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10.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_rels/sheet19.xml.rels" ContentType="application/vnd.openxmlformats-package.relationships+xml"/>
  <Override PartName="/xl/worksheets/_rels/sheet20.xml.rels" ContentType="application/vnd.openxmlformats-package.relationships+xml"/>
  <Override PartName="/xl/worksheets/_rels/sheet22.xml.rels" ContentType="application/vnd.openxmlformats-package.relationships+xml"/>
  <Override PartName="/xl/worksheets/_rels/sheet2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ables/table4.xml" ContentType="application/vnd.openxmlformats-officedocument.spreadsheetml.table+xml"/>
  <Override PartName="/xl/tables/table5.xml" ContentType="application/vnd.openxmlformats-officedocument.spreadsheetml.table+xml"/>
  <Override PartName="/xl/tables/table13.xml" ContentType="application/vnd.openxmlformats-officedocument.spreadsheetml.table+xml"/>
  <Override PartName="/xl/tables/table9.xml" ContentType="application/vnd.openxmlformats-officedocument.spreadsheetml.table+xml"/>
  <Override PartName="/xl/tables/table22.xml" ContentType="application/vnd.openxmlformats-officedocument.spreadsheetml.table+xml"/>
  <Override PartName="/xl/tables/table1.xml" ContentType="application/vnd.openxmlformats-officedocument.spreadsheetml.table+xml"/>
  <Override PartName="/xl/tables/table10.xml" ContentType="application/vnd.openxmlformats-officedocument.spreadsheetml.table+xml"/>
  <Override PartName="/xl/tables/table18.xml" ContentType="application/vnd.openxmlformats-officedocument.spreadsheetml.table+xml"/>
  <Override PartName="/xl/tables/table2.xml" ContentType="application/vnd.openxmlformats-officedocument.spreadsheetml.table+xml"/>
  <Override PartName="/xl/tables/table16.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3.xml" ContentType="application/vnd.openxmlformats-officedocument.spreadsheetml.table+xml"/>
  <Override PartName="/xl/tables/table17.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workbook.xml" ContentType="application/vnd.openxmlformats-officedocument.spreadsheetml.sheet.main+xml"/>
  <Override PartName="/xl/comments15.xml" ContentType="application/vnd.openxmlformats-officedocument.spreadsheetml.comments+xml"/>
  <Override PartName="/xl/externalLinks/_rels/externalLink1.xml.rels" ContentType="application/vnd.openxmlformats-package.relationships+xml"/>
  <Override PartName="/xl/externalLinks/externalLink1.xml" ContentType="application/vnd.openxmlformats-officedocument.spreadsheetml.externalLink+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drawings/_rels/drawing3.xml.rels" ContentType="application/vnd.openxmlformats-package.relationships+xml"/>
  <Override PartName="/xl/comments22.xml" ContentType="application/vnd.openxmlformats-officedocument.spreadsheetml.comments+xml"/>
  <Override PartName="/xl/media/image1.png" ContentType="image/p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7"/>
  </bookViews>
  <sheets>
    <sheet name="Changelog" sheetId="1" state="visible" r:id="rId2"/>
    <sheet name="Informationen" sheetId="2" state="visible" r:id="rId3"/>
    <sheet name="Umgebung allgemein" sheetId="3" state="visible" r:id="rId4"/>
    <sheet name="Accounts" sheetId="4" state="visible" r:id="rId5"/>
    <sheet name="Netze intern und Zonen" sheetId="5" state="visible" r:id="rId6"/>
    <sheet name="Transfer-Netze" sheetId="6" state="visible" r:id="rId7"/>
    <sheet name="Netze extern" sheetId="7" state="visible" r:id="rId8"/>
    <sheet name="AS-Nummern" sheetId="8" state="visible" r:id="rId9"/>
    <sheet name="Callhome" sheetId="9" state="visible" r:id="rId10"/>
    <sheet name="IP-Adressen" sheetId="10" state="visible" r:id="rId11"/>
    <sheet name="Systemübersicht" sheetId="11" state="visible" r:id="rId12"/>
    <sheet name="Kommunikationsmatrix" sheetId="12" state="visible" r:id="rId13"/>
    <sheet name="vSphere" sheetId="13" state="visible" r:id="rId14"/>
    <sheet name="Simplivity Checkliste" sheetId="14" state="visible" r:id="rId15"/>
    <sheet name="Apollo 4510 Konfig" sheetId="15" state="visible" r:id="rId16"/>
    <sheet name="Synergy-MGMT" sheetId="16" state="visible" r:id="rId17"/>
    <sheet name="Synergy-Subnets" sheetId="17" state="visible" r:id="rId18"/>
    <sheet name="Synergy Integrationen" sheetId="18" state="visible" r:id="rId19"/>
    <sheet name="Synergy-Networks" sheetId="19" state="visible" r:id="rId20"/>
    <sheet name="VirtualConnect Konfig" sheetId="20" state="visible" r:id="rId21"/>
    <sheet name="Synergy-Hypervisor Template" sheetId="21" state="visible" r:id="rId22"/>
    <sheet name="Synergy-Compute Konfig" sheetId="22" state="visible" r:id="rId23"/>
    <sheet name="Nimble" sheetId="23" state="visible" r:id="rId24"/>
    <sheet name="Nimble_Initiatorgroups" sheetId="24" state="visible" r:id="rId25"/>
    <sheet name="Nimble_Hosts anlegen" sheetId="25" state="visible" r:id="rId26"/>
    <sheet name="Nimble_Perf Policies" sheetId="26" state="visible" r:id="rId27"/>
    <sheet name="Nimble_Folder" sheetId="27" state="visible" r:id="rId28"/>
    <sheet name="Nimble_Volumes" sheetId="28" state="visible" r:id="rId29"/>
  </sheets>
  <externalReferences>
    <externalReference r:id="rId30"/>
  </externalReferences>
  <definedNames>
    <definedName function="false" hidden="true" localSheetId="9" name="_xlnm._FilterDatabase" vbProcedure="false">'IP-Adressen'!$A$1:$I$69</definedName>
    <definedName function="false" hidden="true" localSheetId="10" name="_xlnm._FilterDatabase" vbProcedure="false">Systemübersicht!$1:$1048576</definedName>
    <definedName function="false" hidden="false" name="AddrRanges" vbProcedure="false">[1]Items!$N$3:$N$4</definedName>
    <definedName function="false" hidden="false" name="fcBootFrom" vbProcedure="false">[1]Items!$AN$3:$AN$5</definedName>
    <definedName function="false" hidden="false" name="firmwareDeploymentType" vbProcedure="false">[1]Items!$AI$3:$AI$4</definedName>
    <definedName function="false" hidden="false" name="ImageStreamerDeploymentType" vbProcedure="false">[1]Items!$AT$3:$AT$5</definedName>
    <definedName function="false" hidden="false" name="Initiatorgroup" vbProcedure="false">Nimble_Initiatorgroups!$A$2:$A$4</definedName>
    <definedName function="false" hidden="false" name="InterconnectTypes" vbProcedure="false">[1]Items!$X$3:$X$5</definedName>
    <definedName function="false" hidden="false" name="iscsiAuthenticationChapLevel" vbProcedure="false">[1]Items!$AM$3:$AM$5</definedName>
    <definedName function="false" hidden="false" name="iscsiInitiatorName" vbProcedure="false">[1]Items!$AL$3:$AL$4</definedName>
    <definedName function="false" hidden="false" name="legacyBootOrderVaraints" vbProcedure="false">[1]Items!$AS$3:$AS$26</definedName>
    <definedName function="false" hidden="false" name="NetworkPurpose" vbProcedure="false">[1]Items!$W$3:$W$7</definedName>
    <definedName function="false" hidden="false" name="NetworkTypes" vbProcedure="false">[1]Items!$U$3:$U$5</definedName>
    <definedName function="false" hidden="false" name="perf_pol" vbProcedure="false">'Nimble_Perf Policies'!$A$2:$A$26</definedName>
    <definedName function="false" hidden="false" name="PrivateOrShared" vbProcedure="false">[1]Items!$AG$3:$AG$4</definedName>
    <definedName function="false" hidden="false" name="profileBootMode" vbProcedure="false">[1]Items!$AP$3:$AP$5</definedName>
    <definedName function="false" hidden="false" name="sanManagerType" vbProcedure="false">[1]Items!$AB$3:$AB$5</definedName>
    <definedName function="false" hidden="false" name="serverProfileAffinity" vbProcedure="false">[1]Items!$AH$3:$AH$4</definedName>
    <definedName function="false" hidden="false" name="serverProfileConnectionBoot" vbProcedure="false">[1]Items!$AK$3:$AK$9</definedName>
    <definedName function="false" hidden="false" name="snmpAuthenticationProtocol" vbProcedure="false">[1]Items!$AD$3:$AD$4</definedName>
    <definedName function="false" hidden="false" name="snmpPrivacyProtocol" vbProcedure="false">[1]Items!$AE$3:$AE$5</definedName>
    <definedName function="false" hidden="false" name="snmpSecurityLevel" vbProcedure="false">[1]Items!$AC$3:$AC$5</definedName>
    <definedName function="false" hidden="false" name="sppInstallationMethod" vbProcedure="false">[1]Items!$AJ$3:$AJ$8</definedName>
    <definedName function="false" hidden="false" name="SPPs" vbProcedure="false">[1]Items!$M$3:$M$4</definedName>
    <definedName function="false" hidden="false" name="SystemList" vbProcedure="false">#REF!</definedName>
    <definedName function="false" hidden="false" name="ThinOrFull" vbProcedure="false">[1]Items!$AF$3:$AF$4</definedName>
    <definedName function="false" hidden="false" name="Type" vbProcedure="false">Systemübersicht!$S$3:$S$4</definedName>
    <definedName function="false" hidden="false" name="uefiPrimaryBootDevice" vbProcedure="false">[1]Items!$AR$3:$AR$4</definedName>
    <definedName function="false" hidden="false" name="uefiPxeBootPolicy" vbProcedure="false">[1]Items!$AQ$3:$AQ$7</definedName>
    <definedName function="false" hidden="false" name="UplinkType" vbProcedure="false">[1]Items!$Y$2:$Y$6</definedName>
    <definedName function="false" hidden="false" name="userRoles" vbProcedure="false">[1]Items!$O$3:$O$6</definedName>
    <definedName function="false" hidden="false" name="VlanTagging" vbProcedure="false">[1]Items!$V$3:$V$5</definedName>
    <definedName function="false" hidden="false" name="volumeOsTypes" vbProcedure="false">[1]Items!$AO$3:$AO$24</definedName>
    <definedName function="false" hidden="false" name="yesno" vbProcedure="false">Nimble_Volumes!$M$2:$M$3</definedName>
    <definedName function="false" hidden="false" name="YesOrNo" vbProcedure="false">[1]Items!$H$2:$H$4</definedName>
  </definedNames>
  <calcPr iterateCount="100" refMode="A1" iterate="false" iterateDelta="0.0001"/>
  <extLst>
    <ext xmlns:loext="http://schemas.libreoffice.org/" uri="{7626C862-2A13-11E5-B345-FEFF819CDC9F}">
      <loext:extCalcPr stringRefSyntax="ExcelA1"/>
    </ext>
  </extLst>
</workbook>
</file>

<file path=xl/comments15.xml><?xml version="1.0" encoding="utf-8"?>
<comments xmlns="http://schemas.openxmlformats.org/spreadsheetml/2006/main" xmlns:xdr="http://schemas.openxmlformats.org/drawingml/2006/spreadsheetDrawing">
  <authors>
    <author> </author>
  </authors>
  <commentList>
    <comment ref="A42" authorId="0">
      <text>
        <r>
          <rPr>
            <b val="true"/>
            <sz val="9"/>
            <color rgb="FF000000"/>
            <rFont val="Segoe UI"/>
            <family val="2"/>
            <charset val="1"/>
          </rPr>
          <t xml:space="preserve">sewag:
</t>
        </r>
        <r>
          <rPr>
            <sz val="9"/>
            <color rgb="FF000000"/>
            <rFont val="Segoe UI"/>
            <family val="2"/>
            <charset val="1"/>
          </rPr>
          <t xml:space="preserve">Wird von Concat ausgefüllt</t>
        </r>
      </text>
    </comment>
  </commentList>
</comments>
</file>

<file path=xl/comments22.xml><?xml version="1.0" encoding="utf-8"?>
<comments xmlns="http://schemas.openxmlformats.org/spreadsheetml/2006/main" xmlns:xdr="http://schemas.openxmlformats.org/drawingml/2006/spreadsheetDrawing">
  <authors>
    <author> </author>
  </authors>
  <commentList>
    <comment ref="A53" authorId="0">
      <text>
        <r>
          <rPr>
            <b val="true"/>
            <sz val="9"/>
            <color rgb="FF000000"/>
            <rFont val="Segoe UI"/>
            <family val="2"/>
            <charset val="1"/>
          </rPr>
          <t xml:space="preserve">sewag:
</t>
        </r>
        <r>
          <rPr>
            <sz val="9"/>
            <color rgb="FF000000"/>
            <rFont val="Segoe UI"/>
            <family val="2"/>
            <charset val="1"/>
          </rPr>
          <t xml:space="preserve">Wird von Concat ausgefüllt</t>
        </r>
      </text>
    </comment>
    <comment ref="A75" authorId="0">
      <text>
        <r>
          <rPr>
            <b val="true"/>
            <sz val="9"/>
            <color rgb="FF000000"/>
            <rFont val="Segoe UI"/>
            <family val="2"/>
            <charset val="1"/>
          </rPr>
          <t xml:space="preserve">Dawid Pisala:
</t>
        </r>
        <r>
          <rPr>
            <sz val="9"/>
            <color rgb="FF000000"/>
            <rFont val="Segoe UI"/>
            <family val="2"/>
            <charset val="1"/>
          </rPr>
          <t xml:space="preserve">Falls OS = VMware</t>
        </r>
      </text>
    </comment>
    <comment ref="A76" authorId="0">
      <text>
        <r>
          <rPr>
            <b val="true"/>
            <sz val="9"/>
            <color rgb="FF000000"/>
            <rFont val="Segoe UI"/>
            <family val="2"/>
            <charset val="1"/>
          </rPr>
          <t xml:space="preserve">Dawid Pisala:
</t>
        </r>
        <r>
          <rPr>
            <sz val="9"/>
            <color rgb="FF000000"/>
            <rFont val="Segoe UI"/>
            <family val="2"/>
            <charset val="1"/>
          </rPr>
          <t xml:space="preserve">Falls OS = VMware</t>
        </r>
      </text>
    </comment>
  </commentList>
</comments>
</file>

<file path=xl/sharedStrings.xml><?xml version="1.0" encoding="utf-8"?>
<sst xmlns="http://schemas.openxmlformats.org/spreadsheetml/2006/main" count="4260" uniqueCount="1774">
  <si>
    <t xml:space="preserve">Bitte über "Zellen einfügen" immer eine neue Zeile "5" erstellen! Danke :-)</t>
  </si>
  <si>
    <t xml:space="preserve">Nummer</t>
  </si>
  <si>
    <t xml:space="preserve">Datum</t>
  </si>
  <si>
    <t xml:space="preserve">Zeit</t>
  </si>
  <si>
    <t xml:space="preserve">Benutzer</t>
  </si>
  <si>
    <t xml:space="preserve">Änderung</t>
  </si>
  <si>
    <t xml:space="preserve">0.00.014</t>
  </si>
  <si>
    <t xml:space="preserve">Lars Vonhof-Hunold</t>
  </si>
  <si>
    <t xml:space="preserve">Update Kommunikationsmatrix, Update Systemübersicht</t>
  </si>
  <si>
    <t xml:space="preserve">0.00.013</t>
  </si>
  <si>
    <t xml:space="preserve">Hinzufügen Sheet Kommunikationsmatrix für Einrichtung ACI und FIrewall Regeln</t>
  </si>
  <si>
    <t xml:space="preserve">0.00.012</t>
  </si>
  <si>
    <t xml:space="preserve">Uwe Grohnwaldt</t>
  </si>
  <si>
    <t xml:space="preserve">IPv6 Anpassungen (Transfernetze, Netze extern)</t>
  </si>
  <si>
    <t xml:space="preserve">0.00.011</t>
  </si>
  <si>
    <t xml:space="preserve">Oliver Antwerpen</t>
  </si>
  <si>
    <t xml:space="preserve">Synergy Reiter vervollständigt</t>
  </si>
  <si>
    <t xml:space="preserve">0.00.010</t>
  </si>
  <si>
    <t xml:space="preserve">IPv6-Adressierung fuer "Netze extern" nochmal gemergt</t>
  </si>
  <si>
    <t xml:space="preserve">0.00.009</t>
  </si>
  <si>
    <t xml:space="preserve">IPv6-Adressierung für "Netze intern und Zonen" angepasst</t>
  </si>
  <si>
    <t xml:space="preserve">Hinzufügen SNMP Daten in Sheet Umgebung allgemein</t>
  </si>
  <si>
    <t xml:space="preserve">Anton Fust</t>
  </si>
  <si>
    <t xml:space="preserve">IP-Adressen update</t>
  </si>
  <si>
    <t xml:space="preserve">0.00.007</t>
  </si>
  <si>
    <t xml:space="preserve">Stephan Manthey</t>
  </si>
  <si>
    <t xml:space="preserve">Load Balancer interne DATA LINK Netze unter "Netze intern und Zonen" eingearbeitet</t>
  </si>
  <si>
    <t xml:space="preserve">0.00.006</t>
  </si>
  <si>
    <t xml:space="preserve">Sebastian Wagner</t>
  </si>
  <si>
    <t xml:space="preserve">0.00.005</t>
  </si>
  <si>
    <t xml:space="preserve">Update Systemübersicht
Hinzufügen IP-Adressen Sheet,
Update Umgebung allgemein Sheet
Update Kommunikationsmatrix -&gt; Änderung Shared Services nach CI/CD von Block All nach Allow Only (ACI), Hinzufügen Transfer Zone</t>
  </si>
  <si>
    <t xml:space="preserve">0.00.004</t>
  </si>
  <si>
    <t xml:space="preserve">Patrik Bohland</t>
  </si>
  <si>
    <t xml:space="preserve">Hostnames Synergy</t>
  </si>
  <si>
    <t xml:space="preserve">0.00.003</t>
  </si>
  <si>
    <t xml:space="preserve">Netze um Routinginstanz erweitert, Shared Services Netze angelegt</t>
  </si>
  <si>
    <t xml:space="preserve">0.00.002</t>
  </si>
  <si>
    <t xml:space="preserve">Lukas Minich</t>
  </si>
  <si>
    <t xml:space="preserve">Verknüpfung einzelner Worksheets mit der Systemübersicht</t>
  </si>
  <si>
    <t xml:space="preserve">0.00.001</t>
  </si>
  <si>
    <t xml:space="preserve">initiale Zusammenfassung der unterschiedlichen Checklisten</t>
  </si>
  <si>
    <t xml:space="preserve">Kundendaten</t>
  </si>
  <si>
    <t xml:space="preserve">Kunde -- Projekt</t>
  </si>
  <si>
    <t xml:space="preserve">ITSG -- AP400 DiGeN</t>
  </si>
  <si>
    <t xml:space="preserve">Version</t>
  </si>
  <si>
    <t xml:space="preserve">Das vorliegende Dokument dient dazu alle relevanten, zur Konfiguration des Gesamtsystems notwendigen Parameter abzufragen. Hierzu ist die Mitarbeit des Auftraggebers nötig. Falls Parameter fehlen oder als nicht korrekt angesehen werden sollten, ist dies dem Auftragnehmer mitzuteilen.
Zur Installation des Systems in Bensheim ist dem Auftragnehmer eine oder mehrere fertige VMs zur Verfügung zu stellen, um DNS, NTP, etc. wie in der späteren Produktionsumgebung betreiben zu können.</t>
  </si>
  <si>
    <t xml:space="preserve">Wichtige Hinweise:</t>
  </si>
  <si>
    <t xml:space="preserve">Hinweise zum Ausfüllen des Dokumentes</t>
  </si>
  <si>
    <t xml:space="preserve">Bitte die Kommentare an einzelnen Zellen beachten.</t>
  </si>
  <si>
    <t xml:space="preserve">Falls die Zeilenmenge bei z.B. VLANs nicht genügt, bitte Zeilen einfügen</t>
  </si>
  <si>
    <t xml:space="preserve">Accounts und Passwörter werden nicht abgefragt, sind aber zur Installation in Bensheim dem Auftragnehmer zur Verfügung zu stellen.</t>
  </si>
  <si>
    <t xml:space="preserve">Legende:</t>
  </si>
  <si>
    <t xml:space="preserve">wird von Concat ausgefüllt</t>
  </si>
  <si>
    <t xml:space="preserve">Control</t>
  </si>
  <si>
    <t xml:space="preserve">Compute</t>
  </si>
  <si>
    <t xml:space="preserve">Netzwerk</t>
  </si>
  <si>
    <t xml:space="preserve">Allgemein (überall gleich)</t>
  </si>
  <si>
    <t xml:space="preserve">Wert</t>
  </si>
  <si>
    <t xml:space="preserve">Standortinformationen</t>
  </si>
  <si>
    <t xml:space="preserve">Spalte1</t>
  </si>
  <si>
    <t xml:space="preserve">SNMP Information</t>
  </si>
  <si>
    <t xml:space="preserve">NTP</t>
  </si>
  <si>
    <t xml:space="preserve">a.ntp.ad.nublar.de
b.ntp.ad.nublar.de
c.ntp.ad.nublar.de
</t>
  </si>
  <si>
    <t xml:space="preserve">DC</t>
  </si>
  <si>
    <t xml:space="preserve">A=LYO / B=GTL</t>
  </si>
  <si>
    <t xml:space="preserve">SNMP Trap Receiver &amp; Manager</t>
  </si>
  <si>
    <t xml:space="preserve">snmp.ad.nublar.de
(10.40.184.19)</t>
  </si>
  <si>
    <t xml:space="preserve">Domäne</t>
  </si>
  <si>
    <t xml:space="preserve">ad.nublar.de</t>
  </si>
  <si>
    <t xml:space="preserve">Cage</t>
  </si>
  <si>
    <t xml:space="preserve">TBD/TBD</t>
  </si>
  <si>
    <t xml:space="preserve">Community Name</t>
  </si>
  <si>
    <t xml:space="preserve">rocommunity</t>
  </si>
  <si>
    <t xml:space="preserve">DNS</t>
  </si>
  <si>
    <t xml:space="preserve">10.40.72.10
10.40.72.11</t>
  </si>
  <si>
    <t xml:space="preserve">Rack</t>
  </si>
  <si>
    <t xml:space="preserve">Sys Location</t>
  </si>
  <si>
    <t xml:space="preserve">FFMLYO bzw. FFMGTL</t>
  </si>
  <si>
    <t xml:space="preserve">Domaincontroller</t>
  </si>
  <si>
    <t xml:space="preserve">pdw0400-dco0001.ad.nublar.de
pdw0400-dco0002.ad.nublar.de</t>
  </si>
  <si>
    <t xml:space="preserve">Start HE</t>
  </si>
  <si>
    <t xml:space="preserve">Concat Rackplan</t>
  </si>
  <si>
    <t xml:space="preserve">Contact</t>
  </si>
  <si>
    <t xml:space="preserve">infra@nublar.de</t>
  </si>
  <si>
    <t xml:space="preserve">SMTP Server</t>
  </si>
  <si>
    <t xml:space="preserve">mailout.ad.nublar.de</t>
  </si>
  <si>
    <t xml:space="preserve">End HE</t>
  </si>
  <si>
    <t xml:space="preserve">SNMP Version</t>
  </si>
  <si>
    <t xml:space="preserve">v2</t>
  </si>
  <si>
    <t xml:space="preserve">SMTP Port</t>
  </si>
  <si>
    <t xml:space="preserve">Sender Mail</t>
  </si>
  <si>
    <t xml:space="preserve">Empfänger Mail</t>
  </si>
  <si>
    <t xml:space="preserve">Prefix</t>
  </si>
  <si>
    <t xml:space="preserve">vrf</t>
  </si>
  <si>
    <t xml:space="preserve">Spalte2</t>
  </si>
  <si>
    <t xml:space="preserve">tenant</t>
  </si>
  <si>
    <t xml:space="preserve">VZ</t>
  </si>
  <si>
    <t xml:space="preserve">vlan_group</t>
  </si>
  <si>
    <t xml:space="preserve">Spalte3</t>
  </si>
  <si>
    <t xml:space="preserve">vlan_vid</t>
  </si>
  <si>
    <t xml:space="preserve">role</t>
  </si>
  <si>
    <t xml:space="preserve">is_pool</t>
  </si>
  <si>
    <t xml:space="preserve">definiert IPAM</t>
  </si>
  <si>
    <t xml:space="preserve">IPv4 Subnetz</t>
  </si>
  <si>
    <t xml:space="preserve">IPv4 Gateway</t>
  </si>
  <si>
    <t xml:space="preserve">IPv6 Subnetz</t>
  </si>
  <si>
    <t xml:space="preserve">IPv6 Gareway</t>
  </si>
  <si>
    <t xml:space="preserve">Tenant</t>
  </si>
  <si>
    <t xml:space="preserve">VRF</t>
  </si>
  <si>
    <t xml:space="preserve">L2 stretched </t>
  </si>
  <si>
    <t xml:space="preserve">Routable - FW / ACI</t>
  </si>
  <si>
    <t xml:space="preserve">Vlan ID</t>
  </si>
  <si>
    <t xml:space="preserve">Vlan Name</t>
  </si>
  <si>
    <t xml:space="preserve">Funktion</t>
  </si>
  <si>
    <t xml:space="preserve">Zone</t>
  </si>
  <si>
    <t xml:space="preserve">10.40.192.0/23</t>
  </si>
  <si>
    <t xml:space="preserve">10.40.193.254</t>
  </si>
  <si>
    <t xml:space="preserve">INFRA</t>
  </si>
  <si>
    <t xml:space="preserve">AB-DC07</t>
  </si>
  <si>
    <t xml:space="preserve">ja - FW</t>
  </si>
  <si>
    <t xml:space="preserve">AB-OOBM</t>
  </si>
  <si>
    <t xml:space="preserve">oob-mgmt</t>
  </si>
  <si>
    <t xml:space="preserve">MGMT</t>
  </si>
  <si>
    <t xml:space="preserve">10.40.194.0/23</t>
  </si>
  <si>
    <t xml:space="preserve">10.40.195.254</t>
  </si>
  <si>
    <t xml:space="preserve">ja - ACI</t>
  </si>
  <si>
    <t xml:space="preserve">AB-IB-MGT</t>
  </si>
  <si>
    <t xml:space="preserve">ib-mgt</t>
  </si>
  <si>
    <t xml:space="preserve">10.40.196.0/24</t>
  </si>
  <si>
    <t xml:space="preserve">10.40.196.254</t>
  </si>
  <si>
    <t xml:space="preserve">nein</t>
  </si>
  <si>
    <t xml:space="preserve">AB-VMOTION</t>
  </si>
  <si>
    <t xml:space="preserve">vmotion</t>
  </si>
  <si>
    <t xml:space="preserve">10.40.197.0/24</t>
  </si>
  <si>
    <t xml:space="preserve">10.40.197.254</t>
  </si>
  <si>
    <t xml:space="preserve">AB-IM1</t>
  </si>
  <si>
    <t xml:space="preserve">IM1</t>
  </si>
  <si>
    <t xml:space="preserve">10.40.198.0/24</t>
  </si>
  <si>
    <t xml:space="preserve">10.40.198.254</t>
  </si>
  <si>
    <t xml:space="preserve">AB-IM2</t>
  </si>
  <si>
    <t xml:space="preserve">IM2</t>
  </si>
  <si>
    <t xml:space="preserve">10.40.199.0/24</t>
  </si>
  <si>
    <t xml:space="preserve">10.40.199.254</t>
  </si>
  <si>
    <t xml:space="preserve">AB-HA</t>
  </si>
  <si>
    <t xml:space="preserve">High Availability vCenter</t>
  </si>
  <si>
    <t xml:space="preserve">10.40.200.0/24</t>
  </si>
  <si>
    <t xml:space="preserve">10.40.200.254</t>
  </si>
  <si>
    <t xml:space="preserve">AB-FT</t>
  </si>
  <si>
    <t xml:space="preserve">Fault Tolerance</t>
  </si>
  <si>
    <t xml:space="preserve">10.40.201.0/24</t>
  </si>
  <si>
    <t xml:space="preserve">10.40.201.254</t>
  </si>
  <si>
    <t xml:space="preserve">A-DC07</t>
  </si>
  <si>
    <t xml:space="preserve">AB-NFS-A</t>
  </si>
  <si>
    <t xml:space="preserve">nfs-a</t>
  </si>
  <si>
    <t xml:space="preserve">10.40.202.0/24</t>
  </si>
  <si>
    <t xml:space="preserve">10.40.202.254</t>
  </si>
  <si>
    <t xml:space="preserve">B-DC07</t>
  </si>
  <si>
    <t xml:space="preserve">AB-NFS-B</t>
  </si>
  <si>
    <t xml:space="preserve">nfs-b</t>
  </si>
  <si>
    <t xml:space="preserve">10.40.203.0/24</t>
  </si>
  <si>
    <t xml:space="preserve">10.40.203.254</t>
  </si>
  <si>
    <t xml:space="preserve">AB-FEDERATION</t>
  </si>
  <si>
    <t xml:space="preserve">federation</t>
  </si>
  <si>
    <t xml:space="preserve">10.40.204.0/24</t>
  </si>
  <si>
    <t xml:space="preserve">10.40.204.254</t>
  </si>
  <si>
    <t xml:space="preserve">AB-ISCS-A</t>
  </si>
  <si>
    <t xml:space="preserve">iSCSI-A</t>
  </si>
  <si>
    <t xml:space="preserve">10.40.205.0/24</t>
  </si>
  <si>
    <t xml:space="preserve">10.40.205.254</t>
  </si>
  <si>
    <t xml:space="preserve">AB-ISCS-B</t>
  </si>
  <si>
    <t xml:space="preserve">iSCSI-B</t>
  </si>
  <si>
    <t xml:space="preserve">10.40.206.0/24</t>
  </si>
  <si>
    <t xml:space="preserve">10.40.206.254</t>
  </si>
  <si>
    <t xml:space="preserve">AB-IMAGESTREAMER-A</t>
  </si>
  <si>
    <t xml:space="preserve">A - Image Streamer</t>
  </si>
  <si>
    <t xml:space="preserve">10.40.207.0/24</t>
  </si>
  <si>
    <t xml:space="preserve">10.40.207.254</t>
  </si>
  <si>
    <t xml:space="preserve">AB-IMAGESTREAMER-B</t>
  </si>
  <si>
    <t xml:space="preserve">B - Image Streamer</t>
  </si>
  <si>
    <t xml:space="preserve"> </t>
  </si>
  <si>
    <t xml:space="preserve">10.40.208.254</t>
  </si>
  <si>
    <t xml:space="preserve">AB-CTRL-VMs</t>
  </si>
  <si>
    <t xml:space="preserve">Control Block VMs</t>
  </si>
  <si>
    <t xml:space="preserve">Gerät</t>
  </si>
  <si>
    <t xml:space="preserve">Account</t>
  </si>
  <si>
    <t xml:space="preserve">ändern?</t>
  </si>
  <si>
    <t xml:space="preserve">A-DC07-APIC1</t>
  </si>
  <si>
    <t xml:space="preserve">Admin</t>
  </si>
  <si>
    <t xml:space="preserve">ja</t>
  </si>
  <si>
    <t xml:space="preserve">A-DC07-APIC2</t>
  </si>
  <si>
    <t xml:space="preserve">A-DC07-OOB1</t>
  </si>
  <si>
    <t xml:space="preserve">admin</t>
  </si>
  <si>
    <t xml:space="preserve">B-DC07-APIC1</t>
  </si>
  <si>
    <t xml:space="preserve">B-DC07-APIC2</t>
  </si>
  <si>
    <t xml:space="preserve">B-DC07-OOB1</t>
  </si>
  <si>
    <t xml:space="preserve">Zabbix-Master-A</t>
  </si>
  <si>
    <t xml:space="preserve">root</t>
  </si>
  <si>
    <t xml:space="preserve">Zabbix-Master-B</t>
  </si>
  <si>
    <t xml:space="preserve">Zabbix-Proxy-A</t>
  </si>
  <si>
    <t xml:space="preserve">Zabbix-Proxy-B</t>
  </si>
  <si>
    <t xml:space="preserve">Nimble-A</t>
  </si>
  <si>
    <t xml:space="preserve">Nimble-B</t>
  </si>
  <si>
    <t xml:space="preserve">oneview</t>
  </si>
  <si>
    <t xml:space="preserve">Synergy-A</t>
  </si>
  <si>
    <t xml:space="preserve">Administrator</t>
  </si>
  <si>
    <t xml:space="preserve">Synergy-B</t>
  </si>
  <si>
    <t xml:space="preserve">ESXi-Compute</t>
  </si>
  <si>
    <t xml:space="preserve">vCenter for OnevView</t>
  </si>
  <si>
    <t xml:space="preserve">oneview@vsphere.local</t>
  </si>
  <si>
    <t xml:space="preserve">Apollo Windows</t>
  </si>
  <si>
    <t xml:space="preserve">Apollo iLO</t>
  </si>
  <si>
    <t xml:space="preserve">concat</t>
  </si>
  <si>
    <t xml:space="preserve">Juniper SRX</t>
  </si>
  <si>
    <t xml:space="preserve">#todo</t>
  </si>
  <si>
    <t xml:space="preserve">F5</t>
  </si>
  <si>
    <t xml:space="preserve">Zonen</t>
  </si>
  <si>
    <t xml:space="preserve">Max. IP Devices</t>
  </si>
  <si>
    <t xml:space="preserve">Internal used IPv4 Addressblock</t>
  </si>
  <si>
    <t xml:space="preserve">Internal used IPv6 Addressblock NEU</t>
  </si>
  <si>
    <t xml:space="preserve">Internal used IPv6 Addressblock ALT</t>
  </si>
  <si>
    <t xml:space="preserve">External used IPv4 Addressblock</t>
  </si>
  <si>
    <t xml:space="preserve">External used IPv6 Adressblock</t>
  </si>
  <si>
    <t xml:space="preserve">VLAN Range</t>
  </si>
  <si>
    <t xml:space="preserve">2a0c:14c0:7</t>
  </si>
  <si>
    <t xml:space="preserve">dezimal</t>
  </si>
  <si>
    <t xml:space="preserve">v6-cider</t>
  </si>
  <si>
    <t xml:space="preserve">Hex</t>
  </si>
  <si>
    <t xml:space="preserve">Web Access (WEB)</t>
  </si>
  <si>
    <t xml:space="preserve">192.168.xx.xx/16</t>
  </si>
  <si>
    <t xml:space="preserve">2a0f:2687:0::/48</t>
  </si>
  <si>
    <t xml:space="preserve">3000 - 3049</t>
  </si>
  <si>
    <t xml:space="preserve">Virtual Private Network (VPN)</t>
  </si>
  <si>
    <t xml:space="preserve">10.40.224.0/19</t>
  </si>
  <si>
    <t xml:space="preserve">2a0f:2687:1::/48</t>
  </si>
  <si>
    <t xml:space="preserve">3200 - 3249</t>
  </si>
  <si>
    <t xml:space="preserve">Virtual Private Network (VPN) Admin</t>
  </si>
  <si>
    <t xml:space="preserve">10.40.180.0/22</t>
  </si>
  <si>
    <t xml:space="preserve">2a0f:2687:2::/48</t>
  </si>
  <si>
    <t xml:space="preserve">3400 - 3449</t>
  </si>
  <si>
    <t xml:space="preserve">Fachlichkeit Produktion (PROD)</t>
  </si>
  <si>
    <t xml:space="preserve">10.40.0.0/20</t>
  </si>
  <si>
    <t xml:space="preserve">2a0f:2687:3::/48</t>
  </si>
  <si>
    <t xml:space="preserve">-/-</t>
  </si>
  <si>
    <t xml:space="preserve">1000 - 1049</t>
  </si>
  <si>
    <t xml:space="preserve">Fachlichkeit Produkttest (PRT)</t>
  </si>
  <si>
    <t xml:space="preserve">10.40.16.0/20</t>
  </si>
  <si>
    <t xml:space="preserve">2a0f:2687:4::/48</t>
  </si>
  <si>
    <t xml:space="preserve">1100 - 1149</t>
  </si>
  <si>
    <t xml:space="preserve">Fachlichkeit Test (TST)</t>
  </si>
  <si>
    <t xml:space="preserve">10.40.32.0/20</t>
  </si>
  <si>
    <t xml:space="preserve">2a0f:2687:5::/48</t>
  </si>
  <si>
    <t xml:space="preserve">1200 - 1249</t>
  </si>
  <si>
    <t xml:space="preserve">Fachlichkeit Entwicklung und Integration (E&amp;I)</t>
  </si>
  <si>
    <t xml:space="preserve">10.40.48.0/20</t>
  </si>
  <si>
    <t xml:space="preserve">2a0f:2687:6::/48</t>
  </si>
  <si>
    <t xml:space="preserve">1300 - 1349</t>
  </si>
  <si>
    <t xml:space="preserve">Shared Services</t>
  </si>
  <si>
    <t xml:space="preserve">10.40.72.0/21</t>
  </si>
  <si>
    <t xml:space="preserve">2a0f:2687:7::/48</t>
  </si>
  <si>
    <t xml:space="preserve">1400 - 1449</t>
  </si>
  <si>
    <t xml:space="preserve">Management (MGMT)</t>
  </si>
  <si>
    <t xml:space="preserve">10.40.192.0/19</t>
  </si>
  <si>
    <t xml:space="preserve">2a0f:2687:8::/48</t>
  </si>
  <si>
    <t xml:space="preserve">2100 - 2249</t>
  </si>
  <si>
    <t xml:space="preserve">DevOps (CI/CD)</t>
  </si>
  <si>
    <t xml:space="preserve">10.40.64.0/21</t>
  </si>
  <si>
    <t xml:space="preserve">2a0f:2687:9::/48</t>
  </si>
  <si>
    <t xml:space="preserve">1500 - 1549</t>
  </si>
  <si>
    <t xml:space="preserve">Audit</t>
  </si>
  <si>
    <t xml:space="preserve">10.40.184.0/21</t>
  </si>
  <si>
    <t xml:space="preserve">2a0f:2687:a::/48</t>
  </si>
  <si>
    <t xml:space="preserve">2000 - 2049</t>
  </si>
  <si>
    <t xml:space="preserve">OOB F5</t>
  </si>
  <si>
    <t xml:space="preserve">10.40.176.0/22</t>
  </si>
  <si>
    <t xml:space="preserve">2a0f:2687:b::/48</t>
  </si>
  <si>
    <t xml:space="preserve">2250-2299</t>
  </si>
  <si>
    <t xml:space="preserve">B0</t>
  </si>
  <si>
    <t xml:space="preserve">Transfernetze</t>
  </si>
  <si>
    <t xml:space="preserve">10.40.168.0/21</t>
  </si>
  <si>
    <t xml:space="preserve">2a0f:2687:c::/48</t>
  </si>
  <si>
    <t xml:space="preserve">800-999</t>
  </si>
  <si>
    <t xml:space="preserve">Transfer Süd-Nord</t>
  </si>
  <si>
    <t xml:space="preserve">800 - 820</t>
  </si>
  <si>
    <t xml:space="preserve">Cisco ACI TEP Netz</t>
  </si>
  <si>
    <t xml:space="preserve">10.41.0.0/16</t>
  </si>
  <si>
    <t xml:space="preserve">2a0f:2687:d::/48</t>
  </si>
  <si>
    <t xml:space="preserve">4, 100 - 699, 3967</t>
  </si>
  <si>
    <t xml:space="preserve">ff00</t>
  </si>
  <si>
    <t xml:space="preserve">reserviert für PublicIP/Transfernetze, siehe Sheet Netze extern</t>
  </si>
  <si>
    <t xml:space="preserve">2500 - 2699</t>
  </si>
  <si>
    <t xml:space="preserve">Von / Nach</t>
  </si>
  <si>
    <t xml:space="preserve">https SZ</t>
  </si>
  <si>
    <t xml:space="preserve">VPN Service</t>
  </si>
  <si>
    <t xml:space="preserve">VPN Admin</t>
  </si>
  <si>
    <t xml:space="preserve">DiGen App Prod SZ</t>
  </si>
  <si>
    <t xml:space="preserve">DiGen App ProdTest SZ</t>
  </si>
  <si>
    <t xml:space="preserve">DiGen App Test SZ</t>
  </si>
  <si>
    <t xml:space="preserve">DiGen App DEV SZ</t>
  </si>
  <si>
    <t xml:space="preserve">CI/CD &amp; ITSM SZ</t>
  </si>
  <si>
    <t xml:space="preserve">Shared Services SZ</t>
  </si>
  <si>
    <t xml:space="preserve">Audit SZ</t>
  </si>
  <si>
    <t xml:space="preserve">Management SZ</t>
  </si>
  <si>
    <t xml:space="preserve">Managegement (Out-of-Band) SZ</t>
  </si>
  <si>
    <t xml:space="preserve">Block All (FW)</t>
  </si>
  <si>
    <t xml:space="preserve">Allow Only (FW)</t>
  </si>
  <si>
    <t xml:space="preserve">Virtual Private Network (VPN)  Service</t>
  </si>
  <si>
    <t xml:space="preserve">Block All (ACI)</t>
  </si>
  <si>
    <t xml:space="preserve">Allow Only (ACI)</t>
  </si>
  <si>
    <t xml:space="preserve">Management (MGMT) Out-Of-Band</t>
  </si>
  <si>
    <t xml:space="preserve">Gateway liegt immer auf der .254 bei IPv4 // bei IPv6 ist es :FFFF</t>
  </si>
  <si>
    <t xml:space="preserve">Netz</t>
  </si>
  <si>
    <t xml:space="preserve">Subnetmaske</t>
  </si>
  <si>
    <t xml:space="preserve">Netz-Range</t>
  </si>
  <si>
    <t xml:space="preserve">IP-Range</t>
  </si>
  <si>
    <t xml:space="preserve">Hosts</t>
  </si>
  <si>
    <t xml:space="preserve">IPv6</t>
  </si>
  <si>
    <t xml:space="preserve">routable - FW/ACI?</t>
  </si>
  <si>
    <t xml:space="preserve">L2-stretched?</t>
  </si>
  <si>
    <t xml:space="preserve">Gateway </t>
  </si>
  <si>
    <t xml:space="preserve">VLAN</t>
  </si>
  <si>
    <t xml:space="preserve">Portgroup vDS</t>
  </si>
  <si>
    <t xml:space="preserve">10.40.168.0/29</t>
  </si>
  <si>
    <t xml:space="preserve">10.40.168.0-10.40.168.7</t>
  </si>
  <si>
    <t xml:space="preserve">10.40.168.1 - 10.40.168.6</t>
  </si>
  <si>
    <t xml:space="preserve">2a0f:2687:c:0::/64</t>
  </si>
  <si>
    <t xml:space="preserve">Load Balancer (data-link-intern)</t>
  </si>
  <si>
    <t xml:space="preserve">PROD</t>
  </si>
  <si>
    <t xml:space="preserve">10.40.168.6</t>
  </si>
  <si>
    <t xml:space="preserve">10.40.168.8/29</t>
  </si>
  <si>
    <t xml:space="preserve">10.40.168.8-10.40.168.15</t>
  </si>
  <si>
    <t xml:space="preserve">10.40.168.9 - 10.40.168.14</t>
  </si>
  <si>
    <t xml:space="preserve">2a0f:2687:c:1::/64</t>
  </si>
  <si>
    <t xml:space="preserve">10.40.168.14</t>
  </si>
  <si>
    <t xml:space="preserve">10.40.168.16/29</t>
  </si>
  <si>
    <t xml:space="preserve">10.40.168.16-10.40.168.23</t>
  </si>
  <si>
    <t xml:space="preserve">10.40.168.17 - 10.40.168.22</t>
  </si>
  <si>
    <t xml:space="preserve">2a0f:2687:c:2::/64</t>
  </si>
  <si>
    <t xml:space="preserve">10.40.168.22</t>
  </si>
  <si>
    <t xml:space="preserve">10.40.168.24/29</t>
  </si>
  <si>
    <t xml:space="preserve">10.40.168.24-10.40.168.31</t>
  </si>
  <si>
    <t xml:space="preserve">10.40.168.25 - 10.40.168.30</t>
  </si>
  <si>
    <t xml:space="preserve">2a0f:2687:c:3::/64</t>
  </si>
  <si>
    <t xml:space="preserve">10.40.168.30</t>
  </si>
  <si>
    <t xml:space="preserve">10.40.168.32/29</t>
  </si>
  <si>
    <t xml:space="preserve">10.40.168.32-10.40.168.39</t>
  </si>
  <si>
    <t xml:space="preserve">10.40.168.33 - 10.40.168.38</t>
  </si>
  <si>
    <t xml:space="preserve">2a0f:2687:c:4::/64</t>
  </si>
  <si>
    <t xml:space="preserve">TST</t>
  </si>
  <si>
    <t xml:space="preserve">10.40.168.38</t>
  </si>
  <si>
    <t xml:space="preserve">10.40.168.40/29</t>
  </si>
  <si>
    <t xml:space="preserve">10.40.168.40-10.40.168.47</t>
  </si>
  <si>
    <t xml:space="preserve">10.40.168.41 - 10.40.168.46</t>
  </si>
  <si>
    <t xml:space="preserve">2a0f:2687:c:5::/64</t>
  </si>
  <si>
    <t xml:space="preserve">10.40.168.46</t>
  </si>
  <si>
    <t xml:space="preserve">10.40.168.48/29</t>
  </si>
  <si>
    <t xml:space="preserve">10.40.168.48-10.40.168.55</t>
  </si>
  <si>
    <t xml:space="preserve">10.40.168.49 - 10.40.168.54</t>
  </si>
  <si>
    <t xml:space="preserve">2a0f:2687:c:6::/64</t>
  </si>
  <si>
    <t xml:space="preserve">10.40.168.54</t>
  </si>
  <si>
    <t xml:space="preserve">10.40.168.56/29</t>
  </si>
  <si>
    <t xml:space="preserve">10.40.168.56-10.40.168.63</t>
  </si>
  <si>
    <t xml:space="preserve">10.40.168.57 - 10.40.168.62</t>
  </si>
  <si>
    <t xml:space="preserve">2a0f:2687:c:7::/64</t>
  </si>
  <si>
    <t xml:space="preserve">10.40.168.62</t>
  </si>
  <si>
    <t xml:space="preserve">255.255.254.0</t>
  </si>
  <si>
    <t xml:space="preserve">10.40.192.0 - 10.40.193.255</t>
  </si>
  <si>
    <t xml:space="preserve">10.40.192.1 - 10.40.193.254</t>
  </si>
  <si>
    <t xml:space="preserve">2a0f:2687:8:00::/64</t>
  </si>
  <si>
    <t xml:space="preserve">oob-mgmt Zone B</t>
  </si>
  <si>
    <t xml:space="preserve">NEIN</t>
  </si>
  <si>
    <t xml:space="preserve">10.40.194.0 - 10.40.195.255</t>
  </si>
  <si>
    <t xml:space="preserve">10.40.194.1 - 10.40.195.254</t>
  </si>
  <si>
    <t xml:space="preserve">2a0f:2687:8:01::/64</t>
  </si>
  <si>
    <t xml:space="preserve">ib-mgmt</t>
  </si>
  <si>
    <t xml:space="preserve">255.255.255.0</t>
  </si>
  <si>
    <t xml:space="preserve">10.40.196.0 - 10.40.196.255</t>
  </si>
  <si>
    <t xml:space="preserve">10.40.196.1 - 10.40.196.254</t>
  </si>
  <si>
    <t xml:space="preserve">2a0f:2687:8:02::/64</t>
  </si>
  <si>
    <t xml:space="preserve">10.40.197.0 - 10.40.197.255</t>
  </si>
  <si>
    <t xml:space="preserve">10.40.197.1 - 10.40.197.254</t>
  </si>
  <si>
    <t xml:space="preserve">2a0f:2687:8:03::/64</t>
  </si>
  <si>
    <t xml:space="preserve">ja - ?</t>
  </si>
  <si>
    <t xml:space="preserve">10.40.198.0 - 10.40.198.255</t>
  </si>
  <si>
    <t xml:space="preserve">10.40.198.1 - 10.40.198.254</t>
  </si>
  <si>
    <t xml:space="preserve">2a0f:2687:8:04::/64</t>
  </si>
  <si>
    <t xml:space="preserve">10.40.199.0 - 10.40.199.255</t>
  </si>
  <si>
    <t xml:space="preserve">10.40.199.1 - 10.40.199.254</t>
  </si>
  <si>
    <t xml:space="preserve">2a0f:2687:8:05::/64</t>
  </si>
  <si>
    <t xml:space="preserve">High Availability</t>
  </si>
  <si>
    <t xml:space="preserve">10.40.200.0 - 10.40.200.255</t>
  </si>
  <si>
    <t xml:space="preserve">10.40.200.1 - 10.40.200.254</t>
  </si>
  <si>
    <t xml:space="preserve">2a0f:2687:8:06::/64</t>
  </si>
  <si>
    <t xml:space="preserve">10.40.201.0 - 10.40.201.255</t>
  </si>
  <si>
    <t xml:space="preserve">10.40.201.1 - 10.40.201.254</t>
  </si>
  <si>
    <t xml:space="preserve">2a0f:2687:8:07::/64</t>
  </si>
  <si>
    <t xml:space="preserve">10,12,14</t>
  </si>
  <si>
    <t xml:space="preserve">10.40.202.0 - 10.40.202.255</t>
  </si>
  <si>
    <t xml:space="preserve">10.40.202.1 - 10.40.202.254</t>
  </si>
  <si>
    <t xml:space="preserve">2a0f:2687:8:08::/64</t>
  </si>
  <si>
    <t xml:space="preserve">10.40.203.0 - 10.40.203.255</t>
  </si>
  <si>
    <t xml:space="preserve">10.40.203.1 - 10.40.203.254</t>
  </si>
  <si>
    <t xml:space="preserve">2a0f:2687:8:09::/64</t>
  </si>
  <si>
    <t xml:space="preserve">10.40.204.0 - 10.40.204.255</t>
  </si>
  <si>
    <t xml:space="preserve">10.40.204.1 - 10.40.204.254</t>
  </si>
  <si>
    <t xml:space="preserve">2a0f:2687:8:0a::/64</t>
  </si>
  <si>
    <t xml:space="preserve">iscsi-A</t>
  </si>
  <si>
    <t xml:space="preserve">10.40.205.0 - 10.40.205.255</t>
  </si>
  <si>
    <t xml:space="preserve">10.40.205.1 - 10.40.205.254</t>
  </si>
  <si>
    <t xml:space="preserve">2a0f:2687:8:0b::/64</t>
  </si>
  <si>
    <t xml:space="preserve">iscsi-B</t>
  </si>
  <si>
    <t xml:space="preserve">10.40.206.0 - 10.40.206.255</t>
  </si>
  <si>
    <t xml:space="preserve">10.40.206.1 - 10.40.206.254</t>
  </si>
  <si>
    <t xml:space="preserve">2a0f:2687:8:0c::/64</t>
  </si>
  <si>
    <t xml:space="preserve">10.40.207.0 - 10.40.207.255</t>
  </si>
  <si>
    <t xml:space="preserve">10.40.207.1 - 10.40.207.254</t>
  </si>
  <si>
    <t xml:space="preserve">2a0f:2687:8:0d::/64</t>
  </si>
  <si>
    <t xml:space="preserve">10.40.208.0/24</t>
  </si>
  <si>
    <t xml:space="preserve">10.40.208.0 - 10.40.208.255</t>
  </si>
  <si>
    <t xml:space="preserve">10.40.208.1 - 10.40.208.254</t>
  </si>
  <si>
    <t xml:space="preserve">2a0f:2687:8:0e::/64</t>
  </si>
  <si>
    <t xml:space="preserve">mgmtib-2114-208</t>
  </si>
  <si>
    <t xml:space="preserve">10.40.209.0/24</t>
  </si>
  <si>
    <t xml:space="preserve">10.40.209.0 - 10.40.209.255</t>
  </si>
  <si>
    <t xml:space="preserve">10.40.209.1 - 10.40.209.254</t>
  </si>
  <si>
    <t xml:space="preserve">2a0f:2687:8:0f::/64</t>
  </si>
  <si>
    <t xml:space="preserve">10.40.209.254</t>
  </si>
  <si>
    <t xml:space="preserve">10.40.210.0/23</t>
  </si>
  <si>
    <t xml:space="preserve">10.40.210.0 - 10.40.211.255</t>
  </si>
  <si>
    <t xml:space="preserve">10.40.210.1 - 10.40.211.254</t>
  </si>
  <si>
    <t xml:space="preserve">2a0f:2687:8:10::/64</t>
  </si>
  <si>
    <t xml:space="preserve">oob-mgmt Zone A</t>
  </si>
  <si>
    <t xml:space="preserve">10.40.211.254</t>
  </si>
  <si>
    <t xml:space="preserve">10.40.212.0/24</t>
  </si>
  <si>
    <t xml:space="preserve">10.40.212.0 - 10.40.212.255</t>
  </si>
  <si>
    <t xml:space="preserve">10.40.212.1 - 10.40.212.254</t>
  </si>
  <si>
    <t xml:space="preserve">2a0f:2687:8:12::/64</t>
  </si>
  <si>
    <t xml:space="preserve">10.40.212.254</t>
  </si>
  <si>
    <t xml:space="preserve">10.40.213.0/24</t>
  </si>
  <si>
    <t xml:space="preserve">10.40.213.0 - 10.40.213.255</t>
  </si>
  <si>
    <t xml:space="preserve">10.40.213.1 - 10.40.213.254</t>
  </si>
  <si>
    <t xml:space="preserve">2a0f:2687:8:13::/64</t>
  </si>
  <si>
    <t xml:space="preserve">10.40.213.254</t>
  </si>
  <si>
    <t xml:space="preserve">10.40.214.0/24</t>
  </si>
  <si>
    <t xml:space="preserve">10.40.214.0 - 10.40.214.255</t>
  </si>
  <si>
    <t xml:space="preserve">10.40.214.1 - 10.40.214.254</t>
  </si>
  <si>
    <t xml:space="preserve">2a0f:2687:8:14::/64</t>
  </si>
  <si>
    <t xml:space="preserve">10.40.214.254</t>
  </si>
  <si>
    <t xml:space="preserve">10.40.215.0/24</t>
  </si>
  <si>
    <t xml:space="preserve">10.40.215.0 - 10.40.215.255</t>
  </si>
  <si>
    <t xml:space="preserve">10.40.215.1 - 10.40.215.254</t>
  </si>
  <si>
    <t xml:space="preserve">2a0f:2687:8:15::/64</t>
  </si>
  <si>
    <t xml:space="preserve">10.40.215.254</t>
  </si>
  <si>
    <t xml:space="preserve">10.40.216.0/24</t>
  </si>
  <si>
    <t xml:space="preserve">10.40.216.0 - 10.40.216.255</t>
  </si>
  <si>
    <t xml:space="preserve">10.40.216.1 - 10.40.216.254</t>
  </si>
  <si>
    <t xml:space="preserve">2a0f:2687:8:16::/64</t>
  </si>
  <si>
    <t xml:space="preserve">10.40.216.254</t>
  </si>
  <si>
    <t xml:space="preserve">10.40.217.0/24</t>
  </si>
  <si>
    <t xml:space="preserve">10.40.217.0 - 10.40.217.255</t>
  </si>
  <si>
    <t xml:space="preserve">10.40.217.1 - 10.40.217.254</t>
  </si>
  <si>
    <t xml:space="preserve">2a0f:2687:8:17::/64</t>
  </si>
  <si>
    <t xml:space="preserve">10.40.217.254</t>
  </si>
  <si>
    <t xml:space="preserve">10.40.218.0/24</t>
  </si>
  <si>
    <t xml:space="preserve">10.40.218.0 - 10.40.218.255</t>
  </si>
  <si>
    <t xml:space="preserve">10.40.218.1 - 10.40.218.254</t>
  </si>
  <si>
    <t xml:space="preserve">2a0f:2687:8:18::/64</t>
  </si>
  <si>
    <t xml:space="preserve">10.40.218.254</t>
  </si>
  <si>
    <t xml:space="preserve">10.40.219.0/24</t>
  </si>
  <si>
    <t xml:space="preserve">10.40.219.0 - 10.40.219.255</t>
  </si>
  <si>
    <t xml:space="preserve">10.40.219.1 - 10.40.219.254</t>
  </si>
  <si>
    <t xml:space="preserve">2a0f:2687:8:19::/64</t>
  </si>
  <si>
    <t xml:space="preserve">10.40.219.254</t>
  </si>
  <si>
    <t xml:space="preserve">10.40.220.0/24</t>
  </si>
  <si>
    <t xml:space="preserve">10.40.220.0 - 10.40.220.255</t>
  </si>
  <si>
    <t xml:space="preserve">10.40.220.1 - 10.40.220.254</t>
  </si>
  <si>
    <t xml:space="preserve">2a0f:2687:8:1a::/64</t>
  </si>
  <si>
    <t xml:space="preserve">10.40.220.254</t>
  </si>
  <si>
    <t xml:space="preserve">10.40.221.0/24</t>
  </si>
  <si>
    <t xml:space="preserve">10.40.221.0 - 10.40.221.255</t>
  </si>
  <si>
    <t xml:space="preserve">10.40.221.1 - 10.40.221.254</t>
  </si>
  <si>
    <t xml:space="preserve">2a0f:2687:8:1b::/64</t>
  </si>
  <si>
    <t xml:space="preserve">10.40.221.254</t>
  </si>
  <si>
    <t xml:space="preserve">10.40.222.0/24</t>
  </si>
  <si>
    <t xml:space="preserve">10.40.222.0 - 10.40.222.255</t>
  </si>
  <si>
    <t xml:space="preserve">10.40.222.1 - 10.40.222.254</t>
  </si>
  <si>
    <t xml:space="preserve">2a0f:2687:8:1c::/64</t>
  </si>
  <si>
    <t xml:space="preserve">10.40.222.254</t>
  </si>
  <si>
    <t xml:space="preserve">10.40.223.0/24</t>
  </si>
  <si>
    <t xml:space="preserve">10.40.223.0 - 10.40.223.255</t>
  </si>
  <si>
    <t xml:space="preserve">10.40.223.1 - 10.40.223.254</t>
  </si>
  <si>
    <t xml:space="preserve">2a0f:2687:8:1f::/64</t>
  </si>
  <si>
    <t xml:space="preserve">10.40.223.254</t>
  </si>
  <si>
    <t xml:space="preserve">10.40.72.0/24</t>
  </si>
  <si>
    <t xml:space="preserve">10.40.72.0 - 10.40.72.255</t>
  </si>
  <si>
    <t xml:space="preserve">10.40.72.1 - 10.40.72.254</t>
  </si>
  <si>
    <t xml:space="preserve">2a0f:2687:7:00::/64</t>
  </si>
  <si>
    <t xml:space="preserve">10.40.72.254</t>
  </si>
  <si>
    <t xml:space="preserve">shared-1400-72</t>
  </si>
  <si>
    <t xml:space="preserve">10.40.73.0/24</t>
  </si>
  <si>
    <t xml:space="preserve">10.40.73.0 - 10.40.73.255</t>
  </si>
  <si>
    <t xml:space="preserve">10.40.73.1 - 10.40.73.254</t>
  </si>
  <si>
    <t xml:space="preserve">2a0f:2687:7:01::/64</t>
  </si>
  <si>
    <t xml:space="preserve">Control Block VMs - Datenhaltung</t>
  </si>
  <si>
    <t xml:space="preserve">10.40.73.254</t>
  </si>
  <si>
    <t xml:space="preserve">shared-1401-73</t>
  </si>
  <si>
    <t xml:space="preserve">10.40.74.0/24</t>
  </si>
  <si>
    <t xml:space="preserve">10.40.74.0 - 10.40.74.255</t>
  </si>
  <si>
    <t xml:space="preserve">10.40.74.1 - 10.40.74.254</t>
  </si>
  <si>
    <t xml:space="preserve">2a0f:2687:7:02::/64</t>
  </si>
  <si>
    <t xml:space="preserve">10.40.74.254</t>
  </si>
  <si>
    <t xml:space="preserve">10.40.75.0/24</t>
  </si>
  <si>
    <t xml:space="preserve">10.40.75.0 - 10.40.75.255</t>
  </si>
  <si>
    <t xml:space="preserve">10.40.75.1 - 10.40.75.254</t>
  </si>
  <si>
    <t xml:space="preserve">2a0f:2687:7:03::/64</t>
  </si>
  <si>
    <t xml:space="preserve">10.40.75.254</t>
  </si>
  <si>
    <t xml:space="preserve">10.40.76.0/24</t>
  </si>
  <si>
    <t xml:space="preserve">10.40.76.0 - 10.40.76.255</t>
  </si>
  <si>
    <t xml:space="preserve">10.40.76.1 - 10.40.76.254</t>
  </si>
  <si>
    <t xml:space="preserve">2a0f:2687:7:04::/64</t>
  </si>
  <si>
    <t xml:space="preserve">10.40.76.254</t>
  </si>
  <si>
    <t xml:space="preserve">10.40.77.0/24</t>
  </si>
  <si>
    <t xml:space="preserve">10.40.77.0 - 10.40.77.255</t>
  </si>
  <si>
    <t xml:space="preserve">10.40.77.1 - 10.40.77.254</t>
  </si>
  <si>
    <t xml:space="preserve">2a0f:2687:7:05::/64</t>
  </si>
  <si>
    <t xml:space="preserve">10.40.77.254</t>
  </si>
  <si>
    <t xml:space="preserve">10.40.78.0/24</t>
  </si>
  <si>
    <t xml:space="preserve">10.40.78.0 - 10.40.78.255</t>
  </si>
  <si>
    <t xml:space="preserve">10.40.78.1 - 10.40.78.254</t>
  </si>
  <si>
    <t xml:space="preserve">2a0f:2687:7:06::/64</t>
  </si>
  <si>
    <t xml:space="preserve">10.40.78.254</t>
  </si>
  <si>
    <t xml:space="preserve">10.40.79.0/24</t>
  </si>
  <si>
    <t xml:space="preserve">10.40.79.0 - 10.40.79.255</t>
  </si>
  <si>
    <t xml:space="preserve">10.40.79.1 - 10.40.79.254</t>
  </si>
  <si>
    <t xml:space="preserve">2a0f:2687:7:07::/64</t>
  </si>
  <si>
    <t xml:space="preserve">10.40.79.254</t>
  </si>
  <si>
    <t xml:space="preserve">10.40.184.0/24</t>
  </si>
  <si>
    <t xml:space="preserve">10.40.184.0 - 10.40.184.255</t>
  </si>
  <si>
    <t xml:space="preserve">10.40.184.1 - 10.40.184.254</t>
  </si>
  <si>
    <t xml:space="preserve">2a0f:2687:a:00::/64</t>
  </si>
  <si>
    <t xml:space="preserve">10.40.184.254</t>
  </si>
  <si>
    <t xml:space="preserve">audit-2000-184</t>
  </si>
  <si>
    <t xml:space="preserve">10.40.185.0/24</t>
  </si>
  <si>
    <t xml:space="preserve">10.40.185.0 - 10.40.185.255</t>
  </si>
  <si>
    <t xml:space="preserve">10.40.185.1 - 10.40.185.254</t>
  </si>
  <si>
    <t xml:space="preserve">2a0f:2687:a:01::/64</t>
  </si>
  <si>
    <t xml:space="preserve">Control Block VMs - Datenhaltung</t>
  </si>
  <si>
    <t xml:space="preserve">10.40.185.254</t>
  </si>
  <si>
    <t xml:space="preserve">audit-2001-185</t>
  </si>
  <si>
    <t xml:space="preserve">10.40.64.0/24</t>
  </si>
  <si>
    <t xml:space="preserve">10.40.64.0 - 10.40.64.255</t>
  </si>
  <si>
    <t xml:space="preserve">10.40.64.1 - 10.40.64.254</t>
  </si>
  <si>
    <t xml:space="preserve">2a0f:2687:9:00::/64</t>
  </si>
  <si>
    <t xml:space="preserve">10.40.64.254</t>
  </si>
  <si>
    <t xml:space="preserve">devops-1500-64</t>
  </si>
  <si>
    <t xml:space="preserve">10.40.65.0/24</t>
  </si>
  <si>
    <t xml:space="preserve">10.40.65.0 - 10.40.65.255</t>
  </si>
  <si>
    <t xml:space="preserve">10.40.65.1 - 10.40.65.254</t>
  </si>
  <si>
    <t xml:space="preserve">2a0f:2687:9:01::/64</t>
  </si>
  <si>
    <t xml:space="preserve">10.40.65.254</t>
  </si>
  <si>
    <t xml:space="preserve">devops-1501-65</t>
  </si>
  <si>
    <t xml:space="preserve">172.30.0.0/16</t>
  </si>
  <si>
    <t xml:space="preserve">255.255.0.0</t>
  </si>
  <si>
    <t xml:space="preserve">OpenShift Service</t>
  </si>
  <si>
    <t xml:space="preserve">10.128.0.0/14</t>
  </si>
  <si>
    <t xml:space="preserve">255.251.0.0</t>
  </si>
  <si>
    <t xml:space="preserve">OpenShift Pod</t>
  </si>
  <si>
    <t xml:space="preserve">192.168.0.0/24</t>
  </si>
  <si>
    <t xml:space="preserve">192.168.0.0-192.168.0.255</t>
  </si>
  <si>
    <t xml:space="preserve">192.168.0.1-192.168.0.254</t>
  </si>
  <si>
    <t xml:space="preserve">Ende-zu-Ende Tests</t>
  </si>
  <si>
    <t xml:space="preserve">FW</t>
  </si>
  <si>
    <t xml:space="preserve">web</t>
  </si>
  <si>
    <t xml:space="preserve">192.168.0.254</t>
  </si>
  <si>
    <t xml:space="preserve">web-3000-0</t>
  </si>
  <si>
    <t xml:space="preserve">10.40.224.0/24</t>
  </si>
  <si>
    <t xml:space="preserve">10.40.224.0 - 10.40.224.255</t>
  </si>
  <si>
    <t xml:space="preserve">10.40.224.1 - 10.40.224.254</t>
  </si>
  <si>
    <t xml:space="preserve">10.40.224.254</t>
  </si>
  <si>
    <t xml:space="preserve">vpns-3200-224</t>
  </si>
  <si>
    <t xml:space="preserve">10.40.180.0/24</t>
  </si>
  <si>
    <t xml:space="preserve">10.40.180.0 - 10.40.180.255</t>
  </si>
  <si>
    <t xml:space="preserve">10.40.180.1 - 10.40.180.254</t>
  </si>
  <si>
    <t xml:space="preserve">10.40.180.254</t>
  </si>
  <si>
    <t xml:space="preserve">vpna-3400-180</t>
  </si>
  <si>
    <t xml:space="preserve">10.40.0.0/24</t>
  </si>
  <si>
    <t xml:space="preserve">10.40.0.0 - 10.40.0.255</t>
  </si>
  <si>
    <t xml:space="preserve">10.40.0.1 - 10.40.0.254</t>
  </si>
  <si>
    <t xml:space="preserve">ACI</t>
  </si>
  <si>
    <t xml:space="preserve">10.40.0.254</t>
  </si>
  <si>
    <t xml:space="preserve">prod-1000-0</t>
  </si>
  <si>
    <t xml:space="preserve">10.40.16.0/24</t>
  </si>
  <si>
    <t xml:space="preserve">10.40.16.0 - 10.40.16.255</t>
  </si>
  <si>
    <t xml:space="preserve">10.40.16.1 - 10.40.16.254</t>
  </si>
  <si>
    <t xml:space="preserve">PRT</t>
  </si>
  <si>
    <t xml:space="preserve">10.40.16.254</t>
  </si>
  <si>
    <t xml:space="preserve">prt-1100-16</t>
  </si>
  <si>
    <t xml:space="preserve">10.40.32.0/24</t>
  </si>
  <si>
    <t xml:space="preserve">10.40.32.0 - 10.40.32.255</t>
  </si>
  <si>
    <t xml:space="preserve">10.40.32.1 - 10.40.32.254</t>
  </si>
  <si>
    <t xml:space="preserve">10.40.32.254</t>
  </si>
  <si>
    <t xml:space="preserve">tst-1200-32</t>
  </si>
  <si>
    <t xml:space="preserve">10.40.48.0/24</t>
  </si>
  <si>
    <t xml:space="preserve">10.40.48.0 - 10.40.48.255</t>
  </si>
  <si>
    <t xml:space="preserve">10.40.48.1 - 10.40.48.254</t>
  </si>
  <si>
    <t xml:space="preserve">EI</t>
  </si>
  <si>
    <t xml:space="preserve">10.40.48.254</t>
  </si>
  <si>
    <t xml:space="preserve">ei-1300-48</t>
  </si>
  <si>
    <t xml:space="preserve">Funktion (L2 Segment)</t>
  </si>
  <si>
    <t xml:space="preserve">VLAN-ID</t>
  </si>
  <si>
    <t xml:space="preserve">LB Cluster</t>
  </si>
  <si>
    <t xml:space="preserve">FW Cluster </t>
  </si>
  <si>
    <t xml:space="preserve">IPv4 Net</t>
  </si>
  <si>
    <t xml:space="preserve">IPv4 GW</t>
  </si>
  <si>
    <t xml:space="preserve">IPv6 Net</t>
  </si>
  <si>
    <t xml:space="preserve">IPv6 GW</t>
  </si>
  <si>
    <t xml:space="preserve">External Connectivity</t>
  </si>
  <si>
    <t xml:space="preserve">PRD LB LTM1</t>
  </si>
  <si>
    <t xml:space="preserve">VR External</t>
  </si>
  <si>
    <t xml:space="preserve">45.147.36.0/29</t>
  </si>
  <si>
    <t xml:space="preserve">45.147.36.6</t>
  </si>
  <si>
    <t xml:space="preserve">2a0f:2687:100:0::/64</t>
  </si>
  <si>
    <t xml:space="preserve">2a0f:2687:100:0:ffff:ffff:ffff:fffe</t>
  </si>
  <si>
    <t xml:space="preserve">PRD LB LTM2</t>
  </si>
  <si>
    <t xml:space="preserve">45.147.36.8/29</t>
  </si>
  <si>
    <t xml:space="preserve">45.147.36.14</t>
  </si>
  <si>
    <t xml:space="preserve">2a0f:2687:100:1::/64</t>
  </si>
  <si>
    <t xml:space="preserve">2a0f:2687:100:1:ffff:ffff:ffff:fffe</t>
  </si>
  <si>
    <t xml:space="preserve">PRD LB LTM3</t>
  </si>
  <si>
    <t xml:space="preserve">45.147.36.16/29</t>
  </si>
  <si>
    <t xml:space="preserve">45.147.36.22</t>
  </si>
  <si>
    <t xml:space="preserve">2a0f:2687:100:2::/64</t>
  </si>
  <si>
    <t xml:space="preserve">2a0f:2687:100:2:ffff:ffff:ffff:fffe</t>
  </si>
  <si>
    <t xml:space="preserve">PRD LB LTM4</t>
  </si>
  <si>
    <t xml:space="preserve">45.147.36.24/29</t>
  </si>
  <si>
    <t xml:space="preserve">45.147.36.30</t>
  </si>
  <si>
    <t xml:space="preserve">2a0f:2687:100:3::/64</t>
  </si>
  <si>
    <t xml:space="preserve">2a0f:2687:100:3:ffff:ffff:ffff:fffe</t>
  </si>
  <si>
    <t xml:space="preserve">TST LB LTM1</t>
  </si>
  <si>
    <t xml:space="preserve">45.147.36.32/29</t>
  </si>
  <si>
    <t xml:space="preserve">45.147.36.38</t>
  </si>
  <si>
    <t xml:space="preserve">2a0f:2687:100:4::/64</t>
  </si>
  <si>
    <t xml:space="preserve">2a0f:2687:100:4:ffff:ffff:ffff:fffe</t>
  </si>
  <si>
    <t xml:space="preserve">TST LB LTM2</t>
  </si>
  <si>
    <t xml:space="preserve">45.147.36.40/29</t>
  </si>
  <si>
    <t xml:space="preserve">45.147.36.46</t>
  </si>
  <si>
    <t xml:space="preserve">2a0f:2687:100:5::/64</t>
  </si>
  <si>
    <t xml:space="preserve">2a0f:2687:100:5:ffff:ffff:ffff:fffe</t>
  </si>
  <si>
    <t xml:space="preserve">TST LB LTM3</t>
  </si>
  <si>
    <t xml:space="preserve">45.147.36.48/29</t>
  </si>
  <si>
    <t xml:space="preserve">45.147.36.54</t>
  </si>
  <si>
    <t xml:space="preserve">2a0f:2687:100:6::/64</t>
  </si>
  <si>
    <t xml:space="preserve">2a0f:2687:100:6:ffff:ffff:ffff:fffe</t>
  </si>
  <si>
    <t xml:space="preserve">TST LB LTM4</t>
  </si>
  <si>
    <t xml:space="preserve">45.147.36.56/29</t>
  </si>
  <si>
    <t xml:space="preserve">45.147.36.62</t>
  </si>
  <si>
    <t xml:space="preserve">2a0f:2687:100:7::/64</t>
  </si>
  <si>
    <t xml:space="preserve">2a0f:2687:100:7:ffff:ffff:ffff:fffe</t>
  </si>
  <si>
    <t xml:space="preserve">ACI fabric L3OUT</t>
  </si>
  <si>
    <t xml:space="preserve">VR APPL</t>
  </si>
  <si>
    <t xml:space="preserve">10.40.174.0/28</t>
  </si>
  <si>
    <t xml:space="preserve">10.40.174.14/28</t>
  </si>
  <si>
    <t xml:space="preserve">2a0f:2687:c:8::/48</t>
  </si>
  <si>
    <t xml:space="preserve">2a0f:2687:c:8:ffff:ffff:ffff:fffe</t>
  </si>
  <si>
    <t xml:space="preserve">Internal Connectivity</t>
  </si>
  <si>
    <t xml:space="preserve">VR Internal</t>
  </si>
  <si>
    <t xml:space="preserve">2a0f:2687:c:0: ffff:ffff:ffff:fffe</t>
  </si>
  <si>
    <t xml:space="preserve">2a0f:2687:c:1: ffff:ffff:ffff:fffe</t>
  </si>
  <si>
    <t xml:space="preserve">2a0f:2687:c:2: ffff:ffff:ffff:fffe</t>
  </si>
  <si>
    <t xml:space="preserve">2a0f:2687:c:3: ffff:ffff:ffff:fffe</t>
  </si>
  <si>
    <t xml:space="preserve">2a0f:2687:c:4: ffff:ffff:ffff:fffe</t>
  </si>
  <si>
    <t xml:space="preserve">2a0f:2687:c:5: ffff:ffff:ffff:fffe</t>
  </si>
  <si>
    <t xml:space="preserve">2a0f:2687:c:6: ffff:ffff:ffff:fffe</t>
  </si>
  <si>
    <t xml:space="preserve">2a0f:2687:c:7: ffff:ffff:ffff:fffe</t>
  </si>
  <si>
    <t xml:space="preserve">LB Sync</t>
  </si>
  <si>
    <t xml:space="preserve"> </t>
  </si>
  <si>
    <t xml:space="preserve">10.40.254.0/29</t>
  </si>
  <si>
    <t xml:space="preserve">10.40.254.8/29</t>
  </si>
  <si>
    <t xml:space="preserve">10.40.254.16/29</t>
  </si>
  <si>
    <t xml:space="preserve">10.40.254.24/29</t>
  </si>
  <si>
    <t xml:space="preserve">10.40.254.32/29</t>
  </si>
  <si>
    <t xml:space="preserve">10.40.254.40/29</t>
  </si>
  <si>
    <t xml:space="preserve">10.40.254.48/29</t>
  </si>
  <si>
    <t xml:space="preserve">10.40.254.56/29</t>
  </si>
  <si>
    <t xml:space="preserve">FW Sync</t>
  </si>
  <si>
    <t xml:space="preserve">Control </t>
  </si>
  <si>
    <t xml:space="preserve">Fabric</t>
  </si>
  <si>
    <t xml:space="preserve">Interfaces</t>
  </si>
  <si>
    <t xml:space="preserve">FW intern</t>
  </si>
  <si>
    <t xml:space="preserve">lt-0/0/0.0&lt;&gt;lt-0/0/0.1</t>
  </si>
  <si>
    <t xml:space="preserve">RI-DE-FFM-MGMT-OOB</t>
  </si>
  <si>
    <t xml:space="preserve">10.40.168.64/31</t>
  </si>
  <si>
    <t xml:space="preserve">10.40.168.64</t>
  </si>
  <si>
    <t xml:space="preserve">2a0f:2687:c:9::/48</t>
  </si>
  <si>
    <t xml:space="preserve">2a0f:2687:c:8::1/64</t>
  </si>
  <si>
    <t xml:space="preserve">RI-DE-FFM-APPL</t>
  </si>
  <si>
    <t xml:space="preserve">10.40.168.65</t>
  </si>
  <si>
    <t xml:space="preserve">2a0f:2687:c:8::2/64</t>
  </si>
  <si>
    <t xml:space="preserve">Bei gerouteten Netzen: Wie auch bei den internen Netzen/Zonen hat ist die Gateway die letzte Host-IP aus dem Netz. Die Juniper SRX hat also die letzte IP, die restlichen stehen den anderen Hosts zur Verfuegung</t>
  </si>
  <si>
    <t xml:space="preserve">für erstes Setup wird 2a0f:2687::/32 aus 2a0f:2687::/29 verwendet</t>
  </si>
  <si>
    <t xml:space="preserve">IPv4</t>
  </si>
  <si>
    <t xml:space="preserve">45.147.36.0/22</t>
  </si>
  <si>
    <t xml:space="preserve">2a0f:2687::/29</t>
  </si>
  <si>
    <t xml:space="preserve">IPv6-Verteilung</t>
  </si>
  <si>
    <t xml:space="preserve">Nutzung</t>
  </si>
  <si>
    <t xml:space="preserve">2a0f:2687::/40</t>
  </si>
  <si>
    <t xml:space="preserve">Netze intern und Zonen</t>
  </si>
  <si>
    <t xml:space="preserve">siehe Sheet Netze intern und Zonen</t>
  </si>
  <si>
    <t xml:space="preserve">2a0f:2687:100::/40</t>
  </si>
  <si>
    <t xml:space="preserve">siehe Sheet Netze extern</t>
  </si>
  <si>
    <t xml:space="preserve">2a0f:2687:200::/40</t>
  </si>
  <si>
    <t xml:space="preserve">Netze extern</t>
  </si>
  <si>
    <t xml:space="preserve">vlan</t>
  </si>
  <si>
    <t xml:space="preserve">routeable</t>
  </si>
  <si>
    <t xml:space="preserve">Anbindung F5 Prod 1</t>
  </si>
  <si>
    <t xml:space="preserve">Anbindung F5 Prod 2</t>
  </si>
  <si>
    <t xml:space="preserve">Anbindung F5 Prod 3</t>
  </si>
  <si>
    <t xml:space="preserve">Anbindung F5 Prod 4</t>
  </si>
  <si>
    <t xml:space="preserve">Anbindung F5 Test 1</t>
  </si>
  <si>
    <t xml:space="preserve">Anbindung F5 Test 2</t>
  </si>
  <si>
    <t xml:space="preserve">Anbindung F5 Test 3</t>
  </si>
  <si>
    <t xml:space="preserve">Anbindung F5 Test 4</t>
  </si>
  <si>
    <t xml:space="preserve">45.147.36.64/26</t>
  </si>
  <si>
    <t xml:space="preserve">IPs für ipsec-Tunnel</t>
  </si>
  <si>
    <t xml:space="preserve">2a0f:2687:200::/56</t>
  </si>
  <si>
    <t xml:space="preserve">keins, wird nur auf SRX terminiert</t>
  </si>
  <si>
    <t xml:space="preserve">45.147.36.128/27</t>
  </si>
  <si>
    <t xml:space="preserve">RESERVE Loopbacks, iBGP</t>
  </si>
  <si>
    <t xml:space="preserve">DE-FFM-SRX01</t>
  </si>
  <si>
    <t xml:space="preserve">45.147.36.128/32</t>
  </si>
  <si>
    <t xml:space="preserve">45.147.36.224/27</t>
  </si>
  <si>
    <t xml:space="preserve">Fachlichkeit Squid / SMTP</t>
  </si>
  <si>
    <t xml:space="preserve">später festlegen</t>
  </si>
  <si>
    <t xml:space="preserve">ASNs</t>
  </si>
  <si>
    <t xml:space="preserve">(64512-65535)</t>
  </si>
  <si>
    <t xml:space="preserve">Zone / Device</t>
  </si>
  <si>
    <t xml:space="preserve">Juniper</t>
  </si>
  <si>
    <t xml:space="preserve">Cisco ACI</t>
  </si>
  <si>
    <t xml:space="preserve">ITSG</t>
  </si>
  <si>
    <t xml:space="preserve">ACI intern</t>
  </si>
  <si>
    <t xml:space="preserve">-</t>
  </si>
  <si>
    <t xml:space="preserve">Juniper extern</t>
  </si>
  <si>
    <t xml:space="preserve">OOB Mgmt</t>
  </si>
  <si>
    <t xml:space="preserve">Applications</t>
  </si>
  <si>
    <t xml:space="preserve">Nimble</t>
  </si>
  <si>
    <t xml:space="preserve">Source</t>
  </si>
  <si>
    <t xml:space="preserve">Port Number</t>
  </si>
  <si>
    <t xml:space="preserve">Service</t>
  </si>
  <si>
    <t xml:space="preserve">Protocol</t>
  </si>
  <si>
    <t xml:space="preserve">Destination DNS/IP</t>
  </si>
  <si>
    <t xml:space="preserve">mgmt-ip, support-ip CA, support-ip CB</t>
  </si>
  <si>
    <t xml:space="preserve">443 TCP</t>
  </si>
  <si>
    <t xml:space="preserve">DNA, heartbeat</t>
  </si>
  <si>
    <t xml:space="preserve">HTTPS</t>
  </si>
  <si>
    <t xml:space="preserve">nsdiag.nimblestorage.com</t>
  </si>
  <si>
    <t xml:space="preserve">Storage array alerts *</t>
  </si>
  <si>
    <t xml:space="preserve">nsalerts.nimblestorage.com</t>
  </si>
  <si>
    <t xml:space="preserve">Storage array statistics</t>
  </si>
  <si>
    <t xml:space="preserve">nsstats.nimblestorage.com</t>
  </si>
  <si>
    <t xml:space="preserve">Software downloads</t>
  </si>
  <si>
    <t xml:space="preserve">update.nimblestorage.com</t>
  </si>
  <si>
    <t xml:space="preserve">2222 TCP</t>
  </si>
  <si>
    <t xml:space="preserve">Secure tunnel</t>
  </si>
  <si>
    <t xml:space="preserve">SSH</t>
  </si>
  <si>
    <t xml:space="preserve">hogan.nimblestorage.com</t>
  </si>
  <si>
    <t xml:space="preserve">Licensing</t>
  </si>
  <si>
    <t xml:space="preserve">ae1.juniper.net</t>
  </si>
  <si>
    <t xml:space="preserve">System</t>
  </si>
  <si>
    <t xml:space="preserve">Host-IP</t>
  </si>
  <si>
    <t xml:space="preserve">IP-Address</t>
  </si>
  <si>
    <t xml:space="preserve">IPv6 Host IP</t>
  </si>
  <si>
    <t xml:space="preserve">Description</t>
  </si>
  <si>
    <t xml:space="preserve">Sicherheitszone</t>
  </si>
  <si>
    <t xml:space="preserve">Service Alias</t>
  </si>
  <si>
    <t xml:space="preserve">PDW0400-DCO0001</t>
  </si>
  <si>
    <t xml:space="preserve">10.40.72.10</t>
  </si>
  <si>
    <t xml:space="preserve">2a0f:2687:7::10</t>
  </si>
  <si>
    <t xml:space="preserve">PDW0400-DCO0002</t>
  </si>
  <si>
    <t xml:space="preserve">10.40.72.11</t>
  </si>
  <si>
    <t xml:space="preserve">2a0f:2687:7::11</t>
  </si>
  <si>
    <t xml:space="preserve">PDL0400-AUX0013</t>
  </si>
  <si>
    <t xml:space="preserve">10.40.72.20</t>
  </si>
  <si>
    <t xml:space="preserve">PDL0400-AUX0014</t>
  </si>
  <si>
    <t xml:space="preserve">10.40.72.21</t>
  </si>
  <si>
    <t xml:space="preserve">PDL0400-AUX0015</t>
  </si>
  <si>
    <t xml:space="preserve">10.40.72.22</t>
  </si>
  <si>
    <t xml:space="preserve">PDL0400-SQL0001</t>
  </si>
  <si>
    <t xml:space="preserve">10.40.73.10</t>
  </si>
  <si>
    <t xml:space="preserve">PDL0400-SQL0002</t>
  </si>
  <si>
    <t xml:space="preserve">10.40.73.11</t>
  </si>
  <si>
    <t xml:space="preserve">PDL0400-AUX0001</t>
  </si>
  <si>
    <t xml:space="preserve">10.40.208.10</t>
  </si>
  <si>
    <t xml:space="preserve">2a0f:2687:8:0e::10</t>
  </si>
  <si>
    <t xml:space="preserve">PDL0400-AUX0002</t>
  </si>
  <si>
    <t xml:space="preserve">10.40.208.11</t>
  </si>
  <si>
    <t xml:space="preserve">2a0f:2687:8:0e::11</t>
  </si>
  <si>
    <t xml:space="preserve">PDW0400-AUX0003</t>
  </si>
  <si>
    <t xml:space="preserve">10.40.208.15</t>
  </si>
  <si>
    <t xml:space="preserve">2a0f:2687:8:0e::12</t>
  </si>
  <si>
    <t xml:space="preserve">PDW0400-AUX0004</t>
  </si>
  <si>
    <t xml:space="preserve">10.40.208.16</t>
  </si>
  <si>
    <t xml:space="preserve">2a0f:2687:8:0e::13</t>
  </si>
  <si>
    <t xml:space="preserve">PDL0400-AUX0005</t>
  </si>
  <si>
    <t xml:space="preserve">10.40.73.15</t>
  </si>
  <si>
    <t xml:space="preserve">PDL0400-AUX0006</t>
  </si>
  <si>
    <t xml:space="preserve">10.40.73.16</t>
  </si>
  <si>
    <t xml:space="preserve">PDL0400-LBA0001</t>
  </si>
  <si>
    <t xml:space="preserve">10.40.72.25</t>
  </si>
  <si>
    <t xml:space="preserve">PDL0400-LBA0002</t>
  </si>
  <si>
    <t xml:space="preserve">10.40.72.26</t>
  </si>
  <si>
    <t xml:space="preserve">PDA0400-AUX0007</t>
  </si>
  <si>
    <t xml:space="preserve">Transfer Zone</t>
  </si>
  <si>
    <t xml:space="preserve">a.ntp.ad.nublar.de</t>
  </si>
  <si>
    <t xml:space="preserve">PDA0400-AUX0008</t>
  </si>
  <si>
    <t xml:space="preserve">b.ntp.ad.nublar.de</t>
  </si>
  <si>
    <t xml:space="preserve">PDA0400-AUX0009</t>
  </si>
  <si>
    <t xml:space="preserve">c.ntp.ad.nublar.de</t>
  </si>
  <si>
    <t xml:space="preserve">PDA0400-STO0001</t>
  </si>
  <si>
    <t xml:space="preserve">10.40.73.12</t>
  </si>
  <si>
    <t xml:space="preserve">PDA0400-STO0002</t>
  </si>
  <si>
    <t xml:space="preserve">10.40.73.14</t>
  </si>
  <si>
    <t xml:space="preserve">PDL0400-AUX0010</t>
  </si>
  <si>
    <t xml:space="preserve">10.40.72.27</t>
  </si>
  <si>
    <t xml:space="preserve">PDL0400-AUX0011</t>
  </si>
  <si>
    <t xml:space="preserve">10.40.72.28</t>
  </si>
  <si>
    <t xml:space="preserve">PDL0400-AUX0012</t>
  </si>
  <si>
    <t xml:space="preserve">10.40.72.29</t>
  </si>
  <si>
    <t xml:space="preserve">PDL0400-MGW0001</t>
  </si>
  <si>
    <t xml:space="preserve">10.40.72.30</t>
  </si>
  <si>
    <t xml:space="preserve">PDL0400-MGW0002</t>
  </si>
  <si>
    <t xml:space="preserve">10.40.72.31</t>
  </si>
  <si>
    <t xml:space="preserve">PDL0400-MGW0003</t>
  </si>
  <si>
    <t xml:space="preserve">10.40.72.32</t>
  </si>
  <si>
    <t xml:space="preserve">PDL0400-AUX0022</t>
  </si>
  <si>
    <t xml:space="preserve">10.40.72.33</t>
  </si>
  <si>
    <t xml:space="preserve">PDL0400-AUX0023</t>
  </si>
  <si>
    <t xml:space="preserve">10.40.72.34</t>
  </si>
  <si>
    <t xml:space="preserve">PDW0400-AUX0030</t>
  </si>
  <si>
    <t xml:space="preserve">10.40.73.30</t>
  </si>
  <si>
    <t xml:space="preserve">PDW0400-AUX0031</t>
  </si>
  <si>
    <t xml:space="preserve">10.40.73.31</t>
  </si>
  <si>
    <t xml:space="preserve">PDL0400-AUX0034</t>
  </si>
  <si>
    <t xml:space="preserve">10.40.72.35</t>
  </si>
  <si>
    <t xml:space="preserve">PDL0400-AUX0035</t>
  </si>
  <si>
    <t xml:space="preserve">10.40.72.36</t>
  </si>
  <si>
    <t xml:space="preserve">PDL0400-AUX0036</t>
  </si>
  <si>
    <t xml:space="preserve">10.40.73.17</t>
  </si>
  <si>
    <t xml:space="preserve">PDL0400-AUX0037</t>
  </si>
  <si>
    <t xml:space="preserve">10.40.73.18</t>
  </si>
  <si>
    <t xml:space="preserve">PDL0400-AUX0038</t>
  </si>
  <si>
    <t xml:space="preserve">10.40.73.19</t>
  </si>
  <si>
    <t xml:space="preserve">PDL0400-AUX0039</t>
  </si>
  <si>
    <t xml:space="preserve">10.40.185.10</t>
  </si>
  <si>
    <t xml:space="preserve">PDL0400-AUX0040</t>
  </si>
  <si>
    <t xml:space="preserve">10.40.185.11</t>
  </si>
  <si>
    <t xml:space="preserve">10.40.184.11</t>
  </si>
  <si>
    <t xml:space="preserve">PDL0400-AUX0041</t>
  </si>
  <si>
    <t xml:space="preserve">10.40.184.12</t>
  </si>
  <si>
    <t xml:space="preserve">PDL0400-AUX0042</t>
  </si>
  <si>
    <t xml:space="preserve">10.40.184.13</t>
  </si>
  <si>
    <t xml:space="preserve">10.40.184.14</t>
  </si>
  <si>
    <t xml:space="preserve">PDL0400-AUX0043</t>
  </si>
  <si>
    <t xml:space="preserve">10.40.185.12</t>
  </si>
  <si>
    <t xml:space="preserve">PDL0400-AUX0044</t>
  </si>
  <si>
    <t xml:space="preserve">10.40.185.13</t>
  </si>
  <si>
    <t xml:space="preserve">PDL0400-AUX0045</t>
  </si>
  <si>
    <t xml:space="preserve">10.40.185.14</t>
  </si>
  <si>
    <t xml:space="preserve">PDL0400-AUX0046</t>
  </si>
  <si>
    <t xml:space="preserve">10.40.184.15</t>
  </si>
  <si>
    <t xml:space="preserve">PDL0400-AUX0047</t>
  </si>
  <si>
    <t xml:space="preserve">10.40.184.16</t>
  </si>
  <si>
    <t xml:space="preserve">PDL0400-AUX0048</t>
  </si>
  <si>
    <t xml:space="preserve">10.40.184.17</t>
  </si>
  <si>
    <t xml:space="preserve">PDL0400-AUX0049</t>
  </si>
  <si>
    <t xml:space="preserve">10.40.184.18</t>
  </si>
  <si>
    <t xml:space="preserve">PDL0400-AUX0050</t>
  </si>
  <si>
    <t xml:space="preserve">10.40.184.19</t>
  </si>
  <si>
    <t xml:space="preserve">PDW0400-AUX0032</t>
  </si>
  <si>
    <t xml:space="preserve">10.40.64.10</t>
  </si>
  <si>
    <t xml:space="preserve">PDW0400-AUX0033</t>
  </si>
  <si>
    <t xml:space="preserve">10.40.64.11</t>
  </si>
  <si>
    <t xml:space="preserve">PDL0400-AUX0016</t>
  </si>
  <si>
    <t xml:space="preserve">10.40.72.37</t>
  </si>
  <si>
    <t xml:space="preserve">PDL0400-AUX0017</t>
  </si>
  <si>
    <t xml:space="preserve">10.40.72.38</t>
  </si>
  <si>
    <t xml:space="preserve">PDL0400-AUX0018</t>
  </si>
  <si>
    <t xml:space="preserve">10.40.72.39</t>
  </si>
  <si>
    <t xml:space="preserve">PDL0400-AUX0019</t>
  </si>
  <si>
    <t xml:space="preserve">10.40.72.40</t>
  </si>
  <si>
    <t xml:space="preserve">PDL0400-AUX0020</t>
  </si>
  <si>
    <t xml:space="preserve">10.40.72.41</t>
  </si>
  <si>
    <t xml:space="preserve">PDL0400-AUX0021</t>
  </si>
  <si>
    <t xml:space="preserve">10.40.72.42</t>
  </si>
  <si>
    <t xml:space="preserve">PDL0400-AUX0024</t>
  </si>
  <si>
    <t xml:space="preserve">10.40.64.25</t>
  </si>
  <si>
    <t xml:space="preserve">PDL0400-AUX0025</t>
  </si>
  <si>
    <t xml:space="preserve">10.40.64.26</t>
  </si>
  <si>
    <t xml:space="preserve">PDL0400-AUX0026</t>
  </si>
  <si>
    <t xml:space="preserve">10.40.64.30</t>
  </si>
  <si>
    <t xml:space="preserve">PDL0400-AUX0027</t>
  </si>
  <si>
    <t xml:space="preserve">10.40.64.31</t>
  </si>
  <si>
    <t xml:space="preserve">PDL0400-AUX0028</t>
  </si>
  <si>
    <t xml:space="preserve">10.40.64.35</t>
  </si>
  <si>
    <t xml:space="preserve">PDL0400-AUX0029</t>
  </si>
  <si>
    <t xml:space="preserve">10.40.64.36</t>
  </si>
  <si>
    <t xml:space="preserve">PDA0400-VWA0001</t>
  </si>
  <si>
    <t xml:space="preserve">10.40.194.100</t>
  </si>
  <si>
    <t xml:space="preserve">PDL0400-AUX0099</t>
  </si>
  <si>
    <t xml:space="preserve">45.147.36.225</t>
  </si>
  <si>
    <t xml:space="preserve">Name</t>
  </si>
  <si>
    <t xml:space="preserve">Typ</t>
  </si>
  <si>
    <t xml:space="preserve">iLO Name</t>
  </si>
  <si>
    <t xml:space="preserve">iLO IPv4 oobm</t>
  </si>
  <si>
    <t xml:space="preserve">iLO IPv6</t>
  </si>
  <si>
    <t xml:space="preserve">FQDN</t>
  </si>
  <si>
    <t xml:space="preserve">Dropdowns</t>
  </si>
  <si>
    <t xml:space="preserve">VM</t>
  </si>
  <si>
    <t xml:space="preserve">n/a</t>
  </si>
  <si>
    <t xml:space="preserve">Bare Metal</t>
  </si>
  <si>
    <t xml:space="preserve">a-dcb-esx0001ob.ad.nublar.de</t>
  </si>
  <si>
    <t xml:space="preserve">pdw0400-dcO0001.ad.nublar.de</t>
  </si>
  <si>
    <t xml:space="preserve">AD.NUBLAR.DE Domain Controller FFM-A</t>
  </si>
  <si>
    <t xml:space="preserve">pdw0400-dcO0002.ad.nublar.de</t>
  </si>
  <si>
    <t xml:space="preserve">AD.NUBLAR.DE Domain Controller FFM-B</t>
  </si>
  <si>
    <t xml:space="preserve">PDW0400-DCO0003</t>
  </si>
  <si>
    <t xml:space="preserve">pdw0400-dco0003.digen.nublar.de</t>
  </si>
  <si>
    <t xml:space="preserve">DIGEN.NUBLAR.DE Domain Controller FFM-A</t>
  </si>
  <si>
    <t xml:space="preserve">PWD0400-DCO0004</t>
  </si>
  <si>
    <t xml:space="preserve">pwd0400-dco0004.digen.nublar.de</t>
  </si>
  <si>
    <t xml:space="preserve">DIGEN.NUBLAR.DE Domain Controller FFM-B</t>
  </si>
  <si>
    <t xml:space="preserve">Linux Bootstrap Server FFM-A</t>
  </si>
  <si>
    <t xml:space="preserve">Linux Bootstrap Server FFM-B</t>
  </si>
  <si>
    <t xml:space="preserve">Windows Mgmt TerminalServer FFM-A</t>
  </si>
  <si>
    <t xml:space="preserve">Windows Mgmt TerminalServer FFM-B</t>
  </si>
  <si>
    <t xml:space="preserve">RedHat YUM Repository Server FFM-A</t>
  </si>
  <si>
    <t xml:space="preserve">RedHat YUM Repository Server FFM-B</t>
  </si>
  <si>
    <t xml:space="preserve">Linux HAProxy Cluster - Node FFM-A</t>
  </si>
  <si>
    <t xml:space="preserve">auf Juniper</t>
  </si>
  <si>
    <t xml:space="preserve">NTP Server 1 Juniper</t>
  </si>
  <si>
    <t xml:space="preserve">NTP Server 2 Juniper</t>
  </si>
  <si>
    <t xml:space="preserve">NTP Server 3 Juniper</t>
  </si>
  <si>
    <t xml:space="preserve">virtuelle Appliance</t>
  </si>
  <si>
    <t xml:space="preserve">NetApp Ontap Cluster - Node FFM-A</t>
  </si>
  <si>
    <t xml:space="preserve">NetApp Ontap Cluster - Node FFM-B</t>
  </si>
  <si>
    <t xml:space="preserve">Ansible Tower - Node FFM-A</t>
  </si>
  <si>
    <t xml:space="preserve">Ansible Tower - Node FFM-B</t>
  </si>
  <si>
    <t xml:space="preserve">Ansible Tower - Node FFM-C (nicht aufgebaut)</t>
  </si>
  <si>
    <t xml:space="preserve">Nexus 3 Cluster Node - FFM-A</t>
  </si>
  <si>
    <t xml:space="preserve">Nexus 3 Cluster Node - FFM-B</t>
  </si>
  <si>
    <t xml:space="preserve">Nexus 3 Cluster Node - FFM-C (in FFM-A)</t>
  </si>
  <si>
    <t xml:space="preserve">PostgreSQL Cluster Node FFM-A</t>
  </si>
  <si>
    <t xml:space="preserve">PDL0400-SQL0003</t>
  </si>
  <si>
    <t xml:space="preserve">PostgreSQL Cluster Node FFM-B</t>
  </si>
  <si>
    <t xml:space="preserve">Gitlab Application Server FFM-A</t>
  </si>
  <si>
    <t xml:space="preserve">Gitlab Application Server FFM-B</t>
  </si>
  <si>
    <t xml:space="preserve">Gitlab Redis Server FFM-A</t>
  </si>
  <si>
    <t xml:space="preserve">Gitlab Redis Server FFM-B</t>
  </si>
  <si>
    <t xml:space="preserve">Gitlab Runner FFM-A</t>
  </si>
  <si>
    <t xml:space="preserve">Gitlab Runner FFM-B</t>
  </si>
  <si>
    <t xml:space="preserve">SMTP &amp; Squid Server Node FFM-A</t>
  </si>
  <si>
    <t xml:space="preserve">SMTP &amp; Squid Server Node FFM-B</t>
  </si>
  <si>
    <t xml:space="preserve">VIP</t>
  </si>
  <si>
    <t xml:space="preserve">SMTP &amp; Squid VIP Adresse (Keepalived)</t>
  </si>
  <si>
    <t xml:space="preserve">NetBox Application Node FFM-A</t>
  </si>
  <si>
    <t xml:space="preserve">Netbox Application Node FFM-B</t>
  </si>
  <si>
    <t xml:space="preserve">CloudBee Jenkins Operations Center Active (FFM-A)</t>
  </si>
  <si>
    <t xml:space="preserve">CloudBee Jenkins Operations Center Standby (FFM-B)</t>
  </si>
  <si>
    <t xml:space="preserve">CloudBee Jenkins Client Master Active (FFM-A)</t>
  </si>
  <si>
    <t xml:space="preserve">CloudBee Jenkins Client Master Standby (FFM-B)</t>
  </si>
  <si>
    <t xml:space="preserve">CloudBee Jenkins Client Master DiGeN Jenkins Build Agent FFM-A</t>
  </si>
  <si>
    <t xml:space="preserve">CloudBee Jenkins Client Master DiGeN Jenkins Build Agent FFM-B</t>
  </si>
  <si>
    <t xml:space="preserve">Windows Server 2019 - WSUS Node FFM-A</t>
  </si>
  <si>
    <t xml:space="preserve">Windows Server 2019 - WSUS Node FFM-B</t>
  </si>
  <si>
    <t xml:space="preserve">Windows TerminalServer FFM-A</t>
  </si>
  <si>
    <t xml:space="preserve">Windows TerminalServer FFM-B</t>
  </si>
  <si>
    <t xml:space="preserve">HashiCorp Vault Node Active FFM-A</t>
  </si>
  <si>
    <t xml:space="preserve">HashiCorp Vault Node Standby FFM-B</t>
  </si>
  <si>
    <t xml:space="preserve">HashiCorp Consul Node 1 - FFM-A</t>
  </si>
  <si>
    <t xml:space="preserve">HashiCorp Consul Node 2 - FFM-B</t>
  </si>
  <si>
    <t xml:space="preserve">HashiCorp Consul Node 3 - FFM-C (in FFM-A)</t>
  </si>
  <si>
    <t xml:space="preserve">PDL0400-MON00xx</t>
  </si>
  <si>
    <t xml:space="preserve">Prometheus  Server Node - FFM-A</t>
  </si>
  <si>
    <t xml:space="preserve">Prometheus Server Node - FFM-B</t>
  </si>
  <si>
    <t xml:space="preserve">Prometheus Alertmanager - FFM-A</t>
  </si>
  <si>
    <t xml:space="preserve">Prometheus Alertmanager - FFM-B</t>
  </si>
  <si>
    <t xml:space="preserve">Prometheus Grafana - FFM-A</t>
  </si>
  <si>
    <t xml:space="preserve">Prometheus Grafana - FFM-B</t>
  </si>
  <si>
    <t xml:space="preserve">PDL0400-LOG00XX</t>
  </si>
  <si>
    <t xml:space="preserve">Elasticstack Master Node1 - FFM-A</t>
  </si>
  <si>
    <t xml:space="preserve">Elasticstack Master Node2 - FFM-B</t>
  </si>
  <si>
    <t xml:space="preserve">Elasticstack Master Node3 - FFM-C (in FFM-A)</t>
  </si>
  <si>
    <t xml:space="preserve">Elasticstack Logstash Node1 - FFM-A</t>
  </si>
  <si>
    <t xml:space="preserve">Elasticstack Logstash Node2 - FFM-B</t>
  </si>
  <si>
    <t xml:space="preserve">Elasticstack Kibana Node1 - FFM-A</t>
  </si>
  <si>
    <t xml:space="preserve">Elasticstack Kibana Node2 - FFM-B</t>
  </si>
  <si>
    <t xml:space="preserve">PDL0400-MON00XX</t>
  </si>
  <si>
    <t xml:space="preserve">Zabbix Master A</t>
  </si>
  <si>
    <t xml:space="preserve">Zabbix Master B</t>
  </si>
  <si>
    <t xml:space="preserve">Zabbix Master C</t>
  </si>
  <si>
    <t xml:space="preserve">PDL0400-SQL0004</t>
  </si>
  <si>
    <t xml:space="preserve">PDL0400-SQL0005</t>
  </si>
  <si>
    <t xml:space="preserve">Zabbix Proxy A</t>
  </si>
  <si>
    <t xml:space="preserve">Zabbix Proxy B</t>
  </si>
  <si>
    <t xml:space="preserve">concat PRTG Monitoring</t>
  </si>
  <si>
    <t xml:space="preserve">PDL0400-OCP0001</t>
  </si>
  <si>
    <t xml:space="preserve">OpenShift Master 1</t>
  </si>
  <si>
    <t xml:space="preserve">PDL0400-OCP0002</t>
  </si>
  <si>
    <t xml:space="preserve">OpenShift Master 2</t>
  </si>
  <si>
    <t xml:space="preserve">PDL0400-OCP0003</t>
  </si>
  <si>
    <t xml:space="preserve">OpenShift Master 3</t>
  </si>
  <si>
    <t xml:space="preserve">PDL0400-OCP0004</t>
  </si>
  <si>
    <t xml:space="preserve">OpenShift Infrastructure 1</t>
  </si>
  <si>
    <t xml:space="preserve">PDL0400-OCP0005</t>
  </si>
  <si>
    <t xml:space="preserve">OpenShift Infrastructure 2</t>
  </si>
  <si>
    <t xml:space="preserve">PDL0400-OCP0006</t>
  </si>
  <si>
    <t xml:space="preserve">OpenShift Infrastructure 3</t>
  </si>
  <si>
    <t xml:space="preserve">PDL0400-OCP0007</t>
  </si>
  <si>
    <t xml:space="preserve">OpenShift Compute 1</t>
  </si>
  <si>
    <t xml:space="preserve">PDL0400-OCP0008</t>
  </si>
  <si>
    <t xml:space="preserve">OpenShift Compute 2</t>
  </si>
  <si>
    <t xml:space="preserve">PDL0400-OCP0009</t>
  </si>
  <si>
    <t xml:space="preserve">OpenShift Compute 3</t>
  </si>
  <si>
    <t xml:space="preserve">PDL0400-OCP0010</t>
  </si>
  <si>
    <t xml:space="preserve">OpenShift Compute 4</t>
  </si>
  <si>
    <t xml:space="preserve">PDL0400-OCP0011</t>
  </si>
  <si>
    <t xml:space="preserve">OpenShift Storage (GlusterFS) 1</t>
  </si>
  <si>
    <t xml:space="preserve">PDL0400-OCP0012</t>
  </si>
  <si>
    <t xml:space="preserve">OpenShift Storage (GlusterFS) 2</t>
  </si>
  <si>
    <t xml:space="preserve">PDL0400-OCP0013</t>
  </si>
  <si>
    <t xml:space="preserve">OpenShift Storage (GlusterFS) 3</t>
  </si>
  <si>
    <t xml:space="preserve">PDL0400-OCP0014</t>
  </si>
  <si>
    <t xml:space="preserve">OpenShift Storage (GlusterFS) 4</t>
  </si>
  <si>
    <t xml:space="preserve">PDL0400-OCP0015</t>
  </si>
  <si>
    <t xml:space="preserve">OpenShift Storage (GlusterFS) 5</t>
  </si>
  <si>
    <t xml:space="preserve">PDL0400-OCP0016</t>
  </si>
  <si>
    <t xml:space="preserve">OpenShift Storage (GlusterFS) 6</t>
  </si>
  <si>
    <t xml:space="preserve">PDL0400-OCP0017</t>
  </si>
  <si>
    <t xml:space="preserve">OpenShift Storage (GlusterFS) 7</t>
  </si>
  <si>
    <t xml:space="preserve">PDL0400-OCP0018</t>
  </si>
  <si>
    <t xml:space="preserve">OpenShift Storage (GlusterFS) 8</t>
  </si>
  <si>
    <t xml:space="preserve">PDL0400-OCP0019</t>
  </si>
  <si>
    <t xml:space="preserve">OpenShift Storage (GlusterFS) 9</t>
  </si>
  <si>
    <t xml:space="preserve">PDL0400-OCP0020</t>
  </si>
  <si>
    <t xml:space="preserve">OpenShift Storage (GlusterFS) 10</t>
  </si>
  <si>
    <t xml:space="preserve">PDL0400-OCP0021</t>
  </si>
  <si>
    <t xml:space="preserve">OpenShift Storage (GlusterFS) 11</t>
  </si>
  <si>
    <t xml:space="preserve">PDL0400-OCP0022</t>
  </si>
  <si>
    <t xml:space="preserve">OpenShift Storage (GlusterFS) 12</t>
  </si>
  <si>
    <t xml:space="preserve">Source IPv4</t>
  </si>
  <si>
    <t xml:space="preserve">Source IPV6</t>
  </si>
  <si>
    <t xml:space="preserve">Destination</t>
  </si>
  <si>
    <t xml:space="preserve">Destination Sicherheitszone</t>
  </si>
  <si>
    <t xml:space="preserve">Destination IPv4 Host / Netz</t>
  </si>
  <si>
    <t xml:space="preserve">Destination IPv6 Host/Netz</t>
  </si>
  <si>
    <t xml:space="preserve">Destination Port</t>
  </si>
  <si>
    <t xml:space="preserve">5985
5986
22</t>
  </si>
  <si>
    <t xml:space="preserve">TCP</t>
  </si>
  <si>
    <t xml:space="preserve">UDP</t>
  </si>
  <si>
    <t xml:space="preserve">443
22</t>
  </si>
  <si>
    <t xml:space="preserve">3128
22</t>
  </si>
  <si>
    <t xml:space="preserve">0/0 (Internet)</t>
  </si>
  <si>
    <t xml:space="preserve">any</t>
  </si>
  <si>
    <t xml:space="preserve">A-DMB-ESX0001
A-DMB-ESX0002
B-DMB-ESX0001
B-DMB-ESX0002
A-DMB-ESX0003
A-DCB-ESX0001
A-DCB-ESX0002
A-DCB-ESX0003
A-DCB-ESX0004
A-DCB-ESX0005
A-DCB-ESX0006
A-DCB-ESX0007
A-DCB-ESX0008
A-DCB-ESX0009
A-DCB-ESX0010
B-DCB-ESX0001
B-DCB-ESX0002
B-DCB-ESX0003
B-DCB-ESX0004
B-DCB-ESX0005
B-DCB-ESX0006
B-DCB-ESX0007
B-DCB-ESX0008
B-DCB-ESX0009
B-DCB-ESX0010</t>
  </si>
  <si>
    <t xml:space="preserve">a.ntp.nublar.de
b.ntp.nublar.de
c.ntp.nublar.de</t>
  </si>
  <si>
    <t xml:space="preserve">PDW0400-DCO0001
PDW0400-DCO0002</t>
  </si>
  <si>
    <t xml:space="preserve">1024-dynamic
464
514
389</t>
  </si>
  <si>
    <t xml:space="preserve">1024 - dynamic
514
445
389</t>
  </si>
  <si>
    <t xml:space="preserve">88
53</t>
  </si>
  <si>
    <t xml:space="preserve">Kunde</t>
  </si>
  <si>
    <t xml:space="preserve">Infos</t>
  </si>
  <si>
    <t xml:space="preserve">vSphere VCSA</t>
  </si>
  <si>
    <t xml:space="preserve">Hostname</t>
  </si>
  <si>
    <t xml:space="preserve">Host IPv4 Address</t>
  </si>
  <si>
    <t xml:space="preserve">Subnet</t>
  </si>
  <si>
    <t xml:space="preserve">Gateway</t>
  </si>
  <si>
    <t xml:space="preserve">Domain name</t>
  </si>
  <si>
    <t xml:space="preserve">Primary DNS</t>
  </si>
  <si>
    <t xml:space="preserve">Secondary DNS</t>
  </si>
  <si>
    <t xml:space="preserve">Host IP v6 Address</t>
  </si>
  <si>
    <t xml:space="preserve">CPU</t>
  </si>
  <si>
    <t xml:space="preserve">RAM</t>
  </si>
  <si>
    <t xml:space="preserve">Diskspace</t>
  </si>
  <si>
    <t xml:space="preserve">Deployment Size</t>
  </si>
  <si>
    <t xml:space="preserve">6.7.0.32000 Build 14070457</t>
  </si>
  <si>
    <t xml:space="preserve">Simplivity Knoten 1.1</t>
  </si>
  <si>
    <t xml:space="preserve">Simplivity Knoten 1.2</t>
  </si>
  <si>
    <t xml:space="preserve">Simplivity Knoten 2.1</t>
  </si>
  <si>
    <t xml:space="preserve">Simplivity Knoten 2.2</t>
  </si>
  <si>
    <t xml:space="preserve">Simplivity Standalone </t>
  </si>
  <si>
    <t xml:space="preserve">Firewallfreischaltungen zu vCenter, Arbiter und Imagestreamern müssen gegeben sein.</t>
  </si>
  <si>
    <t xml:space="preserve">A-DMB-ESX0001</t>
  </si>
  <si>
    <t xml:space="preserve">A-DMB-ESX0002</t>
  </si>
  <si>
    <t xml:space="preserve">B-DMB-ESX0001</t>
  </si>
  <si>
    <t xml:space="preserve">B-DMB-ESX0002</t>
  </si>
  <si>
    <t xml:space="preserve">A-DMB-ESX0003</t>
  </si>
  <si>
    <t xml:space="preserve">10.40.194.11</t>
  </si>
  <si>
    <t xml:space="preserve">10.40.194.12</t>
  </si>
  <si>
    <t xml:space="preserve">10.40.194.13</t>
  </si>
  <si>
    <t xml:space="preserve">10.40.194.14</t>
  </si>
  <si>
    <t xml:space="preserve">10.40.194.15</t>
  </si>
  <si>
    <t xml:space="preserve">iLO-Name</t>
  </si>
  <si>
    <t xml:space="preserve">A-DMB-ESX0001OB</t>
  </si>
  <si>
    <t xml:space="preserve">A-DMB-ESX0002OB</t>
  </si>
  <si>
    <t xml:space="preserve">B-DMB-ESX0001OB</t>
  </si>
  <si>
    <t xml:space="preserve">B-DMB-ESX0002OB</t>
  </si>
  <si>
    <t xml:space="preserve">A-DMB-ESX0003OB</t>
  </si>
  <si>
    <t xml:space="preserve">iLO-IPv4</t>
  </si>
  <si>
    <t xml:space="preserve">10.40.210.11</t>
  </si>
  <si>
    <t xml:space="preserve">10.40.210.12</t>
  </si>
  <si>
    <t xml:space="preserve">10.40.192.13</t>
  </si>
  <si>
    <t xml:space="preserve">10.40.192.14</t>
  </si>
  <si>
    <t xml:space="preserve">10.40.210.15</t>
  </si>
  <si>
    <t xml:space="preserve">iLO-Subnet</t>
  </si>
  <si>
    <t xml:space="preserve">iLO-Gateway</t>
  </si>
  <si>
    <t xml:space="preserve">10.40.210.254</t>
  </si>
  <si>
    <t xml:space="preserve">iLO-IPv6</t>
  </si>
  <si>
    <t xml:space="preserve">Management Network Virtual Controller Name</t>
  </si>
  <si>
    <t xml:space="preserve">PDA0400-STO0003</t>
  </si>
  <si>
    <t xml:space="preserve">PDA0400-STO0004</t>
  </si>
  <si>
    <t xml:space="preserve">PDA0400-STO0005</t>
  </si>
  <si>
    <t xml:space="preserve">Management Network Virtual Controler IPv4 Adress </t>
  </si>
  <si>
    <t xml:space="preserve">10.40.194.16</t>
  </si>
  <si>
    <t xml:space="preserve">10.40.194.17</t>
  </si>
  <si>
    <t xml:space="preserve">10.40.194.18</t>
  </si>
  <si>
    <t xml:space="preserve">10.40.194.19</t>
  </si>
  <si>
    <t xml:space="preserve">10.40.194.20</t>
  </si>
  <si>
    <t xml:space="preserve">VLAN ID</t>
  </si>
  <si>
    <t xml:space="preserve">Management Network Virtual Controler IPv6 Adress </t>
  </si>
  <si>
    <t xml:space="preserve">Storage Network Virtual Controller IP Adress NFS</t>
  </si>
  <si>
    <t xml:space="preserve">10.40.201.1</t>
  </si>
  <si>
    <t xml:space="preserve">10.40.201.2</t>
  </si>
  <si>
    <t xml:space="preserve">10.40.202.1</t>
  </si>
  <si>
    <t xml:space="preserve">10.40.202.2</t>
  </si>
  <si>
    <t xml:space="preserve">10.40.202.3</t>
  </si>
  <si>
    <t xml:space="preserve">Storage Network Vmkernel Port IP Adress NFS</t>
  </si>
  <si>
    <t xml:space="preserve">10.40.201.3</t>
  </si>
  <si>
    <t xml:space="preserve">10.40.201.4</t>
  </si>
  <si>
    <t xml:space="preserve">10.40.202.4</t>
  </si>
  <si>
    <t xml:space="preserve">10.40.202.5</t>
  </si>
  <si>
    <t xml:space="preserve">10.40.202.6</t>
  </si>
  <si>
    <t xml:space="preserve">Federation Network Virtual Controller IP Adress </t>
  </si>
  <si>
    <t xml:space="preserve">10.40.203.1</t>
  </si>
  <si>
    <t xml:space="preserve">10.40.203.2</t>
  </si>
  <si>
    <t xml:space="preserve">10.40.203.3</t>
  </si>
  <si>
    <t xml:space="preserve">10.40.203.4</t>
  </si>
  <si>
    <t xml:space="preserve">10.40.203.5</t>
  </si>
  <si>
    <t xml:space="preserve">vMotion IP</t>
  </si>
  <si>
    <t xml:space="preserve">10.40.196.1</t>
  </si>
  <si>
    <t xml:space="preserve">10.40.196.2</t>
  </si>
  <si>
    <t xml:space="preserve">10.40.196.3</t>
  </si>
  <si>
    <t xml:space="preserve">10.40.196.4</t>
  </si>
  <si>
    <t xml:space="preserve">ILO Port zu Switchport</t>
  </si>
  <si>
    <t xml:space="preserve">NIC Port 1 zu Switchport</t>
  </si>
  <si>
    <t xml:space="preserve">NIC Port 2 zu Switchport</t>
  </si>
  <si>
    <t xml:space="preserve">Eth Port 1 zu Switchport</t>
  </si>
  <si>
    <t xml:space="preserve">Eth Port 2 zu Switchport</t>
  </si>
  <si>
    <t xml:space="preserve">Betriebssystem</t>
  </si>
  <si>
    <t xml:space="preserve">Windows Server 2019 Standard</t>
  </si>
  <si>
    <t xml:space="preserve">Sprache</t>
  </si>
  <si>
    <t xml:space="preserve">tbd</t>
  </si>
  <si>
    <t xml:space="preserve">Tastaturlayout</t>
  </si>
  <si>
    <t xml:space="preserve">Deutsch</t>
  </si>
  <si>
    <t xml:space="preserve">Admin/Root Passwort</t>
  </si>
  <si>
    <t xml:space="preserve">RZ2 Apollo 4510 G10</t>
  </si>
  <si>
    <t xml:space="preserve">B-DMB-Apollo1</t>
  </si>
  <si>
    <t xml:space="preserve">IPv4-Adresse</t>
  </si>
  <si>
    <t xml:space="preserve">10.40.194.91</t>
  </si>
  <si>
    <t xml:space="preserve">iSCSI-IP 1</t>
  </si>
  <si>
    <t xml:space="preserve">iSCSI-IP 2</t>
  </si>
  <si>
    <t xml:space="preserve">siehe "Umgebung allgemein"</t>
  </si>
  <si>
    <t xml:space="preserve">IPv6-Adresse</t>
  </si>
  <si>
    <t xml:space="preserve">RAID-Konfiguration</t>
  </si>
  <si>
    <t xml:space="preserve">R60</t>
  </si>
  <si>
    <t xml:space="preserve">Energieoption (balanced, high)</t>
  </si>
  <si>
    <t xml:space="preserve">balanced</t>
  </si>
  <si>
    <t xml:space="preserve">B-DMB-Apollo1OB</t>
  </si>
  <si>
    <t xml:space="preserve">10.40.192.91</t>
  </si>
  <si>
    <t xml:space="preserve">iLO-IPv6-Adresse</t>
  </si>
  <si>
    <t xml:space="preserve">iLO Port 1 zu Switchport</t>
  </si>
  <si>
    <t xml:space="preserve">iLO Port 2 zu Switchport (opt)</t>
  </si>
  <si>
    <t xml:space="preserve">MGMT Port zu Switchport</t>
  </si>
  <si>
    <t xml:space="preserve">SPP Version</t>
  </si>
  <si>
    <t xml:space="preserve">Sonstige Bemerkungen (BIOS-Konfiguration etc.)</t>
  </si>
  <si>
    <t xml:space="preserve">Concat123</t>
  </si>
  <si>
    <t xml:space="preserve">Synergy Frame 1.1 (A-Master1)</t>
  </si>
  <si>
    <t xml:space="preserve">Synergy Frame 1.2 (A-Master2)</t>
  </si>
  <si>
    <t xml:space="preserve">Synergy Frame 1.3 (A-Slave)</t>
  </si>
  <si>
    <t xml:space="preserve">Synergy Frame 2.1 (B-Master1)</t>
  </si>
  <si>
    <t xml:space="preserve">Synergy Frame 2.2 (B-Master2)</t>
  </si>
  <si>
    <t xml:space="preserve">Synergy Frame 2.3 (B-Slave)</t>
  </si>
  <si>
    <t xml:space="preserve">OneView Hostname</t>
  </si>
  <si>
    <t xml:space="preserve">A-DCB-SYN0001</t>
  </si>
  <si>
    <t xml:space="preserve">B-DCB-SYN0002</t>
  </si>
  <si>
    <t xml:space="preserve">OneView IPv4-Adresse</t>
  </si>
  <si>
    <t xml:space="preserve">10.40.211.200</t>
  </si>
  <si>
    <t xml:space="preserve">10.40.193.200</t>
  </si>
  <si>
    <t xml:space="preserve">Maintenance IPv4-Adresse 1</t>
  </si>
  <si>
    <t xml:space="preserve">10.40.211.201</t>
  </si>
  <si>
    <t xml:space="preserve">10.40.193.201</t>
  </si>
  <si>
    <t xml:space="preserve">Maintenance IPv4-Adresse 2</t>
  </si>
  <si>
    <t xml:space="preserve">10.40.211.202</t>
  </si>
  <si>
    <t xml:space="preserve">10.40.193.202</t>
  </si>
  <si>
    <t xml:space="preserve">Oneview IPv6-Adresse</t>
  </si>
  <si>
    <t xml:space="preserve">2a0f:2687:8:10::200</t>
  </si>
  <si>
    <t xml:space="preserve">2a0c:14c0:7:c1:0:0:0:200</t>
  </si>
  <si>
    <t xml:space="preserve">Maintenance IPv6 Adresse 1</t>
  </si>
  <si>
    <t xml:space="preserve">2a0f:2687:8:10::201</t>
  </si>
  <si>
    <t xml:space="preserve">2a0c:14c0:7:c1:0:0:0:201</t>
  </si>
  <si>
    <t xml:space="preserve">Maintenance IPv6 Adresse 2</t>
  </si>
  <si>
    <t xml:space="preserve">2a0f:2687:8:10::202</t>
  </si>
  <si>
    <t xml:space="preserve">2a0c:14c0:7:c1:0:0:0:202</t>
  </si>
  <si>
    <t xml:space="preserve">Subnet IPv6</t>
  </si>
  <si>
    <t xml:space="preserve">ffff:ffff:ffff:fffe:0:0:0:0</t>
  </si>
  <si>
    <t xml:space="preserve">Gateway IPv6</t>
  </si>
  <si>
    <t xml:space="preserve">2a0f:2687:8:10:0:0:254:254</t>
  </si>
  <si>
    <t xml:space="preserve">2a0c:14c0:7:c0:0:0:254:254</t>
  </si>
  <si>
    <t xml:space="preserve">Administrator Passwort</t>
  </si>
  <si>
    <t xml:space="preserve">FLM1 MGMT Ziel</t>
  </si>
  <si>
    <t xml:space="preserve">#TODO Mgmt Swicthport</t>
  </si>
  <si>
    <t xml:space="preserve">A-Master1 ICM3 Port Q3:1</t>
  </si>
  <si>
    <t xml:space="preserve">A-Master1 ICM3 Port Q3:2</t>
  </si>
  <si>
    <t xml:space="preserve">B-Master1 ICM3 Port Q3:1</t>
  </si>
  <si>
    <t xml:space="preserve">B-Master1 ICM3 Port Q3:2</t>
  </si>
  <si>
    <t xml:space="preserve">FLM2 MGMT Ziel</t>
  </si>
  <si>
    <t xml:space="preserve">#TODO Mgmt Switchport</t>
  </si>
  <si>
    <t xml:space="preserve">A-Master2 ICM6 Port Q3:1</t>
  </si>
  <si>
    <t xml:space="preserve">A-Master2 ICM 6 Port Q3:2</t>
  </si>
  <si>
    <t xml:space="preserve">B-Master2 ICM6 Port Q3:1</t>
  </si>
  <si>
    <t xml:space="preserve">B-Master2 ICM 6 Port Q3:2</t>
  </si>
  <si>
    <t xml:space="preserve">Remote Support</t>
  </si>
  <si>
    <t xml:space="preserve">disabled</t>
  </si>
  <si>
    <t xml:space="preserve">Synergy SPP</t>
  </si>
  <si>
    <t xml:space="preserve">HPE_Synergy_Custom_SPP_2019.03.20190825_Z7550-96751.iso</t>
  </si>
  <si>
    <t xml:space="preserve">Artifact Bundle</t>
  </si>
  <si>
    <t xml:space="preserve">HPE-ESXi-6.7-2019-07-24-v4.2.zip</t>
  </si>
  <si>
    <t xml:space="preserve">Golden Image</t>
  </si>
  <si>
    <t xml:space="preserve">NublarEsxiUpdated_GI.zip</t>
  </si>
  <si>
    <t xml:space="preserve">Type</t>
  </si>
  <si>
    <t xml:space="preserve">SubnetID</t>
  </si>
  <si>
    <t xml:space="preserve">SubnetMask</t>
  </si>
  <si>
    <t xml:space="preserve">Domain</t>
  </si>
  <si>
    <t xml:space="preserve">DnsServer1</t>
  </si>
  <si>
    <t xml:space="preserve">DnsServer2</t>
  </si>
  <si>
    <t xml:space="preserve">DnsServer3</t>
  </si>
  <si>
    <t xml:space="preserve">RangeStart</t>
  </si>
  <si>
    <t xml:space="preserve">RangeEnd</t>
  </si>
  <si>
    <t xml:space="preserve">A</t>
  </si>
  <si>
    <t xml:space="preserve">10.40.210.0</t>
  </si>
  <si>
    <t xml:space="preserve">Range</t>
  </si>
  <si>
    <t xml:space="preserve">10.40.211.131</t>
  </si>
  <si>
    <t xml:space="preserve">10.40.211.170</t>
  </si>
  <si>
    <t xml:space="preserve">B</t>
  </si>
  <si>
    <t xml:space="preserve">10.40.192.0</t>
  </si>
  <si>
    <t xml:space="preserve">10.40.193.131</t>
  </si>
  <si>
    <t xml:space="preserve">10.40.193.170</t>
  </si>
  <si>
    <t xml:space="preserve">AB</t>
  </si>
  <si>
    <t xml:space="preserve">10.40.194.0</t>
  </si>
  <si>
    <t xml:space="preserve">vSphereVMotion</t>
  </si>
  <si>
    <t xml:space="preserve">10.40.196.0</t>
  </si>
  <si>
    <t xml:space="preserve">10.40.196.30</t>
  </si>
  <si>
    <t xml:space="preserve">10.40.196.31</t>
  </si>
  <si>
    <t xml:space="preserve">10.40.196.60</t>
  </si>
  <si>
    <t xml:space="preserve">vSphereFT</t>
  </si>
  <si>
    <t xml:space="preserve">10.40.200.0</t>
  </si>
  <si>
    <t xml:space="preserve">10.40.200.31</t>
  </si>
  <si>
    <t xml:space="preserve">10.40.200.60</t>
  </si>
  <si>
    <t xml:space="preserve">10.40.200.61</t>
  </si>
  <si>
    <t xml:space="preserve">10.40.200.90</t>
  </si>
  <si>
    <t xml:space="preserve">10.40.204.0</t>
  </si>
  <si>
    <t xml:space="preserve">10.40.204.1</t>
  </si>
  <si>
    <t xml:space="preserve">10.40.204.30</t>
  </si>
  <si>
    <t xml:space="preserve">10.40.204.31</t>
  </si>
  <si>
    <t xml:space="preserve">10.40.204.60</t>
  </si>
  <si>
    <t xml:space="preserve">10.40.205.0</t>
  </si>
  <si>
    <t xml:space="preserve">10.40.205.1</t>
  </si>
  <si>
    <t xml:space="preserve">10.40.205.30</t>
  </si>
  <si>
    <t xml:space="preserve">10.40.205.31</t>
  </si>
  <si>
    <t xml:space="preserve">10.40.205.60</t>
  </si>
  <si>
    <t xml:space="preserve">iSCSI-Deployment</t>
  </si>
  <si>
    <t xml:space="preserve">10.40.206.0</t>
  </si>
  <si>
    <t xml:space="preserve">10.40.206.11</t>
  </si>
  <si>
    <t xml:space="preserve">10.40.206.50</t>
  </si>
  <si>
    <t xml:space="preserve">10.40.207.0</t>
  </si>
  <si>
    <t xml:space="preserve">10.40.207.11</t>
  </si>
  <si>
    <t xml:space="preserve">10.40.207.50</t>
  </si>
  <si>
    <t xml:space="preserve">Hypervisor Manager</t>
  </si>
  <si>
    <t xml:space="preserve">General</t>
  </si>
  <si>
    <t xml:space="preserve">VMware vCenter Server</t>
  </si>
  <si>
    <t xml:space="preserve">pda0400-vwa0001.ad.nublar.de</t>
  </si>
  <si>
    <t xml:space="preserve">Port</t>
  </si>
  <si>
    <t xml:space="preserve">443</t>
  </si>
  <si>
    <t xml:space="preserve">Credentials</t>
  </si>
  <si>
    <t xml:space="preserve">Username</t>
  </si>
  <si>
    <t xml:space="preserve">Password</t>
  </si>
  <si>
    <t xml:space="preserve">Concat123!</t>
  </si>
  <si>
    <t xml:space="preserve">Preferences</t>
  </si>
  <si>
    <t xml:space="preserve">vSwitch Type</t>
  </si>
  <si>
    <t xml:space="preserve">Distributed</t>
  </si>
  <si>
    <t xml:space="preserve">Distributed vSwitch Version</t>
  </si>
  <si>
    <t xml:space="preserve">6.6.0</t>
  </si>
  <si>
    <t xml:space="preserve">Use distributed vSwitch for</t>
  </si>
  <si>
    <t xml:space="preserve">General networks</t>
  </si>
  <si>
    <t xml:space="preserve">Milti-NIC vMotion</t>
  </si>
  <si>
    <t xml:space="preserve">Enabled</t>
  </si>
  <si>
    <t xml:space="preserve">Distributed resource scheduler</t>
  </si>
  <si>
    <t xml:space="preserve">High availability</t>
  </si>
  <si>
    <t xml:space="preserve">Hypervisor Cluster Profile</t>
  </si>
  <si>
    <t xml:space="preserve">A-EI</t>
  </si>
  <si>
    <t xml:space="preserve">B-EI</t>
  </si>
  <si>
    <t xml:space="preserve">Hypervisor template</t>
  </si>
  <si>
    <t xml:space="preserve">Nublar_ESXi</t>
  </si>
  <si>
    <t xml:space="preserve">OS Deployment plan</t>
  </si>
  <si>
    <t xml:space="preserve">nublarEsxiUpdated</t>
  </si>
  <si>
    <t xml:space="preserve">Hypervisor profile name prefix</t>
  </si>
  <si>
    <t xml:space="preserve">Hypervisor settings</t>
  </si>
  <si>
    <t xml:space="preserve">geerbt vom Hypervisor Manager</t>
  </si>
  <si>
    <t xml:space="preserve">Hypervisor Networking</t>
  </si>
  <si>
    <t xml:space="preserve">geerbt vom Server Profile Template</t>
  </si>
  <si>
    <t xml:space="preserve">vSwitch Configuration</t>
  </si>
  <si>
    <t xml:space="preserve">Special Purpose Addressing</t>
  </si>
  <si>
    <t xml:space="preserve">Network</t>
  </si>
  <si>
    <t xml:space="preserve">Purpose</t>
  </si>
  <si>
    <t xml:space="preserve">IPv4 address assiged from</t>
  </si>
  <si>
    <t xml:space="preserve">ISCSI</t>
  </si>
  <si>
    <t xml:space="preserve">Automatic</t>
  </si>
  <si>
    <t xml:space="preserve">VM Migration</t>
  </si>
  <si>
    <t xml:space="preserve">vSwitches</t>
  </si>
  <si>
    <t xml:space="preserve">vSwitch Name</t>
  </si>
  <si>
    <t xml:space="preserve">Network(s)</t>
  </si>
  <si>
    <t xml:space="preserve">A-Prod</t>
  </si>
  <si>
    <t xml:space="preserve">set_Prod</t>
  </si>
  <si>
    <t xml:space="preserve">vSphereVMOtion</t>
  </si>
  <si>
    <t xml:space="preserve">Storage</t>
  </si>
  <si>
    <t xml:space="preserve">Volume</t>
  </si>
  <si>
    <t xml:space="preserve">Size</t>
  </si>
  <si>
    <t xml:space="preserve">Provisioning</t>
  </si>
  <si>
    <t xml:space="preserve">File System</t>
  </si>
  <si>
    <t xml:space="preserve">A-EI-0001</t>
  </si>
  <si>
    <t xml:space="preserve">8TB</t>
  </si>
  <si>
    <t xml:space="preserve">thin</t>
  </si>
  <si>
    <t xml:space="preserve">VMFS</t>
  </si>
  <si>
    <t xml:space="preserve">B-EI-0001</t>
  </si>
  <si>
    <t xml:space="preserve">A-EI-0002</t>
  </si>
  <si>
    <t xml:space="preserve">B-EI-0002</t>
  </si>
  <si>
    <t xml:space="preserve">Hypervisors</t>
  </si>
  <si>
    <t xml:space="preserve">Server Hardware</t>
  </si>
  <si>
    <t xml:space="preserve">Management IPv4 Address</t>
  </si>
  <si>
    <t xml:space="preserve">&lt;von OneView vergeben&gt;</t>
  </si>
  <si>
    <t xml:space="preserve">A-Master2, bay 6</t>
  </si>
  <si>
    <t xml:space="preserve">10.40.194.27</t>
  </si>
  <si>
    <t xml:space="preserve">A-DCB-ESX0006</t>
  </si>
  <si>
    <t xml:space="preserve">B-Master2, bay 6</t>
  </si>
  <si>
    <t xml:space="preserve">10.40.194.40</t>
  </si>
  <si>
    <t xml:space="preserve">B-DCB-ESX0006</t>
  </si>
  <si>
    <t xml:space="preserve">A-Slave, bay 12</t>
  </si>
  <si>
    <t xml:space="preserve">10.40.194.33</t>
  </si>
  <si>
    <t xml:space="preserve">A-DCB-ESX0010</t>
  </si>
  <si>
    <t xml:space="preserve">B-Slave, bay 12</t>
  </si>
  <si>
    <t xml:space="preserve">10.40.194.46</t>
  </si>
  <si>
    <t xml:space="preserve">B-DCB-ESX0010</t>
  </si>
  <si>
    <t xml:space="preserve">A-PROD</t>
  </si>
  <si>
    <t xml:space="preserve">B-PROD</t>
  </si>
  <si>
    <t xml:space="preserve">A-PROD-0001</t>
  </si>
  <si>
    <t xml:space="preserve">B-PROD-0001</t>
  </si>
  <si>
    <t xml:space="preserve">A-PROD-0002</t>
  </si>
  <si>
    <t xml:space="preserve">B-PROD-0002</t>
  </si>
  <si>
    <t xml:space="preserve">A-Master1, bay 4</t>
  </si>
  <si>
    <t xml:space="preserve">10.40.194.21</t>
  </si>
  <si>
    <t xml:space="preserve">A-DCB-ESX0001</t>
  </si>
  <si>
    <t xml:space="preserve">B-Master1, bay 4</t>
  </si>
  <si>
    <t xml:space="preserve">10.40.194.34</t>
  </si>
  <si>
    <t xml:space="preserve">B-DCB-ESX0001</t>
  </si>
  <si>
    <t xml:space="preserve">A-Master2, bay 4</t>
  </si>
  <si>
    <t xml:space="preserve">10.40.194.25</t>
  </si>
  <si>
    <t xml:space="preserve">A-DCB-ESX0004</t>
  </si>
  <si>
    <t xml:space="preserve">B-Master2, bay 4</t>
  </si>
  <si>
    <t xml:space="preserve">10.40.194.38</t>
  </si>
  <si>
    <t xml:space="preserve">B-DCB-ESX0004</t>
  </si>
  <si>
    <t xml:space="preserve">A-Slave, bay 4</t>
  </si>
  <si>
    <t xml:space="preserve">10.40.194.29</t>
  </si>
  <si>
    <t xml:space="preserve">A-DCB-ESX0007</t>
  </si>
  <si>
    <t xml:space="preserve">B-Slave, bay 4</t>
  </si>
  <si>
    <t xml:space="preserve">10.40.194.42</t>
  </si>
  <si>
    <t xml:space="preserve">B-DCB-ESX0007</t>
  </si>
  <si>
    <t xml:space="preserve">A-PRODTEST</t>
  </si>
  <si>
    <t xml:space="preserve">B-PRODTEST</t>
  </si>
  <si>
    <t xml:space="preserve">A-PRODTEST-0001</t>
  </si>
  <si>
    <t xml:space="preserve">B-PRODTEST-0001</t>
  </si>
  <si>
    <t xml:space="preserve">A-PRODTEST-0002</t>
  </si>
  <si>
    <t xml:space="preserve">B-PRODTEST-0002</t>
  </si>
  <si>
    <t xml:space="preserve">A-Master1, bay 5</t>
  </si>
  <si>
    <t xml:space="preserve">10.40.194.22</t>
  </si>
  <si>
    <t xml:space="preserve">A-DCB-ESX0002</t>
  </si>
  <si>
    <t xml:space="preserve">B-Master1, bay 5</t>
  </si>
  <si>
    <t xml:space="preserve">10.40.194.35</t>
  </si>
  <si>
    <t xml:space="preserve">B-DCB-ESX0002</t>
  </si>
  <si>
    <t xml:space="preserve">A-Master2, bay 5</t>
  </si>
  <si>
    <t xml:space="preserve">10.40.194.26</t>
  </si>
  <si>
    <t xml:space="preserve">A-DCB-ESX0005</t>
  </si>
  <si>
    <t xml:space="preserve">B-Master2, bay 5</t>
  </si>
  <si>
    <t xml:space="preserve">10.40.194.39</t>
  </si>
  <si>
    <t xml:space="preserve">B-DCB-ESX0005</t>
  </si>
  <si>
    <t xml:space="preserve">A-Slave, bay 5</t>
  </si>
  <si>
    <t xml:space="preserve">10.40.194.30</t>
  </si>
  <si>
    <t xml:space="preserve">A-DCB-ESX0008</t>
  </si>
  <si>
    <t xml:space="preserve">B-Slave, bay 5</t>
  </si>
  <si>
    <t xml:space="preserve">10.40.194.43</t>
  </si>
  <si>
    <t xml:space="preserve">B-DCB-ESX0008</t>
  </si>
  <si>
    <t xml:space="preserve">A-TEST</t>
  </si>
  <si>
    <t xml:space="preserve">B-TEST</t>
  </si>
  <si>
    <t xml:space="preserve">A-TEST-0001</t>
  </si>
  <si>
    <t xml:space="preserve">B-TEST-0001</t>
  </si>
  <si>
    <t xml:space="preserve">A-TEST-0002</t>
  </si>
  <si>
    <t xml:space="preserve">B-TEST-0002</t>
  </si>
  <si>
    <t xml:space="preserve">A-Master1, bay 6</t>
  </si>
  <si>
    <t xml:space="preserve">10.40.194.23</t>
  </si>
  <si>
    <t xml:space="preserve">A-DCB-ESX0003</t>
  </si>
  <si>
    <t xml:space="preserve">B-Master1, bay 6</t>
  </si>
  <si>
    <t xml:space="preserve">10.40.194.36</t>
  </si>
  <si>
    <t xml:space="preserve">B-DCB-ESX0003</t>
  </si>
  <si>
    <t xml:space="preserve">A-Slave, bay 6</t>
  </si>
  <si>
    <t xml:space="preserve">10.40.194.31</t>
  </si>
  <si>
    <t xml:space="preserve">A-DCB-ESX0009</t>
  </si>
  <si>
    <t xml:space="preserve">B-Slave, bay 6</t>
  </si>
  <si>
    <t xml:space="preserve">10.40.194.44</t>
  </si>
  <si>
    <t xml:space="preserve">B-DCB-ESX0009</t>
  </si>
  <si>
    <t xml:space="preserve">Storage Systems</t>
  </si>
  <si>
    <t xml:space="preserve">Storage system type</t>
  </si>
  <si>
    <t xml:space="preserve">Group management IP or host name</t>
  </si>
  <si>
    <t xml:space="preserve">a-dcb-sto0100.ad.nublar.de</t>
  </si>
  <si>
    <t xml:space="preserve">b-dcb-sto0100.ad.nublar.de</t>
  </si>
  <si>
    <t xml:space="preserve">In Keepass</t>
  </si>
  <si>
    <t xml:space="preserve">Storage pools</t>
  </si>
  <si>
    <t xml:space="preserve">default</t>
  </si>
  <si>
    <t xml:space="preserve">Manage</t>
  </si>
  <si>
    <t xml:space="preserve">$true</t>
  </si>
  <si>
    <t xml:space="preserve">Storage system ports</t>
  </si>
  <si>
    <t xml:space="preserve">Subnet label</t>
  </si>
  <si>
    <t xml:space="preserve">Storage volume template</t>
  </si>
  <si>
    <t xml:space="preserve">ESX_Data_Volume_on_Nimble</t>
  </si>
  <si>
    <t xml:space="preserve">Volume properties</t>
  </si>
  <si>
    <t xml:space="preserve">Capacity</t>
  </si>
  <si>
    <t xml:space="preserve">8TiB</t>
  </si>
  <si>
    <t xml:space="preserve">Locked</t>
  </si>
  <si>
    <t xml:space="preserve">$false</t>
  </si>
  <si>
    <t xml:space="preserve">Sharing</t>
  </si>
  <si>
    <t xml:space="preserve">Shared</t>
  </si>
  <si>
    <t xml:space="preserve">Advanced</t>
  </si>
  <si>
    <t xml:space="preserve">Thin</t>
  </si>
  <si>
    <t xml:space="preserve">Enable deduplication</t>
  </si>
  <si>
    <t xml:space="preserve">Performance policy</t>
  </si>
  <si>
    <t xml:space="preserve">VMware ESX 5</t>
  </si>
  <si>
    <t xml:space="preserve">Storage volumes</t>
  </si>
  <si>
    <t xml:space="preserve">A-[EI|PROD|PRODTEST|TEST]-[0001|0002]</t>
  </si>
  <si>
    <t xml:space="preserve">B-[EI|PROD|PRODTEST|TEST]-[0001|0002]</t>
  </si>
  <si>
    <t xml:space="preserve">Volume template</t>
  </si>
  <si>
    <t xml:space="preserve">ESX_Data_Volume_On_Nimble</t>
  </si>
  <si>
    <t xml:space="preserve">Properties/Advanced</t>
  </si>
  <si>
    <t xml:space="preserve">geerbt vom Template</t>
  </si>
  <si>
    <t xml:space="preserve">VlanID</t>
  </si>
  <si>
    <t xml:space="preserve">IPv4Subnet</t>
  </si>
  <si>
    <t xml:space="preserve">Smartlink</t>
  </si>
  <si>
    <t xml:space="preserve">PrivateNetwork</t>
  </si>
  <si>
    <t xml:space="preserve">PreferredBandwidth</t>
  </si>
  <si>
    <t xml:space="preserve">MaxBandwidth</t>
  </si>
  <si>
    <t xml:space="preserve">UplinkSet</t>
  </si>
  <si>
    <t xml:space="preserve">NetworkSet</t>
  </si>
  <si>
    <t xml:space="preserve">Tagged</t>
  </si>
  <si>
    <t xml:space="preserve">True</t>
  </si>
  <si>
    <t xml:space="preserve">False</t>
  </si>
  <si>
    <t xml:space="preserve">None</t>
  </si>
  <si>
    <t xml:space="preserve">Uplink_Prod</t>
  </si>
  <si>
    <t xml:space="preserve">Management</t>
  </si>
  <si>
    <t xml:space="preserve">FaultTolerance</t>
  </si>
  <si>
    <t xml:space="preserve">Internal</t>
  </si>
  <si>
    <t xml:space="preserve">VMMigration</t>
  </si>
  <si>
    <t xml:space="preserve">Hier werden die Uplinks für jedes Frame/LEG definiert</t>
  </si>
  <si>
    <t xml:space="preserve">LEG 1</t>
  </si>
  <si>
    <t xml:space="preserve">Uplink set ref. Name</t>
  </si>
  <si>
    <t xml:space="preserve">Uplink set name</t>
  </si>
  <si>
    <t xml:space="preserve">Uplink set Typ</t>
  </si>
  <si>
    <t xml:space="preserve">Verbindung</t>
  </si>
  <si>
    <t xml:space="preserve">Anzahl der Ports</t>
  </si>
  <si>
    <t xml:space="preserve">Bay set</t>
  </si>
  <si>
    <t xml:space="preserve">Switchport</t>
  </si>
  <si>
    <t xml:space="preserve">UplinkSet_0</t>
  </si>
  <si>
    <t xml:space="preserve">Image Streamer</t>
  </si>
  <si>
    <t xml:space="preserve">2x 10Gb</t>
  </si>
  <si>
    <t xml:space="preserve">3 (Bays 3&amp;6)</t>
  </si>
  <si>
    <t xml:space="preserve">UplinkSet_1</t>
  </si>
  <si>
    <t xml:space="preserve">Ethernet/Tagged</t>
  </si>
  <si>
    <t xml:space="preserve">4x 40Gb</t>
  </si>
  <si>
    <t xml:space="preserve">Zugehörige uplinks set</t>
  </si>
  <si>
    <t xml:space="preserve">Netzwerk Name</t>
  </si>
  <si>
    <t xml:space="preserve">Netzwerk Typ</t>
  </si>
  <si>
    <t xml:space="preserve">Gewünschte Bandbreite</t>
  </si>
  <si>
    <t xml:space="preserve">Native VLAN (Uplink Seite)</t>
  </si>
  <si>
    <t xml:space="preserve">Ethernet / Tagged</t>
  </si>
  <si>
    <t xml:space="preserve">2112/2113</t>
  </si>
  <si>
    <t xml:space="preserve">vSphere-FT</t>
  </si>
  <si>
    <t xml:space="preserve">vSphere-VMotion</t>
  </si>
  <si>
    <t xml:space="preserve">Hinweis: Die VLANs/Netze auf dem UplinkSet_1 werden durch die ACI Infrastruktur bereitgestellt und entsprechend auf der Synergy bereitgestellt.</t>
  </si>
  <si>
    <t xml:space="preserve">Frame 2</t>
  </si>
  <si>
    <t xml:space="preserve">iSCSI-1</t>
  </si>
  <si>
    <t xml:space="preserve">1x 40Gb</t>
  </si>
  <si>
    <t xml:space="preserve">iSCSI-2</t>
  </si>
  <si>
    <t xml:space="preserve">UplinkSet_2</t>
  </si>
  <si>
    <t xml:space="preserve">Production</t>
  </si>
  <si>
    <t xml:space="preserve">1x 10Gb</t>
  </si>
  <si>
    <t xml:space="preserve">Frame 3</t>
  </si>
  <si>
    <t xml:space="preserve">Das für das Hypervisor Deployment genutzte Server Profile Template ist komplex und beinhaltet auch z.B. Deployment Settings.</t>
  </si>
  <si>
    <t xml:space="preserve">Es ist daher hier als JSON dargestellt und kann per API importiert werden, die URIs für OneView Ressourcen müssen dabei an die konkrete Umgebung angepasst werden, sie sind hier mit ### gekennzeichnet.</t>
  </si>
  <si>
    <t xml:space="preserve">{
    "type":  "ServerProfileTemplateV6",
    "name":  "Nublar_ESXi",
    "description":  "ESXi 6.7 Update 2 Build 13981272 mit NCM 6.1 und iSUT 2.4",
    "serverProfileDescription":  "Nublar_ESXi",
    "serverHardwareTypeUri":  "/rest/server-hardware-types/###SY480Gen10###",
    "enclosureGroupUri":  "/rest/enclosure-groups/###Nublar_EG_3e###",
    "affinity":  "Bay",
    "hideUnusedFlexNics":  true,
    "macType":  "Virtual",
    "wwnType":  "Virtual",
    "serialNumberType":  "Virtual",
    "iscsiInitiatorNameType":  "AutoGenerated",
    "osDeploymentSettings":  {
                                 "complianceControl":  "Checked",
                                 "osDeploymentPlanUri":  "/rest/os-deployment-plans/###nublarEsxiUpdated###",
                                 "osCustomAttributes":  [
                                                            "@{name=ManagementNIC.vlanid; value=0; constraints=; type=integer}",
                                                            "@{name=ManagementNIC.dns1; value=10.40.72.10; constraints=; type=dns}",
                                                            "@{name=ManagementNIC.netmask; value=255.255.254.0; constraints=; type=subnetmask}",
                                                            "@{name=ManagementNIC.connectionid; value=3; constraints=; type=}",
                                                            "@{name=ManagementNIC.ipaddress; value=; constraints=; type=ipv4}",
                                                            "@{name=Hostname; value=; constraints={\"helpText\":\"\"}; type=hostname}",
                                                            "@{name=ManagementNIC.networkuri; value=/rest/ethernet-networks/###ib-mgmt###; constraints=; type=}",
                                                            "@{name=ManagementNIC.gateway; value=10.40.195.254; constraints=; type=gateway}",
                                                            "@{name=ManagementNIC.constraint; value=userspecified; constraints=; type=}",
                                                            "@{name=ManagementNIC2.connectionid; value=4; constraints=; type=}",
                                                            "@{name=SSH; value=disabled; constraints={\"options\":[\"enabled\",\"disabled\"]}; type=option}",
                                                            "@{name=Password; value=; constraints=; type=password}",
                                                            "@{name=ManagementNIC2.networkuri; value=/rest/ethernet-networks/ib-mgmt; constraints=; type=}",
                                                            "@{name=ManagementNIC2.vlanid; value=0; constraints=; type=integer}",
                                                            "@{name=ManagementNIC2.constraint; value=auto; constraints=; type=}",
                                                            "@{name=DomainName; value=ad.nublar.de; constraints={\"helpText\":\"\"}; type=fqdn}",
                                                            "@{name=ManagementNIC.dns2; value=10.40.72.11; constraints=; type=dns}"
                                                        ]
                             },
    "firmware":  {
                     "complianceControl":  "Unchecked",
                     "manageFirmware":  true,
                     "firmwareInstallType":  "FirmwareOnlyOfflineMode",
                     "forceInstallFirmware":  false,
                     "firmwareBaselineUri":  "/rest/firmware-drivers/HPE_Synergy_Custom_SPP_2019_03_20190825_Z7550-96751",
                     "firmwareActivationType":  "Immediate"
                 },
    "connectionSettings":  {
                               "complianceControl":  "Checked",
                               "manageConnections":  true,
                               "connections":  [
                                                   "@{id=1; name=Deployment Network A; functionType=Ethernet; networkUri=/rest/ethernet-networks/###iSCSI-Deployment###; portId=Mezz 3:1-a; requestedVFs=Auto; requestedMbps=2500; ipv4=; boot=; lagName=; managed=True; isolatedTrunk=False}",
                                                   "@{id=2; name=Deployment Network B; functionType=Ethernet; networkUri=/rest/ethernet-networks/###iSCSI-Deployment###; portId=Mezz 3:2-a; requestedVFs=Auto; requestedMbps=2500; ipv4=; boot=; lagName=; managed=True; isolatedTrunk=False}",
                                                   "@{id=3; name=mgmt-1; functionType=Ethernet; networkUri=/rest/ethernet-networks/###ib-mgmt###; portId=Mezz 3:1-d; requestedVFs=0; requestedMbps=2500; boot=; lagName=; managed=True; isolatedTrunk=False}",
                                                   "@{id=4; name=mgmt-2; functionType=Ethernet; networkUri=/rest/ethernet-networks/###ib-mgmt###; portId=Mezz 3:2-d; requestedVFs=0; requestedMbps=2500; boot=; lagName=; managed=True; isolatedTrunk=False}",
                                                   "@{id=5; name=vmotion-1; functionType=Ethernet; networkUri=/rest/ethernet-networks/###vSphereVMotion###; portId=Mezz 3:1-e; requestedVFs=0; requestedMbps=2500; boot=; lagName=; managed=True; isolatedTrunk=False}",
                                                   "@{id=6; name=vmotion-2; functionType=Ethernet; networkUri=/rest/ethernet-networks/###vSphereVMotion###; portId=Mezz 3:2-e; requestedVFs=0; requestedMbps=2500; boot=; lagName=; managed=True; isolatedTrunk=False}",
                                                   "@{id=7; name=ft-1; functionType=Ethernet; networkUri=/rest/ethernet-networks/vSphereFT; portId=Mezz 3:1-f; requestedVFs=0; requestedMbps=2500; boot=; lagName=; managed=True; isolatedTrunk=False}",
                                                   "@{id=8; name=ft-2; functionType=Ethernet; networkUri=/rest/ethernet-networks/vSphereFT; portId=Mezz 3:2-f; requestedVFs=0; requestedMbps=2500; boot=; lagName=; managed=True; isolatedTrunk=False}",
                                                   "@{id=9; name=prod-1; functionType=Ethernet; networkUri=/rest/network-sets/###set_Prod###; portId=Mezz 3:1-b; requestedVFs=0; requestedMbps=2500; boot=; lagName=; managed=True; isolatedTrunk=False}",
                                                   "@{id=10; name=prod-2; functionType=Ethernet; networkUri=/rest/network-sets/###set_Prod###; portId=Mezz 3:2-b; requestedVFs=0; requestedMbps=2500; boot=; lagName=; managed=True; isolatedTrunk=False}",
                                                   "@{id=13; name=iSCSI-A; functionType=Ethernet; networkUri=/rest/ethernet-networks/###iSCSI-A###; portId=Mezz 3:1-c; requestedVFs=0; requestedMbps=2500; boot=; lagName=; managed=True; isolatedTrunk=False}",
                                                   "@{id=14; name=iSCSI-B; functionType=Ethernet; networkUri=/rest/ethernet-networks/###iSCSI-B###; portId=Mezz 3:2-c; requestedVFs=0; requestedMbps=2500; boot=; lagName=; managed=True; isolatedTrunk=False}"
                                               ]
                           },
    "bootMode":  {
                     "complianceControl":  "Checked",
                     "manageMode":  true,
                     "mode":  "UEFIOptimized",
                     "pxeBootPolicy":  "Auto",
                     "secureBoot":  "Unmanaged"
                 },
    "boot":  {
                 "complianceControl":  "Checked",
                 "manageBoot":  true,
                 "order":  [
                               "HardDisk"
                           ]
             },
    "bios":  {
                 "complianceControl":  "Checked",
                 "manageBios":  true,
                 "overriddenSettings":  [
                                            "@{id=EnergyPerfBias; value=MaxPerf}",
                                            "@{id=MinProcIdlePower; value=NoCStates}",
                                            "@{id=MinProcIdlePkgState; value=NoState}",
                                            "@{id=SubNumaClustering; value=Enabled}",
                                            "@{id=WorkloadProfile; value=Virtualization-MaxPerformance}",
                                            "@{id=NumaGroupSizeOpt; value=Clustered}",
                                            "@{id=IntelUpiPowerManagement; value=Disabled}",
                                            "@{id=PowerRegulator; value=StaticHighPerf}",
                                            "@{id=EnergyEfficientTurbo; value=Disabled}",
                                            "@{id=CollabPowerControl; value=Disabled}",
                                            "@{id=UncoreFreqScaling; value=Maximum}"
                                        ]
             },
    "managementProcessor":  {
                                "complianceControl":  "Unchecked",
                                "manageMp":  false,
                                "mpSettings":  [
                                               ]
                            },
    "localStorage":  {
                         "complianceControl":  "Unchecked",
                         "sasLogicalJBODs":  [
                                             ],
                         "controllers":  [
                                         ]
                     },
    "sanStorage":  {
                       "complianceControl":  "CheckedMinimum",
                       "manageSanStorage":  true,
                       "hostOSType":  "VMware (ESXi)",
                       "sanSystemCredentials":  [
                                                ],
                       "volumeAttachments":  [
                                             ]
                   },
    "category":  "server-profile-templates",
}</t>
  </si>
  <si>
    <t xml:space="preserve">Es besteht eine Möglichkeit sogenannte Templates für die Compute Module zu erstellen. Dort werden die untenstehenden Einstellungen definiert und an den Profilen der Compute Module geknüpft.</t>
  </si>
  <si>
    <t xml:space="preserve">Dadurch verienfacht man den Prozess für jeden einzelnen Server individuelle Einstellungen zu bearbeiten. Diese Option ist optional.</t>
  </si>
  <si>
    <t xml:space="preserve">Den Compute Modulen werden Profile angelegt. Folgende Einstellungen werden definiert:</t>
  </si>
  <si>
    <t xml:space="preserve">RZ1 Frame 1.1 Compute Modul 1 Bay 4</t>
  </si>
  <si>
    <t xml:space="preserve">RZ1 Frame 1.1 Compute Modul 2 Bay 5</t>
  </si>
  <si>
    <t xml:space="preserve">RZ1 Frame 1.1 Compute Modul 3 Bay 6</t>
  </si>
  <si>
    <t xml:space="preserve">RZ1 Frame 1.1 Compute Modul 1 Bay 7</t>
  </si>
  <si>
    <t xml:space="preserve">RZ1 Frame 1.2 Compute Modul 1 Bay 4</t>
  </si>
  <si>
    <t xml:space="preserve">RZ1 Frame 1.2 Compute Modul 2 Bay 5</t>
  </si>
  <si>
    <t xml:space="preserve">RZ1 Frame 1.2 Compute Modul 3 Bay 6</t>
  </si>
  <si>
    <t xml:space="preserve">RZ1 Frame 1.2 Compute Modul 1 Bay 7</t>
  </si>
  <si>
    <t xml:space="preserve">RZ1 Frame 1.3 Compute Modul 1 Bay 4</t>
  </si>
  <si>
    <t xml:space="preserve">RZ1 Frame 1.3 Compute Modul 2 Bay 5</t>
  </si>
  <si>
    <t xml:space="preserve">RZ1 Frame 1.3 Compute Modul 3 Bay 6</t>
  </si>
  <si>
    <t xml:space="preserve">RZ1 Frame 1.3 Compute Modul 1 Bay 7</t>
  </si>
  <si>
    <t xml:space="preserve">RZ1 Frame 1.3 Compute Modul 2 Bay 12</t>
  </si>
  <si>
    <t xml:space="preserve">RZ2 Frame 2.1 Compute Modul 1 Bay 4</t>
  </si>
  <si>
    <t xml:space="preserve">RZ2 Frame 2.1 Compute Modul 2 Bay 5</t>
  </si>
  <si>
    <t xml:space="preserve">RZ2 Frame 2.1 Compute Modul 3 Bay 6</t>
  </si>
  <si>
    <t xml:space="preserve">RZ2 Frame 2.1 Compute Modul 1 Bay 7</t>
  </si>
  <si>
    <t xml:space="preserve">RZ2 Frame 2.2 Compute Modul 1 Bay 4</t>
  </si>
  <si>
    <t xml:space="preserve">RZ2 Frame 2.2 Compute Modul 2 Bay 5</t>
  </si>
  <si>
    <t xml:space="preserve">RZ2 Frame 2.2 Compute Modul 3 Bay 6</t>
  </si>
  <si>
    <t xml:space="preserve">RZ2 Frame 2.2 Compute Modul 1 Bay 7</t>
  </si>
  <si>
    <t xml:space="preserve">RZ2 Frame 2.3 Compute Modul 1 Bay 4</t>
  </si>
  <si>
    <t xml:space="preserve">RZ2 Frame 2.3 Compute Modul 2 Bay 5</t>
  </si>
  <si>
    <t xml:space="preserve">RZ2 Frame 2.3 Compute Modul 3 Bay 6</t>
  </si>
  <si>
    <t xml:space="preserve">RZ2 Frame 2.3 Compute Modul 1 Bay 7</t>
  </si>
  <si>
    <t xml:space="preserve">RZ2 Frame 2.3 Compute Modul 2 Bay 12</t>
  </si>
  <si>
    <t xml:space="preserve">Profilname</t>
  </si>
  <si>
    <t xml:space="preserve">Automatisch generiert aus Cluster Profil</t>
  </si>
  <si>
    <t xml:space="preserve">#TODO</t>
  </si>
  <si>
    <t xml:space="preserve">Template gewünscht?</t>
  </si>
  <si>
    <t xml:space="preserve">Ja, Template wird im Hypervisor Cluster Profil verwendet. Die hier genannten Parameter gelten für das Template</t>
  </si>
  <si>
    <t xml:space="preserve">Netzwerkname (vom VC Konfig) </t>
  </si>
  <si>
    <t xml:space="preserve">Mezzanine 3:1-a</t>
  </si>
  <si>
    <t xml:space="preserve">Gewünschte Bandbreite (bis 20Gb)</t>
  </si>
  <si>
    <t xml:space="preserve">Mezzanine 3:1-b</t>
  </si>
  <si>
    <t xml:space="preserve">set_Prod #TODO</t>
  </si>
  <si>
    <t xml:space="preserve">Mezzanine 3:1-c</t>
  </si>
  <si>
    <t xml:space="preserve">Mezzanine 3:1-d</t>
  </si>
  <si>
    <t xml:space="preserve">Mezzanine 3:1-e</t>
  </si>
  <si>
    <t xml:space="preserve">vSphere-vMotion</t>
  </si>
  <si>
    <t xml:space="preserve">Mezzanine 3:1-f</t>
  </si>
  <si>
    <t xml:space="preserve">Mezzanine 3:1-g</t>
  </si>
  <si>
    <t xml:space="preserve">Mezzanine 3:1-h</t>
  </si>
  <si>
    <t xml:space="preserve">Mezzanine 3:2-a</t>
  </si>
  <si>
    <t xml:space="preserve">Mezzanine 3:2-b</t>
  </si>
  <si>
    <t xml:space="preserve">Mezzanine 3:2-c</t>
  </si>
  <si>
    <t xml:space="preserve">Mezzanine 3:2-d</t>
  </si>
  <si>
    <t xml:space="preserve">Mezzanine 3:2-e</t>
  </si>
  <si>
    <t xml:space="preserve">Mezzanine 3:2-f</t>
  </si>
  <si>
    <t xml:space="preserve">Mezzanine 3:2-g</t>
  </si>
  <si>
    <t xml:space="preserve">Mezzanine 3:2-h</t>
  </si>
  <si>
    <t xml:space="preserve">Bootmode</t>
  </si>
  <si>
    <t xml:space="preserve">UEFI Optimized</t>
  </si>
  <si>
    <t xml:space="preserve">Spezifische BIOS Settings</t>
  </si>
  <si>
    <t xml:space="preserve"> HPE Synergy Custom SPP 201903 2019 08 25 version 2019.08.25.00</t>
  </si>
  <si>
    <t xml:space="preserve">A-DCB-STO0001</t>
  </si>
  <si>
    <t xml:space="preserve">A-DCB-STO0002</t>
  </si>
  <si>
    <t xml:space="preserve">A-DCB-STO0003</t>
  </si>
  <si>
    <t xml:space="preserve">B-DCB-STO0001</t>
  </si>
  <si>
    <t xml:space="preserve">B-DCB-STO0002</t>
  </si>
  <si>
    <t xml:space="preserve">B-DCB-STO0003</t>
  </si>
  <si>
    <t xml:space="preserve">Im Network definiert</t>
  </si>
  <si>
    <t xml:space="preserve">A-DCB-ESX0001ob</t>
  </si>
  <si>
    <t xml:space="preserve">A-DCB-ESX0002ob</t>
  </si>
  <si>
    <t xml:space="preserve">A-DCB-ESX0003ob</t>
  </si>
  <si>
    <t xml:space="preserve">A-DCB-STO0001ob</t>
  </si>
  <si>
    <t xml:space="preserve">A-DCB-ESX0004OB</t>
  </si>
  <si>
    <t xml:space="preserve">A-DCB-ESX0005OB</t>
  </si>
  <si>
    <t xml:space="preserve">A-DCB-ESX0006OB</t>
  </si>
  <si>
    <t xml:space="preserve">A-DCB-STO0002OB</t>
  </si>
  <si>
    <t xml:space="preserve">A-DCB-ESX0007OB</t>
  </si>
  <si>
    <t xml:space="preserve">A-DCB-ESX0008OB</t>
  </si>
  <si>
    <t xml:space="preserve">A-DCB-ESX0009OB</t>
  </si>
  <si>
    <t xml:space="preserve">A-DCB-STO0003OB</t>
  </si>
  <si>
    <t xml:space="preserve">A-DCB-ESX0010OB</t>
  </si>
  <si>
    <t xml:space="preserve">B-DCB-ESX0001OB</t>
  </si>
  <si>
    <t xml:space="preserve">B-DCB-ESX0002OB</t>
  </si>
  <si>
    <t xml:space="preserve">B-DCB-ESX0003OB</t>
  </si>
  <si>
    <t xml:space="preserve">B-DCB-STO0001OB</t>
  </si>
  <si>
    <t xml:space="preserve">B-DCB-ESX0004OB</t>
  </si>
  <si>
    <t xml:space="preserve">B-DCB-ESX0005OB</t>
  </si>
  <si>
    <t xml:space="preserve">B-DCB-ESX0006OB</t>
  </si>
  <si>
    <t xml:space="preserve">B-DCB-STO0002OB</t>
  </si>
  <si>
    <t xml:space="preserve">B-DCB-ESX0007OB</t>
  </si>
  <si>
    <t xml:space="preserve">B-DCB-ESX0008OB</t>
  </si>
  <si>
    <t xml:space="preserve">B-DCB-ESX0009OB</t>
  </si>
  <si>
    <t xml:space="preserve">B-DCB-STO0003OB</t>
  </si>
  <si>
    <t xml:space="preserve">B-DCB-ESX0010OB</t>
  </si>
  <si>
    <t xml:space="preserve">iLo-IPv6-Adresse</t>
  </si>
  <si>
    <t xml:space="preserve">iLo-Subnet</t>
  </si>
  <si>
    <t xml:space="preserve">iLo-Gateway</t>
  </si>
  <si>
    <t xml:space="preserve">10.40.196.5</t>
  </si>
  <si>
    <t xml:space="preserve">10.40.196.6</t>
  </si>
  <si>
    <t xml:space="preserve">10.40.196.7</t>
  </si>
  <si>
    <t xml:space="preserve">10.40.196.9</t>
  </si>
  <si>
    <t xml:space="preserve">10.40.196.10</t>
  </si>
  <si>
    <t xml:space="preserve">10.40.196.11</t>
  </si>
  <si>
    <t xml:space="preserve">10.40.196.13</t>
  </si>
  <si>
    <t xml:space="preserve">10.40.196.14</t>
  </si>
  <si>
    <t xml:space="preserve">10.40.196.15</t>
  </si>
  <si>
    <t xml:space="preserve">10.40.196.18</t>
  </si>
  <si>
    <t xml:space="preserve">10.40.196.19</t>
  </si>
  <si>
    <t xml:space="preserve">10.40.196.20</t>
  </si>
  <si>
    <t xml:space="preserve">10.40.196.22</t>
  </si>
  <si>
    <t xml:space="preserve">10.40.196.23</t>
  </si>
  <si>
    <t xml:space="preserve">10.40.196.24</t>
  </si>
  <si>
    <t xml:space="preserve">10.40.196.26</t>
  </si>
  <si>
    <t xml:space="preserve">10.40.196.27</t>
  </si>
  <si>
    <t xml:space="preserve">10.40.196.28</t>
  </si>
  <si>
    <t xml:space="preserve">vMotion Subnet</t>
  </si>
  <si>
    <t xml:space="preserve">Sonstige Bemerkungen</t>
  </si>
  <si>
    <t xml:space="preserve">iSCSI Netze</t>
  </si>
  <si>
    <t xml:space="preserve">Spalte4</t>
  </si>
  <si>
    <t xml:space="preserve">Spalte5</t>
  </si>
  <si>
    <t xml:space="preserve">Spalte6</t>
  </si>
  <si>
    <t xml:space="preserve">Spalte7</t>
  </si>
  <si>
    <t xml:space="preserve">Spalte8</t>
  </si>
  <si>
    <t xml:space="preserve">Spalte9</t>
  </si>
  <si>
    <t xml:space="preserve">Spalte10</t>
  </si>
  <si>
    <t xml:space="preserve">Spalte11</t>
  </si>
  <si>
    <t xml:space="preserve">Spalte12</t>
  </si>
  <si>
    <t xml:space="preserve">Spalte13</t>
  </si>
  <si>
    <t xml:space="preserve">Spalte14</t>
  </si>
  <si>
    <t xml:space="preserve">Spalte15</t>
  </si>
  <si>
    <t xml:space="preserve">Spalte16</t>
  </si>
  <si>
    <t xml:space="preserve">Spalte17</t>
  </si>
  <si>
    <t xml:space="preserve">Spalte18</t>
  </si>
  <si>
    <t xml:space="preserve">Spalte19</t>
  </si>
  <si>
    <t xml:space="preserve">Spalte20</t>
  </si>
  <si>
    <t xml:space="preserve">Spalte21</t>
  </si>
  <si>
    <t xml:space="preserve">Spalte22</t>
  </si>
  <si>
    <t xml:space="preserve">Spalte23</t>
  </si>
  <si>
    <t xml:space="preserve">Spalte24</t>
  </si>
  <si>
    <t xml:space="preserve">Spalte25</t>
  </si>
  <si>
    <t xml:space="preserve">Spalte26</t>
  </si>
  <si>
    <t xml:space="preserve">iSCSI-A IPv4-Adresse</t>
  </si>
  <si>
    <t xml:space="preserve">Aus Network-Range allokiert</t>
  </si>
  <si>
    <t xml:space="preserve">iSCSI-B IP-Adresse</t>
  </si>
  <si>
    <t xml:space="preserve">StoreServe Storage System</t>
  </si>
  <si>
    <t xml:space="preserve">System 1</t>
  </si>
  <si>
    <t xml:space="preserve">System 2</t>
  </si>
  <si>
    <t xml:space="preserve">Bemerkungen</t>
  </si>
  <si>
    <t xml:space="preserve">Storage System Name</t>
  </si>
  <si>
    <t xml:space="preserve">A-DCB-STO0100</t>
  </si>
  <si>
    <t xml:space="preserve">B-DCB-STO0100</t>
  </si>
  <si>
    <t xml:space="preserve">Group name</t>
  </si>
  <si>
    <t xml:space="preserve">Management IP address</t>
  </si>
  <si>
    <t xml:space="preserve">10.40.210.40</t>
  </si>
  <si>
    <t xml:space="preserve">10.40.193.40</t>
  </si>
  <si>
    <t xml:space="preserve">Discovery IP address</t>
  </si>
  <si>
    <t xml:space="preserve">10.40.204.150 / 10.40.205.150</t>
  </si>
  <si>
    <t xml:space="preserve">10.40.204.170 / 10.40.205.170</t>
  </si>
  <si>
    <t xml:space="preserve">iSCSI only</t>
  </si>
  <si>
    <t xml:space="preserve">Network address</t>
  </si>
  <si>
    <t xml:space="preserve">Subnet mask</t>
  </si>
  <si>
    <t xml:space="preserve">Default gateway</t>
  </si>
  <si>
    <t xml:space="preserve">Administrator password</t>
  </si>
  <si>
    <t xml:space="preserve">Controller A diagnostic IP address</t>
  </si>
  <si>
    <t xml:space="preserve">10.40.210.41</t>
  </si>
  <si>
    <t xml:space="preserve">10.40.193.41</t>
  </si>
  <si>
    <t xml:space="preserve">mgmt subnet</t>
  </si>
  <si>
    <t xml:space="preserve">Controller B diagnostic IP address</t>
  </si>
  <si>
    <t xml:space="preserve">10.40.210.42</t>
  </si>
  <si>
    <t xml:space="preserve">10.40.193.42</t>
  </si>
  <si>
    <t xml:space="preserve">DNS server IP addresses, up to 5</t>
  </si>
  <si>
    <t xml:space="preserve">Time zone</t>
  </si>
  <si>
    <t xml:space="preserve">NTP (time) server IP address</t>
  </si>
  <si>
    <t xml:space="preserve">Subnet Label</t>
  </si>
  <si>
    <t xml:space="preserve">Nimble A iSCSI-A</t>
  </si>
  <si>
    <t xml:space="preserve">Nimble A iSCSI-B</t>
  </si>
  <si>
    <t xml:space="preserve">Nimble B iSCSI-A</t>
  </si>
  <si>
    <t xml:space="preserve">Nimble B iSCSI-B</t>
  </si>
  <si>
    <t xml:space="preserve">Network Address</t>
  </si>
  <si>
    <t xml:space="preserve">Subnet Mask</t>
  </si>
  <si>
    <t xml:space="preserve">Traffic Type:
• Data only
• Management only
• Management + Data</t>
  </si>
  <si>
    <t xml:space="preserve">data</t>
  </si>
  <si>
    <t xml:space="preserve">Traffic Assignment – For iSCSI arrays only:
• iSCSI + Group
• iSCSI only
• Group only</t>
  </si>
  <si>
    <t xml:space="preserve">iscsi_group</t>
  </si>
  <si>
    <t xml:space="preserve">Discovery IP address – For iSCSI arrays only</t>
  </si>
  <si>
    <t xml:space="preserve">IP Address Zone – For iSCSI arrays only:
• Single
• Bisect
• Even/Odd</t>
  </si>
  <si>
    <t xml:space="preserve">single</t>
  </si>
  <si>
    <t xml:space="preserve">MTU:
• Standard (1500 bytes)
• Jumbo (9000 bytes)
• Custom number of bytes</t>
  </si>
  <si>
    <t xml:space="preserve">standard</t>
  </si>
  <si>
    <t xml:space="preserve">VLAN ID – 1 to 4094</t>
  </si>
  <si>
    <t xml:space="preserve">Interfaces assigned to this subnet:
• CS210 models: eth1, eth2, eth3, eth4
• CS-series 1GbE models: eth1, eth2, eth3, eth4, eth5, eth6
• CS-G-series 10GbE models: eth1, eth2, tg1, tg2, tg3, tg4
• CS300, CS500 and CS700 models: eth1, eth2, eth3, eth4,
eth5, eth6
• AF3000, AF5000, AF7000, AF9000 models: eth1, eth2, eth3,
eth4, eth5, eth6</t>
  </si>
  <si>
    <t xml:space="preserve">eth1a, eth3a</t>
  </si>
  <si>
    <t xml:space="preserve">eth1b, eth3b</t>
  </si>
  <si>
    <t xml:space="preserve">Subnet Type:
• Data only
• Management + data
• VLAN</t>
  </si>
  <si>
    <t xml:space="preserve">Data IP address – For Data-only subnet type</t>
  </si>
  <si>
    <t xml:space="preserve">10.40.204.151
10.40.204.152</t>
  </si>
  <si>
    <t xml:space="preserve">10.40.205.151
10.40.205.152</t>
  </si>
  <si>
    <t xml:space="preserve">10.40.204.171
10.40.204.172</t>
  </si>
  <si>
    <t xml:space="preserve">10.40.205.171
10.40.205.172</t>
  </si>
  <si>
    <t xml:space="preserve">Tagged for VLAN – Enables access to multiple subnets using
tagged Frames</t>
  </si>
  <si>
    <t xml:space="preserve">untagged</t>
  </si>
  <si>
    <t xml:space="preserve">Mail Notification</t>
  </si>
  <si>
    <t xml:space="preserve">Sender (from) email address</t>
  </si>
  <si>
    <t xml:space="preserve">A-DCB-STO0100@ad.nublar.de</t>
  </si>
  <si>
    <t xml:space="preserve">B-DCB-STO0100@ad.nublar.de</t>
  </si>
  <si>
    <t xml:space="preserve">Recipient email addresses</t>
  </si>
  <si>
    <t xml:space="preserve">SMTP server IP address</t>
  </si>
  <si>
    <t xml:space="preserve">Call Home</t>
  </si>
  <si>
    <t xml:space="preserve">HTTP proxy server IP address</t>
  </si>
  <si>
    <t xml:space="preserve">HTTP proxy server port</t>
  </si>
  <si>
    <t xml:space="preserve">HTTP proxy server user name</t>
  </si>
  <si>
    <t xml:space="preserve">HTTP proxy server password</t>
  </si>
  <si>
    <t xml:space="preserve">Initiatorgroup</t>
  </si>
  <si>
    <t xml:space="preserve">Befehl create Initiatorgroup</t>
  </si>
  <si>
    <t xml:space="preserve">ESXi</t>
  </si>
  <si>
    <t xml:space="preserve">Backup</t>
  </si>
  <si>
    <t xml:space="preserve">Windows1</t>
  </si>
  <si>
    <t xml:space="preserve">IQN</t>
  </si>
  <si>
    <t xml:space="preserve">Befehel create Host</t>
  </si>
  <si>
    <t xml:space="preserve">foohost</t>
  </si>
  <si>
    <t xml:space="preserve">iqn.1991-05.com.microsoft:foohost.wag.local</t>
  </si>
  <si>
    <t xml:space="preserve">Performance Policy</t>
  </si>
  <si>
    <t xml:space="preserve">Block size(Bytes)</t>
  </si>
  <si>
    <t xml:space="preserve">Compress</t>
  </si>
  <si>
    <t xml:space="preserve">Cache</t>
  </si>
  <si>
    <t xml:space="preserve">Cache Policy</t>
  </si>
  <si>
    <t xml:space="preserve">Backup Repository</t>
  </si>
  <si>
    <t xml:space="preserve">Yes</t>
  </si>
  <si>
    <t xml:space="preserve">normal</t>
  </si>
  <si>
    <t xml:space="preserve">Exchange 2003 data store</t>
  </si>
  <si>
    <t xml:space="preserve">Exchange 2007 data store</t>
  </si>
  <si>
    <t xml:space="preserve">Exchange 2010 data store</t>
  </si>
  <si>
    <t xml:space="preserve">Exchange log</t>
  </si>
  <si>
    <t xml:space="preserve">No</t>
  </si>
  <si>
    <t xml:space="preserve">Hyper-V 2012 VDI Storage</t>
  </si>
  <si>
    <t xml:space="preserve">Hyper-V 2012 VM Storage</t>
  </si>
  <si>
    <t xml:space="preserve">Hyper-V CSV</t>
  </si>
  <si>
    <t xml:space="preserve">Hyper-V VM Storage</t>
  </si>
  <si>
    <t xml:space="preserve">Oracle OLTP</t>
  </si>
  <si>
    <t xml:space="preserve">Other Workloads</t>
  </si>
  <si>
    <t xml:space="preserve">SharePoint</t>
  </si>
  <si>
    <t xml:space="preserve">SQL Server</t>
  </si>
  <si>
    <t xml:space="preserve">SQL Server 2012</t>
  </si>
  <si>
    <t xml:space="preserve">SQL Server Logs</t>
  </si>
  <si>
    <t xml:space="preserve">Veeam Backup Repository</t>
  </si>
  <si>
    <t xml:space="preserve">VMware ESX</t>
  </si>
  <si>
    <t xml:space="preserve">VMware VDI</t>
  </si>
  <si>
    <t xml:space="preserve">vSphere Datastore for Exchange</t>
  </si>
  <si>
    <t xml:space="preserve">vSphere Datastore for SQL Server</t>
  </si>
  <si>
    <t xml:space="preserve">VVol Operating System</t>
  </si>
  <si>
    <t xml:space="preserve">VVol VDI</t>
  </si>
  <si>
    <t xml:space="preserve">Windows File Server</t>
  </si>
  <si>
    <t xml:space="preserve">Folder</t>
  </si>
  <si>
    <t xml:space="preserve">pool</t>
  </si>
  <si>
    <t xml:space="preserve">Befehel create Folder</t>
  </si>
  <si>
    <t xml:space="preserve">foofolder</t>
  </si>
  <si>
    <t xml:space="preserve">Volume Name</t>
  </si>
  <si>
    <t xml:space="preserve">Kapa in megabytes</t>
  </si>
  <si>
    <t xml:space="preserve">Initiator Group</t>
  </si>
  <si>
    <t xml:space="preserve">An Cluster präsentiert?</t>
  </si>
  <si>
    <t xml:space="preserve">Befehl Volume erstellen</t>
  </si>
  <si>
    <t xml:space="preserve">Befehl mount Volume</t>
  </si>
  <si>
    <t xml:space="preserve">foo</t>
  </si>
  <si>
    <t xml:space="preserve">yes</t>
  </si>
  <si>
    <t xml:space="preserve">no</t>
  </si>
</sst>
</file>

<file path=xl/styles.xml><?xml version="1.0" encoding="utf-8"?>
<styleSheet xmlns="http://schemas.openxmlformats.org/spreadsheetml/2006/main">
  <numFmts count="7">
    <numFmt numFmtId="164" formatCode="General"/>
    <numFmt numFmtId="165" formatCode="[$-407]DD/MM/YYYY"/>
    <numFmt numFmtId="166" formatCode="[$-407]HH:MM"/>
    <numFmt numFmtId="167" formatCode="H:MM;@"/>
    <numFmt numFmtId="168" formatCode="@"/>
    <numFmt numFmtId="169" formatCode="General"/>
    <numFmt numFmtId="170" formatCode="#,##0"/>
  </numFmts>
  <fonts count="34">
    <font>
      <sz val="11"/>
      <color rgb="FF000000"/>
      <name val="Calibri"/>
      <family val="2"/>
      <charset val="1"/>
    </font>
    <font>
      <sz val="10"/>
      <name val="Arial"/>
      <family val="0"/>
    </font>
    <font>
      <sz val="10"/>
      <name val="Arial"/>
      <family val="0"/>
    </font>
    <font>
      <sz val="10"/>
      <name val="Arial"/>
      <family val="0"/>
    </font>
    <font>
      <sz val="9"/>
      <color rgb="FF000000"/>
      <name val="Calibri"/>
      <family val="2"/>
      <charset val="1"/>
    </font>
    <font>
      <sz val="12"/>
      <color rgb="FF000000"/>
      <name val="Calibri"/>
      <family val="2"/>
      <charset val="1"/>
    </font>
    <font>
      <sz val="16"/>
      <color rgb="FF000000"/>
      <name val="Calibri"/>
      <family val="2"/>
      <charset val="1"/>
    </font>
    <font>
      <b val="true"/>
      <sz val="11"/>
      <color rgb="FFFFFFFF"/>
      <name val="Calibri"/>
      <family val="2"/>
      <charset val="1"/>
    </font>
    <font>
      <b val="true"/>
      <u val="single"/>
      <sz val="11"/>
      <color rgb="FF000000"/>
      <name val="Calibri"/>
      <family val="2"/>
      <charset val="1"/>
    </font>
    <font>
      <u val="single"/>
      <sz val="11"/>
      <color rgb="FF0000FF"/>
      <name val="Calibri"/>
      <family val="2"/>
      <charset val="1"/>
    </font>
    <font>
      <b val="true"/>
      <sz val="9"/>
      <color rgb="FFFFFFFF"/>
      <name val="Calibri"/>
      <family val="2"/>
      <charset val="1"/>
    </font>
    <font>
      <sz val="9"/>
      <name val="Calibri"/>
      <family val="2"/>
      <charset val="1"/>
    </font>
    <font>
      <b val="true"/>
      <sz val="15"/>
      <color rgb="FF1F497D"/>
      <name val="Calibri"/>
      <family val="2"/>
      <charset val="1"/>
    </font>
    <font>
      <b val="true"/>
      <sz val="11"/>
      <color rgb="FF000000"/>
      <name val="Calibri"/>
      <family val="2"/>
      <charset val="1"/>
    </font>
    <font>
      <b val="true"/>
      <strike val="true"/>
      <sz val="11"/>
      <color rgb="FF000000"/>
      <name val="Calibri"/>
      <family val="2"/>
      <charset val="1"/>
    </font>
    <font>
      <sz val="11"/>
      <color rgb="FFFF0000"/>
      <name val="Calibri"/>
      <family val="2"/>
      <charset val="1"/>
    </font>
    <font>
      <strike val="true"/>
      <sz val="11"/>
      <color rgb="FF000000"/>
      <name val="Calibri"/>
      <family val="2"/>
      <charset val="1"/>
    </font>
    <font>
      <strike val="true"/>
      <sz val="11"/>
      <color rgb="FFFF0000"/>
      <name val="Calibri"/>
      <family val="2"/>
      <charset val="1"/>
    </font>
    <font>
      <b val="true"/>
      <sz val="12"/>
      <color rgb="FF000000"/>
      <name val="Calibri"/>
      <family val="2"/>
      <charset val="1"/>
    </font>
    <font>
      <sz val="11"/>
      <name val="Calibri"/>
      <family val="2"/>
      <charset val="1"/>
    </font>
    <font>
      <sz val="11"/>
      <color rgb="FF172B4D"/>
      <name val="-Apple-System"/>
      <family val="0"/>
      <charset val="1"/>
    </font>
    <font>
      <sz val="11"/>
      <color rgb="FF000000"/>
      <name val="Calibri"/>
      <family val="0"/>
      <charset val="1"/>
    </font>
    <font>
      <sz val="11"/>
      <color rgb="FF444444"/>
      <name val="Calibri"/>
      <family val="2"/>
      <charset val="1"/>
    </font>
    <font>
      <b val="true"/>
      <sz val="11"/>
      <color rgb="FFFF0000"/>
      <name val="Calibri"/>
      <family val="2"/>
      <charset val="1"/>
    </font>
    <font>
      <b val="true"/>
      <sz val="9"/>
      <color rgb="FF000000"/>
      <name val="Segoe UI"/>
      <family val="2"/>
      <charset val="1"/>
    </font>
    <font>
      <sz val="9"/>
      <color rgb="FF000000"/>
      <name val="Segoe UI"/>
      <family val="2"/>
      <charset val="1"/>
    </font>
    <font>
      <sz val="9"/>
      <color rgb="FF000000"/>
      <name val="Courier New"/>
      <family val="3"/>
      <charset val="1"/>
    </font>
    <font>
      <sz val="14"/>
      <color rgb="FF000000"/>
      <name val="Calibri"/>
      <family val="2"/>
      <charset val="1"/>
    </font>
    <font>
      <i val="true"/>
      <sz val="11"/>
      <color rgb="FF000000"/>
      <name val="Calibri"/>
      <family val="2"/>
      <charset val="1"/>
    </font>
    <font>
      <u val="single"/>
      <sz val="11"/>
      <color rgb="FF000000"/>
      <name val="Calibri"/>
      <family val="2"/>
      <charset val="1"/>
    </font>
    <font>
      <b val="true"/>
      <sz val="9"/>
      <color rgb="FFFFFFFF"/>
      <name val="Courier New"/>
      <family val="3"/>
      <charset val="1"/>
    </font>
    <font>
      <sz val="11"/>
      <color rgb="FF000000"/>
      <name val="Courier New"/>
      <family val="3"/>
      <charset val="1"/>
    </font>
    <font>
      <b val="true"/>
      <sz val="13"/>
      <color rgb="FF1F497D"/>
      <name val="Calibri"/>
      <family val="2"/>
      <charset val="1"/>
    </font>
    <font>
      <sz val="10"/>
      <name val="Arial"/>
      <family val="2"/>
      <charset val="1"/>
    </font>
  </fonts>
  <fills count="22">
    <fill>
      <patternFill patternType="none"/>
    </fill>
    <fill>
      <patternFill patternType="gray125"/>
    </fill>
    <fill>
      <patternFill patternType="solid">
        <fgColor rgb="FFFFFF00"/>
        <bgColor rgb="FFFFFF00"/>
      </patternFill>
    </fill>
    <fill>
      <patternFill patternType="solid">
        <fgColor rgb="FF558ED5"/>
        <bgColor rgb="FF4F81BD"/>
      </patternFill>
    </fill>
    <fill>
      <patternFill patternType="solid">
        <fgColor rgb="FFDCE6F2"/>
        <bgColor rgb="FFDBEEF4"/>
      </patternFill>
    </fill>
    <fill>
      <patternFill patternType="solid">
        <fgColor rgb="FFFF0000"/>
        <bgColor rgb="FF993300"/>
      </patternFill>
    </fill>
    <fill>
      <patternFill patternType="solid">
        <fgColor rgb="FF00B050"/>
        <bgColor rgb="FF008080"/>
      </patternFill>
    </fill>
    <fill>
      <patternFill patternType="solid">
        <fgColor rgb="FFFFC000"/>
        <bgColor rgb="FFFF9900"/>
      </patternFill>
    </fill>
    <fill>
      <patternFill patternType="solid">
        <fgColor rgb="FF00B0F0"/>
        <bgColor rgb="FF4BACC6"/>
      </patternFill>
    </fill>
    <fill>
      <patternFill patternType="solid">
        <fgColor rgb="FFE6E0EC"/>
        <bgColor rgb="FFDCE6F2"/>
      </patternFill>
    </fill>
    <fill>
      <patternFill patternType="solid">
        <fgColor rgb="FFBFBFBF"/>
        <bgColor rgb="FFA7C0DE"/>
      </patternFill>
    </fill>
    <fill>
      <patternFill patternType="solid">
        <fgColor rgb="FFF2F2F2"/>
        <bgColor rgb="FFDBEEF4"/>
      </patternFill>
    </fill>
    <fill>
      <patternFill patternType="solid">
        <fgColor rgb="FFC0504D"/>
        <bgColor rgb="FF993366"/>
      </patternFill>
    </fill>
    <fill>
      <patternFill patternType="solid">
        <fgColor rgb="FF95B3D7"/>
        <bgColor rgb="FFA7C0DE"/>
      </patternFill>
    </fill>
    <fill>
      <patternFill patternType="solid">
        <fgColor rgb="FFA6A6A6"/>
        <bgColor rgb="FF95B3D7"/>
      </patternFill>
    </fill>
    <fill>
      <patternFill patternType="solid">
        <fgColor rgb="FFF4B084"/>
        <bgColor rgb="FFFFD966"/>
      </patternFill>
    </fill>
    <fill>
      <patternFill patternType="solid">
        <fgColor rgb="FFFFFFFF"/>
        <bgColor rgb="FFF2F2F2"/>
      </patternFill>
    </fill>
    <fill>
      <patternFill patternType="solid">
        <fgColor rgb="FFC6E0B4"/>
        <bgColor rgb="FFDCE6F2"/>
      </patternFill>
    </fill>
    <fill>
      <patternFill patternType="solid">
        <fgColor rgb="FFFFD966"/>
        <bgColor rgb="FFF4B084"/>
      </patternFill>
    </fill>
    <fill>
      <patternFill patternType="solid">
        <fgColor rgb="FF4BACC6"/>
        <bgColor rgb="FF558ED5"/>
      </patternFill>
    </fill>
    <fill>
      <patternFill patternType="solid">
        <fgColor rgb="FFDBEEF4"/>
        <bgColor rgb="FFDCE6F2"/>
      </patternFill>
    </fill>
    <fill>
      <patternFill patternType="solid">
        <fgColor rgb="FF4F81BD"/>
        <bgColor rgb="FF558ED5"/>
      </patternFill>
    </fill>
  </fills>
  <borders count="24">
    <border diagonalUp="false" diagonalDown="false">
      <left/>
      <right/>
      <top/>
      <bottom/>
      <diagonal/>
    </border>
    <border diagonalUp="false" diagonalDown="false">
      <left/>
      <right/>
      <top/>
      <bottom style="thick">
        <color rgb="FF4F81BD"/>
      </bottom>
      <diagonal/>
    </border>
    <border diagonalUp="false" diagonalDown="false">
      <left/>
      <right/>
      <top/>
      <bottom style="thick">
        <color rgb="FFA7C0DE"/>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top/>
      <bottom style="thin"/>
      <diagonal/>
    </border>
    <border diagonalUp="false" diagonalDown="false">
      <left/>
      <right style="thin"/>
      <top style="thin"/>
      <bottom/>
      <diagonal/>
    </border>
    <border diagonalUp="false" diagonalDown="false">
      <left style="thin"/>
      <right/>
      <top style="thin"/>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diagonal/>
    </border>
    <border diagonalUp="false" diagonalDown="false">
      <left style="thin"/>
      <right style="thin"/>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right/>
      <top/>
      <bottom style="medium"/>
      <diagonal/>
    </border>
    <border diagonalUp="false" diagonalDown="false">
      <left style="medium"/>
      <right style="medium"/>
      <top/>
      <bottom style="medium"/>
      <diagonal/>
    </border>
    <border diagonalUp="false" diagonalDown="false">
      <left style="thin">
        <color rgb="FF93CDDD"/>
      </left>
      <right/>
      <top style="thin">
        <color rgb="FF93CDDD"/>
      </top>
      <bottom style="thin">
        <color rgb="FF93CDDD"/>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12" fillId="0" borderId="1" applyFont="true" applyBorder="true" applyAlignment="true" applyProtection="false">
      <alignment horizontal="general" vertical="bottom" textRotation="0" wrapText="false" indent="0" shrinkToFit="false"/>
    </xf>
    <xf numFmtId="164" fontId="32" fillId="0" borderId="2" applyFont="true" applyBorder="true" applyAlignment="true" applyProtection="false">
      <alignment horizontal="general" vertical="bottom" textRotation="0" wrapText="false" indent="0" shrinkToFit="false"/>
    </xf>
  </cellStyleXfs>
  <cellXfs count="19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6"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7" fontId="0" fillId="0" borderId="0" xfId="0" applyFont="false" applyBorder="false" applyAlignment="true" applyProtection="false">
      <alignment horizontal="general" vertical="center" textRotation="0" wrapText="false" indent="0" shrinkToFit="false"/>
      <protection locked="true" hidden="false"/>
    </xf>
    <xf numFmtId="164" fontId="7" fillId="3" borderId="3" xfId="0" applyFont="true" applyBorder="true" applyAlignment="false" applyProtection="false">
      <alignment horizontal="general" vertical="bottom" textRotation="0" wrapText="false" indent="0" shrinkToFit="false"/>
      <protection locked="true" hidden="false"/>
    </xf>
    <xf numFmtId="164" fontId="7" fillId="3"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5" fontId="0" fillId="4" borderId="5"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5" fontId="0" fillId="0" borderId="5" xfId="0" applyFont="false" applyBorder="true" applyAlignment="true" applyProtection="false">
      <alignment horizontal="left"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9" fillId="0" borderId="3" xfId="20" applyFont="true" applyBorder="true" applyAlignment="true" applyProtection="true">
      <alignment horizontal="left" vertical="center" textRotation="0" wrapText="fals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8" fontId="10" fillId="3" borderId="5" xfId="21" applyFont="true" applyBorder="true" applyAlignment="true" applyProtection="false">
      <alignment horizontal="center" vertical="center" textRotation="0" wrapText="false" indent="0" shrinkToFit="false"/>
      <protection locked="true" hidden="false"/>
    </xf>
    <xf numFmtId="168" fontId="10" fillId="3" borderId="10" xfId="21" applyFont="true" applyBorder="true" applyAlignment="true" applyProtection="false">
      <alignment horizontal="center" vertical="center" textRotation="0" wrapText="false" indent="0" shrinkToFit="false"/>
      <protection locked="true" hidden="false"/>
    </xf>
    <xf numFmtId="168" fontId="10" fillId="3" borderId="10" xfId="21" applyFont="true" applyBorder="true" applyAlignment="false" applyProtection="false">
      <alignment horizontal="general" vertical="bottom" textRotation="0" wrapText="false" indent="0" shrinkToFit="false"/>
      <protection locked="true" hidden="false"/>
    </xf>
    <xf numFmtId="164" fontId="4" fillId="0" borderId="5" xfId="21" applyFont="true" applyBorder="true" applyAlignment="false" applyProtection="false">
      <alignment horizontal="general" vertical="bottom" textRotation="0" wrapText="false" indent="0" shrinkToFit="false"/>
      <protection locked="true" hidden="false"/>
    </xf>
    <xf numFmtId="164" fontId="4" fillId="0" borderId="10" xfId="21" applyFont="true" applyBorder="true" applyAlignment="false" applyProtection="false">
      <alignment horizontal="general" vertical="bottom" textRotation="0" wrapText="false" indent="0" shrinkToFit="false"/>
      <protection locked="true" hidden="false"/>
    </xf>
    <xf numFmtId="168" fontId="10" fillId="3" borderId="5" xfId="21" applyFont="true" applyBorder="true" applyAlignment="false" applyProtection="false">
      <alignment horizontal="general" vertical="bottom" textRotation="0" wrapText="false" indent="0" shrinkToFit="false"/>
      <protection locked="true" hidden="false"/>
    </xf>
    <xf numFmtId="164" fontId="4" fillId="0" borderId="5" xfId="21" applyFont="true" applyBorder="true" applyAlignment="true" applyProtection="false">
      <alignment horizontal="center" vertical="center" textRotation="0" wrapText="false" indent="0" shrinkToFit="false"/>
      <protection locked="true" hidden="false"/>
    </xf>
    <xf numFmtId="168" fontId="4" fillId="0" borderId="5" xfId="21" applyFont="true" applyBorder="true" applyAlignment="true" applyProtection="false">
      <alignment horizontal="general" vertical="center" textRotation="0" wrapText="false" indent="0" shrinkToFit="false"/>
      <protection locked="true" hidden="false"/>
    </xf>
    <xf numFmtId="164" fontId="4" fillId="9" borderId="5" xfId="21" applyFont="true" applyBorder="true" applyAlignment="true" applyProtection="false">
      <alignment horizontal="center" vertical="center" textRotation="0" wrapText="false" indent="0" shrinkToFit="false"/>
      <protection locked="true" hidden="false"/>
    </xf>
    <xf numFmtId="164" fontId="4" fillId="9" borderId="5" xfId="21" applyFont="true" applyBorder="true" applyAlignment="false" applyProtection="false">
      <alignment horizontal="general" vertical="bottom" textRotation="0" wrapText="false" indent="0" shrinkToFit="false"/>
      <protection locked="true" hidden="false"/>
    </xf>
    <xf numFmtId="168" fontId="4" fillId="9" borderId="5" xfId="21" applyFont="true" applyBorder="true" applyAlignment="true" applyProtection="false">
      <alignment horizontal="general" vertical="center" textRotation="0" wrapText="false" indent="0" shrinkToFit="false"/>
      <protection locked="true" hidden="false"/>
    </xf>
    <xf numFmtId="164" fontId="11" fillId="9" borderId="5" xfId="21" applyFont="true" applyBorder="true" applyAlignment="true" applyProtection="false">
      <alignment horizontal="center" vertical="bottom" textRotation="0" wrapText="false" indent="0" shrinkToFit="false"/>
      <protection locked="true" hidden="false"/>
    </xf>
    <xf numFmtId="164" fontId="11" fillId="9" borderId="5" xfId="21" applyFont="true" applyBorder="true" applyAlignment="false" applyProtection="false">
      <alignment horizontal="general" vertical="bottom" textRotation="0" wrapText="false" indent="0" shrinkToFit="false"/>
      <protection locked="true" hidden="false"/>
    </xf>
    <xf numFmtId="164" fontId="4" fillId="0" borderId="5" xfId="21"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2" fillId="0" borderId="1" xfId="23" applyFont="true" applyBorder="false" applyAlignment="true" applyProtection="true">
      <alignment horizontal="general" vertical="bottom" textRotation="0" wrapText="false" indent="0" shrinkToFit="false"/>
      <protection locked="true" hidden="false"/>
    </xf>
    <xf numFmtId="164" fontId="12" fillId="0" borderId="1" xfId="23" applyFont="true" applyBorder="false" applyAlignment="true" applyProtection="true">
      <alignment horizontal="general" vertical="bottom" textRotation="0" wrapText="tru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13" fillId="10" borderId="0" xfId="0" applyFont="true" applyBorder="false" applyAlignment="true" applyProtection="false">
      <alignment horizontal="center" vertical="center" textRotation="0" wrapText="true" indent="0" shrinkToFit="false"/>
      <protection locked="true" hidden="false"/>
    </xf>
    <xf numFmtId="164" fontId="14" fillId="1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11"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9" fontId="16"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11" borderId="0" xfId="0" applyFont="true" applyBorder="false" applyAlignment="true" applyProtection="false">
      <alignment horizontal="left" vertical="center" textRotation="0" wrapText="true" indent="0" shrinkToFit="false"/>
      <protection locked="true" hidden="false"/>
    </xf>
    <xf numFmtId="164" fontId="16" fillId="11" borderId="0" xfId="0" applyFont="true" applyBorder="false" applyAlignment="true" applyProtection="false">
      <alignment horizontal="left"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right" vertical="center" textRotation="0" wrapText="false" indent="0" shrinkToFit="false"/>
      <protection locked="true" hidden="false"/>
    </xf>
    <xf numFmtId="164" fontId="15" fillId="11" borderId="0" xfId="0" applyFont="true" applyBorder="false" applyAlignment="true" applyProtection="false">
      <alignment horizontal="left" vertical="center" textRotation="0" wrapText="false" indent="0" shrinkToFit="false"/>
      <protection locked="true" hidden="false"/>
    </xf>
    <xf numFmtId="164" fontId="0" fillId="11" borderId="0" xfId="0" applyFont="true" applyBorder="false" applyAlignment="true" applyProtection="false">
      <alignment horizontal="general" vertical="center" textRotation="0" wrapText="false" indent="0" shrinkToFit="false"/>
      <protection locked="true" hidden="false"/>
    </xf>
    <xf numFmtId="164" fontId="18" fillId="12" borderId="0" xfId="22" applyFont="true" applyBorder="false" applyAlignment="true" applyProtection="false">
      <alignment horizontal="center" vertical="center" textRotation="0" wrapText="false" indent="0" shrinkToFit="false"/>
      <protection locked="true" hidden="false"/>
    </xf>
    <xf numFmtId="164" fontId="18" fillId="12" borderId="0" xfId="22" applyFont="true" applyBorder="false" applyAlignment="true" applyProtection="false">
      <alignment horizontal="center" vertical="center" textRotation="0" wrapText="true" indent="0" shrinkToFit="false"/>
      <protection locked="true" hidden="false"/>
    </xf>
    <xf numFmtId="164" fontId="18" fillId="13" borderId="0" xfId="22" applyFont="true" applyBorder="false" applyAlignment="true" applyProtection="false">
      <alignment horizontal="general" vertical="center" textRotation="0" wrapText="false" indent="0" shrinkToFit="false"/>
      <protection locked="true" hidden="false"/>
    </xf>
    <xf numFmtId="164" fontId="5" fillId="14" borderId="0" xfId="22" applyFont="false" applyBorder="false" applyAlignment="true" applyProtection="false">
      <alignment horizontal="center" vertical="center" textRotation="0" wrapText="false" indent="0" shrinkToFit="false"/>
      <protection locked="true" hidden="false"/>
    </xf>
    <xf numFmtId="164" fontId="5" fillId="5" borderId="0" xfId="22" applyFont="true" applyBorder="false" applyAlignment="true" applyProtection="false">
      <alignment horizontal="center" vertical="center" textRotation="0" wrapText="false" indent="0" shrinkToFit="false"/>
      <protection locked="true" hidden="false"/>
    </xf>
    <xf numFmtId="164" fontId="5" fillId="6" borderId="0" xfId="22" applyFont="true" applyBorder="false" applyAlignment="true" applyProtection="false">
      <alignment horizontal="center" vertical="center" textRotation="0" wrapText="false" indent="0" shrinkToFit="false"/>
      <protection locked="true" hidden="false"/>
    </xf>
    <xf numFmtId="164" fontId="18" fillId="13" borderId="0" xfId="22" applyFont="true" applyBorder="false" applyAlignment="true" applyProtection="false">
      <alignment horizontal="general"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false" indent="0" shrinkToFit="false"/>
      <protection locked="true" hidden="false"/>
    </xf>
    <xf numFmtId="164" fontId="19" fillId="5"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70" fontId="0" fillId="0" borderId="0" xfId="0" applyFont="false" applyBorder="false" applyAlignment="true" applyProtection="false">
      <alignment horizontal="left" vertical="center" textRotation="0" wrapText="true" indent="0" shrinkToFit="false"/>
      <protection locked="true" hidden="false"/>
    </xf>
    <xf numFmtId="164" fontId="0" fillId="6" borderId="0" xfId="0" applyFont="true" applyBorder="false" applyAlignment="true" applyProtection="false">
      <alignment horizontal="general" vertical="center" textRotation="0" wrapText="true" indent="0" shrinkToFit="false"/>
      <protection locked="true" hidden="false"/>
    </xf>
    <xf numFmtId="164" fontId="0" fillId="6" borderId="0" xfId="0" applyFont="false" applyBorder="false" applyAlignment="true" applyProtection="false">
      <alignment horizontal="left" vertical="center" textRotation="0" wrapText="true" indent="0" shrinkToFit="false"/>
      <protection locked="true" hidden="false"/>
    </xf>
    <xf numFmtId="164" fontId="0" fillId="6"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0" fillId="11" borderId="5" xfId="0" applyFont="true" applyBorder="true" applyAlignment="true" applyProtection="false">
      <alignment horizontal="center" vertical="center" textRotation="0" wrapText="false" indent="0" shrinkToFit="false"/>
      <protection locked="true" hidden="false"/>
    </xf>
    <xf numFmtId="164" fontId="0" fillId="11" borderId="4" xfId="0" applyFont="true" applyBorder="true" applyAlignment="true" applyProtection="false">
      <alignment horizontal="center" vertical="center" textRotation="0" wrapText="false" indent="0" shrinkToFit="false"/>
      <protection locked="true" hidden="false"/>
    </xf>
    <xf numFmtId="164" fontId="0" fillId="11" borderId="4"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21"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9" fontId="0" fillId="6" borderId="0" xfId="0" applyFont="false" applyBorder="true" applyAlignment="false" applyProtection="false">
      <alignment horizontal="general" vertical="bottom" textRotation="0" wrapText="false" indent="0" shrinkToFit="false"/>
      <protection locked="true" hidden="false"/>
    </xf>
    <xf numFmtId="169" fontId="0" fillId="0" borderId="0" xfId="0" applyFont="false" applyBorder="true" applyAlignment="false" applyProtection="false">
      <alignment horizontal="general" vertical="bottom" textRotation="0" wrapText="false" indent="0" shrinkToFit="false"/>
      <protection locked="true" hidden="false"/>
    </xf>
    <xf numFmtId="169" fontId="0" fillId="7" borderId="0" xfId="0" applyFont="false" applyBorder="tru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true" applyAlignment="false" applyProtection="false">
      <alignment horizontal="general" vertical="bottom" textRotation="0" wrapText="fals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9" fontId="0" fillId="16" borderId="0" xfId="0" applyFont="fals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13" fillId="17" borderId="0" xfId="0" applyFont="true" applyBorder="false" applyAlignment="true" applyProtection="false">
      <alignment horizontal="center" vertical="center" textRotation="0" wrapText="false" indent="0" shrinkToFit="false"/>
      <protection locked="true" hidden="false"/>
    </xf>
    <xf numFmtId="164" fontId="13" fillId="18" borderId="0" xfId="0" applyFont="true" applyBorder="false" applyAlignment="true" applyProtection="false">
      <alignment horizontal="center" vertical="center" textRotation="0" wrapText="fals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22" fillId="6" borderId="0" xfId="0" applyFont="true" applyBorder="false" applyAlignment="true" applyProtection="false">
      <alignment horizontal="center" vertical="center" textRotation="0" wrapText="false" indent="0" shrinkToFit="false"/>
      <protection locked="true" hidden="false"/>
    </xf>
    <xf numFmtId="169" fontId="0" fillId="6" borderId="0" xfId="0" applyFont="fals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center" vertical="center" textRotation="0" wrapText="true" indent="0" shrinkToFit="false"/>
      <protection locked="true" hidden="false"/>
    </xf>
    <xf numFmtId="164" fontId="7" fillId="3" borderId="12" xfId="0" applyFont="true" applyBorder="true" applyAlignment="false" applyProtection="false">
      <alignment horizontal="general" vertical="bottom" textRotation="0" wrapText="false" indent="0" shrinkToFit="false"/>
      <protection locked="true" hidden="false"/>
    </xf>
    <xf numFmtId="169" fontId="0" fillId="0" borderId="5"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23" fillId="2" borderId="0" xfId="0" applyFont="true" applyBorder="true" applyAlignment="true" applyProtection="false">
      <alignment horizontal="center" vertical="center" textRotation="9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19" fillId="0" borderId="1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9" fillId="0" borderId="5"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5" xfId="0" applyFont="false" applyBorder="true" applyAlignment="true" applyProtection="false">
      <alignment horizontal="general" vertical="center" textRotation="0" wrapText="tru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15" xfId="0" applyFont="true" applyBorder="true" applyAlignment="true" applyProtection="false">
      <alignment horizontal="center" vertical="bottom" textRotation="0" wrapText="false" indent="0" shrinkToFit="false"/>
      <protection locked="true" hidden="false"/>
    </xf>
    <xf numFmtId="164" fontId="13" fillId="0" borderId="16" xfId="0" applyFont="true" applyBorder="true" applyAlignment="true" applyProtection="false">
      <alignment horizontal="center" vertical="bottom"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5" fontId="0" fillId="0" borderId="18" xfId="0" applyFont="true" applyBorder="true" applyAlignment="false" applyProtection="false">
      <alignment horizontal="general"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center" vertical="bottom" textRotation="0" wrapText="false" indent="0" shrinkToFit="false"/>
      <protection locked="true" hidden="false"/>
    </xf>
    <xf numFmtId="164" fontId="28" fillId="0" borderId="16" xfId="0" applyFont="true" applyBorder="true" applyAlignment="true" applyProtection="false">
      <alignment horizontal="center" vertical="bottom" textRotation="0" wrapText="false" indent="0" shrinkToFit="false"/>
      <protection locked="true" hidden="false"/>
    </xf>
    <xf numFmtId="164" fontId="29" fillId="0" borderId="17" xfId="0" applyFont="true" applyBorder="true" applyAlignment="false" applyProtection="false">
      <alignment horizontal="general" vertical="bottom" textRotation="0" wrapText="false" indent="0" shrinkToFit="false"/>
      <protection locked="true" hidden="false"/>
    </xf>
    <xf numFmtId="164" fontId="29" fillId="0" borderId="0" xfId="0" applyFont="true" applyBorder="true" applyAlignment="false" applyProtection="false">
      <alignment horizontal="general" vertical="bottom" textRotation="0" wrapText="false" indent="0" shrinkToFit="false"/>
      <protection locked="true" hidden="false"/>
    </xf>
    <xf numFmtId="164" fontId="29" fillId="0" borderId="18" xfId="0" applyFont="true" applyBorder="true" applyAlignment="false" applyProtection="false">
      <alignment horizontal="general" vertical="bottom" textRotation="0" wrapText="false" indent="0" shrinkToFit="false"/>
      <protection locked="true" hidden="false"/>
    </xf>
    <xf numFmtId="164" fontId="0" fillId="0" borderId="21" xfId="0" applyFont="true" applyBorder="true" applyAlignment="false" applyProtection="false">
      <alignment horizontal="general" vertical="bottom"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4" fontId="0" fillId="0" borderId="22" xfId="0" applyFont="true" applyBorder="true" applyAlignment="true" applyProtection="false">
      <alignment horizontal="center" vertical="bottom" textRotation="0" wrapText="false" indent="0" shrinkToFit="false"/>
      <protection locked="true" hidden="false"/>
    </xf>
    <xf numFmtId="164" fontId="30" fillId="19" borderId="23" xfId="0" applyFont="true" applyBorder="true" applyAlignment="false" applyProtection="false">
      <alignment horizontal="general" vertical="bottom" textRotation="0" wrapText="false" indent="0" shrinkToFit="false"/>
      <protection locked="true" hidden="false"/>
    </xf>
    <xf numFmtId="164" fontId="26" fillId="20" borderId="23" xfId="0" applyFont="true" applyBorder="true" applyAlignment="false" applyProtection="false">
      <alignment horizontal="general" vertical="bottom" textRotation="0" wrapText="false" indent="0" shrinkToFit="false"/>
      <protection locked="true" hidden="false"/>
    </xf>
    <xf numFmtId="164" fontId="26" fillId="0" borderId="23" xfId="0" applyFont="true" applyBorder="true" applyAlignment="false" applyProtection="false">
      <alignment horizontal="general" vertical="bottom" textRotation="0" wrapText="false" indent="0" shrinkToFit="false"/>
      <protection locked="true" hidden="false"/>
    </xf>
    <xf numFmtId="164" fontId="7" fillId="21" borderId="5"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true" applyProtection="false">
      <alignment horizontal="left" vertical="bottom" textRotation="0" wrapText="false" indent="0" shrinkToFit="false"/>
      <protection locked="true" hidden="false"/>
    </xf>
    <xf numFmtId="164" fontId="19" fillId="0" borderId="8" xfId="0" applyFont="true" applyBorder="true" applyAlignment="false" applyProtection="false">
      <alignment horizontal="general" vertical="bottom" textRotation="0" wrapText="false" indent="0" shrinkToFit="false"/>
      <protection locked="true" hidden="false"/>
    </xf>
    <xf numFmtId="164" fontId="7" fillId="21" borderId="6" xfId="0" applyFont="true" applyBorder="true" applyAlignment="false" applyProtection="false">
      <alignment horizontal="general" vertical="bottom" textRotation="0" wrapText="false" indent="0" shrinkToFit="false"/>
      <protection locked="true" hidden="false"/>
    </xf>
    <xf numFmtId="164" fontId="7" fillId="21" borderId="10" xfId="0" applyFont="true" applyBorder="true" applyAlignment="false" applyProtection="false">
      <alignment horizontal="general" vertical="bottom" textRotation="0" wrapText="false" indent="0" shrinkToFit="false"/>
      <protection locked="true" hidden="false"/>
    </xf>
    <xf numFmtId="164" fontId="7" fillId="21" borderId="7" xfId="0" applyFont="true" applyBorder="true" applyAlignment="false" applyProtection="false">
      <alignment horizontal="general" vertical="bottom" textRotation="0" wrapText="false" indent="0" shrinkToFit="false"/>
      <protection locked="true" hidden="false"/>
    </xf>
    <xf numFmtId="164" fontId="15" fillId="0" borderId="4"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31"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70" fontId="0" fillId="0" borderId="0" xfId="0" applyFont="false" applyBorder="true" applyAlignment="true" applyProtection="false">
      <alignment horizontal="general" vertical="top" textRotation="0" wrapText="false" indent="0" shrinkToFit="true"/>
      <protection locked="true" hidden="false"/>
    </xf>
    <xf numFmtId="164" fontId="0" fillId="0" borderId="0" xfId="0" applyFont="false" applyBorder="true" applyAlignment="true" applyProtection="false">
      <alignment horizontal="general" vertical="top" textRotation="0" wrapText="false" indent="0" shrinkToFit="tru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70" fontId="0" fillId="4" borderId="0" xfId="0" applyFont="false" applyBorder="true" applyAlignment="true" applyProtection="false">
      <alignment horizontal="general" vertical="top" textRotation="0" wrapText="false" indent="0" shrinkToFit="tru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0" borderId="3" xfId="0" applyFont="false" applyBorder="true" applyAlignment="true" applyProtection="false">
      <alignment horizontal="left" vertical="bottom"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xf numFmtId="170" fontId="0" fillId="0" borderId="5" xfId="0" applyFont="true" applyBorder="true" applyAlignment="true" applyProtection="false">
      <alignment horizontal="general" vertical="top" textRotation="0" wrapText="false" indent="0" shrinkToFit="true"/>
      <protection locked="true" hidden="false"/>
    </xf>
    <xf numFmtId="164" fontId="0" fillId="0" borderId="5" xfId="0" applyFont="true" applyBorder="true" applyAlignment="true" applyProtection="false">
      <alignment horizontal="general" vertical="top" textRotation="0" wrapText="false" indent="0" shrinkToFit="tru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0" fillId="4" borderId="5" xfId="0" applyFont="false" applyBorder="true" applyAlignment="true" applyProtection="false">
      <alignment horizontal="general" vertical="top" textRotation="0" wrapText="false" indent="0" shrinkToFit="true"/>
      <protection locked="true" hidden="false"/>
    </xf>
    <xf numFmtId="170" fontId="0" fillId="4" borderId="5" xfId="0" applyFont="true" applyBorder="true" applyAlignment="true" applyProtection="false">
      <alignment horizontal="general" vertical="top" textRotation="0" wrapText="false" indent="0" shrinkToFit="true"/>
      <protection locked="true" hidden="false"/>
    </xf>
    <xf numFmtId="164" fontId="0" fillId="4" borderId="8" xfId="0" applyFont="true" applyBorder="true" applyAlignment="false" applyProtection="false">
      <alignment horizontal="general" vertical="bottom" textRotation="0" wrapText="false" indent="0" shrinkToFit="false"/>
      <protection locked="true" hidden="false"/>
    </xf>
    <xf numFmtId="170" fontId="0" fillId="4" borderId="11" xfId="0" applyFont="true" applyBorder="true" applyAlignment="true" applyProtection="false">
      <alignment horizontal="general" vertical="top" textRotation="0" wrapText="false" indent="0" shrinkToFit="true"/>
      <protection locked="true" hidden="false"/>
    </xf>
    <xf numFmtId="169" fontId="0" fillId="0" borderId="5" xfId="0" applyFont="false" applyBorder="true" applyAlignment="true" applyProtection="false">
      <alignment horizontal="left" vertical="center" textRotation="0" wrapText="false" indent="0" shrinkToFit="false"/>
      <protection locked="true" hidden="false"/>
    </xf>
    <xf numFmtId="165" fontId="0" fillId="4" borderId="5" xfId="0" applyFont="fals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0" borderId="11" xfId="0" applyFont="true" applyBorder="true" applyAlignment="true" applyProtection="false">
      <alignment horizontal="left"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true" indent="0" shrinkToFit="false"/>
      <protection locked="true" hidden="false"/>
    </xf>
    <xf numFmtId="164" fontId="0" fillId="0" borderId="11" xfId="0" applyFont="false" applyBorder="true" applyAlignment="true" applyProtection="false">
      <alignment horizontal="center" vertical="bottom" textRotation="0" wrapText="false" indent="0" shrinkToFit="false"/>
      <protection locked="true" hidden="false"/>
    </xf>
    <xf numFmtId="164" fontId="9" fillId="0" borderId="5" xfId="20" applyFont="tru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32" fillId="0" borderId="2" xfId="24" applyFont="true" applyBorder="false" applyAlignment="true" applyProtection="true">
      <alignment horizontal="general" vertical="bottom" textRotation="0" wrapText="false" indent="0" shrinkToFit="false"/>
      <protection locked="true" hidden="false"/>
    </xf>
    <xf numFmtId="164" fontId="32" fillId="0" borderId="2" xfId="24" applyFont="false" applyBorder="false" applyAlignment="true" applyProtection="true">
      <alignment horizontal="center"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Standard 2" xfId="21"/>
    <cellStyle name="Standard 3" xfId="22"/>
    <cellStyle name="*unknown*" xfId="20" builtinId="8"/>
    <cellStyle name="Excel Built-in Heading 1" xfId="23"/>
    <cellStyle name="Excel Built-in Heading 2" xfId="24"/>
  </cellStyles>
  <dxfs count="3">
    <dxf>
      <fill>
        <patternFill>
          <bgColor rgb="FFFFFF00"/>
        </patternFill>
      </fill>
    </dxf>
    <dxf>
      <fill>
        <patternFill>
          <bgColor rgb="FFFFFF00"/>
        </patternFill>
      </fill>
    </dxf>
    <dxf>
      <fill>
        <patternFill>
          <b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558ED5"/>
      <rgbColor rgb="FF95B3D7"/>
      <rgbColor rgb="FFC0504D"/>
      <rgbColor rgb="FFF2F2F2"/>
      <rgbColor rgb="FFDBEEF4"/>
      <rgbColor rgb="FF660066"/>
      <rgbColor rgb="FFFF8080"/>
      <rgbColor rgb="FF0066CC"/>
      <rgbColor rgb="FFE6E0EC"/>
      <rgbColor rgb="FF000080"/>
      <rgbColor rgb="FFFF00FF"/>
      <rgbColor rgb="FFFFFF00"/>
      <rgbColor rgb="FF00FFFF"/>
      <rgbColor rgb="FF800080"/>
      <rgbColor rgb="FF800000"/>
      <rgbColor rgb="FF008080"/>
      <rgbColor rgb="FF0000FF"/>
      <rgbColor rgb="FF00B0F0"/>
      <rgbColor rgb="FFDCE6F2"/>
      <rgbColor rgb="FFC6E0B4"/>
      <rgbColor rgb="FFFFFF99"/>
      <rgbColor rgb="FF93CDDD"/>
      <rgbColor rgb="FFF4B084"/>
      <rgbColor rgb="FFA7C0DE"/>
      <rgbColor rgb="FFFFD966"/>
      <rgbColor rgb="FF3366FF"/>
      <rgbColor rgb="FF4BACC6"/>
      <rgbColor rgb="FF92D050"/>
      <rgbColor rgb="FFFFC000"/>
      <rgbColor rgb="FFFF9900"/>
      <rgbColor rgb="FFFF6600"/>
      <rgbColor rgb="FF4F81BD"/>
      <rgbColor rgb="FFA6A6A6"/>
      <rgbColor rgb="FF172B4D"/>
      <rgbColor rgb="FF00B050"/>
      <rgbColor rgb="FF003300"/>
      <rgbColor rgb="FF333300"/>
      <rgbColor rgb="FF993300"/>
      <rgbColor rgb="FF993366"/>
      <rgbColor rgb="FF1F497D"/>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externalLink" Target="externalLinks/externalLink1.xml"/><Relationship Id="rId31" Type="http://schemas.openxmlformats.org/officeDocument/2006/relationships/sharedStrings" Target="sharedStrings.xml"/>
</Relationships>
</file>

<file path=xl/drawings/_rels/drawing3.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380880</xdr:colOff>
      <xdr:row>25</xdr:row>
      <xdr:rowOff>114480</xdr:rowOff>
    </xdr:from>
    <xdr:to>
      <xdr:col>17</xdr:col>
      <xdr:colOff>619560</xdr:colOff>
      <xdr:row>32</xdr:row>
      <xdr:rowOff>581760</xdr:rowOff>
    </xdr:to>
    <xdr:pic>
      <xdr:nvPicPr>
        <xdr:cNvPr id="0" name="Grafik 1" descr=""/>
        <xdr:cNvPicPr/>
      </xdr:nvPicPr>
      <xdr:blipFill>
        <a:blip r:embed="rId1"/>
        <a:stretch/>
      </xdr:blipFill>
      <xdr:spPr>
        <a:xfrm>
          <a:off x="15441120" y="4686480"/>
          <a:ext cx="7508160" cy="5222160"/>
        </a:xfrm>
        <a:prstGeom prst="rect">
          <a:avLst/>
        </a:prstGeom>
        <a:ln>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personal/dawid_pisala_concat_de/Documents/Dokumente/Kunden/ITSG/ITSG_Synergy_CID_20171012.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Items"/>
      <sheetName val="Buttons"/>
      <sheetName val="sCID_Instructions"/>
      <sheetName val="fCID_Instructions"/>
      <sheetName val="1_Project_Information"/>
      <sheetName val="fCID_Intro_to_Service"/>
      <sheetName val="fCID_2_Rack_Layout"/>
      <sheetName val="fCID_3_Frames_Layout"/>
      <sheetName val="fCID_4_Power_Cabling"/>
      <sheetName val="fCID_5_Frame_Interconnect"/>
      <sheetName val="hCID_6_FirmwareSettings"/>
      <sheetName val="fCID_6_Firmware_Settings"/>
      <sheetName val="fCID_7_Logical_Enclosure"/>
      <sheetName val="8_Composer_Settings"/>
      <sheetName val="sCID_8.0_Network_Settings"/>
      <sheetName val="fCID_8.1_Authentication"/>
      <sheetName val="fCID_8.2_Notifications"/>
      <sheetName val="fCID_8.3_Addresses&amp;Identifiers"/>
      <sheetName val="fCID_9_Image_Streamer"/>
      <sheetName val="fCID_10_InsightControl_SP"/>
      <sheetName val="fCID_11_OneView_Remote_Support"/>
      <sheetName val="fCID_12_Server_Profiles"/>
      <sheetName val="fCID_13_Storage_Setting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tables/table1.xml><?xml version="1.0" encoding="utf-8"?>
<table xmlns="http://schemas.openxmlformats.org/spreadsheetml/2006/main" id="1" name="Tabelle1" displayName="Tabelle1" ref="A6:F65" headerRowCount="1" totalsRowCount="0" totalsRowShown="0">
  <autoFilter ref="A6:F65"/>
  <tableColumns count="6">
    <tableColumn id="1" name="Infos"/>
    <tableColumn id="2" name="Simplivity Knoten 1.1"/>
    <tableColumn id="3" name="Simplivity Knoten 1.2"/>
    <tableColumn id="4" name="Simplivity Knoten 2.1"/>
    <tableColumn id="5" name="Simplivity Knoten 2.2"/>
    <tableColumn id="6" name="Simplivity Standalone "/>
  </tableColumns>
</table>
</file>

<file path=xl/tables/table2.xml><?xml version="1.0" encoding="utf-8"?>
<table xmlns="http://schemas.openxmlformats.org/spreadsheetml/2006/main" id="2" name="Tabelle18" displayName="Tabelle18" ref="A1:L22" headerRowCount="1" totalsRowCount="0" totalsRowShown="0">
  <autoFilter ref="A1:L22"/>
  <tableColumns count="12">
    <tableColumn id="1" name="Zone"/>
    <tableColumn id="2" name="Name"/>
    <tableColumn id="3" name="Type"/>
    <tableColumn id="4" name="SubnetID"/>
    <tableColumn id="5" name="SubnetMask"/>
    <tableColumn id="6" name="Gateway"/>
    <tableColumn id="7" name="Domain"/>
    <tableColumn id="8" name="DnsServer1"/>
    <tableColumn id="9" name="DnsServer2"/>
    <tableColumn id="10" name="DnsServer3"/>
    <tableColumn id="11" name="RangeStart"/>
    <tableColumn id="12" name="RangeEnd"/>
  </tableColumns>
</table>
</file>

<file path=xl/tables/table3.xml><?xml version="1.0" encoding="utf-8"?>
<table xmlns="http://schemas.openxmlformats.org/spreadsheetml/2006/main" id="3" name="Tabelle2" displayName="Tabelle2" ref="A79:AA86" headerRowCount="1" totalsRowCount="0" totalsRowShown="0">
  <autoFilter ref="A79:AA86"/>
  <tableColumns count="27">
    <tableColumn id="1" name="iSCSI Netze"/>
    <tableColumn id="2" name="Spalte1"/>
    <tableColumn id="3" name="Spalte2"/>
    <tableColumn id="4" name="Spalte3"/>
    <tableColumn id="5" name="Spalte4"/>
    <tableColumn id="6" name="Spalte5"/>
    <tableColumn id="7" name="Spalte6"/>
    <tableColumn id="8" name="Spalte7"/>
    <tableColumn id="9" name="Spalte8"/>
    <tableColumn id="10" name="Spalte9"/>
    <tableColumn id="11" name="Spalte10"/>
    <tableColumn id="12" name="Spalte11"/>
    <tableColumn id="13" name="Spalte12"/>
    <tableColumn id="14" name="Spalte13"/>
    <tableColumn id="15" name="Spalte14"/>
    <tableColumn id="16" name="Spalte15"/>
    <tableColumn id="17" name="Spalte16"/>
    <tableColumn id="18" name="Spalte17"/>
    <tableColumn id="19" name="Spalte18"/>
    <tableColumn id="20" name="Spalte19"/>
    <tableColumn id="21" name="Spalte20"/>
    <tableColumn id="22" name="Spalte21"/>
    <tableColumn id="23" name="Spalte22"/>
    <tableColumn id="24" name="Spalte23"/>
    <tableColumn id="25" name="Spalte24"/>
    <tableColumn id="26" name="Spalte25"/>
    <tableColumn id="27" name="Spalte26"/>
  </tableColumns>
</table>
</file>

<file path=xl/tables/table4.xml><?xml version="1.0" encoding="utf-8"?>
<table xmlns="http://schemas.openxmlformats.org/spreadsheetml/2006/main" id="4" name="Tabelle221" displayName="Tabelle221" ref="A6:B14" headerRowCount="1" totalsRowCount="0" totalsRowShown="0">
  <autoFilter ref="A6:B14"/>
  <tableColumns count="2">
    <tableColumn id="1" name="Allgemein (überall gleich)"/>
    <tableColumn id="2" name="Wert"/>
  </tableColumns>
</table>
</file>

<file path=xl/tables/table5.xml><?xml version="1.0" encoding="utf-8"?>
<table xmlns="http://schemas.openxmlformats.org/spreadsheetml/2006/main" id="5" name="Tabelle24" displayName="Tabelle24" ref="A16:L45" headerRowCount="1" totalsRowCount="0" totalsRowShown="0">
  <autoFilter ref="A16:L45"/>
  <tableColumns count="12">
    <tableColumn id="1" name="Prefix"/>
    <tableColumn id="2" name="vrf"/>
    <tableColumn id="3" name="Spalte1"/>
    <tableColumn id="4" name="Spalte2"/>
    <tableColumn id="5" name="tenant"/>
    <tableColumn id="6" name="VZ"/>
    <tableColumn id="7" name="vlan_group"/>
    <tableColumn id="8" name="Spalte3"/>
    <tableColumn id="9" name="vlan_vid"/>
    <tableColumn id="10" name="role"/>
    <tableColumn id="11" name="is_pool"/>
    <tableColumn id="12" name="definiert IPAM"/>
  </tableColumns>
</table>
</file>

<file path=xl/tables/table6.xml><?xml version="1.0" encoding="utf-8"?>
<table xmlns="http://schemas.openxmlformats.org/spreadsheetml/2006/main" id="6" name="Tabelle2434" displayName="Tabelle2434" ref="A45:F69" headerRowCount="1" totalsRowCount="0" totalsRowShown="0">
  <autoFilter ref="A45:F69"/>
  <tableColumns count="6">
    <tableColumn id="1" name="Zugehörige uplinks set"/>
    <tableColumn id="2" name="Netzwerk Name"/>
    <tableColumn id="3" name="Netzwerk Typ"/>
    <tableColumn id="4" name="VLAN ID"/>
    <tableColumn id="5" name="Gewünschte Bandbreite"/>
    <tableColumn id="6" name="Native VLAN (Uplink Seite)"/>
  </tableColumns>
</table>
</file>

<file path=xl/tables/table7.xml><?xml version="1.0" encoding="utf-8"?>
<table xmlns="http://schemas.openxmlformats.org/spreadsheetml/2006/main" id="7" name="Tabelle243436" displayName="Tabelle243436" ref="A78:F102" headerRowCount="1" totalsRowCount="0" totalsRowShown="0">
  <autoFilter ref="A78:F102"/>
  <tableColumns count="6">
    <tableColumn id="1" name="Zugehörige uplinks set"/>
    <tableColumn id="2" name="Netzwerk Name"/>
    <tableColumn id="3" name="Netzwerk Typ"/>
    <tableColumn id="4" name="VLAN ID"/>
    <tableColumn id="5" name="Gewünschte Bandbreite"/>
    <tableColumn id="6" name="Native VLAN (Uplink Seite)"/>
  </tableColumns>
</table>
</file>

<file path=xl/tables/table8.xml><?xml version="1.0" encoding="utf-8"?>
<table xmlns="http://schemas.openxmlformats.org/spreadsheetml/2006/main" id="8" name="Tabelle2437" displayName="Tabelle2437" ref="A13:F37" headerRowCount="1" totalsRowCount="0" totalsRowShown="0">
  <autoFilter ref="A13:F37"/>
  <tableColumns count="6">
    <tableColumn id="1" name="Zugehörige uplinks set"/>
    <tableColumn id="2" name="Netzwerk Name"/>
    <tableColumn id="3" name="Netzwerk Typ"/>
    <tableColumn id="4" name="VLAN ID"/>
    <tableColumn id="5" name="Gewünschte Bandbreite"/>
    <tableColumn id="6" name="Native VLAN (Uplink Seite)"/>
  </tableColumns>
</table>
</file>

<file path=xl/tables/table9.xml><?xml version="1.0" encoding="utf-8"?>
<table xmlns="http://schemas.openxmlformats.org/spreadsheetml/2006/main" id="9" name="Tabelle27" displayName="Tabelle27" ref="D6:E11" headerRowCount="1" totalsRowCount="0" totalsRowShown="0">
  <autoFilter ref="D6:E11"/>
  <tableColumns count="2">
    <tableColumn id="1" name="Standortinformationen"/>
    <tableColumn id="2" name="Spalte1"/>
  </tableColumns>
</table>
</file>

<file path=xl/tables/table10.xml><?xml version="1.0" encoding="utf-8"?>
<table xmlns="http://schemas.openxmlformats.org/spreadsheetml/2006/main" id="10" name="Tabelle275" displayName="Tabelle275" ref="G6:H11" headerRowCount="1" totalsRowCount="0" totalsRowShown="0">
  <autoFilter ref="G6:H11"/>
  <tableColumns count="2">
    <tableColumn id="1" name="SNMP Information"/>
    <tableColumn id="2" name="Spalte1"/>
  </tableColumns>
</table>
</file>

<file path=xl/tables/table11.xml><?xml version="1.0" encoding="utf-8"?>
<table xmlns="http://schemas.openxmlformats.org/spreadsheetml/2006/main" id="11" name="Tabelle28" displayName="Tabelle28" ref="A23:E36" headerRowCount="1" totalsRowCount="0" totalsRowShown="0">
  <autoFilter ref="A23:E36"/>
  <tableColumns count="5">
    <tableColumn id="1" name="Subnet Label"/>
    <tableColumn id="2" name="Nimble A iSCSI-A"/>
    <tableColumn id="3" name="Nimble A iSCSI-B"/>
    <tableColumn id="4" name="Nimble B iSCSI-A"/>
    <tableColumn id="5" name="Nimble B iSCSI-B"/>
  </tableColumns>
</table>
</file>

<file path=xl/tables/table12.xml><?xml version="1.0" encoding="utf-8"?>
<table xmlns="http://schemas.openxmlformats.org/spreadsheetml/2006/main" id="12" name="Tabelle29" displayName="Tabelle29" ref="A37:C40" headerRowCount="1" totalsRowCount="0" totalsRowShown="0">
  <autoFilter ref="A37:C40"/>
  <tableColumns count="3">
    <tableColumn id="1" name="Mail Notification"/>
    <tableColumn id="2" name="Wert"/>
    <tableColumn id="3" name="Spalte1"/>
  </tableColumns>
</table>
</file>

<file path=xl/tables/table13.xml><?xml version="1.0" encoding="utf-8"?>
<table xmlns="http://schemas.openxmlformats.org/spreadsheetml/2006/main" id="13" name="Tabelle3" displayName="Tabelle3" ref="A7:B28" headerRowCount="1" totalsRowCount="0" totalsRowShown="0">
  <autoFilter ref="A7:B28"/>
  <tableColumns count="2">
    <tableColumn id="1" name="Infos"/>
    <tableColumn id="2" name="vSphere VCSA"/>
  </tableColumns>
</table>
</file>

<file path=xl/tables/table14.xml><?xml version="1.0" encoding="utf-8"?>
<table xmlns="http://schemas.openxmlformats.org/spreadsheetml/2006/main" id="14" name="Tabelle30" displayName="Tabelle30" ref="A42:B46" headerRowCount="1" totalsRowCount="0" totalsRowShown="0">
  <autoFilter ref="A42:B46"/>
  <tableColumns count="2">
    <tableColumn id="1" name="Call Home"/>
    <tableColumn id="2" name="Wert"/>
  </tableColumns>
</table>
</file>

<file path=xl/tables/table15.xml><?xml version="1.0" encoding="utf-8"?>
<table xmlns="http://schemas.openxmlformats.org/spreadsheetml/2006/main" id="15" name="Tabelle320" displayName="Tabelle320" ref="A6:D21" headerRowCount="1" totalsRowCount="0" totalsRowShown="0">
  <autoFilter ref="A6:D21"/>
  <tableColumns count="4">
    <tableColumn id="1" name="StoreServe Storage System"/>
    <tableColumn id="2" name="System 1"/>
    <tableColumn id="3" name="System 2"/>
    <tableColumn id="4" name="Bemerkungen"/>
  </tableColumns>
</table>
</file>

<file path=xl/tables/table16.xml><?xml version="1.0" encoding="utf-8"?>
<table xmlns="http://schemas.openxmlformats.org/spreadsheetml/2006/main" id="16" name="Tabelle5102228" displayName="Tabelle5102228" ref="A8:G36" headerRowCount="1" totalsRowCount="0" totalsRowShown="0">
  <autoFilter ref="A8:G36"/>
  <tableColumns count="7">
    <tableColumn id="1" name="Infos"/>
    <tableColumn id="2" name="Synergy Frame 1.1 (A-Master1)"/>
    <tableColumn id="3" name="Synergy Frame 1.2 (A-Master2)"/>
    <tableColumn id="4" name="Synergy Frame 1.3 (A-Slave)"/>
    <tableColumn id="5" name="Synergy Frame 2.1 (B-Master1)"/>
    <tableColumn id="6" name="Synergy Frame 2.2 (B-Master2)"/>
    <tableColumn id="7" name="Synergy Frame 2.3 (B-Slave)"/>
  </tableColumns>
</table>
</file>

<file path=xl/tables/table17.xml><?xml version="1.0" encoding="utf-8"?>
<table xmlns="http://schemas.openxmlformats.org/spreadsheetml/2006/main" id="17" name="Tabelle510222822" displayName="Tabelle510222822" ref="A14:AA77" headerRowCount="1" totalsRowCount="0" totalsRowShown="0">
  <autoFilter ref="A14:AA77"/>
  <tableColumns count="27">
    <tableColumn id="1" name="Infos"/>
    <tableColumn id="2" name="RZ1 Frame 1.1 Compute Modul 1 Bay 4"/>
    <tableColumn id="3" name="RZ1 Frame 1.1 Compute Modul 2 Bay 5"/>
    <tableColumn id="4" name="RZ1 Frame 1.1 Compute Modul 3 Bay 6"/>
    <tableColumn id="5" name="RZ1 Frame 1.1 Compute Modul 1 Bay 7"/>
    <tableColumn id="6" name="RZ1 Frame 1.2 Compute Modul 1 Bay 4"/>
    <tableColumn id="7" name="RZ1 Frame 1.2 Compute Modul 2 Bay 5"/>
    <tableColumn id="8" name="RZ1 Frame 1.2 Compute Modul 3 Bay 6"/>
    <tableColumn id="9" name="RZ1 Frame 1.2 Compute Modul 1 Bay 7"/>
    <tableColumn id="10" name="RZ1 Frame 1.3 Compute Modul 1 Bay 4"/>
    <tableColumn id="11" name="RZ1 Frame 1.3 Compute Modul 2 Bay 5"/>
    <tableColumn id="12" name="RZ1 Frame 1.3 Compute Modul 3 Bay 6"/>
    <tableColumn id="13" name="RZ1 Frame 1.3 Compute Modul 1 Bay 7"/>
    <tableColumn id="14" name="RZ1 Frame 1.3 Compute Modul 2 Bay 12"/>
    <tableColumn id="15" name="RZ2 Frame 2.1 Compute Modul 1 Bay 4"/>
    <tableColumn id="16" name="RZ2 Frame 2.1 Compute Modul 2 Bay 5"/>
    <tableColumn id="17" name="RZ2 Frame 2.1 Compute Modul 3 Bay 6"/>
    <tableColumn id="18" name="RZ2 Frame 2.1 Compute Modul 1 Bay 7"/>
    <tableColumn id="19" name="RZ2 Frame 2.2 Compute Modul 1 Bay 4"/>
    <tableColumn id="20" name="RZ2 Frame 2.2 Compute Modul 2 Bay 5"/>
    <tableColumn id="21" name="RZ2 Frame 2.2 Compute Modul 3 Bay 6"/>
    <tableColumn id="22" name="RZ2 Frame 2.2 Compute Modul 1 Bay 7"/>
    <tableColumn id="23" name="RZ2 Frame 2.3 Compute Modul 1 Bay 4"/>
    <tableColumn id="24" name="RZ2 Frame 2.3 Compute Modul 2 Bay 5"/>
    <tableColumn id="25" name="RZ2 Frame 2.3 Compute Modul 3 Bay 6"/>
    <tableColumn id="26" name="RZ2 Frame 2.3 Compute Modul 1 Bay 7"/>
    <tableColumn id="27" name="RZ2 Frame 2.3 Compute Modul 2 Bay 12"/>
  </tableColumns>
</table>
</file>

<file path=xl/tables/table18.xml><?xml version="1.0" encoding="utf-8"?>
<table xmlns="http://schemas.openxmlformats.org/spreadsheetml/2006/main" id="18" name="Tabelle51022282232" displayName="Tabelle51022282232" ref="A11:B46" headerRowCount="1" totalsRowCount="0" totalsRowShown="0">
  <autoFilter ref="A11:B46"/>
  <tableColumns count="2">
    <tableColumn id="1" name="Infos"/>
    <tableColumn id="2" name="RZ2 Apollo 4510 G10"/>
  </tableColumns>
</table>
</file>

<file path=xl/tables/table19.xml><?xml version="1.0" encoding="utf-8"?>
<table xmlns="http://schemas.openxmlformats.org/spreadsheetml/2006/main" id="19" name="Tabelle51022282333" displayName="Tabelle51022282333" ref="A8:G11" headerRowCount="1" totalsRowCount="0" totalsRowShown="0">
  <autoFilter ref="A8:G11"/>
  <tableColumns count="7">
    <tableColumn id="1" name="Uplink set ref. Name"/>
    <tableColumn id="2" name="Uplink set name"/>
    <tableColumn id="3" name="Uplink set Typ"/>
    <tableColumn id="4" name="Verbindung"/>
    <tableColumn id="5" name="Anzahl der Ports"/>
    <tableColumn id="6" name="Bay set"/>
    <tableColumn id="7" name="Switchport"/>
  </tableColumns>
</table>
</file>

<file path=xl/tables/table20.xml><?xml version="1.0" encoding="utf-8"?>
<table xmlns="http://schemas.openxmlformats.org/spreadsheetml/2006/main" id="20" name="Tabelle5102228233325" displayName="Tabelle5102228233325" ref="A40:G43" headerRowCount="1" totalsRowCount="0" totalsRowShown="0">
  <autoFilter ref="A40:G43"/>
  <tableColumns count="7">
    <tableColumn id="1" name="Uplink set ref. Name"/>
    <tableColumn id="2" name="Uplink set name"/>
    <tableColumn id="3" name="Uplink set Typ"/>
    <tableColumn id="4" name="Verbindung"/>
    <tableColumn id="5" name="Anzahl der Ports"/>
    <tableColumn id="6" name="Bay set"/>
    <tableColumn id="7" name="Switchport"/>
  </tableColumns>
</table>
</file>

<file path=xl/tables/table21.xml><?xml version="1.0" encoding="utf-8"?>
<table xmlns="http://schemas.openxmlformats.org/spreadsheetml/2006/main" id="21" name="Tabelle510222823332535" displayName="Tabelle510222823332535" ref="A73:G76" headerRowCount="1" totalsRowCount="0" totalsRowShown="0">
  <autoFilter ref="A73:G76"/>
  <tableColumns count="7">
    <tableColumn id="1" name="Uplink set ref. Name"/>
    <tableColumn id="2" name="Uplink set name"/>
    <tableColumn id="3" name="Uplink set Typ"/>
    <tableColumn id="4" name="Verbindung"/>
    <tableColumn id="5" name="Anzahl der Ports"/>
    <tableColumn id="6" name="Bay set"/>
    <tableColumn id="7" name="Switchport"/>
  </tableColumns>
</table>
</file>

<file path=xl/tables/table22.xml><?xml version="1.0" encoding="utf-8"?>
<table xmlns="http://schemas.openxmlformats.org/spreadsheetml/2006/main" id="22" name="Tabelle6" displayName="Tabelle6" ref="B1:L14" headerRowCount="1" totalsRowCount="0" totalsRowShown="0">
  <autoFilter ref="B1:L14"/>
  <tableColumns count="11">
    <tableColumn id="1" name="Name"/>
    <tableColumn id="2" name="Purpose"/>
    <tableColumn id="3" name="Type"/>
    <tableColumn id="4" name="VlanID"/>
    <tableColumn id="5" name="IPv4Subnet"/>
    <tableColumn id="6" name="Smartlink"/>
    <tableColumn id="7" name="PrivateNetwork"/>
    <tableColumn id="8" name="PreferredBandwidth"/>
    <tableColumn id="9" name="MaxBandwidth"/>
    <tableColumn id="10" name="UplinkSet"/>
    <tableColumn id="11" name="NetworkSet"/>
  </tableColumns>
</table>
</file>

<file path=xl/worksheets/_rels/sheet3.xml.rels><?xml version="1.0" encoding="UTF-8"?>
<Relationships xmlns="http://schemas.openxmlformats.org/package/2006/relationships"><Relationship Id="rId1" Type="http://schemas.openxmlformats.org/officeDocument/2006/relationships/hyperlink" Target="mailto:infra@nublar.de" TargetMode="External"/><Relationship Id="rId2" Type="http://schemas.openxmlformats.org/officeDocument/2006/relationships/table" Target="../tables/table4.xml"/><Relationship Id="rId3" Type="http://schemas.openxmlformats.org/officeDocument/2006/relationships/table" Target="../tables/table5.xml"/><Relationship Id="rId4" Type="http://schemas.openxmlformats.org/officeDocument/2006/relationships/table" Target="../tables/table9.xml"/><Relationship Id="rId5" Type="http://schemas.openxmlformats.org/officeDocument/2006/relationships/table" Target="../tables/table10.xml"/>
</Relationships>
</file>

<file path=xl/worksheets/_rels/sheet4.xml.rels><?xml version="1.0" encoding="UTF-8"?>
<Relationships xmlns="http://schemas.openxmlformats.org/package/2006/relationships"><Relationship Id="rId1" Type="http://schemas.openxmlformats.org/officeDocument/2006/relationships/hyperlink" Target="mailto:oneview@vsphere.local" TargetMode="External"/>
</Relationships>
</file>

<file path=xl/worksheets/_rels/sheet10.xml.rels><?xml version="1.0" encoding="UTF-8"?>
<Relationships xmlns="http://schemas.openxmlformats.org/package/2006/relationships"><Relationship Id="rId1" Type="http://schemas.openxmlformats.org/officeDocument/2006/relationships/drawing" Target="../drawings/drawing1.xml"/>
</Relationships>
</file>

<file path=xl/worksheets/_rels/sheet11.xml.rels><?xml version="1.0" encoding="UTF-8"?>
<Relationships xmlns="http://schemas.openxmlformats.org/package/2006/relationships"><Relationship Id="rId1" Type="http://schemas.openxmlformats.org/officeDocument/2006/relationships/drawing" Target="../drawings/drawing2.xml"/>
</Relationships>
</file>

<file path=xl/worksheets/_rels/sheet13.xml.rels><?xml version="1.0" encoding="UTF-8"?>
<Relationships xmlns="http://schemas.openxmlformats.org/package/2006/relationships"><Relationship Id="rId1" Type="http://schemas.openxmlformats.org/officeDocument/2006/relationships/table" Target="../tables/table13.xml"/>
</Relationships>
</file>

<file path=xl/worksheets/_rels/sheet14.xml.rels><?xml version="1.0" encoding="UTF-8"?>
<Relationships xmlns="http://schemas.openxmlformats.org/package/2006/relationships"><Relationship Id="rId1" Type="http://schemas.openxmlformats.org/officeDocument/2006/relationships/table" Target="../tables/table1.x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vml"/><Relationship Id="rId3" Type="http://schemas.openxmlformats.org/officeDocument/2006/relationships/table" Target="../tables/table18.xml"/>
</Relationships>
</file>

<file path=xl/worksheets/_rels/sheet16.xml.rels><?xml version="1.0" encoding="UTF-8"?>
<Relationships xmlns="http://schemas.openxmlformats.org/package/2006/relationships"><Relationship Id="rId1" Type="http://schemas.openxmlformats.org/officeDocument/2006/relationships/table" Target="../tables/table16.xml"/>
</Relationships>
</file>

<file path=xl/worksheets/_rels/sheet17.xml.rels><?xml version="1.0" encoding="UTF-8"?>
<Relationships xmlns="http://schemas.openxmlformats.org/package/2006/relationships"><Relationship Id="rId1" Type="http://schemas.openxmlformats.org/officeDocument/2006/relationships/table" Target="../tables/table2.xml"/>
</Relationships>
</file>

<file path=xl/worksheets/_rels/sheet19.xml.rels><?xml version="1.0" encoding="UTF-8"?>
<Relationships xmlns="http://schemas.openxmlformats.org/package/2006/relationships"><Relationship Id="rId1" Type="http://schemas.openxmlformats.org/officeDocument/2006/relationships/table" Target="../tables/table22.xml"/>
</Relationships>
</file>

<file path=xl/worksheets/_rels/sheet20.xml.rels><?xml version="1.0" encoding="UTF-8"?>
<Relationships xmlns="http://schemas.openxmlformats.org/package/2006/relationships"><Relationship Id="rId1" Type="http://schemas.openxmlformats.org/officeDocument/2006/relationships/table" Target="../tables/table6.xml"/><Relationship Id="rId2" Type="http://schemas.openxmlformats.org/officeDocument/2006/relationships/table" Target="../tables/table7.xml"/><Relationship Id="rId3" Type="http://schemas.openxmlformats.org/officeDocument/2006/relationships/table" Target="../tables/table8.xml"/><Relationship Id="rId4" Type="http://schemas.openxmlformats.org/officeDocument/2006/relationships/table" Target="../tables/table19.xml"/><Relationship Id="rId5" Type="http://schemas.openxmlformats.org/officeDocument/2006/relationships/table" Target="../tables/table20.xml"/><Relationship Id="rId6" Type="http://schemas.openxmlformats.org/officeDocument/2006/relationships/table" Target="../tables/table21.xml"/>
</Relationships>
</file>

<file path=xl/worksheets/_rels/sheet22.xml.rels><?xml version="1.0" encoding="UTF-8"?>
<Relationships xmlns="http://schemas.openxmlformats.org/package/2006/relationships"><Relationship Id="rId1" Type="http://schemas.openxmlformats.org/officeDocument/2006/relationships/comments" Target="../comments22.xml"/><Relationship Id="rId2" Type="http://schemas.openxmlformats.org/officeDocument/2006/relationships/vmlDrawing" Target="../drawings/vmlDrawing2.vml"/><Relationship Id="rId3" Type="http://schemas.openxmlformats.org/officeDocument/2006/relationships/table" Target="../tables/table3.xml"/><Relationship Id="rId4" Type="http://schemas.openxmlformats.org/officeDocument/2006/relationships/table" Target="../tables/table17.xml"/>
</Relationships>
</file>

<file path=xl/worksheets/_rels/sheet23.xml.rels><?xml version="1.0" encoding="UTF-8"?>
<Relationships xmlns="http://schemas.openxmlformats.org/package/2006/relationships"><Relationship Id="rId1" Type="http://schemas.openxmlformats.org/officeDocument/2006/relationships/hyperlink" Target="mailto:A-DCB-STO0100@ad.nublar.de" TargetMode="External"/><Relationship Id="rId2" Type="http://schemas.openxmlformats.org/officeDocument/2006/relationships/hyperlink" Target="mailto:B-DCB-STO0100@ad.nublar.de" TargetMode="External"/><Relationship Id="rId3" Type="http://schemas.openxmlformats.org/officeDocument/2006/relationships/drawing" Target="../drawings/drawing3.xml"/><Relationship Id="rId4" Type="http://schemas.openxmlformats.org/officeDocument/2006/relationships/table" Target="../tables/table11.xml"/><Relationship Id="rId5" Type="http://schemas.openxmlformats.org/officeDocument/2006/relationships/table" Target="../tables/table12.xml"/><Relationship Id="rId6" Type="http://schemas.openxmlformats.org/officeDocument/2006/relationships/table" Target="../tables/table14.xml"/><Relationship Id="rId7" Type="http://schemas.openxmlformats.org/officeDocument/2006/relationships/table" Target="../tables/table1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E6" activeCellId="0" sqref="E6"/>
    </sheetView>
  </sheetViews>
  <sheetFormatPr defaultColWidth="11.4609375" defaultRowHeight="14.4" zeroHeight="false" outlineLevelRow="0" outlineLevelCol="0"/>
  <cols>
    <col collapsed="false" customWidth="true" hidden="false" outlineLevel="0" max="1" min="1" style="0" width="13.89"/>
    <col collapsed="false" customWidth="true" hidden="false" outlineLevel="0" max="2" min="2" style="0" width="18.66"/>
    <col collapsed="false" customWidth="true" hidden="false" outlineLevel="0" max="3" min="3" style="0" width="19.33"/>
    <col collapsed="false" customWidth="true" hidden="false" outlineLevel="0" max="4" min="4" style="0" width="32"/>
    <col collapsed="false" customWidth="true" hidden="false" outlineLevel="0" max="5" min="5" style="0" width="84.33"/>
  </cols>
  <sheetData>
    <row r="1" customFormat="false" ht="14.4" hidden="false" customHeight="false" outlineLevel="0" collapsed="false">
      <c r="C1" s="1" t="s">
        <v>0</v>
      </c>
      <c r="D1" s="1"/>
      <c r="E1" s="1"/>
    </row>
    <row r="2" customFormat="false" ht="14.4" hidden="false" customHeight="false" outlineLevel="0" collapsed="false">
      <c r="C2" s="1"/>
      <c r="D2" s="1"/>
      <c r="E2" s="1"/>
    </row>
    <row r="4" customFormat="false" ht="14.4" hidden="false" customHeight="false" outlineLevel="0" collapsed="false">
      <c r="A4" s="0" t="s">
        <v>1</v>
      </c>
      <c r="B4" s="0" t="s">
        <v>2</v>
      </c>
      <c r="C4" s="0" t="s">
        <v>3</v>
      </c>
      <c r="D4" s="0" t="s">
        <v>4</v>
      </c>
      <c r="E4" s="0" t="s">
        <v>5</v>
      </c>
    </row>
    <row r="5" customFormat="false" ht="14.4" hidden="false" customHeight="false" outlineLevel="0" collapsed="false">
      <c r="A5" s="0" t="s">
        <v>6</v>
      </c>
      <c r="B5" s="2" t="n">
        <v>43762</v>
      </c>
      <c r="C5" s="3" t="n">
        <v>0.753472222222222</v>
      </c>
      <c r="D5" s="0" t="s">
        <v>7</v>
      </c>
      <c r="E5" s="0" t="s">
        <v>8</v>
      </c>
    </row>
    <row r="6" customFormat="false" ht="14.4" hidden="false" customHeight="false" outlineLevel="0" collapsed="false">
      <c r="A6" s="0" t="s">
        <v>9</v>
      </c>
      <c r="B6" s="2" t="n">
        <v>43762</v>
      </c>
      <c r="C6" s="3" t="n">
        <v>0.304166666666667</v>
      </c>
      <c r="D6" s="0" t="s">
        <v>7</v>
      </c>
      <c r="E6" s="0" t="s">
        <v>10</v>
      </c>
    </row>
    <row r="7" customFormat="false" ht="14.4" hidden="false" customHeight="false" outlineLevel="0" collapsed="false">
      <c r="A7" s="0" t="s">
        <v>11</v>
      </c>
      <c r="B7" s="2" t="n">
        <v>43762</v>
      </c>
      <c r="C7" s="3" t="n">
        <v>0.0506944444444445</v>
      </c>
      <c r="D7" s="0" t="s">
        <v>12</v>
      </c>
      <c r="E7" s="0" t="s">
        <v>13</v>
      </c>
    </row>
    <row r="8" customFormat="false" ht="14.4" hidden="false" customHeight="false" outlineLevel="0" collapsed="false">
      <c r="A8" s="0" t="s">
        <v>14</v>
      </c>
      <c r="B8" s="2" t="n">
        <v>43754</v>
      </c>
      <c r="C8" s="3" t="n">
        <v>0.395833333333333</v>
      </c>
      <c r="D8" s="0" t="s">
        <v>15</v>
      </c>
      <c r="E8" s="0" t="s">
        <v>16</v>
      </c>
    </row>
    <row r="9" customFormat="false" ht="14.4" hidden="false" customHeight="false" outlineLevel="0" collapsed="false">
      <c r="A9" s="0" t="s">
        <v>17</v>
      </c>
      <c r="B9" s="2" t="n">
        <v>43753</v>
      </c>
      <c r="C9" s="3" t="n">
        <v>0.0604166666666667</v>
      </c>
      <c r="D9" s="0" t="s">
        <v>12</v>
      </c>
      <c r="E9" s="0" t="s">
        <v>18</v>
      </c>
    </row>
    <row r="10" customFormat="false" ht="14.4" hidden="false" customHeight="false" outlineLevel="0" collapsed="false">
      <c r="A10" s="0" t="s">
        <v>19</v>
      </c>
      <c r="B10" s="2" t="n">
        <v>43752</v>
      </c>
      <c r="C10" s="3" t="n">
        <v>0.364583333333333</v>
      </c>
      <c r="D10" s="0" t="s">
        <v>12</v>
      </c>
      <c r="E10" s="0" t="s">
        <v>20</v>
      </c>
    </row>
    <row r="11" customFormat="false" ht="14.4" hidden="false" customHeight="false" outlineLevel="0" collapsed="false">
      <c r="B11" s="2" t="n">
        <v>43738</v>
      </c>
      <c r="C11" s="4" t="n">
        <v>0.4375</v>
      </c>
      <c r="D11" s="0" t="s">
        <v>7</v>
      </c>
      <c r="E11" s="0" t="s">
        <v>21</v>
      </c>
    </row>
    <row r="12" customFormat="false" ht="14.4" hidden="false" customHeight="false" outlineLevel="0" collapsed="false">
      <c r="B12" s="2" t="n">
        <v>43752</v>
      </c>
      <c r="C12" s="4" t="n">
        <v>0.440972222222222</v>
      </c>
      <c r="D12" s="0" t="s">
        <v>22</v>
      </c>
      <c r="E12" s="0" t="s">
        <v>23</v>
      </c>
    </row>
    <row r="13" customFormat="false" ht="14.4" hidden="false" customHeight="false" outlineLevel="0" collapsed="false">
      <c r="A13" s="0" t="s">
        <v>24</v>
      </c>
      <c r="B13" s="2" t="n">
        <v>43756</v>
      </c>
      <c r="C13" s="4" t="n">
        <v>0.722222222222222</v>
      </c>
      <c r="D13" s="0" t="s">
        <v>25</v>
      </c>
      <c r="E13" s="0" t="s">
        <v>26</v>
      </c>
    </row>
    <row r="14" customFormat="false" ht="14.4" hidden="false" customHeight="false" outlineLevel="0" collapsed="false">
      <c r="A14" s="0" t="s">
        <v>27</v>
      </c>
      <c r="B14" s="2" t="n">
        <v>43704</v>
      </c>
      <c r="C14" s="3" t="n">
        <v>0.6875</v>
      </c>
      <c r="D14" s="0" t="s">
        <v>28</v>
      </c>
      <c r="E14" s="0" t="s">
        <v>23</v>
      </c>
    </row>
    <row r="15" customFormat="false" ht="72" hidden="false" customHeight="false" outlineLevel="0" collapsed="false">
      <c r="A15" s="0" t="s">
        <v>29</v>
      </c>
      <c r="B15" s="5" t="n">
        <v>43699</v>
      </c>
      <c r="C15" s="6" t="n">
        <v>0.723611111111111</v>
      </c>
      <c r="D15" s="7" t="s">
        <v>7</v>
      </c>
      <c r="E15" s="8" t="s">
        <v>30</v>
      </c>
    </row>
    <row r="16" customFormat="false" ht="14.4" hidden="false" customHeight="false" outlineLevel="0" collapsed="false">
      <c r="A16" s="0" t="s">
        <v>31</v>
      </c>
      <c r="B16" s="5" t="n">
        <v>43698</v>
      </c>
      <c r="C16" s="6" t="n">
        <v>0.336111111111111</v>
      </c>
      <c r="D16" s="7" t="s">
        <v>32</v>
      </c>
      <c r="E16" s="7" t="s">
        <v>33</v>
      </c>
    </row>
    <row r="17" customFormat="false" ht="14.4" hidden="false" customHeight="false" outlineLevel="0" collapsed="false">
      <c r="A17" s="0" t="s">
        <v>34</v>
      </c>
      <c r="B17" s="5" t="n">
        <v>43697</v>
      </c>
      <c r="C17" s="6" t="n">
        <v>0.53125</v>
      </c>
      <c r="D17" s="7" t="s">
        <v>28</v>
      </c>
      <c r="E17" s="7" t="s">
        <v>35</v>
      </c>
    </row>
    <row r="18" customFormat="false" ht="14.4" hidden="false" customHeight="false" outlineLevel="0" collapsed="false">
      <c r="A18" s="0" t="s">
        <v>36</v>
      </c>
      <c r="B18" s="5" t="n">
        <v>43696</v>
      </c>
      <c r="C18" s="6" t="n">
        <v>0.416666666666667</v>
      </c>
      <c r="D18" s="7" t="s">
        <v>37</v>
      </c>
      <c r="E18" s="7" t="s">
        <v>38</v>
      </c>
    </row>
    <row r="19" customFormat="false" ht="14.4" hidden="false" customHeight="false" outlineLevel="0" collapsed="false">
      <c r="A19" s="0" t="s">
        <v>39</v>
      </c>
      <c r="B19" s="5"/>
      <c r="C19" s="9"/>
      <c r="D19" s="7"/>
      <c r="E19" s="7" t="s">
        <v>40</v>
      </c>
    </row>
    <row r="21" customFormat="false" ht="14.4" hidden="false" customHeight="false" outlineLevel="0" collapsed="false">
      <c r="B21" s="2"/>
      <c r="C21" s="4"/>
    </row>
    <row r="22" customFormat="false" ht="14.4" hidden="false" customHeight="false" outlineLevel="0" collapsed="false">
      <c r="B22" s="2"/>
      <c r="C22" s="4"/>
    </row>
    <row r="23" customFormat="false" ht="14.4" hidden="false" customHeight="false" outlineLevel="0" collapsed="false">
      <c r="B23" s="2"/>
      <c r="C23" s="4"/>
    </row>
    <row r="24" customFormat="false" ht="14.4" hidden="false" customHeight="false" outlineLevel="0" collapsed="false">
      <c r="B24" s="2"/>
      <c r="C24" s="4"/>
    </row>
    <row r="25" customFormat="false" ht="14.4" hidden="false" customHeight="false" outlineLevel="0" collapsed="false">
      <c r="B25" s="2"/>
      <c r="C25" s="4"/>
    </row>
    <row r="26" customFormat="false" ht="14.4" hidden="false" customHeight="false" outlineLevel="0" collapsed="false">
      <c r="B26" s="2"/>
      <c r="C26" s="4"/>
    </row>
    <row r="27" customFormat="false" ht="14.4" hidden="false" customHeight="false" outlineLevel="0" collapsed="false">
      <c r="B27" s="2"/>
      <c r="C27" s="4"/>
    </row>
    <row r="28" customFormat="false" ht="14.4" hidden="false" customHeight="false" outlineLevel="0" collapsed="false">
      <c r="B28" s="2"/>
      <c r="C28" s="4"/>
    </row>
    <row r="29" customFormat="false" ht="14.4" hidden="false" customHeight="false" outlineLevel="0" collapsed="false">
      <c r="B29" s="2"/>
      <c r="C29" s="4"/>
    </row>
    <row r="30" customFormat="false" ht="14.4" hidden="false" customHeight="false" outlineLevel="0" collapsed="false">
      <c r="B30" s="2"/>
      <c r="C30" s="4"/>
    </row>
    <row r="31" customFormat="false" ht="14.4" hidden="false" customHeight="false" outlineLevel="0" collapsed="false">
      <c r="B31" s="2"/>
      <c r="C31" s="4"/>
    </row>
    <row r="32" customFormat="false" ht="14.4" hidden="false" customHeight="false" outlineLevel="0" collapsed="false">
      <c r="B32" s="2"/>
      <c r="C32" s="4"/>
    </row>
    <row r="33" customFormat="false" ht="14.4" hidden="false" customHeight="false" outlineLevel="0" collapsed="false">
      <c r="B33" s="2"/>
      <c r="C33" s="4"/>
    </row>
    <row r="34" customFormat="false" ht="14.4" hidden="false" customHeight="false" outlineLevel="0" collapsed="false">
      <c r="B34" s="2"/>
      <c r="C34" s="4"/>
    </row>
    <row r="35" customFormat="false" ht="14.4" hidden="false" customHeight="false" outlineLevel="0" collapsed="false">
      <c r="B35" s="2"/>
      <c r="C35" s="4"/>
    </row>
    <row r="36" customFormat="false" ht="14.4" hidden="false" customHeight="false" outlineLevel="0" collapsed="false">
      <c r="B36" s="2"/>
      <c r="C36" s="4"/>
    </row>
    <row r="37" customFormat="false" ht="14.4" hidden="false" customHeight="false" outlineLevel="0" collapsed="false">
      <c r="B37" s="2"/>
      <c r="C37" s="4"/>
    </row>
    <row r="38" customFormat="false" ht="14.4" hidden="false" customHeight="false" outlineLevel="0" collapsed="false">
      <c r="B38" s="2"/>
      <c r="C38" s="4"/>
    </row>
    <row r="39" customFormat="false" ht="14.4" hidden="false" customHeight="false" outlineLevel="0" collapsed="false">
      <c r="B39" s="2"/>
      <c r="C39" s="4"/>
    </row>
    <row r="40" customFormat="false" ht="14.4" hidden="false" customHeight="false" outlineLevel="0" collapsed="false">
      <c r="B40" s="2"/>
      <c r="C40" s="4"/>
    </row>
    <row r="41" customFormat="false" ht="14.4" hidden="false" customHeight="false" outlineLevel="0" collapsed="false">
      <c r="B41" s="2"/>
      <c r="C41" s="4"/>
    </row>
    <row r="42" customFormat="false" ht="14.4" hidden="false" customHeight="false" outlineLevel="0" collapsed="false">
      <c r="B42" s="2"/>
      <c r="C42" s="4"/>
    </row>
    <row r="43" customFormat="false" ht="14.4" hidden="false" customHeight="false" outlineLevel="0" collapsed="false">
      <c r="B43" s="2"/>
      <c r="C43" s="4"/>
    </row>
    <row r="44" customFormat="false" ht="14.4" hidden="false" customHeight="false" outlineLevel="0" collapsed="false">
      <c r="B44" s="2"/>
      <c r="C44" s="4"/>
    </row>
    <row r="45" customFormat="false" ht="14.4" hidden="false" customHeight="false" outlineLevel="0" collapsed="false">
      <c r="B45" s="2"/>
      <c r="C45" s="4"/>
    </row>
    <row r="46" customFormat="false" ht="14.4" hidden="false" customHeight="false" outlineLevel="0" collapsed="false">
      <c r="B46" s="2"/>
      <c r="C46" s="4"/>
    </row>
    <row r="47" customFormat="false" ht="14.4" hidden="false" customHeight="false" outlineLevel="0" collapsed="false">
      <c r="B47" s="2"/>
      <c r="C47" s="4"/>
    </row>
    <row r="48" customFormat="false" ht="14.4" hidden="false" customHeight="false" outlineLevel="0" collapsed="false">
      <c r="B48" s="2"/>
      <c r="C48" s="4"/>
    </row>
    <row r="49" customFormat="false" ht="14.4" hidden="false" customHeight="false" outlineLevel="0" collapsed="false">
      <c r="B49" s="2"/>
      <c r="C49" s="4"/>
    </row>
    <row r="50" customFormat="false" ht="14.4" hidden="false" customHeight="false" outlineLevel="0" collapsed="false">
      <c r="B50" s="2"/>
      <c r="C50" s="4"/>
    </row>
    <row r="51" customFormat="false" ht="14.4" hidden="false" customHeight="false" outlineLevel="0" collapsed="false">
      <c r="B51" s="2"/>
      <c r="C51" s="4"/>
    </row>
    <row r="52" customFormat="false" ht="14.4" hidden="false" customHeight="false" outlineLevel="0" collapsed="false">
      <c r="B52" s="2"/>
      <c r="C52" s="4"/>
    </row>
    <row r="53" customFormat="false" ht="14.4" hidden="false" customHeight="false" outlineLevel="0" collapsed="false">
      <c r="B53" s="2"/>
      <c r="C53" s="4"/>
    </row>
    <row r="54" customFormat="false" ht="14.4" hidden="false" customHeight="false" outlineLevel="0" collapsed="false">
      <c r="B54" s="2"/>
      <c r="C54" s="4"/>
    </row>
    <row r="55" customFormat="false" ht="14.4" hidden="false" customHeight="false" outlineLevel="0" collapsed="false">
      <c r="B55" s="2"/>
      <c r="C55" s="4"/>
    </row>
    <row r="56" customFormat="false" ht="14.4" hidden="false" customHeight="false" outlineLevel="0" collapsed="false">
      <c r="B56" s="2"/>
      <c r="C56" s="4"/>
    </row>
    <row r="57" customFormat="false" ht="14.4" hidden="false" customHeight="false" outlineLevel="0" collapsed="false">
      <c r="B57" s="2"/>
      <c r="C57" s="4"/>
    </row>
    <row r="58" customFormat="false" ht="14.4" hidden="false" customHeight="false" outlineLevel="0" collapsed="false">
      <c r="B58" s="2"/>
      <c r="C58" s="4"/>
    </row>
    <row r="59" customFormat="false" ht="14.4" hidden="false" customHeight="false" outlineLevel="0" collapsed="false">
      <c r="B59" s="2"/>
      <c r="C59" s="4"/>
    </row>
    <row r="60" customFormat="false" ht="14.4" hidden="false" customHeight="false" outlineLevel="0" collapsed="false">
      <c r="B60" s="2"/>
      <c r="C60" s="4"/>
    </row>
    <row r="61" customFormat="false" ht="14.4" hidden="false" customHeight="false" outlineLevel="0" collapsed="false">
      <c r="B61" s="2"/>
      <c r="C61" s="4"/>
    </row>
    <row r="62" customFormat="false" ht="14.4" hidden="false" customHeight="false" outlineLevel="0" collapsed="false">
      <c r="B62" s="2"/>
      <c r="C62" s="4"/>
    </row>
    <row r="63" customFormat="false" ht="14.4" hidden="false" customHeight="false" outlineLevel="0" collapsed="false">
      <c r="B63" s="2"/>
      <c r="C63" s="4"/>
    </row>
    <row r="64" customFormat="false" ht="14.4" hidden="false" customHeight="false" outlineLevel="0" collapsed="false">
      <c r="B64" s="2"/>
      <c r="C64" s="4"/>
    </row>
    <row r="65" customFormat="false" ht="14.4" hidden="false" customHeight="false" outlineLevel="0" collapsed="false">
      <c r="B65" s="2"/>
      <c r="C65" s="4"/>
    </row>
    <row r="66" customFormat="false" ht="14.4" hidden="false" customHeight="false" outlineLevel="0" collapsed="false">
      <c r="B66" s="2"/>
      <c r="C66" s="4"/>
    </row>
    <row r="67" customFormat="false" ht="14.4" hidden="false" customHeight="false" outlineLevel="0" collapsed="false">
      <c r="B67" s="2"/>
      <c r="C67" s="4"/>
    </row>
    <row r="68" customFormat="false" ht="14.4" hidden="false" customHeight="false" outlineLevel="0" collapsed="false">
      <c r="B68" s="2"/>
      <c r="C68" s="4"/>
    </row>
    <row r="69" customFormat="false" ht="14.4" hidden="false" customHeight="false" outlineLevel="0" collapsed="false">
      <c r="B69" s="2"/>
      <c r="C69" s="4"/>
    </row>
    <row r="70" customFormat="false" ht="14.4" hidden="false" customHeight="false" outlineLevel="0" collapsed="false">
      <c r="B70" s="2"/>
      <c r="C70" s="4"/>
    </row>
    <row r="71" customFormat="false" ht="14.4" hidden="false" customHeight="false" outlineLevel="0" collapsed="false">
      <c r="B71" s="2"/>
      <c r="C71" s="4"/>
    </row>
    <row r="72" customFormat="false" ht="14.4" hidden="false" customHeight="false" outlineLevel="0" collapsed="false">
      <c r="B72" s="2"/>
      <c r="C72" s="4"/>
    </row>
    <row r="73" customFormat="false" ht="14.4" hidden="false" customHeight="false" outlineLevel="0" collapsed="false">
      <c r="B73" s="2"/>
      <c r="C73" s="4"/>
    </row>
    <row r="74" customFormat="false" ht="14.4" hidden="false" customHeight="false" outlineLevel="0" collapsed="false">
      <c r="B74" s="2"/>
      <c r="C74" s="4"/>
    </row>
    <row r="75" customFormat="false" ht="14.4" hidden="false" customHeight="false" outlineLevel="0" collapsed="false">
      <c r="B75" s="2"/>
      <c r="C75" s="4"/>
    </row>
    <row r="76" customFormat="false" ht="14.4" hidden="false" customHeight="false" outlineLevel="0" collapsed="false">
      <c r="B76" s="2"/>
      <c r="C76" s="4"/>
    </row>
    <row r="77" customFormat="false" ht="14.4" hidden="false" customHeight="false" outlineLevel="0" collapsed="false">
      <c r="B77" s="2"/>
      <c r="C77" s="4"/>
    </row>
    <row r="78" customFormat="false" ht="14.4" hidden="false" customHeight="false" outlineLevel="0" collapsed="false">
      <c r="B78" s="2"/>
      <c r="C78" s="4"/>
    </row>
    <row r="79" customFormat="false" ht="14.4" hidden="false" customHeight="false" outlineLevel="0" collapsed="false">
      <c r="B79" s="2"/>
      <c r="C79" s="4"/>
    </row>
    <row r="80" customFormat="false" ht="14.4" hidden="false" customHeight="false" outlineLevel="0" collapsed="false">
      <c r="B80" s="2"/>
      <c r="C80" s="4"/>
    </row>
    <row r="81" customFormat="false" ht="14.4" hidden="false" customHeight="false" outlineLevel="0" collapsed="false">
      <c r="B81" s="2"/>
      <c r="C81" s="4"/>
    </row>
    <row r="82" customFormat="false" ht="14.4" hidden="false" customHeight="false" outlineLevel="0" collapsed="false">
      <c r="B82" s="2"/>
      <c r="C82" s="4"/>
    </row>
    <row r="83" customFormat="false" ht="14.4" hidden="false" customHeight="false" outlineLevel="0" collapsed="false">
      <c r="B83" s="2"/>
      <c r="C83" s="4"/>
    </row>
    <row r="84" customFormat="false" ht="14.4" hidden="false" customHeight="false" outlineLevel="0" collapsed="false">
      <c r="B84" s="2"/>
      <c r="C84" s="4"/>
    </row>
    <row r="85" customFormat="false" ht="14.4" hidden="false" customHeight="false" outlineLevel="0" collapsed="false">
      <c r="B85" s="2"/>
      <c r="C85" s="4"/>
    </row>
    <row r="86" customFormat="false" ht="14.4" hidden="false" customHeight="false" outlineLevel="0" collapsed="false">
      <c r="B86" s="2"/>
      <c r="C86" s="4"/>
    </row>
    <row r="87" customFormat="false" ht="14.4" hidden="false" customHeight="false" outlineLevel="0" collapsed="false">
      <c r="B87" s="2"/>
      <c r="C87" s="4"/>
    </row>
    <row r="88" customFormat="false" ht="14.4" hidden="false" customHeight="false" outlineLevel="0" collapsed="false">
      <c r="B88" s="2"/>
      <c r="C88" s="4"/>
    </row>
    <row r="89" customFormat="false" ht="14.4" hidden="false" customHeight="false" outlineLevel="0" collapsed="false">
      <c r="B89" s="2"/>
      <c r="C89" s="4"/>
    </row>
    <row r="90" customFormat="false" ht="14.4" hidden="false" customHeight="false" outlineLevel="0" collapsed="false">
      <c r="B90" s="2"/>
      <c r="C90" s="4"/>
    </row>
    <row r="91" customFormat="false" ht="14.4" hidden="false" customHeight="false" outlineLevel="0" collapsed="false">
      <c r="B91" s="2"/>
      <c r="C91" s="4"/>
    </row>
    <row r="92" customFormat="false" ht="14.4" hidden="false" customHeight="false" outlineLevel="0" collapsed="false">
      <c r="B92" s="2"/>
      <c r="C92" s="4"/>
    </row>
    <row r="93" customFormat="false" ht="14.4" hidden="false" customHeight="false" outlineLevel="0" collapsed="false">
      <c r="B93" s="2"/>
      <c r="C93" s="4"/>
    </row>
    <row r="94" customFormat="false" ht="14.4" hidden="false" customHeight="false" outlineLevel="0" collapsed="false">
      <c r="B94" s="2"/>
      <c r="C94" s="4"/>
    </row>
    <row r="95" customFormat="false" ht="14.4" hidden="false" customHeight="false" outlineLevel="0" collapsed="false">
      <c r="B95" s="2"/>
      <c r="C95" s="4"/>
    </row>
    <row r="96" customFormat="false" ht="14.4" hidden="false" customHeight="false" outlineLevel="0" collapsed="false">
      <c r="B96" s="2"/>
      <c r="C96" s="4"/>
    </row>
    <row r="97" customFormat="false" ht="14.4" hidden="false" customHeight="false" outlineLevel="0" collapsed="false">
      <c r="B97" s="2"/>
      <c r="C97" s="4"/>
    </row>
    <row r="98" customFormat="false" ht="14.4" hidden="false" customHeight="false" outlineLevel="0" collapsed="false">
      <c r="B98" s="2"/>
      <c r="C98" s="4"/>
    </row>
    <row r="99" customFormat="false" ht="14.4" hidden="false" customHeight="false" outlineLevel="0" collapsed="false">
      <c r="B99" s="2"/>
      <c r="C99" s="4"/>
    </row>
    <row r="100" customFormat="false" ht="14.4" hidden="false" customHeight="false" outlineLevel="0" collapsed="false">
      <c r="B100" s="2"/>
      <c r="C100" s="4"/>
    </row>
    <row r="101" customFormat="false" ht="14.4" hidden="false" customHeight="false" outlineLevel="0" collapsed="false">
      <c r="B101" s="2"/>
      <c r="C101" s="4"/>
    </row>
    <row r="102" customFormat="false" ht="14.4" hidden="false" customHeight="false" outlineLevel="0" collapsed="false">
      <c r="B102" s="2"/>
      <c r="C102" s="4"/>
    </row>
    <row r="103" customFormat="false" ht="14.4" hidden="false" customHeight="false" outlineLevel="0" collapsed="false">
      <c r="B103" s="2"/>
      <c r="C103" s="4"/>
    </row>
    <row r="104" customFormat="false" ht="14.4" hidden="false" customHeight="false" outlineLevel="0" collapsed="false">
      <c r="B104" s="2"/>
      <c r="C104" s="4"/>
    </row>
    <row r="105" customFormat="false" ht="14.4" hidden="false" customHeight="false" outlineLevel="0" collapsed="false">
      <c r="B105" s="2"/>
      <c r="C105" s="4"/>
    </row>
    <row r="106" customFormat="false" ht="14.4" hidden="false" customHeight="false" outlineLevel="0" collapsed="false">
      <c r="B106" s="2"/>
      <c r="C106" s="4"/>
    </row>
    <row r="107" customFormat="false" ht="14.4" hidden="false" customHeight="false" outlineLevel="0" collapsed="false">
      <c r="B107" s="2"/>
      <c r="C107" s="4"/>
    </row>
    <row r="108" customFormat="false" ht="14.4" hidden="false" customHeight="false" outlineLevel="0" collapsed="false">
      <c r="B108" s="2"/>
      <c r="C108" s="4"/>
    </row>
    <row r="109" customFormat="false" ht="14.4" hidden="false" customHeight="false" outlineLevel="0" collapsed="false">
      <c r="B109" s="2"/>
      <c r="C109" s="4"/>
    </row>
    <row r="110" customFormat="false" ht="14.4" hidden="false" customHeight="false" outlineLevel="0" collapsed="false">
      <c r="B110" s="2"/>
      <c r="C110" s="4"/>
    </row>
    <row r="111" customFormat="false" ht="14.4" hidden="false" customHeight="false" outlineLevel="0" collapsed="false">
      <c r="B111" s="2"/>
      <c r="C111" s="4"/>
    </row>
    <row r="112" customFormat="false" ht="14.4" hidden="false" customHeight="false" outlineLevel="0" collapsed="false">
      <c r="B112" s="2"/>
      <c r="C112" s="4"/>
    </row>
    <row r="113" customFormat="false" ht="14.4" hidden="false" customHeight="false" outlineLevel="0" collapsed="false">
      <c r="B113" s="2"/>
      <c r="C113" s="4"/>
    </row>
    <row r="114" customFormat="false" ht="14.4" hidden="false" customHeight="false" outlineLevel="0" collapsed="false">
      <c r="B114" s="2"/>
      <c r="C114" s="4"/>
    </row>
    <row r="115" customFormat="false" ht="14.4" hidden="false" customHeight="false" outlineLevel="0" collapsed="false">
      <c r="B115" s="2"/>
      <c r="C115" s="4"/>
    </row>
    <row r="116" customFormat="false" ht="14.4" hidden="false" customHeight="false" outlineLevel="0" collapsed="false">
      <c r="B116" s="2"/>
      <c r="C116" s="4"/>
    </row>
    <row r="117" customFormat="false" ht="14.4" hidden="false" customHeight="false" outlineLevel="0" collapsed="false">
      <c r="B117" s="2"/>
      <c r="C117" s="4"/>
    </row>
    <row r="118" customFormat="false" ht="14.4" hidden="false" customHeight="false" outlineLevel="0" collapsed="false">
      <c r="B118" s="2"/>
      <c r="C118" s="4"/>
    </row>
    <row r="119" customFormat="false" ht="14.4" hidden="false" customHeight="false" outlineLevel="0" collapsed="false">
      <c r="B119" s="2"/>
      <c r="C119" s="4"/>
    </row>
    <row r="120" customFormat="false" ht="14.4" hidden="false" customHeight="false" outlineLevel="0" collapsed="false">
      <c r="B120" s="2"/>
      <c r="C120" s="4"/>
    </row>
    <row r="121" customFormat="false" ht="14.4" hidden="false" customHeight="false" outlineLevel="0" collapsed="false">
      <c r="B121" s="2"/>
      <c r="C121" s="4"/>
    </row>
    <row r="122" customFormat="false" ht="14.4" hidden="false" customHeight="false" outlineLevel="0" collapsed="false">
      <c r="B122" s="2"/>
      <c r="C122" s="4"/>
    </row>
    <row r="123" customFormat="false" ht="14.4" hidden="false" customHeight="false" outlineLevel="0" collapsed="false">
      <c r="B123" s="2"/>
      <c r="C123" s="4"/>
    </row>
    <row r="124" customFormat="false" ht="14.4" hidden="false" customHeight="false" outlineLevel="0" collapsed="false">
      <c r="B124" s="2"/>
      <c r="C124" s="4"/>
    </row>
    <row r="125" customFormat="false" ht="14.4" hidden="false" customHeight="false" outlineLevel="0" collapsed="false">
      <c r="B125" s="2"/>
      <c r="C125" s="4"/>
    </row>
    <row r="126" customFormat="false" ht="14.4" hidden="false" customHeight="false" outlineLevel="0" collapsed="false">
      <c r="B126" s="2"/>
      <c r="C126" s="4"/>
    </row>
    <row r="127" customFormat="false" ht="14.4" hidden="false" customHeight="false" outlineLevel="0" collapsed="false">
      <c r="B127" s="2"/>
      <c r="C127" s="4"/>
    </row>
    <row r="128" customFormat="false" ht="14.4" hidden="false" customHeight="false" outlineLevel="0" collapsed="false">
      <c r="B128" s="2"/>
      <c r="C128" s="4"/>
    </row>
    <row r="129" customFormat="false" ht="14.4" hidden="false" customHeight="false" outlineLevel="0" collapsed="false">
      <c r="B129" s="2"/>
      <c r="C129" s="4"/>
    </row>
    <row r="130" customFormat="false" ht="14.4" hidden="false" customHeight="false" outlineLevel="0" collapsed="false">
      <c r="B130" s="2"/>
      <c r="C130" s="4"/>
    </row>
    <row r="131" customFormat="false" ht="14.4" hidden="false" customHeight="false" outlineLevel="0" collapsed="false">
      <c r="B131" s="2"/>
      <c r="C131" s="4"/>
    </row>
    <row r="132" customFormat="false" ht="14.4" hidden="false" customHeight="false" outlineLevel="0" collapsed="false">
      <c r="B132" s="2"/>
      <c r="C132" s="4"/>
    </row>
    <row r="133" customFormat="false" ht="14.4" hidden="false" customHeight="false" outlineLevel="0" collapsed="false">
      <c r="B133" s="2"/>
      <c r="C133" s="4"/>
    </row>
    <row r="134" customFormat="false" ht="14.4" hidden="false" customHeight="false" outlineLevel="0" collapsed="false">
      <c r="B134" s="2"/>
      <c r="C134" s="4"/>
    </row>
    <row r="135" customFormat="false" ht="14.4" hidden="false" customHeight="false" outlineLevel="0" collapsed="false">
      <c r="B135" s="2"/>
      <c r="C135" s="4"/>
    </row>
    <row r="136" customFormat="false" ht="14.4" hidden="false" customHeight="false" outlineLevel="0" collapsed="false">
      <c r="B136" s="2"/>
      <c r="C136" s="4"/>
    </row>
    <row r="137" customFormat="false" ht="14.4" hidden="false" customHeight="false" outlineLevel="0" collapsed="false">
      <c r="B137" s="2"/>
      <c r="C137" s="4"/>
    </row>
    <row r="138" customFormat="false" ht="14.4" hidden="false" customHeight="false" outlineLevel="0" collapsed="false">
      <c r="B138" s="2"/>
      <c r="C138" s="4"/>
    </row>
    <row r="139" customFormat="false" ht="14.4" hidden="false" customHeight="false" outlineLevel="0" collapsed="false">
      <c r="B139" s="2"/>
      <c r="C139" s="4"/>
    </row>
    <row r="140" customFormat="false" ht="14.4" hidden="false" customHeight="false" outlineLevel="0" collapsed="false">
      <c r="B140" s="2"/>
      <c r="C140" s="4"/>
    </row>
    <row r="141" customFormat="false" ht="14.4" hidden="false" customHeight="false" outlineLevel="0" collapsed="false">
      <c r="B141" s="2"/>
      <c r="C141" s="4"/>
    </row>
    <row r="142" customFormat="false" ht="14.4" hidden="false" customHeight="false" outlineLevel="0" collapsed="false">
      <c r="B142" s="2"/>
      <c r="C142" s="4"/>
    </row>
    <row r="143" customFormat="false" ht="14.4" hidden="false" customHeight="false" outlineLevel="0" collapsed="false">
      <c r="B143" s="2"/>
      <c r="C143" s="4"/>
    </row>
    <row r="144" customFormat="false" ht="14.4" hidden="false" customHeight="false" outlineLevel="0" collapsed="false">
      <c r="B144" s="2"/>
      <c r="C144" s="4"/>
    </row>
    <row r="145" customFormat="false" ht="14.4" hidden="false" customHeight="false" outlineLevel="0" collapsed="false">
      <c r="B145" s="2"/>
      <c r="C145" s="4"/>
    </row>
    <row r="146" customFormat="false" ht="14.4" hidden="false" customHeight="false" outlineLevel="0" collapsed="false">
      <c r="B146" s="2"/>
      <c r="C146" s="4"/>
    </row>
    <row r="147" customFormat="false" ht="14.4" hidden="false" customHeight="false" outlineLevel="0" collapsed="false">
      <c r="B147" s="2"/>
      <c r="C147" s="4"/>
    </row>
    <row r="148" customFormat="false" ht="14.4" hidden="false" customHeight="false" outlineLevel="0" collapsed="false">
      <c r="B148" s="2"/>
      <c r="C148" s="4"/>
    </row>
    <row r="149" customFormat="false" ht="14.4" hidden="false" customHeight="false" outlineLevel="0" collapsed="false">
      <c r="B149" s="2"/>
      <c r="C149" s="4"/>
    </row>
    <row r="150" customFormat="false" ht="14.4" hidden="false" customHeight="false" outlineLevel="0" collapsed="false">
      <c r="B150" s="2"/>
      <c r="C150" s="4"/>
    </row>
    <row r="151" customFormat="false" ht="14.4" hidden="false" customHeight="false" outlineLevel="0" collapsed="false">
      <c r="B151" s="2"/>
      <c r="C151" s="4"/>
    </row>
    <row r="152" customFormat="false" ht="14.4" hidden="false" customHeight="false" outlineLevel="0" collapsed="false">
      <c r="B152" s="2"/>
      <c r="C152" s="4"/>
    </row>
    <row r="153" customFormat="false" ht="14.4" hidden="false" customHeight="false" outlineLevel="0" collapsed="false">
      <c r="B153" s="2"/>
      <c r="C153" s="4"/>
    </row>
    <row r="154" customFormat="false" ht="14.4" hidden="false" customHeight="false" outlineLevel="0" collapsed="false">
      <c r="B154" s="2"/>
      <c r="C154" s="4"/>
    </row>
    <row r="155" customFormat="false" ht="14.4" hidden="false" customHeight="false" outlineLevel="0" collapsed="false">
      <c r="B155" s="2"/>
      <c r="C155" s="4"/>
    </row>
    <row r="156" customFormat="false" ht="14.4" hidden="false" customHeight="false" outlineLevel="0" collapsed="false">
      <c r="B156" s="2"/>
      <c r="C156" s="4"/>
    </row>
    <row r="157" customFormat="false" ht="14.4" hidden="false" customHeight="false" outlineLevel="0" collapsed="false">
      <c r="B157" s="2"/>
      <c r="C157" s="4"/>
    </row>
    <row r="158" customFormat="false" ht="14.4" hidden="false" customHeight="false" outlineLevel="0" collapsed="false">
      <c r="B158" s="2"/>
      <c r="C158" s="4"/>
    </row>
    <row r="159" customFormat="false" ht="14.4" hidden="false" customHeight="false" outlineLevel="0" collapsed="false">
      <c r="B159" s="2"/>
      <c r="C159" s="4"/>
    </row>
    <row r="160" customFormat="false" ht="14.4" hidden="false" customHeight="false" outlineLevel="0" collapsed="false">
      <c r="B160" s="2"/>
      <c r="C160" s="4"/>
    </row>
    <row r="161" customFormat="false" ht="14.4" hidden="false" customHeight="false" outlineLevel="0" collapsed="false">
      <c r="B161" s="2"/>
      <c r="C161" s="4"/>
    </row>
    <row r="162" customFormat="false" ht="14.4" hidden="false" customHeight="false" outlineLevel="0" collapsed="false">
      <c r="B162" s="2"/>
      <c r="C162" s="4"/>
    </row>
    <row r="163" customFormat="false" ht="14.4" hidden="false" customHeight="false" outlineLevel="0" collapsed="false">
      <c r="B163" s="2"/>
      <c r="C163" s="4"/>
    </row>
    <row r="164" customFormat="false" ht="14.4" hidden="false" customHeight="false" outlineLevel="0" collapsed="false">
      <c r="B164" s="2"/>
      <c r="C164" s="4"/>
    </row>
    <row r="165" customFormat="false" ht="14.4" hidden="false" customHeight="false" outlineLevel="0" collapsed="false">
      <c r="B165" s="2"/>
      <c r="C165" s="4"/>
    </row>
    <row r="166" customFormat="false" ht="14.4" hidden="false" customHeight="false" outlineLevel="0" collapsed="false">
      <c r="B166" s="2"/>
      <c r="C166" s="4"/>
    </row>
    <row r="167" customFormat="false" ht="14.4" hidden="false" customHeight="false" outlineLevel="0" collapsed="false">
      <c r="B167" s="2"/>
      <c r="C167" s="4"/>
    </row>
    <row r="168" customFormat="false" ht="14.4" hidden="false" customHeight="false" outlineLevel="0" collapsed="false">
      <c r="B168" s="2"/>
      <c r="C168" s="4"/>
    </row>
    <row r="169" customFormat="false" ht="14.4" hidden="false" customHeight="false" outlineLevel="0" collapsed="false">
      <c r="B169" s="2"/>
      <c r="C169" s="4"/>
    </row>
    <row r="170" customFormat="false" ht="14.4" hidden="false" customHeight="false" outlineLevel="0" collapsed="false">
      <c r="B170" s="2"/>
      <c r="C170" s="4"/>
    </row>
    <row r="171" customFormat="false" ht="14.4" hidden="false" customHeight="false" outlineLevel="0" collapsed="false">
      <c r="B171" s="2"/>
      <c r="C171" s="4"/>
    </row>
    <row r="172" customFormat="false" ht="14.4" hidden="false" customHeight="false" outlineLevel="0" collapsed="false">
      <c r="B172" s="2"/>
      <c r="C172" s="4"/>
    </row>
    <row r="173" customFormat="false" ht="14.4" hidden="false" customHeight="false" outlineLevel="0" collapsed="false">
      <c r="B173" s="2"/>
      <c r="C173" s="4"/>
    </row>
    <row r="174" customFormat="false" ht="14.4" hidden="false" customHeight="false" outlineLevel="0" collapsed="false">
      <c r="B174" s="2"/>
      <c r="C174" s="4"/>
    </row>
    <row r="175" customFormat="false" ht="14.4" hidden="false" customHeight="false" outlineLevel="0" collapsed="false">
      <c r="B175" s="2"/>
      <c r="C175" s="4"/>
    </row>
    <row r="176" customFormat="false" ht="14.4" hidden="false" customHeight="false" outlineLevel="0" collapsed="false">
      <c r="B176" s="2"/>
      <c r="C176" s="4"/>
    </row>
    <row r="177" customFormat="false" ht="14.4" hidden="false" customHeight="false" outlineLevel="0" collapsed="false">
      <c r="B177" s="2"/>
      <c r="C177" s="4"/>
    </row>
    <row r="178" customFormat="false" ht="14.4" hidden="false" customHeight="false" outlineLevel="0" collapsed="false">
      <c r="B178" s="2"/>
      <c r="C178" s="4"/>
    </row>
    <row r="179" customFormat="false" ht="14.4" hidden="false" customHeight="false" outlineLevel="0" collapsed="false">
      <c r="B179" s="2"/>
      <c r="C179" s="4"/>
    </row>
    <row r="180" customFormat="false" ht="14.4" hidden="false" customHeight="false" outlineLevel="0" collapsed="false">
      <c r="B180" s="2"/>
      <c r="C180" s="4"/>
    </row>
    <row r="181" customFormat="false" ht="14.4" hidden="false" customHeight="false" outlineLevel="0" collapsed="false">
      <c r="B181" s="2"/>
      <c r="C181" s="4"/>
    </row>
    <row r="182" customFormat="false" ht="14.4" hidden="false" customHeight="false" outlineLevel="0" collapsed="false">
      <c r="B182" s="2"/>
      <c r="C182" s="4"/>
    </row>
    <row r="183" customFormat="false" ht="14.4" hidden="false" customHeight="false" outlineLevel="0" collapsed="false">
      <c r="B183" s="2"/>
      <c r="C183" s="4"/>
    </row>
    <row r="184" customFormat="false" ht="14.4" hidden="false" customHeight="false" outlineLevel="0" collapsed="false">
      <c r="B184" s="2"/>
      <c r="C184" s="4"/>
    </row>
    <row r="185" customFormat="false" ht="14.4" hidden="false" customHeight="false" outlineLevel="0" collapsed="false">
      <c r="B185" s="2"/>
      <c r="C185" s="4"/>
    </row>
    <row r="186" customFormat="false" ht="14.4" hidden="false" customHeight="false" outlineLevel="0" collapsed="false">
      <c r="B186" s="2"/>
      <c r="C186" s="4"/>
    </row>
    <row r="187" customFormat="false" ht="14.4" hidden="false" customHeight="false" outlineLevel="0" collapsed="false">
      <c r="B187" s="2"/>
      <c r="C187" s="4"/>
    </row>
    <row r="188" customFormat="false" ht="14.4" hidden="false" customHeight="false" outlineLevel="0" collapsed="false">
      <c r="B188" s="2"/>
      <c r="C188" s="4"/>
    </row>
    <row r="189" customFormat="false" ht="14.4" hidden="false" customHeight="false" outlineLevel="0" collapsed="false">
      <c r="B189" s="2"/>
      <c r="C189" s="4"/>
    </row>
    <row r="190" customFormat="false" ht="14.4" hidden="false" customHeight="false" outlineLevel="0" collapsed="false">
      <c r="B190" s="2"/>
      <c r="C190" s="4"/>
    </row>
    <row r="191" customFormat="false" ht="14.4" hidden="false" customHeight="false" outlineLevel="0" collapsed="false">
      <c r="B191" s="2"/>
      <c r="C191" s="4"/>
    </row>
    <row r="192" customFormat="false" ht="14.4" hidden="false" customHeight="false" outlineLevel="0" collapsed="false">
      <c r="B192" s="2"/>
      <c r="C192" s="4"/>
    </row>
    <row r="193" customFormat="false" ht="14.4" hidden="false" customHeight="false" outlineLevel="0" collapsed="false">
      <c r="B193" s="2"/>
      <c r="C193" s="4"/>
    </row>
    <row r="194" customFormat="false" ht="14.4" hidden="false" customHeight="false" outlineLevel="0" collapsed="false">
      <c r="B194" s="2"/>
      <c r="C194" s="4"/>
    </row>
    <row r="195" customFormat="false" ht="14.4" hidden="false" customHeight="false" outlineLevel="0" collapsed="false">
      <c r="B195" s="2"/>
      <c r="C195" s="4"/>
    </row>
    <row r="196" customFormat="false" ht="14.4" hidden="false" customHeight="false" outlineLevel="0" collapsed="false">
      <c r="B196" s="2"/>
      <c r="C196" s="4"/>
    </row>
    <row r="197" customFormat="false" ht="14.4" hidden="false" customHeight="false" outlineLevel="0" collapsed="false">
      <c r="B197" s="2"/>
      <c r="C197" s="4"/>
    </row>
    <row r="198" customFormat="false" ht="14.4" hidden="false" customHeight="false" outlineLevel="0" collapsed="false">
      <c r="B198" s="2"/>
      <c r="C198" s="4"/>
    </row>
    <row r="199" customFormat="false" ht="14.4" hidden="false" customHeight="false" outlineLevel="0" collapsed="false">
      <c r="B199" s="2"/>
      <c r="C199" s="4"/>
    </row>
    <row r="200" customFormat="false" ht="14.4" hidden="false" customHeight="false" outlineLevel="0" collapsed="false">
      <c r="B200" s="2"/>
      <c r="C200" s="4"/>
    </row>
    <row r="201" customFormat="false" ht="14.4" hidden="false" customHeight="false" outlineLevel="0" collapsed="false">
      <c r="B201" s="2"/>
      <c r="C201" s="4"/>
    </row>
    <row r="202" customFormat="false" ht="14.4" hidden="false" customHeight="false" outlineLevel="0" collapsed="false">
      <c r="B202" s="2"/>
      <c r="C202" s="4"/>
    </row>
    <row r="203" customFormat="false" ht="14.4" hidden="false" customHeight="false" outlineLevel="0" collapsed="false">
      <c r="B203" s="2"/>
      <c r="C203" s="4"/>
    </row>
    <row r="204" customFormat="false" ht="14.4" hidden="false" customHeight="false" outlineLevel="0" collapsed="false">
      <c r="B204" s="2"/>
      <c r="C204" s="4"/>
    </row>
    <row r="205" customFormat="false" ht="14.4" hidden="false" customHeight="false" outlineLevel="0" collapsed="false">
      <c r="B205" s="2"/>
      <c r="C205" s="4"/>
    </row>
    <row r="206" customFormat="false" ht="14.4" hidden="false" customHeight="false" outlineLevel="0" collapsed="false">
      <c r="B206" s="2"/>
      <c r="C206" s="4"/>
    </row>
    <row r="207" customFormat="false" ht="14.4" hidden="false" customHeight="false" outlineLevel="0" collapsed="false">
      <c r="B207" s="2"/>
      <c r="C207" s="4"/>
    </row>
    <row r="208" customFormat="false" ht="14.4" hidden="false" customHeight="false" outlineLevel="0" collapsed="false">
      <c r="B208" s="2"/>
      <c r="C208" s="4"/>
    </row>
    <row r="209" customFormat="false" ht="14.4" hidden="false" customHeight="false" outlineLevel="0" collapsed="false">
      <c r="B209" s="2"/>
      <c r="C209" s="4"/>
    </row>
    <row r="210" customFormat="false" ht="14.4" hidden="false" customHeight="false" outlineLevel="0" collapsed="false">
      <c r="B210" s="2"/>
      <c r="C210" s="4"/>
    </row>
    <row r="211" customFormat="false" ht="14.4" hidden="false" customHeight="false" outlineLevel="0" collapsed="false">
      <c r="B211" s="2"/>
      <c r="C211" s="4"/>
    </row>
    <row r="212" customFormat="false" ht="14.4" hidden="false" customHeight="false" outlineLevel="0" collapsed="false">
      <c r="B212" s="2"/>
      <c r="C212" s="4"/>
    </row>
    <row r="213" customFormat="false" ht="14.4" hidden="false" customHeight="false" outlineLevel="0" collapsed="false">
      <c r="B213" s="2"/>
      <c r="C213" s="4"/>
    </row>
    <row r="214" customFormat="false" ht="14.4" hidden="false" customHeight="false" outlineLevel="0" collapsed="false">
      <c r="B214" s="2"/>
      <c r="C214" s="4"/>
    </row>
    <row r="215" customFormat="false" ht="14.4" hidden="false" customHeight="false" outlineLevel="0" collapsed="false">
      <c r="B215" s="2"/>
      <c r="C215" s="4"/>
    </row>
    <row r="216" customFormat="false" ht="14.4" hidden="false" customHeight="false" outlineLevel="0" collapsed="false">
      <c r="B216" s="2"/>
      <c r="C216" s="4"/>
    </row>
    <row r="217" customFormat="false" ht="14.4" hidden="false" customHeight="false" outlineLevel="0" collapsed="false">
      <c r="B217" s="2"/>
      <c r="C217" s="4"/>
    </row>
    <row r="218" customFormat="false" ht="14.4" hidden="false" customHeight="false" outlineLevel="0" collapsed="false">
      <c r="B218" s="2"/>
      <c r="C218" s="4"/>
    </row>
    <row r="219" customFormat="false" ht="14.4" hidden="false" customHeight="false" outlineLevel="0" collapsed="false">
      <c r="B219" s="2"/>
      <c r="C219" s="4"/>
    </row>
    <row r="220" customFormat="false" ht="14.4" hidden="false" customHeight="false" outlineLevel="0" collapsed="false">
      <c r="B220" s="2"/>
      <c r="C220" s="4"/>
    </row>
    <row r="221" customFormat="false" ht="14.4" hidden="false" customHeight="false" outlineLevel="0" collapsed="false">
      <c r="B221" s="2"/>
      <c r="C221" s="4"/>
    </row>
    <row r="222" customFormat="false" ht="14.4" hidden="false" customHeight="false" outlineLevel="0" collapsed="false">
      <c r="B222" s="2"/>
      <c r="C222" s="4"/>
    </row>
    <row r="223" customFormat="false" ht="14.4" hidden="false" customHeight="false" outlineLevel="0" collapsed="false">
      <c r="B223" s="2"/>
      <c r="C223" s="4"/>
    </row>
    <row r="224" customFormat="false" ht="14.4" hidden="false" customHeight="false" outlineLevel="0" collapsed="false">
      <c r="B224" s="2"/>
      <c r="C224" s="4"/>
    </row>
    <row r="225" customFormat="false" ht="14.4" hidden="false" customHeight="false" outlineLevel="0" collapsed="false">
      <c r="B225" s="2"/>
      <c r="C225" s="4"/>
    </row>
    <row r="226" customFormat="false" ht="14.4" hidden="false" customHeight="false" outlineLevel="0" collapsed="false">
      <c r="B226" s="2"/>
      <c r="C226" s="4"/>
    </row>
    <row r="227" customFormat="false" ht="14.4" hidden="false" customHeight="false" outlineLevel="0" collapsed="false">
      <c r="B227" s="2"/>
      <c r="C227" s="4"/>
    </row>
    <row r="228" customFormat="false" ht="14.4" hidden="false" customHeight="false" outlineLevel="0" collapsed="false">
      <c r="B228" s="2"/>
      <c r="C228" s="4"/>
    </row>
    <row r="229" customFormat="false" ht="14.4" hidden="false" customHeight="false" outlineLevel="0" collapsed="false">
      <c r="B229" s="2"/>
      <c r="C229" s="4"/>
    </row>
    <row r="230" customFormat="false" ht="14.4" hidden="false" customHeight="false" outlineLevel="0" collapsed="false">
      <c r="B230" s="2"/>
      <c r="C230" s="4"/>
    </row>
    <row r="231" customFormat="false" ht="14.4" hidden="false" customHeight="false" outlineLevel="0" collapsed="false">
      <c r="B231" s="2"/>
      <c r="C231" s="4"/>
    </row>
    <row r="232" customFormat="false" ht="14.4" hidden="false" customHeight="false" outlineLevel="0" collapsed="false">
      <c r="B232" s="2"/>
      <c r="C232" s="4"/>
    </row>
    <row r="233" customFormat="false" ht="14.4" hidden="false" customHeight="false" outlineLevel="0" collapsed="false">
      <c r="B233" s="2"/>
      <c r="C233" s="4"/>
    </row>
    <row r="234" customFormat="false" ht="14.4" hidden="false" customHeight="false" outlineLevel="0" collapsed="false">
      <c r="B234" s="2"/>
      <c r="C234" s="4"/>
    </row>
    <row r="235" customFormat="false" ht="14.4" hidden="false" customHeight="false" outlineLevel="0" collapsed="false">
      <c r="B235" s="2"/>
      <c r="C235" s="4"/>
    </row>
    <row r="236" customFormat="false" ht="14.4" hidden="false" customHeight="false" outlineLevel="0" collapsed="false">
      <c r="B236" s="2"/>
      <c r="C236" s="4"/>
    </row>
    <row r="237" customFormat="false" ht="14.4" hidden="false" customHeight="false" outlineLevel="0" collapsed="false">
      <c r="B237" s="2"/>
      <c r="C237" s="4"/>
    </row>
    <row r="238" customFormat="false" ht="14.4" hidden="false" customHeight="false" outlineLevel="0" collapsed="false">
      <c r="B238" s="2"/>
      <c r="C238" s="4"/>
    </row>
    <row r="239" customFormat="false" ht="14.4" hidden="false" customHeight="false" outlineLevel="0" collapsed="false">
      <c r="B239" s="2"/>
      <c r="C239" s="4"/>
    </row>
    <row r="240" customFormat="false" ht="14.4" hidden="false" customHeight="false" outlineLevel="0" collapsed="false">
      <c r="B240" s="2"/>
      <c r="C240" s="4"/>
    </row>
    <row r="241" customFormat="false" ht="14.4" hidden="false" customHeight="false" outlineLevel="0" collapsed="false">
      <c r="B241" s="2"/>
      <c r="C241" s="4"/>
    </row>
    <row r="242" customFormat="false" ht="14.4" hidden="false" customHeight="false" outlineLevel="0" collapsed="false">
      <c r="B242" s="2"/>
      <c r="C242" s="4"/>
    </row>
    <row r="243" customFormat="false" ht="14.4" hidden="false" customHeight="false" outlineLevel="0" collapsed="false">
      <c r="B243" s="2"/>
      <c r="C243" s="4"/>
    </row>
    <row r="244" customFormat="false" ht="14.4" hidden="false" customHeight="false" outlineLevel="0" collapsed="false">
      <c r="B244" s="2"/>
      <c r="C244" s="4"/>
    </row>
    <row r="245" customFormat="false" ht="14.4" hidden="false" customHeight="false" outlineLevel="0" collapsed="false">
      <c r="B245" s="2"/>
      <c r="C245" s="4"/>
    </row>
    <row r="246" customFormat="false" ht="14.4" hidden="false" customHeight="false" outlineLevel="0" collapsed="false">
      <c r="B246" s="2"/>
      <c r="C246" s="4"/>
    </row>
    <row r="247" customFormat="false" ht="14.4" hidden="false" customHeight="false" outlineLevel="0" collapsed="false">
      <c r="B247" s="2"/>
      <c r="C247" s="4"/>
    </row>
    <row r="248" customFormat="false" ht="14.4" hidden="false" customHeight="false" outlineLevel="0" collapsed="false">
      <c r="B248" s="2"/>
      <c r="C248" s="4"/>
    </row>
    <row r="249" customFormat="false" ht="14.4" hidden="false" customHeight="false" outlineLevel="0" collapsed="false">
      <c r="B249" s="2"/>
      <c r="C249" s="4"/>
    </row>
    <row r="250" customFormat="false" ht="14.4" hidden="false" customHeight="false" outlineLevel="0" collapsed="false">
      <c r="B250" s="2"/>
      <c r="C250" s="4"/>
    </row>
    <row r="251" customFormat="false" ht="14.4" hidden="false" customHeight="false" outlineLevel="0" collapsed="false">
      <c r="B251" s="2"/>
      <c r="C251" s="4"/>
    </row>
    <row r="252" customFormat="false" ht="14.4" hidden="false" customHeight="false" outlineLevel="0" collapsed="false">
      <c r="B252" s="2"/>
      <c r="C252" s="4"/>
    </row>
    <row r="253" customFormat="false" ht="14.4" hidden="false" customHeight="false" outlineLevel="0" collapsed="false">
      <c r="B253" s="2"/>
      <c r="C253" s="4"/>
    </row>
    <row r="254" customFormat="false" ht="14.4" hidden="false" customHeight="false" outlineLevel="0" collapsed="false">
      <c r="B254" s="2"/>
      <c r="C254" s="4"/>
    </row>
    <row r="255" customFormat="false" ht="14.4" hidden="false" customHeight="false" outlineLevel="0" collapsed="false">
      <c r="B255" s="2"/>
      <c r="C255" s="4"/>
    </row>
    <row r="256" customFormat="false" ht="14.4" hidden="false" customHeight="false" outlineLevel="0" collapsed="false">
      <c r="B256" s="2"/>
      <c r="C256" s="4"/>
    </row>
    <row r="257" customFormat="false" ht="14.4" hidden="false" customHeight="false" outlineLevel="0" collapsed="false">
      <c r="B257" s="2"/>
      <c r="C257" s="4"/>
    </row>
    <row r="258" customFormat="false" ht="14.4" hidden="false" customHeight="false" outlineLevel="0" collapsed="false">
      <c r="B258" s="2"/>
      <c r="C258" s="4"/>
    </row>
    <row r="259" customFormat="false" ht="14.4" hidden="false" customHeight="false" outlineLevel="0" collapsed="false">
      <c r="B259" s="2"/>
      <c r="C259" s="4"/>
    </row>
    <row r="260" customFormat="false" ht="14.4" hidden="false" customHeight="false" outlineLevel="0" collapsed="false">
      <c r="B260" s="2"/>
      <c r="C260" s="4"/>
    </row>
    <row r="261" customFormat="false" ht="14.4" hidden="false" customHeight="false" outlineLevel="0" collapsed="false">
      <c r="B261" s="2"/>
      <c r="C261" s="4"/>
    </row>
    <row r="262" customFormat="false" ht="14.4" hidden="false" customHeight="false" outlineLevel="0" collapsed="false">
      <c r="B262" s="2"/>
      <c r="C262" s="4"/>
    </row>
    <row r="263" customFormat="false" ht="14.4" hidden="false" customHeight="false" outlineLevel="0" collapsed="false">
      <c r="B263" s="2"/>
      <c r="C263" s="4"/>
    </row>
    <row r="264" customFormat="false" ht="14.4" hidden="false" customHeight="false" outlineLevel="0" collapsed="false">
      <c r="B264" s="2"/>
      <c r="C264" s="4"/>
    </row>
    <row r="265" customFormat="false" ht="14.4" hidden="false" customHeight="false" outlineLevel="0" collapsed="false">
      <c r="B265" s="2"/>
      <c r="C265" s="4"/>
    </row>
    <row r="266" customFormat="false" ht="14.4" hidden="false" customHeight="false" outlineLevel="0" collapsed="false">
      <c r="B266" s="2"/>
      <c r="C266" s="4"/>
    </row>
    <row r="267" customFormat="false" ht="14.4" hidden="false" customHeight="false" outlineLevel="0" collapsed="false">
      <c r="B267" s="2"/>
      <c r="C267" s="4"/>
    </row>
    <row r="268" customFormat="false" ht="14.4" hidden="false" customHeight="false" outlineLevel="0" collapsed="false">
      <c r="B268" s="2"/>
      <c r="C268" s="4"/>
    </row>
    <row r="269" customFormat="false" ht="14.4" hidden="false" customHeight="false" outlineLevel="0" collapsed="false">
      <c r="B269" s="2"/>
      <c r="C269" s="4"/>
    </row>
    <row r="270" customFormat="false" ht="14.4" hidden="false" customHeight="false" outlineLevel="0" collapsed="false">
      <c r="B270" s="2"/>
      <c r="C270" s="4"/>
    </row>
    <row r="271" customFormat="false" ht="14.4" hidden="false" customHeight="false" outlineLevel="0" collapsed="false">
      <c r="B271" s="2"/>
      <c r="C271" s="4"/>
    </row>
    <row r="272" customFormat="false" ht="14.4" hidden="false" customHeight="false" outlineLevel="0" collapsed="false">
      <c r="B272" s="2"/>
      <c r="C272" s="4"/>
    </row>
    <row r="273" customFormat="false" ht="14.4" hidden="false" customHeight="false" outlineLevel="0" collapsed="false">
      <c r="B273" s="2"/>
      <c r="C273" s="4"/>
    </row>
    <row r="274" customFormat="false" ht="14.4" hidden="false" customHeight="false" outlineLevel="0" collapsed="false">
      <c r="B274" s="2"/>
      <c r="C274" s="4"/>
    </row>
    <row r="275" customFormat="false" ht="14.4" hidden="false" customHeight="false" outlineLevel="0" collapsed="false">
      <c r="B275" s="2"/>
      <c r="C275" s="4"/>
    </row>
    <row r="276" customFormat="false" ht="14.4" hidden="false" customHeight="false" outlineLevel="0" collapsed="false">
      <c r="B276" s="2"/>
      <c r="C276" s="4"/>
    </row>
    <row r="277" customFormat="false" ht="14.4" hidden="false" customHeight="false" outlineLevel="0" collapsed="false">
      <c r="B277" s="2"/>
      <c r="C277" s="4"/>
    </row>
    <row r="278" customFormat="false" ht="14.4" hidden="false" customHeight="false" outlineLevel="0" collapsed="false">
      <c r="B278" s="2"/>
      <c r="C278" s="4"/>
    </row>
    <row r="279" customFormat="false" ht="14.4" hidden="false" customHeight="false" outlineLevel="0" collapsed="false">
      <c r="B279" s="2"/>
      <c r="C279" s="4"/>
    </row>
    <row r="280" customFormat="false" ht="14.4" hidden="false" customHeight="false" outlineLevel="0" collapsed="false">
      <c r="B280" s="2"/>
      <c r="C280" s="4"/>
    </row>
    <row r="281" customFormat="false" ht="14.4" hidden="false" customHeight="false" outlineLevel="0" collapsed="false">
      <c r="B281" s="2"/>
      <c r="C281" s="4"/>
    </row>
    <row r="282" customFormat="false" ht="14.4" hidden="false" customHeight="false" outlineLevel="0" collapsed="false">
      <c r="B282" s="2"/>
      <c r="C282" s="4"/>
    </row>
    <row r="283" customFormat="false" ht="14.4" hidden="false" customHeight="false" outlineLevel="0" collapsed="false">
      <c r="B283" s="2"/>
      <c r="C283" s="4"/>
    </row>
    <row r="284" customFormat="false" ht="14.4" hidden="false" customHeight="false" outlineLevel="0" collapsed="false">
      <c r="B284" s="2"/>
      <c r="C284" s="4"/>
    </row>
    <row r="285" customFormat="false" ht="14.4" hidden="false" customHeight="false" outlineLevel="0" collapsed="false">
      <c r="B285" s="2"/>
      <c r="C285" s="4"/>
    </row>
    <row r="286" customFormat="false" ht="14.4" hidden="false" customHeight="false" outlineLevel="0" collapsed="false">
      <c r="B286" s="2"/>
      <c r="C286" s="4"/>
    </row>
    <row r="287" customFormat="false" ht="14.4" hidden="false" customHeight="false" outlineLevel="0" collapsed="false">
      <c r="B287" s="2"/>
      <c r="C287" s="4"/>
    </row>
    <row r="288" customFormat="false" ht="14.4" hidden="false" customHeight="false" outlineLevel="0" collapsed="false">
      <c r="B288" s="2"/>
      <c r="C288" s="4"/>
    </row>
    <row r="289" customFormat="false" ht="14.4" hidden="false" customHeight="false" outlineLevel="0" collapsed="false">
      <c r="B289" s="2"/>
      <c r="C289" s="4"/>
    </row>
    <row r="290" customFormat="false" ht="14.4" hidden="false" customHeight="false" outlineLevel="0" collapsed="false">
      <c r="B290" s="2"/>
      <c r="C290" s="4"/>
    </row>
    <row r="291" customFormat="false" ht="14.4" hidden="false" customHeight="false" outlineLevel="0" collapsed="false">
      <c r="B291" s="2"/>
      <c r="C291" s="4"/>
    </row>
    <row r="292" customFormat="false" ht="14.4" hidden="false" customHeight="false" outlineLevel="0" collapsed="false">
      <c r="B292" s="2"/>
      <c r="C292" s="4"/>
    </row>
    <row r="293" customFormat="false" ht="14.4" hidden="false" customHeight="false" outlineLevel="0" collapsed="false">
      <c r="B293" s="2"/>
      <c r="C293" s="4"/>
    </row>
    <row r="294" customFormat="false" ht="14.4" hidden="false" customHeight="false" outlineLevel="0" collapsed="false">
      <c r="B294" s="2"/>
      <c r="C294" s="4"/>
    </row>
    <row r="295" customFormat="false" ht="14.4" hidden="false" customHeight="false" outlineLevel="0" collapsed="false">
      <c r="B295" s="2"/>
      <c r="C295" s="4"/>
    </row>
    <row r="296" customFormat="false" ht="14.4" hidden="false" customHeight="false" outlineLevel="0" collapsed="false">
      <c r="B296" s="2"/>
      <c r="C296" s="4"/>
    </row>
    <row r="297" customFormat="false" ht="14.4" hidden="false" customHeight="false" outlineLevel="0" collapsed="false">
      <c r="B297" s="2"/>
      <c r="C297" s="4"/>
    </row>
    <row r="298" customFormat="false" ht="14.4" hidden="false" customHeight="false" outlineLevel="0" collapsed="false">
      <c r="B298" s="2"/>
      <c r="C298" s="4"/>
    </row>
    <row r="299" customFormat="false" ht="14.4" hidden="false" customHeight="false" outlineLevel="0" collapsed="false">
      <c r="B299" s="2"/>
      <c r="C299" s="4"/>
    </row>
    <row r="300" customFormat="false" ht="14.4" hidden="false" customHeight="false" outlineLevel="0" collapsed="false">
      <c r="B300" s="2"/>
      <c r="C300" s="4"/>
    </row>
    <row r="301" customFormat="false" ht="14.4" hidden="false" customHeight="false" outlineLevel="0" collapsed="false">
      <c r="B301" s="2"/>
      <c r="C301" s="4"/>
    </row>
    <row r="302" customFormat="false" ht="14.4" hidden="false" customHeight="false" outlineLevel="0" collapsed="false">
      <c r="B302" s="2"/>
      <c r="C302" s="4"/>
    </row>
    <row r="303" customFormat="false" ht="14.4" hidden="false" customHeight="false" outlineLevel="0" collapsed="false">
      <c r="B303" s="2"/>
      <c r="C303" s="4"/>
    </row>
    <row r="304" customFormat="false" ht="14.4" hidden="false" customHeight="false" outlineLevel="0" collapsed="false">
      <c r="B304" s="2"/>
      <c r="C304" s="4"/>
    </row>
    <row r="305" customFormat="false" ht="14.4" hidden="false" customHeight="false" outlineLevel="0" collapsed="false">
      <c r="B305" s="2"/>
      <c r="C305" s="4"/>
    </row>
    <row r="306" customFormat="false" ht="14.4" hidden="false" customHeight="false" outlineLevel="0" collapsed="false">
      <c r="B306" s="2"/>
      <c r="C306" s="4"/>
    </row>
    <row r="307" customFormat="false" ht="14.4" hidden="false" customHeight="false" outlineLevel="0" collapsed="false">
      <c r="B307" s="2"/>
      <c r="C307" s="4"/>
    </row>
    <row r="308" customFormat="false" ht="14.4" hidden="false" customHeight="false" outlineLevel="0" collapsed="false">
      <c r="B308" s="2"/>
      <c r="C308" s="4"/>
    </row>
    <row r="309" customFormat="false" ht="14.4" hidden="false" customHeight="false" outlineLevel="0" collapsed="false">
      <c r="B309" s="2"/>
      <c r="C309" s="4"/>
    </row>
    <row r="310" customFormat="false" ht="14.4" hidden="false" customHeight="false" outlineLevel="0" collapsed="false">
      <c r="B310" s="2"/>
      <c r="C310" s="4"/>
    </row>
    <row r="311" customFormat="false" ht="14.4" hidden="false" customHeight="false" outlineLevel="0" collapsed="false">
      <c r="B311" s="2"/>
      <c r="C311" s="4"/>
    </row>
    <row r="312" customFormat="false" ht="14.4" hidden="false" customHeight="false" outlineLevel="0" collapsed="false">
      <c r="B312" s="2"/>
      <c r="C312" s="4"/>
    </row>
    <row r="313" customFormat="false" ht="14.4" hidden="false" customHeight="false" outlineLevel="0" collapsed="false">
      <c r="B313" s="2"/>
      <c r="C313" s="4"/>
    </row>
    <row r="314" customFormat="false" ht="14.4" hidden="false" customHeight="false" outlineLevel="0" collapsed="false">
      <c r="B314" s="2"/>
      <c r="C314" s="4"/>
    </row>
    <row r="315" customFormat="false" ht="14.4" hidden="false" customHeight="false" outlineLevel="0" collapsed="false">
      <c r="B315" s="2"/>
      <c r="C315" s="4"/>
    </row>
    <row r="316" customFormat="false" ht="14.4" hidden="false" customHeight="false" outlineLevel="0" collapsed="false">
      <c r="B316" s="2"/>
      <c r="C316" s="4"/>
    </row>
    <row r="317" customFormat="false" ht="14.4" hidden="false" customHeight="false" outlineLevel="0" collapsed="false">
      <c r="B317" s="2"/>
      <c r="C317" s="4"/>
    </row>
    <row r="318" customFormat="false" ht="14.4" hidden="false" customHeight="false" outlineLevel="0" collapsed="false">
      <c r="B318" s="2"/>
      <c r="C318" s="4"/>
    </row>
    <row r="319" customFormat="false" ht="14.4" hidden="false" customHeight="false" outlineLevel="0" collapsed="false">
      <c r="B319" s="2"/>
      <c r="C319" s="4"/>
    </row>
    <row r="320" customFormat="false" ht="14.4" hidden="false" customHeight="false" outlineLevel="0" collapsed="false">
      <c r="B320" s="2"/>
      <c r="C320" s="4"/>
    </row>
    <row r="321" customFormat="false" ht="14.4" hidden="false" customHeight="false" outlineLevel="0" collapsed="false">
      <c r="B321" s="2"/>
      <c r="C321" s="4"/>
    </row>
    <row r="322" customFormat="false" ht="14.4" hidden="false" customHeight="false" outlineLevel="0" collapsed="false">
      <c r="B322" s="2"/>
      <c r="C322" s="4"/>
    </row>
    <row r="323" customFormat="false" ht="14.4" hidden="false" customHeight="false" outlineLevel="0" collapsed="false">
      <c r="B323" s="2"/>
      <c r="C323" s="4"/>
    </row>
    <row r="324" customFormat="false" ht="14.4" hidden="false" customHeight="false" outlineLevel="0" collapsed="false">
      <c r="B324" s="2"/>
      <c r="C324" s="4"/>
    </row>
    <row r="325" customFormat="false" ht="14.4" hidden="false" customHeight="false" outlineLevel="0" collapsed="false">
      <c r="B325" s="2"/>
      <c r="C325" s="4"/>
    </row>
    <row r="326" customFormat="false" ht="14.4" hidden="false" customHeight="false" outlineLevel="0" collapsed="false">
      <c r="B326" s="2"/>
      <c r="C326" s="4"/>
    </row>
    <row r="327" customFormat="false" ht="14.4" hidden="false" customHeight="false" outlineLevel="0" collapsed="false">
      <c r="B327" s="2"/>
      <c r="C327" s="4"/>
    </row>
    <row r="328" customFormat="false" ht="14.4" hidden="false" customHeight="false" outlineLevel="0" collapsed="false">
      <c r="B328" s="2"/>
      <c r="C328" s="4"/>
    </row>
    <row r="329" customFormat="false" ht="14.4" hidden="false" customHeight="false" outlineLevel="0" collapsed="false">
      <c r="B329" s="2"/>
      <c r="C329" s="4"/>
    </row>
    <row r="330" customFormat="false" ht="14.4" hidden="false" customHeight="false" outlineLevel="0" collapsed="false">
      <c r="B330" s="2"/>
      <c r="C330" s="4"/>
    </row>
    <row r="331" customFormat="false" ht="14.4" hidden="false" customHeight="false" outlineLevel="0" collapsed="false">
      <c r="B331" s="2"/>
      <c r="C331" s="4"/>
    </row>
    <row r="332" customFormat="false" ht="14.4" hidden="false" customHeight="false" outlineLevel="0" collapsed="false">
      <c r="B332" s="2"/>
      <c r="C332" s="4"/>
    </row>
    <row r="333" customFormat="false" ht="14.4" hidden="false" customHeight="false" outlineLevel="0" collapsed="false">
      <c r="B333" s="2"/>
      <c r="C333" s="4"/>
    </row>
    <row r="334" customFormat="false" ht="14.4" hidden="false" customHeight="false" outlineLevel="0" collapsed="false">
      <c r="B334" s="2"/>
      <c r="C334" s="4"/>
    </row>
    <row r="335" customFormat="false" ht="14.4" hidden="false" customHeight="false" outlineLevel="0" collapsed="false">
      <c r="B335" s="2"/>
      <c r="C335" s="4"/>
    </row>
    <row r="336" customFormat="false" ht="14.4" hidden="false" customHeight="false" outlineLevel="0" collapsed="false">
      <c r="B336" s="2"/>
      <c r="C336" s="4"/>
    </row>
    <row r="337" customFormat="false" ht="14.4" hidden="false" customHeight="false" outlineLevel="0" collapsed="false">
      <c r="B337" s="2"/>
      <c r="C337" s="4"/>
    </row>
    <row r="338" customFormat="false" ht="14.4" hidden="false" customHeight="false" outlineLevel="0" collapsed="false">
      <c r="B338" s="2"/>
      <c r="C338" s="4"/>
    </row>
    <row r="339" customFormat="false" ht="14.4" hidden="false" customHeight="false" outlineLevel="0" collapsed="false">
      <c r="B339" s="2"/>
      <c r="C339" s="4"/>
    </row>
    <row r="340" customFormat="false" ht="14.4" hidden="false" customHeight="false" outlineLevel="0" collapsed="false">
      <c r="B340" s="2"/>
      <c r="C340" s="4"/>
    </row>
    <row r="341" customFormat="false" ht="14.4" hidden="false" customHeight="false" outlineLevel="0" collapsed="false">
      <c r="B341" s="2"/>
      <c r="C341" s="4"/>
    </row>
    <row r="342" customFormat="false" ht="14.4" hidden="false" customHeight="false" outlineLevel="0" collapsed="false">
      <c r="B342" s="2"/>
      <c r="C342" s="4"/>
    </row>
    <row r="343" customFormat="false" ht="14.4" hidden="false" customHeight="false" outlineLevel="0" collapsed="false">
      <c r="B343" s="2"/>
      <c r="C343" s="4"/>
    </row>
    <row r="344" customFormat="false" ht="14.4" hidden="false" customHeight="false" outlineLevel="0" collapsed="false">
      <c r="B344" s="2"/>
      <c r="C344" s="4"/>
    </row>
    <row r="345" customFormat="false" ht="14.4" hidden="false" customHeight="false" outlineLevel="0" collapsed="false">
      <c r="B345" s="2"/>
      <c r="C345" s="4"/>
    </row>
    <row r="346" customFormat="false" ht="14.4" hidden="false" customHeight="false" outlineLevel="0" collapsed="false">
      <c r="B346" s="2"/>
      <c r="C346" s="4"/>
    </row>
    <row r="347" customFormat="false" ht="14.4" hidden="false" customHeight="false" outlineLevel="0" collapsed="false">
      <c r="B347" s="2"/>
      <c r="C347" s="4"/>
    </row>
    <row r="348" customFormat="false" ht="14.4" hidden="false" customHeight="false" outlineLevel="0" collapsed="false">
      <c r="B348" s="2"/>
      <c r="C348" s="4"/>
    </row>
    <row r="349" customFormat="false" ht="14.4" hidden="false" customHeight="false" outlineLevel="0" collapsed="false">
      <c r="B349" s="2"/>
      <c r="C349" s="4"/>
    </row>
    <row r="350" customFormat="false" ht="14.4" hidden="false" customHeight="false" outlineLevel="0" collapsed="false">
      <c r="B350" s="2"/>
      <c r="C350" s="4"/>
    </row>
    <row r="351" customFormat="false" ht="14.4" hidden="false" customHeight="false" outlineLevel="0" collapsed="false">
      <c r="B351" s="2"/>
      <c r="C351" s="4"/>
    </row>
    <row r="352" customFormat="false" ht="14.4" hidden="false" customHeight="false" outlineLevel="0" collapsed="false">
      <c r="B352" s="2"/>
      <c r="C352" s="4"/>
    </row>
    <row r="353" customFormat="false" ht="14.4" hidden="false" customHeight="false" outlineLevel="0" collapsed="false">
      <c r="B353" s="2"/>
      <c r="C353" s="4"/>
    </row>
    <row r="354" customFormat="false" ht="14.4" hidden="false" customHeight="false" outlineLevel="0" collapsed="false">
      <c r="B354" s="2"/>
      <c r="C354" s="4"/>
    </row>
    <row r="355" customFormat="false" ht="14.4" hidden="false" customHeight="false" outlineLevel="0" collapsed="false">
      <c r="B355" s="2"/>
      <c r="C355" s="4"/>
    </row>
    <row r="356" customFormat="false" ht="14.4" hidden="false" customHeight="false" outlineLevel="0" collapsed="false">
      <c r="B356" s="2"/>
      <c r="C356" s="4"/>
    </row>
    <row r="357" customFormat="false" ht="14.4" hidden="false" customHeight="false" outlineLevel="0" collapsed="false">
      <c r="B357" s="2"/>
      <c r="C357" s="4"/>
    </row>
    <row r="358" customFormat="false" ht="14.4" hidden="false" customHeight="false" outlineLevel="0" collapsed="false">
      <c r="B358" s="2"/>
      <c r="C358" s="4"/>
    </row>
    <row r="359" customFormat="false" ht="14.4" hidden="false" customHeight="false" outlineLevel="0" collapsed="false">
      <c r="B359" s="2"/>
      <c r="C359" s="4"/>
    </row>
    <row r="360" customFormat="false" ht="14.4" hidden="false" customHeight="false" outlineLevel="0" collapsed="false">
      <c r="B360" s="2"/>
      <c r="C360" s="4"/>
    </row>
    <row r="361" customFormat="false" ht="14.4" hidden="false" customHeight="false" outlineLevel="0" collapsed="false">
      <c r="B361" s="2"/>
      <c r="C361" s="4"/>
    </row>
    <row r="362" customFormat="false" ht="14.4" hidden="false" customHeight="false" outlineLevel="0" collapsed="false">
      <c r="B362" s="2"/>
      <c r="C362" s="4"/>
    </row>
    <row r="363" customFormat="false" ht="14.4" hidden="false" customHeight="false" outlineLevel="0" collapsed="false">
      <c r="B363" s="2"/>
      <c r="C363" s="4"/>
    </row>
    <row r="364" customFormat="false" ht="14.4" hidden="false" customHeight="false" outlineLevel="0" collapsed="false">
      <c r="B364" s="2"/>
      <c r="C364" s="4"/>
    </row>
    <row r="365" customFormat="false" ht="14.4" hidden="false" customHeight="false" outlineLevel="0" collapsed="false">
      <c r="B365" s="2"/>
      <c r="C365" s="4"/>
    </row>
    <row r="366" customFormat="false" ht="14.4" hidden="false" customHeight="false" outlineLevel="0" collapsed="false">
      <c r="B366" s="2"/>
      <c r="C366" s="4"/>
    </row>
    <row r="367" customFormat="false" ht="14.4" hidden="false" customHeight="false" outlineLevel="0" collapsed="false">
      <c r="B367" s="2"/>
      <c r="C367" s="4"/>
    </row>
    <row r="368" customFormat="false" ht="14.4" hidden="false" customHeight="false" outlineLevel="0" collapsed="false">
      <c r="B368" s="2"/>
      <c r="C368" s="4"/>
    </row>
    <row r="369" customFormat="false" ht="14.4" hidden="false" customHeight="false" outlineLevel="0" collapsed="false">
      <c r="B369" s="2"/>
      <c r="C369" s="4"/>
    </row>
    <row r="370" customFormat="false" ht="14.4" hidden="false" customHeight="false" outlineLevel="0" collapsed="false">
      <c r="B370" s="2"/>
      <c r="C370" s="4"/>
    </row>
    <row r="371" customFormat="false" ht="14.4" hidden="false" customHeight="false" outlineLevel="0" collapsed="false">
      <c r="B371" s="2"/>
      <c r="C371" s="4"/>
    </row>
    <row r="372" customFormat="false" ht="14.4" hidden="false" customHeight="false" outlineLevel="0" collapsed="false">
      <c r="B372" s="2"/>
      <c r="C372" s="4"/>
    </row>
    <row r="373" customFormat="false" ht="14.4" hidden="false" customHeight="false" outlineLevel="0" collapsed="false">
      <c r="B373" s="2"/>
      <c r="C373" s="4"/>
    </row>
    <row r="374" customFormat="false" ht="14.4" hidden="false" customHeight="false" outlineLevel="0" collapsed="false">
      <c r="B374" s="2"/>
      <c r="C374" s="4"/>
    </row>
    <row r="375" customFormat="false" ht="14.4" hidden="false" customHeight="false" outlineLevel="0" collapsed="false">
      <c r="B375" s="2"/>
      <c r="C375" s="4"/>
    </row>
    <row r="376" customFormat="false" ht="14.4" hidden="false" customHeight="false" outlineLevel="0" collapsed="false">
      <c r="B376" s="2"/>
      <c r="C376" s="4"/>
    </row>
    <row r="377" customFormat="false" ht="14.4" hidden="false" customHeight="false" outlineLevel="0" collapsed="false">
      <c r="B377" s="2"/>
      <c r="C377" s="4"/>
    </row>
    <row r="378" customFormat="false" ht="14.4" hidden="false" customHeight="false" outlineLevel="0" collapsed="false">
      <c r="B378" s="2"/>
      <c r="C378" s="4"/>
    </row>
    <row r="379" customFormat="false" ht="14.4" hidden="false" customHeight="false" outlineLevel="0" collapsed="false">
      <c r="B379" s="2"/>
      <c r="C379" s="4"/>
    </row>
    <row r="380" customFormat="false" ht="14.4" hidden="false" customHeight="false" outlineLevel="0" collapsed="false">
      <c r="B380" s="2"/>
      <c r="C380" s="4"/>
    </row>
    <row r="381" customFormat="false" ht="14.4" hidden="false" customHeight="false" outlineLevel="0" collapsed="false">
      <c r="B381" s="2"/>
      <c r="C381" s="4"/>
    </row>
    <row r="382" customFormat="false" ht="14.4" hidden="false" customHeight="false" outlineLevel="0" collapsed="false">
      <c r="B382" s="2"/>
      <c r="C382" s="4"/>
    </row>
    <row r="383" customFormat="false" ht="14.4" hidden="false" customHeight="false" outlineLevel="0" collapsed="false">
      <c r="B383" s="2"/>
      <c r="C383" s="4"/>
    </row>
    <row r="384" customFormat="false" ht="14.4" hidden="false" customHeight="false" outlineLevel="0" collapsed="false">
      <c r="B384" s="2"/>
      <c r="C384" s="4"/>
    </row>
    <row r="385" customFormat="false" ht="14.4" hidden="false" customHeight="false" outlineLevel="0" collapsed="false">
      <c r="B385" s="2"/>
      <c r="C385" s="4"/>
    </row>
    <row r="386" customFormat="false" ht="14.4" hidden="false" customHeight="false" outlineLevel="0" collapsed="false">
      <c r="B386" s="2"/>
      <c r="C386" s="4"/>
    </row>
    <row r="387" customFormat="false" ht="14.4" hidden="false" customHeight="false" outlineLevel="0" collapsed="false">
      <c r="B387" s="2"/>
      <c r="C387" s="4"/>
    </row>
    <row r="388" customFormat="false" ht="14.4" hidden="false" customHeight="false" outlineLevel="0" collapsed="false">
      <c r="B388" s="2"/>
      <c r="C388" s="4"/>
    </row>
    <row r="389" customFormat="false" ht="14.4" hidden="false" customHeight="false" outlineLevel="0" collapsed="false">
      <c r="B389" s="2"/>
      <c r="C389" s="4"/>
    </row>
    <row r="390" customFormat="false" ht="14.4" hidden="false" customHeight="false" outlineLevel="0" collapsed="false">
      <c r="B390" s="2"/>
      <c r="C390" s="4"/>
    </row>
    <row r="391" customFormat="false" ht="14.4" hidden="false" customHeight="false" outlineLevel="0" collapsed="false">
      <c r="B391" s="2"/>
      <c r="C391" s="4"/>
    </row>
    <row r="392" customFormat="false" ht="14.4" hidden="false" customHeight="false" outlineLevel="0" collapsed="false">
      <c r="B392" s="2"/>
      <c r="C392" s="4"/>
    </row>
    <row r="393" customFormat="false" ht="14.4" hidden="false" customHeight="false" outlineLevel="0" collapsed="false">
      <c r="B393" s="2"/>
      <c r="C393" s="4"/>
    </row>
    <row r="394" customFormat="false" ht="14.4" hidden="false" customHeight="false" outlineLevel="0" collapsed="false">
      <c r="B394" s="2"/>
      <c r="C394" s="4"/>
    </row>
    <row r="395" customFormat="false" ht="14.4" hidden="false" customHeight="false" outlineLevel="0" collapsed="false">
      <c r="B395" s="2"/>
      <c r="C395" s="4"/>
    </row>
    <row r="396" customFormat="false" ht="14.4" hidden="false" customHeight="false" outlineLevel="0" collapsed="false">
      <c r="B396" s="2"/>
      <c r="C396" s="4"/>
    </row>
    <row r="397" customFormat="false" ht="14.4" hidden="false" customHeight="false" outlineLevel="0" collapsed="false">
      <c r="B397" s="2"/>
      <c r="C397" s="4"/>
    </row>
    <row r="398" customFormat="false" ht="14.4" hidden="false" customHeight="false" outlineLevel="0" collapsed="false">
      <c r="B398" s="2"/>
      <c r="C398" s="4"/>
    </row>
    <row r="399" customFormat="false" ht="14.4" hidden="false" customHeight="false" outlineLevel="0" collapsed="false">
      <c r="B399" s="2"/>
      <c r="C399" s="4"/>
    </row>
    <row r="400" customFormat="false" ht="14.4" hidden="false" customHeight="false" outlineLevel="0" collapsed="false">
      <c r="B400" s="2"/>
      <c r="C400" s="4"/>
    </row>
    <row r="401" customFormat="false" ht="14.4" hidden="false" customHeight="false" outlineLevel="0" collapsed="false">
      <c r="B401" s="2"/>
      <c r="C401" s="4"/>
    </row>
    <row r="402" customFormat="false" ht="14.4" hidden="false" customHeight="false" outlineLevel="0" collapsed="false">
      <c r="B402" s="2"/>
      <c r="C402" s="4"/>
    </row>
    <row r="403" customFormat="false" ht="14.4" hidden="false" customHeight="false" outlineLevel="0" collapsed="false">
      <c r="B403" s="2"/>
      <c r="C403" s="4"/>
    </row>
    <row r="404" customFormat="false" ht="14.4" hidden="false" customHeight="false" outlineLevel="0" collapsed="false">
      <c r="B404" s="2"/>
      <c r="C404" s="4"/>
    </row>
    <row r="405" customFormat="false" ht="14.4" hidden="false" customHeight="false" outlineLevel="0" collapsed="false">
      <c r="B405" s="2"/>
      <c r="C405" s="4"/>
    </row>
    <row r="406" customFormat="false" ht="14.4" hidden="false" customHeight="false" outlineLevel="0" collapsed="false">
      <c r="B406" s="2"/>
      <c r="C406" s="4"/>
    </row>
    <row r="407" customFormat="false" ht="14.4" hidden="false" customHeight="false" outlineLevel="0" collapsed="false">
      <c r="B407" s="2"/>
      <c r="C407" s="4"/>
    </row>
    <row r="408" customFormat="false" ht="14.4" hidden="false" customHeight="false" outlineLevel="0" collapsed="false">
      <c r="B408" s="2"/>
      <c r="C408" s="4"/>
    </row>
    <row r="409" customFormat="false" ht="14.4" hidden="false" customHeight="false" outlineLevel="0" collapsed="false">
      <c r="B409" s="2"/>
      <c r="C409" s="4"/>
    </row>
    <row r="410" customFormat="false" ht="14.4" hidden="false" customHeight="false" outlineLevel="0" collapsed="false">
      <c r="B410" s="2"/>
      <c r="C410" s="4"/>
    </row>
    <row r="411" customFormat="false" ht="14.4" hidden="false" customHeight="false" outlineLevel="0" collapsed="false">
      <c r="B411" s="2"/>
      <c r="C411" s="4"/>
    </row>
    <row r="412" customFormat="false" ht="14.4" hidden="false" customHeight="false" outlineLevel="0" collapsed="false">
      <c r="B412" s="2"/>
      <c r="C412" s="4"/>
    </row>
    <row r="413" customFormat="false" ht="14.4" hidden="false" customHeight="false" outlineLevel="0" collapsed="false">
      <c r="B413" s="2"/>
      <c r="C413" s="4"/>
    </row>
    <row r="414" customFormat="false" ht="14.4" hidden="false" customHeight="false" outlineLevel="0" collapsed="false">
      <c r="B414" s="2"/>
    </row>
    <row r="415" customFormat="false" ht="14.4" hidden="false" customHeight="false" outlineLevel="0" collapsed="false">
      <c r="B415" s="2"/>
    </row>
    <row r="416" customFormat="false" ht="14.4" hidden="false" customHeight="false" outlineLevel="0" collapsed="false">
      <c r="B416" s="2"/>
    </row>
    <row r="417" customFormat="false" ht="14.4" hidden="false" customHeight="false" outlineLevel="0" collapsed="false">
      <c r="B417" s="2"/>
    </row>
    <row r="418" customFormat="false" ht="14.4" hidden="false" customHeight="false" outlineLevel="0" collapsed="false">
      <c r="B418" s="2"/>
    </row>
    <row r="419" customFormat="false" ht="14.4" hidden="false" customHeight="false" outlineLevel="0" collapsed="false">
      <c r="B419" s="2"/>
    </row>
    <row r="420" customFormat="false" ht="14.4" hidden="false" customHeight="false" outlineLevel="0" collapsed="false">
      <c r="B420" s="2"/>
    </row>
    <row r="421" customFormat="false" ht="14.4" hidden="false" customHeight="false" outlineLevel="0" collapsed="false">
      <c r="B421" s="2"/>
    </row>
    <row r="422" customFormat="false" ht="14.4" hidden="false" customHeight="false" outlineLevel="0" collapsed="false">
      <c r="B422" s="2"/>
    </row>
    <row r="423" customFormat="false" ht="14.4" hidden="false" customHeight="false" outlineLevel="0" collapsed="false">
      <c r="B423" s="2"/>
    </row>
    <row r="424" customFormat="false" ht="14.4" hidden="false" customHeight="false" outlineLevel="0" collapsed="false">
      <c r="B424" s="2"/>
    </row>
    <row r="425" customFormat="false" ht="14.4" hidden="false" customHeight="false" outlineLevel="0" collapsed="false">
      <c r="B425" s="2"/>
    </row>
    <row r="426" customFormat="false" ht="14.4" hidden="false" customHeight="false" outlineLevel="0" collapsed="false">
      <c r="B426" s="2"/>
    </row>
    <row r="427" customFormat="false" ht="14.4" hidden="false" customHeight="false" outlineLevel="0" collapsed="false">
      <c r="B427" s="2"/>
    </row>
    <row r="428" customFormat="false" ht="14.4" hidden="false" customHeight="false" outlineLevel="0" collapsed="false">
      <c r="B428" s="2"/>
    </row>
    <row r="429" customFormat="false" ht="14.4" hidden="false" customHeight="false" outlineLevel="0" collapsed="false">
      <c r="B429" s="2"/>
    </row>
    <row r="430" customFormat="false" ht="14.4" hidden="false" customHeight="false" outlineLevel="0" collapsed="false">
      <c r="B430" s="2"/>
    </row>
    <row r="431" customFormat="false" ht="14.4" hidden="false" customHeight="false" outlineLevel="0" collapsed="false">
      <c r="B431" s="2"/>
    </row>
    <row r="432" customFormat="false" ht="14.4" hidden="false" customHeight="false" outlineLevel="0" collapsed="false">
      <c r="B432" s="2"/>
    </row>
    <row r="433" customFormat="false" ht="14.4" hidden="false" customHeight="false" outlineLevel="0" collapsed="false">
      <c r="B433" s="2"/>
    </row>
    <row r="434" customFormat="false" ht="14.4" hidden="false" customHeight="false" outlineLevel="0" collapsed="false">
      <c r="B434" s="2"/>
    </row>
    <row r="435" customFormat="false" ht="14.4" hidden="false" customHeight="false" outlineLevel="0" collapsed="false">
      <c r="B435" s="2"/>
    </row>
    <row r="436" customFormat="false" ht="14.4" hidden="false" customHeight="false" outlineLevel="0" collapsed="false">
      <c r="B436" s="2"/>
    </row>
    <row r="437" customFormat="false" ht="14.4" hidden="false" customHeight="false" outlineLevel="0" collapsed="false">
      <c r="B437" s="2"/>
    </row>
    <row r="438" customFormat="false" ht="14.4" hidden="false" customHeight="false" outlineLevel="0" collapsed="false">
      <c r="B438" s="2"/>
    </row>
    <row r="439" customFormat="false" ht="14.4" hidden="false" customHeight="false" outlineLevel="0" collapsed="false">
      <c r="B439" s="2"/>
    </row>
    <row r="440" customFormat="false" ht="14.4" hidden="false" customHeight="false" outlineLevel="0" collapsed="false">
      <c r="B440" s="2"/>
    </row>
    <row r="441" customFormat="false" ht="14.4" hidden="false" customHeight="false" outlineLevel="0" collapsed="false">
      <c r="B441" s="2"/>
    </row>
    <row r="442" customFormat="false" ht="14.4" hidden="false" customHeight="false" outlineLevel="0" collapsed="false">
      <c r="B442" s="2"/>
    </row>
    <row r="443" customFormat="false" ht="14.4" hidden="false" customHeight="false" outlineLevel="0" collapsed="false">
      <c r="B443" s="2"/>
    </row>
    <row r="444" customFormat="false" ht="14.4" hidden="false" customHeight="false" outlineLevel="0" collapsed="false">
      <c r="B444" s="2"/>
    </row>
    <row r="445" customFormat="false" ht="14.4" hidden="false" customHeight="false" outlineLevel="0" collapsed="false">
      <c r="B445" s="2"/>
    </row>
    <row r="446" customFormat="false" ht="14.4" hidden="false" customHeight="false" outlineLevel="0" collapsed="false">
      <c r="B446" s="2"/>
    </row>
    <row r="447" customFormat="false" ht="14.4" hidden="false" customHeight="false" outlineLevel="0" collapsed="false">
      <c r="B447" s="2"/>
    </row>
    <row r="448" customFormat="false" ht="14.4" hidden="false" customHeight="false" outlineLevel="0" collapsed="false">
      <c r="B448" s="2"/>
    </row>
    <row r="449" customFormat="false" ht="14.4" hidden="false" customHeight="false" outlineLevel="0" collapsed="false">
      <c r="B449" s="2"/>
    </row>
    <row r="450" customFormat="false" ht="14.4" hidden="false" customHeight="false" outlineLevel="0" collapsed="false">
      <c r="B450" s="2"/>
    </row>
    <row r="451" customFormat="false" ht="14.4" hidden="false" customHeight="false" outlineLevel="0" collapsed="false">
      <c r="B451" s="2"/>
    </row>
    <row r="452" customFormat="false" ht="14.4" hidden="false" customHeight="false" outlineLevel="0" collapsed="false">
      <c r="B452" s="2"/>
    </row>
    <row r="453" customFormat="false" ht="14.4" hidden="false" customHeight="false" outlineLevel="0" collapsed="false">
      <c r="B453" s="2"/>
    </row>
    <row r="454" customFormat="false" ht="14.4" hidden="false" customHeight="false" outlineLevel="0" collapsed="false">
      <c r="B454" s="2"/>
    </row>
    <row r="455" customFormat="false" ht="14.4" hidden="false" customHeight="false" outlineLevel="0" collapsed="false">
      <c r="B455" s="2"/>
    </row>
    <row r="456" customFormat="false" ht="14.4" hidden="false" customHeight="false" outlineLevel="0" collapsed="false">
      <c r="B456" s="2"/>
    </row>
    <row r="457" customFormat="false" ht="14.4" hidden="false" customHeight="false" outlineLevel="0" collapsed="false">
      <c r="B457" s="2"/>
    </row>
    <row r="458" customFormat="false" ht="14.4" hidden="false" customHeight="false" outlineLevel="0" collapsed="false">
      <c r="B458" s="2"/>
    </row>
  </sheetData>
  <mergeCells count="1">
    <mergeCell ref="C1:E2"/>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4609375" defaultRowHeight="14.4" zeroHeight="false" outlineLevelRow="0" outlineLevelCol="0"/>
  <cols>
    <col collapsed="false" customWidth="true" hidden="false" outlineLevel="0" max="2" min="1" style="0" width="30.66"/>
    <col collapsed="false" customWidth="true" hidden="false" outlineLevel="0" max="4" min="4" style="0" width="17.56"/>
  </cols>
  <sheetData>
    <row r="1" customFormat="false" ht="14.4" hidden="false" customHeight="false" outlineLevel="0" collapsed="false">
      <c r="A1" s="10" t="s">
        <v>41</v>
      </c>
      <c r="B1" s="11"/>
    </row>
    <row r="2" customFormat="false" ht="14.4" hidden="false" customHeight="false" outlineLevel="0" collapsed="false">
      <c r="A2" s="12" t="s">
        <v>42</v>
      </c>
      <c r="B2" s="13" t="s">
        <v>43</v>
      </c>
    </row>
    <row r="3" customFormat="false" ht="14.4" hidden="false" customHeight="false" outlineLevel="0" collapsed="false">
      <c r="A3" s="14" t="s">
        <v>2</v>
      </c>
      <c r="B3" s="15" t="n">
        <f aca="false">Changelog!$B$16</f>
        <v>43698</v>
      </c>
    </row>
    <row r="4" customFormat="false" ht="14.4" hidden="false" customHeight="false" outlineLevel="0" collapsed="false">
      <c r="A4" s="12" t="s">
        <v>44</v>
      </c>
      <c r="B4" s="13" t="str">
        <f aca="false">Changelog!$A$8</f>
        <v>0.00.011</v>
      </c>
    </row>
    <row r="6" customFormat="false" ht="14.4" hidden="false" customHeight="true" outlineLevel="0" collapsed="false">
      <c r="A6" s="16" t="s">
        <v>45</v>
      </c>
      <c r="B6" s="16"/>
      <c r="C6" s="16"/>
      <c r="D6" s="16"/>
    </row>
    <row r="7" customFormat="false" ht="15" hidden="false" customHeight="true" outlineLevel="0" collapsed="false">
      <c r="A7" s="16"/>
      <c r="B7" s="16"/>
      <c r="C7" s="16"/>
      <c r="D7" s="16"/>
      <c r="E7" s="17"/>
    </row>
    <row r="8" customFormat="false" ht="14.4" hidden="false" customHeight="false" outlineLevel="0" collapsed="false">
      <c r="A8" s="16"/>
      <c r="B8" s="16"/>
      <c r="C8" s="16"/>
      <c r="D8" s="16"/>
      <c r="E8" s="17"/>
    </row>
    <row r="9" customFormat="false" ht="14.4" hidden="false" customHeight="false" outlineLevel="0" collapsed="false">
      <c r="A9" s="16"/>
      <c r="B9" s="16"/>
      <c r="C9" s="16"/>
      <c r="D9" s="16"/>
      <c r="E9" s="17"/>
    </row>
    <row r="10" customFormat="false" ht="14.4" hidden="false" customHeight="false" outlineLevel="0" collapsed="false">
      <c r="A10" s="16"/>
      <c r="B10" s="16"/>
      <c r="C10" s="16"/>
      <c r="D10" s="16"/>
      <c r="E10" s="17"/>
    </row>
    <row r="11" customFormat="false" ht="14.4" hidden="false" customHeight="false" outlineLevel="0" collapsed="false">
      <c r="A11" s="16"/>
      <c r="B11" s="16"/>
      <c r="C11" s="16"/>
      <c r="D11" s="16"/>
      <c r="E11" s="17"/>
    </row>
    <row r="12" customFormat="false" ht="14.4" hidden="false" customHeight="false" outlineLevel="0" collapsed="false">
      <c r="A12" s="16"/>
      <c r="B12" s="16"/>
      <c r="C12" s="16"/>
      <c r="D12" s="16"/>
      <c r="E12" s="17"/>
    </row>
    <row r="13" customFormat="false" ht="14.4" hidden="false" customHeight="false" outlineLevel="0" collapsed="false">
      <c r="A13" s="17"/>
      <c r="B13" s="17"/>
      <c r="C13" s="17"/>
      <c r="D13" s="17"/>
      <c r="E13" s="17"/>
    </row>
    <row r="14" customFormat="false" ht="14.4" hidden="false" customHeight="false" outlineLevel="0" collapsed="false">
      <c r="A14" s="17"/>
      <c r="B14" s="17"/>
      <c r="C14" s="17"/>
      <c r="D14" s="17"/>
      <c r="E14" s="17"/>
    </row>
    <row r="15" customFormat="false" ht="14.4" hidden="false" customHeight="false" outlineLevel="0" collapsed="false">
      <c r="A15" s="18" t="s">
        <v>46</v>
      </c>
    </row>
    <row r="20" customFormat="false" ht="14.4" hidden="false" customHeight="false" outlineLevel="0" collapsed="false">
      <c r="A20" s="19" t="s">
        <v>47</v>
      </c>
    </row>
    <row r="21" customFormat="false" ht="14.4" hidden="false" customHeight="false" outlineLevel="0" collapsed="false">
      <c r="A21" s="0" t="s">
        <v>48</v>
      </c>
    </row>
    <row r="22" customFormat="false" ht="14.4" hidden="false" customHeight="false" outlineLevel="0" collapsed="false">
      <c r="A22" s="0" t="s">
        <v>49</v>
      </c>
    </row>
    <row r="23" customFormat="false" ht="14.4" hidden="false" customHeight="true" outlineLevel="0" collapsed="false">
      <c r="A23" s="16" t="s">
        <v>50</v>
      </c>
      <c r="B23" s="16"/>
      <c r="C23" s="16"/>
      <c r="D23" s="16"/>
    </row>
    <row r="24" customFormat="false" ht="14.4" hidden="false" customHeight="false" outlineLevel="0" collapsed="false">
      <c r="A24" s="16"/>
      <c r="B24" s="16"/>
      <c r="C24" s="16"/>
      <c r="D24" s="16"/>
    </row>
    <row r="27" customFormat="false" ht="14.4" hidden="false" customHeight="false" outlineLevel="0" collapsed="false">
      <c r="A27" s="19" t="s">
        <v>51</v>
      </c>
    </row>
    <row r="28" customFormat="false" ht="14.4" hidden="false" customHeight="false" outlineLevel="0" collapsed="false">
      <c r="A28" s="20" t="s">
        <v>52</v>
      </c>
    </row>
    <row r="29" customFormat="false" ht="14.4" hidden="false" customHeight="false" outlineLevel="0" collapsed="false">
      <c r="A29" s="21" t="s">
        <v>53</v>
      </c>
    </row>
    <row r="30" customFormat="false" ht="14.4" hidden="false" customHeight="false" outlineLevel="0" collapsed="false">
      <c r="A30" s="22" t="s">
        <v>54</v>
      </c>
    </row>
    <row r="31" customFormat="false" ht="14.4" hidden="false" customHeight="false" outlineLevel="0" collapsed="false">
      <c r="A31" s="23" t="s">
        <v>55</v>
      </c>
    </row>
  </sheetData>
  <mergeCells count="2">
    <mergeCell ref="A6:D12"/>
    <mergeCell ref="A23:D24"/>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45"/>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9" activeCellId="0" sqref="B9"/>
    </sheetView>
  </sheetViews>
  <sheetFormatPr defaultColWidth="11.4609375" defaultRowHeight="14.4" zeroHeight="false" outlineLevelRow="0" outlineLevelCol="0"/>
  <cols>
    <col collapsed="false" customWidth="true" hidden="false" outlineLevel="0" max="7" min="1" style="0" width="30.66"/>
    <col collapsed="false" customWidth="true" hidden="false" outlineLevel="0" max="8" min="8" style="0" width="21.33"/>
  </cols>
  <sheetData>
    <row r="1" customFormat="false" ht="14.4" hidden="false" customHeight="false" outlineLevel="0" collapsed="false">
      <c r="A1" s="10" t="s">
        <v>41</v>
      </c>
      <c r="B1" s="11"/>
    </row>
    <row r="2" customFormat="false" ht="14.4" hidden="false" customHeight="false" outlineLevel="0" collapsed="false">
      <c r="A2" s="13" t="str">
        <f aca="false">Informationen!$A$2</f>
        <v>Kunde -- Projekt</v>
      </c>
      <c r="B2" s="13" t="str">
        <f aca="false">Informationen!$B$2</f>
        <v>ITSG -- AP400 DiGeN</v>
      </c>
    </row>
    <row r="3" customFormat="false" ht="14.4" hidden="false" customHeight="false" outlineLevel="0" collapsed="false">
      <c r="A3" s="13" t="str">
        <f aca="false">Informationen!$A$3</f>
        <v>Datum</v>
      </c>
      <c r="B3" s="15" t="n">
        <f aca="false">Informationen!$B$3</f>
        <v>43698</v>
      </c>
    </row>
    <row r="4" customFormat="false" ht="14.4" hidden="false" customHeight="false" outlineLevel="0" collapsed="false">
      <c r="A4" s="13" t="str">
        <f aca="false">Informationen!$A$4</f>
        <v>Version</v>
      </c>
      <c r="B4" s="24" t="str">
        <f aca="false">Informationen!$B$4</f>
        <v>0.00.011</v>
      </c>
    </row>
    <row r="6" customFormat="false" ht="14.4" hidden="false" customHeight="false" outlineLevel="0" collapsed="false">
      <c r="A6" s="25" t="s">
        <v>56</v>
      </c>
      <c r="B6" s="26" t="s">
        <v>57</v>
      </c>
      <c r="D6" s="25" t="s">
        <v>58</v>
      </c>
      <c r="E6" s="26" t="s">
        <v>59</v>
      </c>
      <c r="G6" s="25" t="s">
        <v>60</v>
      </c>
      <c r="H6" s="26" t="s">
        <v>59</v>
      </c>
    </row>
    <row r="7" customFormat="false" ht="57.6" hidden="false" customHeight="false" outlineLevel="0" collapsed="false">
      <c r="A7" s="27" t="s">
        <v>61</v>
      </c>
      <c r="B7" s="28" t="s">
        <v>62</v>
      </c>
      <c r="D7" s="27" t="s">
        <v>63</v>
      </c>
      <c r="E7" s="29" t="s">
        <v>64</v>
      </c>
      <c r="G7" s="27" t="s">
        <v>65</v>
      </c>
      <c r="H7" s="28" t="s">
        <v>66</v>
      </c>
    </row>
    <row r="8" customFormat="false" ht="14.4" hidden="false" customHeight="false" outlineLevel="0" collapsed="false">
      <c r="A8" s="30" t="s">
        <v>67</v>
      </c>
      <c r="B8" s="31" t="s">
        <v>68</v>
      </c>
      <c r="D8" s="27" t="s">
        <v>69</v>
      </c>
      <c r="E8" s="29" t="s">
        <v>70</v>
      </c>
      <c r="G8" s="27" t="s">
        <v>71</v>
      </c>
      <c r="H8" s="29" t="s">
        <v>72</v>
      </c>
    </row>
    <row r="9" customFormat="false" ht="28.8" hidden="false" customHeight="false" outlineLevel="0" collapsed="false">
      <c r="A9" s="27" t="s">
        <v>73</v>
      </c>
      <c r="B9" s="32" t="s">
        <v>74</v>
      </c>
      <c r="D9" s="27" t="s">
        <v>75</v>
      </c>
      <c r="E9" s="29" t="s">
        <v>70</v>
      </c>
      <c r="G9" s="27" t="s">
        <v>76</v>
      </c>
      <c r="H9" s="29" t="s">
        <v>77</v>
      </c>
    </row>
    <row r="10" customFormat="false" ht="28.8" hidden="false" customHeight="false" outlineLevel="0" collapsed="false">
      <c r="A10" s="27" t="s">
        <v>78</v>
      </c>
      <c r="B10" s="32" t="s">
        <v>79</v>
      </c>
      <c r="D10" s="27" t="s">
        <v>80</v>
      </c>
      <c r="E10" s="33" t="s">
        <v>81</v>
      </c>
      <c r="G10" s="27" t="s">
        <v>82</v>
      </c>
      <c r="H10" s="34" t="s">
        <v>83</v>
      </c>
    </row>
    <row r="11" customFormat="false" ht="14.4" hidden="false" customHeight="false" outlineLevel="0" collapsed="false">
      <c r="A11" s="30" t="s">
        <v>84</v>
      </c>
      <c r="B11" s="31" t="s">
        <v>85</v>
      </c>
      <c r="D11" s="35" t="s">
        <v>86</v>
      </c>
      <c r="E11" s="33" t="s">
        <v>81</v>
      </c>
      <c r="G11" s="35" t="s">
        <v>87</v>
      </c>
      <c r="H11" s="33" t="s">
        <v>88</v>
      </c>
    </row>
    <row r="12" customFormat="false" ht="14.4" hidden="false" customHeight="false" outlineLevel="0" collapsed="false">
      <c r="A12" s="30" t="s">
        <v>89</v>
      </c>
      <c r="B12" s="33" t="n">
        <v>587</v>
      </c>
    </row>
    <row r="13" customFormat="false" ht="14.4" hidden="false" customHeight="false" outlineLevel="0" collapsed="false">
      <c r="A13" s="30" t="s">
        <v>90</v>
      </c>
      <c r="B13" s="31"/>
    </row>
    <row r="14" customFormat="false" ht="14.4" hidden="false" customHeight="false" outlineLevel="0" collapsed="false">
      <c r="A14" s="36" t="s">
        <v>91</v>
      </c>
      <c r="B14" s="37"/>
    </row>
    <row r="16" customFormat="false" ht="14.4" hidden="false" customHeight="false" outlineLevel="0" collapsed="false">
      <c r="A16" s="38" t="s">
        <v>92</v>
      </c>
      <c r="B16" s="38" t="s">
        <v>93</v>
      </c>
      <c r="C16" s="38" t="s">
        <v>59</v>
      </c>
      <c r="D16" s="38" t="s">
        <v>94</v>
      </c>
      <c r="E16" s="38" t="s">
        <v>95</v>
      </c>
      <c r="F16" s="39" t="s">
        <v>96</v>
      </c>
      <c r="G16" s="39" t="s">
        <v>97</v>
      </c>
      <c r="H16" s="39" t="s">
        <v>98</v>
      </c>
      <c r="I16" s="39" t="s">
        <v>99</v>
      </c>
      <c r="J16" s="39" t="s">
        <v>100</v>
      </c>
      <c r="K16" s="39" t="s">
        <v>101</v>
      </c>
      <c r="L16" s="40" t="s">
        <v>102</v>
      </c>
    </row>
    <row r="17" customFormat="false" ht="14.4" hidden="false" customHeight="false" outlineLevel="0" collapsed="false">
      <c r="A17" s="41"/>
      <c r="B17" s="41"/>
      <c r="C17" s="41"/>
      <c r="D17" s="41"/>
      <c r="E17" s="41"/>
      <c r="F17" s="42"/>
      <c r="G17" s="42"/>
      <c r="H17" s="42"/>
      <c r="I17" s="42"/>
      <c r="J17" s="42"/>
      <c r="K17" s="42"/>
      <c r="L17" s="42"/>
    </row>
    <row r="18" customFormat="false" ht="14.4" hidden="false" customHeight="false" outlineLevel="0" collapsed="false">
      <c r="A18" s="38" t="s">
        <v>103</v>
      </c>
      <c r="B18" s="38" t="s">
        <v>104</v>
      </c>
      <c r="C18" s="38" t="s">
        <v>105</v>
      </c>
      <c r="D18" s="38" t="s">
        <v>106</v>
      </c>
      <c r="E18" s="38" t="s">
        <v>107</v>
      </c>
      <c r="F18" s="38" t="s">
        <v>108</v>
      </c>
      <c r="G18" s="38" t="s">
        <v>109</v>
      </c>
      <c r="H18" s="38" t="s">
        <v>110</v>
      </c>
      <c r="I18" s="38" t="s">
        <v>111</v>
      </c>
      <c r="J18" s="38" t="s">
        <v>112</v>
      </c>
      <c r="K18" s="38" t="s">
        <v>113</v>
      </c>
      <c r="L18" s="43" t="s">
        <v>114</v>
      </c>
    </row>
    <row r="19" customFormat="false" ht="14.4" hidden="false" customHeight="false" outlineLevel="0" collapsed="false">
      <c r="A19" s="44" t="s">
        <v>115</v>
      </c>
      <c r="B19" s="44" t="s">
        <v>116</v>
      </c>
      <c r="C19" s="44"/>
      <c r="D19" s="44"/>
      <c r="E19" s="44" t="s">
        <v>117</v>
      </c>
      <c r="F19" s="41"/>
      <c r="G19" s="45" t="s">
        <v>118</v>
      </c>
      <c r="H19" s="41" t="s">
        <v>119</v>
      </c>
      <c r="I19" s="44" t="n">
        <v>2100</v>
      </c>
      <c r="J19" s="41" t="s">
        <v>120</v>
      </c>
      <c r="K19" s="41" t="s">
        <v>121</v>
      </c>
      <c r="L19" s="41" t="s">
        <v>122</v>
      </c>
    </row>
    <row r="20" customFormat="false" ht="14.4" hidden="false" customHeight="false" outlineLevel="0" collapsed="false">
      <c r="A20" s="44" t="s">
        <v>123</v>
      </c>
      <c r="B20" s="44" t="s">
        <v>124</v>
      </c>
      <c r="C20" s="44"/>
      <c r="D20" s="44"/>
      <c r="E20" s="44" t="s">
        <v>117</v>
      </c>
      <c r="F20" s="41"/>
      <c r="G20" s="45" t="s">
        <v>118</v>
      </c>
      <c r="H20" s="41" t="s">
        <v>125</v>
      </c>
      <c r="I20" s="44" t="n">
        <v>2101</v>
      </c>
      <c r="J20" s="41" t="s">
        <v>126</v>
      </c>
      <c r="K20" s="41" t="s">
        <v>127</v>
      </c>
      <c r="L20" s="41" t="s">
        <v>122</v>
      </c>
    </row>
    <row r="21" customFormat="false" ht="14.4" hidden="false" customHeight="false" outlineLevel="0" collapsed="false">
      <c r="A21" s="44" t="s">
        <v>128</v>
      </c>
      <c r="B21" s="44" t="s">
        <v>129</v>
      </c>
      <c r="C21" s="44"/>
      <c r="D21" s="44"/>
      <c r="E21" s="44" t="s">
        <v>117</v>
      </c>
      <c r="F21" s="41"/>
      <c r="G21" s="45" t="s">
        <v>118</v>
      </c>
      <c r="H21" s="41" t="s">
        <v>130</v>
      </c>
      <c r="I21" s="44" t="n">
        <v>2102</v>
      </c>
      <c r="J21" s="41" t="s">
        <v>131</v>
      </c>
      <c r="K21" s="41" t="s">
        <v>132</v>
      </c>
      <c r="L21" s="41" t="s">
        <v>122</v>
      </c>
    </row>
    <row r="22" customFormat="false" ht="14.4" hidden="false" customHeight="false" outlineLevel="0" collapsed="false">
      <c r="A22" s="44" t="s">
        <v>133</v>
      </c>
      <c r="B22" s="44" t="s">
        <v>134</v>
      </c>
      <c r="C22" s="44"/>
      <c r="D22" s="44"/>
      <c r="E22" s="44" t="s">
        <v>117</v>
      </c>
      <c r="F22" s="41"/>
      <c r="G22" s="45" t="s">
        <v>118</v>
      </c>
      <c r="H22" s="41" t="s">
        <v>119</v>
      </c>
      <c r="I22" s="44" t="n">
        <v>2103</v>
      </c>
      <c r="J22" s="41" t="s">
        <v>135</v>
      </c>
      <c r="K22" s="41" t="s">
        <v>136</v>
      </c>
      <c r="L22" s="41" t="s">
        <v>122</v>
      </c>
    </row>
    <row r="23" customFormat="false" ht="14.4" hidden="false" customHeight="false" outlineLevel="0" collapsed="false">
      <c r="A23" s="44" t="s">
        <v>137</v>
      </c>
      <c r="B23" s="44" t="s">
        <v>138</v>
      </c>
      <c r="C23" s="44"/>
      <c r="D23" s="44"/>
      <c r="E23" s="44" t="s">
        <v>117</v>
      </c>
      <c r="F23" s="41"/>
      <c r="G23" s="45" t="s">
        <v>118</v>
      </c>
      <c r="H23" s="41" t="s">
        <v>119</v>
      </c>
      <c r="I23" s="44" t="n">
        <v>2104</v>
      </c>
      <c r="J23" s="41" t="s">
        <v>139</v>
      </c>
      <c r="K23" s="41" t="s">
        <v>140</v>
      </c>
      <c r="L23" s="41" t="s">
        <v>122</v>
      </c>
    </row>
    <row r="24" customFormat="false" ht="14.4" hidden="false" customHeight="false" outlineLevel="0" collapsed="false">
      <c r="A24" s="44" t="s">
        <v>141</v>
      </c>
      <c r="B24" s="44" t="s">
        <v>142</v>
      </c>
      <c r="C24" s="44"/>
      <c r="D24" s="44"/>
      <c r="E24" s="44" t="s">
        <v>117</v>
      </c>
      <c r="F24" s="41"/>
      <c r="G24" s="45" t="s">
        <v>118</v>
      </c>
      <c r="H24" s="41" t="s">
        <v>130</v>
      </c>
      <c r="I24" s="44" t="n">
        <v>2105</v>
      </c>
      <c r="J24" s="41" t="s">
        <v>143</v>
      </c>
      <c r="K24" s="41" t="s">
        <v>144</v>
      </c>
      <c r="L24" s="41" t="s">
        <v>122</v>
      </c>
    </row>
    <row r="25" customFormat="false" ht="14.4" hidden="false" customHeight="false" outlineLevel="0" collapsed="false">
      <c r="A25" s="46" t="s">
        <v>145</v>
      </c>
      <c r="B25" s="46" t="s">
        <v>146</v>
      </c>
      <c r="C25" s="46"/>
      <c r="D25" s="46"/>
      <c r="E25" s="46" t="s">
        <v>117</v>
      </c>
      <c r="F25" s="47"/>
      <c r="G25" s="48" t="s">
        <v>118</v>
      </c>
      <c r="H25" s="47" t="s">
        <v>130</v>
      </c>
      <c r="I25" s="49" t="n">
        <v>2106</v>
      </c>
      <c r="J25" s="50" t="s">
        <v>147</v>
      </c>
      <c r="K25" s="47" t="s">
        <v>148</v>
      </c>
      <c r="L25" s="47" t="s">
        <v>122</v>
      </c>
    </row>
    <row r="26" customFormat="false" ht="14.4" hidden="false" customHeight="false" outlineLevel="0" collapsed="false">
      <c r="A26" s="44" t="s">
        <v>149</v>
      </c>
      <c r="B26" s="44" t="s">
        <v>150</v>
      </c>
      <c r="C26" s="44"/>
      <c r="D26" s="44"/>
      <c r="E26" s="44" t="s">
        <v>117</v>
      </c>
      <c r="F26" s="41"/>
      <c r="G26" s="45" t="s">
        <v>151</v>
      </c>
      <c r="H26" s="41" t="s">
        <v>130</v>
      </c>
      <c r="I26" s="44" t="n">
        <v>2107</v>
      </c>
      <c r="J26" s="41" t="s">
        <v>152</v>
      </c>
      <c r="K26" s="41" t="s">
        <v>153</v>
      </c>
      <c r="L26" s="41" t="s">
        <v>122</v>
      </c>
    </row>
    <row r="27" customFormat="false" ht="14.4" hidden="false" customHeight="false" outlineLevel="0" collapsed="false">
      <c r="A27" s="44" t="s">
        <v>154</v>
      </c>
      <c r="B27" s="44" t="s">
        <v>155</v>
      </c>
      <c r="C27" s="44"/>
      <c r="D27" s="44"/>
      <c r="E27" s="44" t="s">
        <v>117</v>
      </c>
      <c r="F27" s="41"/>
      <c r="G27" s="45" t="s">
        <v>156</v>
      </c>
      <c r="H27" s="41" t="s">
        <v>130</v>
      </c>
      <c r="I27" s="44" t="n">
        <v>2108</v>
      </c>
      <c r="J27" s="41" t="s">
        <v>157</v>
      </c>
      <c r="K27" s="41" t="s">
        <v>158</v>
      </c>
      <c r="L27" s="41" t="s">
        <v>122</v>
      </c>
    </row>
    <row r="28" customFormat="false" ht="14.4" hidden="false" customHeight="false" outlineLevel="0" collapsed="false">
      <c r="A28" s="44" t="s">
        <v>159</v>
      </c>
      <c r="B28" s="44" t="s">
        <v>160</v>
      </c>
      <c r="C28" s="44"/>
      <c r="D28" s="44"/>
      <c r="E28" s="44" t="s">
        <v>117</v>
      </c>
      <c r="F28" s="41"/>
      <c r="G28" s="45" t="s">
        <v>118</v>
      </c>
      <c r="H28" s="41" t="s">
        <v>125</v>
      </c>
      <c r="I28" s="44" t="n">
        <v>2109</v>
      </c>
      <c r="J28" s="41" t="s">
        <v>161</v>
      </c>
      <c r="K28" s="41" t="s">
        <v>162</v>
      </c>
      <c r="L28" s="41" t="s">
        <v>122</v>
      </c>
    </row>
    <row r="29" customFormat="false" ht="14.4" hidden="false" customHeight="false" outlineLevel="0" collapsed="false">
      <c r="A29" s="44" t="s">
        <v>163</v>
      </c>
      <c r="B29" s="44" t="s">
        <v>164</v>
      </c>
      <c r="C29" s="44"/>
      <c r="D29" s="44"/>
      <c r="E29" s="44" t="s">
        <v>117</v>
      </c>
      <c r="F29" s="41"/>
      <c r="G29" s="45" t="s">
        <v>118</v>
      </c>
      <c r="H29" s="41" t="s">
        <v>130</v>
      </c>
      <c r="I29" s="44" t="n">
        <v>2110</v>
      </c>
      <c r="J29" s="41" t="s">
        <v>165</v>
      </c>
      <c r="K29" s="41" t="s">
        <v>166</v>
      </c>
      <c r="L29" s="41" t="s">
        <v>122</v>
      </c>
    </row>
    <row r="30" customFormat="false" ht="14.4" hidden="false" customHeight="false" outlineLevel="0" collapsed="false">
      <c r="A30" s="44" t="s">
        <v>167</v>
      </c>
      <c r="B30" s="44" t="s">
        <v>168</v>
      </c>
      <c r="C30" s="44"/>
      <c r="D30" s="44"/>
      <c r="E30" s="44" t="s">
        <v>117</v>
      </c>
      <c r="F30" s="41"/>
      <c r="G30" s="45" t="s">
        <v>118</v>
      </c>
      <c r="H30" s="41" t="s">
        <v>130</v>
      </c>
      <c r="I30" s="44" t="n">
        <v>2111</v>
      </c>
      <c r="J30" s="41" t="s">
        <v>169</v>
      </c>
      <c r="K30" s="41" t="s">
        <v>170</v>
      </c>
      <c r="L30" s="41" t="s">
        <v>122</v>
      </c>
    </row>
    <row r="31" customFormat="false" ht="14.4" hidden="false" customHeight="false" outlineLevel="0" collapsed="false">
      <c r="A31" s="46" t="s">
        <v>171</v>
      </c>
      <c r="B31" s="46" t="s">
        <v>172</v>
      </c>
      <c r="C31" s="46"/>
      <c r="D31" s="46"/>
      <c r="E31" s="46" t="s">
        <v>117</v>
      </c>
      <c r="F31" s="47"/>
      <c r="G31" s="47" t="s">
        <v>151</v>
      </c>
      <c r="H31" s="47" t="s">
        <v>130</v>
      </c>
      <c r="I31" s="46" t="n">
        <v>2112</v>
      </c>
      <c r="J31" s="47" t="s">
        <v>173</v>
      </c>
      <c r="K31" s="47" t="s">
        <v>174</v>
      </c>
      <c r="L31" s="47" t="s">
        <v>122</v>
      </c>
    </row>
    <row r="32" customFormat="false" ht="14.4" hidden="false" customHeight="false" outlineLevel="0" collapsed="false">
      <c r="A32" s="46" t="s">
        <v>175</v>
      </c>
      <c r="B32" s="46" t="s">
        <v>176</v>
      </c>
      <c r="C32" s="46"/>
      <c r="D32" s="46"/>
      <c r="E32" s="46" t="s">
        <v>117</v>
      </c>
      <c r="F32" s="47"/>
      <c r="G32" s="47" t="s">
        <v>156</v>
      </c>
      <c r="H32" s="47" t="s">
        <v>130</v>
      </c>
      <c r="I32" s="46" t="n">
        <v>2113</v>
      </c>
      <c r="J32" s="47" t="s">
        <v>177</v>
      </c>
      <c r="K32" s="47" t="s">
        <v>178</v>
      </c>
      <c r="L32" s="47" t="s">
        <v>122</v>
      </c>
    </row>
    <row r="33" customFormat="false" ht="14.4" hidden="false" customHeight="false" outlineLevel="0" collapsed="false">
      <c r="A33" s="44" t="s">
        <v>179</v>
      </c>
      <c r="B33" s="44" t="s">
        <v>180</v>
      </c>
      <c r="C33" s="44"/>
      <c r="D33" s="44"/>
      <c r="E33" s="41"/>
      <c r="F33" s="41"/>
      <c r="G33" s="41"/>
      <c r="H33" s="41" t="s">
        <v>125</v>
      </c>
      <c r="I33" s="44" t="n">
        <v>2114</v>
      </c>
      <c r="J33" s="41" t="s">
        <v>181</v>
      </c>
      <c r="K33" s="41" t="s">
        <v>182</v>
      </c>
      <c r="L33" s="41" t="s">
        <v>122</v>
      </c>
    </row>
    <row r="34" customFormat="false" ht="14.4" hidden="false" customHeight="false" outlineLevel="0" collapsed="false">
      <c r="A34" s="41"/>
      <c r="B34" s="41"/>
      <c r="C34" s="41"/>
      <c r="D34" s="41"/>
      <c r="E34" s="41"/>
      <c r="F34" s="41"/>
      <c r="G34" s="41"/>
      <c r="H34" s="51"/>
      <c r="I34" s="41"/>
      <c r="J34" s="41"/>
      <c r="K34" s="41"/>
      <c r="L34" s="41"/>
    </row>
    <row r="35" customFormat="false" ht="14.4" hidden="false" customHeight="false" outlineLevel="0" collapsed="false">
      <c r="A35" s="41"/>
      <c r="B35" s="41"/>
      <c r="C35" s="41"/>
      <c r="D35" s="41"/>
      <c r="E35" s="41"/>
      <c r="F35" s="41"/>
      <c r="G35" s="41"/>
      <c r="H35" s="41"/>
      <c r="I35" s="41"/>
      <c r="J35" s="41"/>
      <c r="K35" s="41"/>
      <c r="L35" s="41"/>
    </row>
    <row r="36" customFormat="false" ht="14.4" hidden="false" customHeight="false" outlineLevel="0" collapsed="false">
      <c r="A36" s="41"/>
      <c r="B36" s="41"/>
      <c r="C36" s="41"/>
      <c r="D36" s="41"/>
      <c r="E36" s="41"/>
      <c r="F36" s="41"/>
      <c r="G36" s="41"/>
      <c r="H36" s="41"/>
      <c r="I36" s="41"/>
      <c r="J36" s="41"/>
      <c r="K36" s="41"/>
      <c r="L36" s="41"/>
    </row>
    <row r="37" customFormat="false" ht="14.4" hidden="false" customHeight="false" outlineLevel="0" collapsed="false">
      <c r="A37" s="41"/>
      <c r="B37" s="41"/>
      <c r="C37" s="41"/>
      <c r="D37" s="41"/>
      <c r="E37" s="41"/>
      <c r="F37" s="41"/>
      <c r="G37" s="41"/>
      <c r="H37" s="41"/>
      <c r="I37" s="41"/>
      <c r="J37" s="41"/>
      <c r="K37" s="41"/>
      <c r="L37" s="41"/>
    </row>
    <row r="38" customFormat="false" ht="14.4" hidden="false" customHeight="false" outlineLevel="0" collapsed="false">
      <c r="A38" s="41"/>
      <c r="B38" s="41"/>
      <c r="C38" s="41"/>
      <c r="D38" s="41"/>
      <c r="E38" s="41"/>
      <c r="F38" s="41"/>
      <c r="G38" s="41"/>
      <c r="H38" s="41"/>
      <c r="I38" s="41"/>
      <c r="J38" s="41"/>
      <c r="K38" s="41"/>
      <c r="L38" s="41"/>
    </row>
    <row r="39" customFormat="false" ht="14.4" hidden="false" customHeight="false" outlineLevel="0" collapsed="false">
      <c r="A39" s="30"/>
      <c r="B39" s="12"/>
      <c r="C39" s="12"/>
      <c r="D39" s="12"/>
      <c r="E39" s="31"/>
      <c r="F39" s="12"/>
      <c r="G39" s="12"/>
      <c r="H39" s="12"/>
      <c r="I39" s="12"/>
      <c r="J39" s="12"/>
      <c r="K39" s="12"/>
      <c r="L39" s="12"/>
    </row>
    <row r="40" customFormat="false" ht="14.4" hidden="false" customHeight="false" outlineLevel="0" collapsed="false">
      <c r="A40" s="30"/>
      <c r="B40" s="12"/>
      <c r="C40" s="12"/>
      <c r="D40" s="12"/>
      <c r="E40" s="31"/>
      <c r="F40" s="12"/>
      <c r="G40" s="12"/>
      <c r="H40" s="12"/>
      <c r="I40" s="12"/>
      <c r="J40" s="12"/>
      <c r="K40" s="12"/>
      <c r="L40" s="12"/>
    </row>
    <row r="41" customFormat="false" ht="14.4" hidden="false" customHeight="false" outlineLevel="0" collapsed="false">
      <c r="A41" s="30"/>
      <c r="B41" s="12"/>
      <c r="C41" s="12"/>
      <c r="D41" s="12"/>
      <c r="E41" s="31"/>
      <c r="F41" s="12"/>
      <c r="G41" s="12"/>
      <c r="H41" s="12"/>
      <c r="I41" s="12"/>
      <c r="J41" s="12"/>
      <c r="K41" s="12"/>
      <c r="L41" s="12"/>
    </row>
    <row r="42" customFormat="false" ht="14.4" hidden="false" customHeight="false" outlineLevel="0" collapsed="false">
      <c r="A42" s="30"/>
      <c r="B42" s="12"/>
      <c r="C42" s="12"/>
      <c r="D42" s="12"/>
      <c r="E42" s="31"/>
      <c r="F42" s="12"/>
      <c r="G42" s="12"/>
      <c r="H42" s="12"/>
      <c r="I42" s="12"/>
      <c r="J42" s="12"/>
      <c r="K42" s="12"/>
      <c r="L42" s="12"/>
    </row>
    <row r="43" customFormat="false" ht="14.4" hidden="false" customHeight="false" outlineLevel="0" collapsed="false">
      <c r="A43" s="30"/>
      <c r="B43" s="12"/>
      <c r="C43" s="12"/>
      <c r="D43" s="12"/>
      <c r="E43" s="31"/>
      <c r="F43" s="12"/>
      <c r="G43" s="12"/>
      <c r="H43" s="12"/>
      <c r="I43" s="12"/>
      <c r="J43" s="12"/>
      <c r="K43" s="12"/>
      <c r="L43" s="12"/>
    </row>
    <row r="44" customFormat="false" ht="14.4" hidden="false" customHeight="false" outlineLevel="0" collapsed="false">
      <c r="A44" s="30"/>
      <c r="B44" s="12"/>
      <c r="C44" s="12"/>
      <c r="D44" s="12"/>
      <c r="E44" s="31"/>
      <c r="F44" s="12"/>
      <c r="G44" s="12"/>
      <c r="H44" s="12"/>
      <c r="I44" s="12"/>
      <c r="J44" s="12"/>
      <c r="K44" s="12"/>
      <c r="L44" s="12"/>
    </row>
    <row r="45" customFormat="false" ht="14.4" hidden="false" customHeight="false" outlineLevel="0" collapsed="false">
      <c r="A45" s="36"/>
      <c r="B45" s="52"/>
      <c r="C45" s="52"/>
      <c r="D45" s="52"/>
      <c r="E45" s="37"/>
      <c r="F45" s="52"/>
      <c r="G45" s="52"/>
      <c r="H45" s="52"/>
      <c r="I45" s="52"/>
      <c r="J45" s="52"/>
      <c r="K45" s="52"/>
      <c r="L45" s="52"/>
    </row>
  </sheetData>
  <hyperlinks>
    <hyperlink ref="H10" r:id="rId1" display="infra@nublar.de"/>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tableParts>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1" activeCellId="0" sqref="A31"/>
    </sheetView>
  </sheetViews>
  <sheetFormatPr defaultColWidth="11.4609375" defaultRowHeight="14.4" zeroHeight="false" outlineLevelRow="0" outlineLevelCol="0"/>
  <cols>
    <col collapsed="false" customWidth="true" hidden="false" outlineLevel="0" max="1" min="1" style="0" width="36.33"/>
    <col collapsed="false" customWidth="true" hidden="false" outlineLevel="0" max="2" min="2" style="0" width="44.56"/>
    <col collapsed="false" customWidth="true" hidden="false" outlineLevel="0" max="3" min="3" style="0" width="13.01"/>
  </cols>
  <sheetData>
    <row r="1" customFormat="false" ht="20.4" hidden="false" customHeight="false" outlineLevel="0" collapsed="false">
      <c r="A1" s="53" t="s">
        <v>183</v>
      </c>
      <c r="B1" s="53" t="s">
        <v>184</v>
      </c>
      <c r="C1" s="54" t="s">
        <v>185</v>
      </c>
    </row>
    <row r="2" customFormat="false" ht="15" hidden="false" customHeight="false" outlineLevel="0" collapsed="false">
      <c r="A2" s="0" t="s">
        <v>186</v>
      </c>
      <c r="B2" s="0" t="s">
        <v>187</v>
      </c>
      <c r="C2" s="0" t="s">
        <v>188</v>
      </c>
    </row>
    <row r="3" customFormat="false" ht="14.4" hidden="false" customHeight="false" outlineLevel="0" collapsed="false">
      <c r="A3" s="0" t="s">
        <v>189</v>
      </c>
      <c r="B3" s="0" t="s">
        <v>187</v>
      </c>
      <c r="C3" s="0" t="s">
        <v>188</v>
      </c>
    </row>
    <row r="4" customFormat="false" ht="14.4" hidden="false" customHeight="false" outlineLevel="0" collapsed="false">
      <c r="A4" s="0" t="s">
        <v>190</v>
      </c>
      <c r="B4" s="0" t="s">
        <v>191</v>
      </c>
      <c r="C4" s="0" t="s">
        <v>188</v>
      </c>
    </row>
    <row r="5" customFormat="false" ht="14.4" hidden="false" customHeight="false" outlineLevel="0" collapsed="false">
      <c r="A5" s="0" t="s">
        <v>192</v>
      </c>
      <c r="B5" s="0" t="s">
        <v>187</v>
      </c>
      <c r="C5" s="0" t="s">
        <v>188</v>
      </c>
    </row>
    <row r="6" customFormat="false" ht="14.4" hidden="false" customHeight="false" outlineLevel="0" collapsed="false">
      <c r="A6" s="0" t="s">
        <v>193</v>
      </c>
      <c r="B6" s="0" t="s">
        <v>187</v>
      </c>
      <c r="C6" s="0" t="s">
        <v>188</v>
      </c>
    </row>
    <row r="7" customFormat="false" ht="14.4" hidden="false" customHeight="false" outlineLevel="0" collapsed="false">
      <c r="A7" s="0" t="s">
        <v>194</v>
      </c>
      <c r="B7" s="0" t="s">
        <v>191</v>
      </c>
      <c r="C7" s="0" t="s">
        <v>188</v>
      </c>
    </row>
    <row r="8" customFormat="false" ht="14.4" hidden="false" customHeight="false" outlineLevel="0" collapsed="false">
      <c r="A8" s="0" t="s">
        <v>195</v>
      </c>
      <c r="B8" s="0" t="s">
        <v>196</v>
      </c>
      <c r="C8" s="0" t="s">
        <v>188</v>
      </c>
    </row>
    <row r="9" customFormat="false" ht="14.4" hidden="false" customHeight="false" outlineLevel="0" collapsed="false">
      <c r="A9" s="0" t="s">
        <v>197</v>
      </c>
      <c r="B9" s="0" t="s">
        <v>196</v>
      </c>
      <c r="C9" s="0" t="s">
        <v>188</v>
      </c>
    </row>
    <row r="10" customFormat="false" ht="14.4" hidden="false" customHeight="false" outlineLevel="0" collapsed="false">
      <c r="A10" s="0" t="s">
        <v>198</v>
      </c>
      <c r="B10" s="0" t="s">
        <v>196</v>
      </c>
      <c r="C10" s="0" t="s">
        <v>188</v>
      </c>
    </row>
    <row r="11" customFormat="false" ht="14.4" hidden="false" customHeight="false" outlineLevel="0" collapsed="false">
      <c r="A11" s="0" t="s">
        <v>199</v>
      </c>
      <c r="B11" s="0" t="s">
        <v>196</v>
      </c>
      <c r="C11" s="0" t="s">
        <v>188</v>
      </c>
    </row>
    <row r="13" customFormat="false" ht="14.4" hidden="false" customHeight="false" outlineLevel="0" collapsed="false">
      <c r="A13" s="0" t="s">
        <v>200</v>
      </c>
      <c r="B13" s="0" t="s">
        <v>191</v>
      </c>
      <c r="C13" s="0" t="s">
        <v>188</v>
      </c>
    </row>
    <row r="14" customFormat="false" ht="14.4" hidden="false" customHeight="false" outlineLevel="0" collapsed="false">
      <c r="A14" s="0" t="s">
        <v>201</v>
      </c>
      <c r="B14" s="0" t="s">
        <v>191</v>
      </c>
      <c r="C14" s="0" t="s">
        <v>188</v>
      </c>
    </row>
    <row r="15" customFormat="false" ht="14.4" hidden="false" customHeight="false" outlineLevel="0" collapsed="false">
      <c r="A15" s="0" t="s">
        <v>200</v>
      </c>
      <c r="B15" s="0" t="s">
        <v>202</v>
      </c>
      <c r="C15" s="0" t="s">
        <v>188</v>
      </c>
    </row>
    <row r="16" customFormat="false" ht="14.4" hidden="false" customHeight="false" outlineLevel="0" collapsed="false">
      <c r="A16" s="0" t="s">
        <v>201</v>
      </c>
      <c r="B16" s="0" t="s">
        <v>202</v>
      </c>
      <c r="C16" s="0" t="s">
        <v>188</v>
      </c>
    </row>
    <row r="18" customFormat="false" ht="14.4" hidden="false" customHeight="false" outlineLevel="0" collapsed="false">
      <c r="A18" s="0" t="s">
        <v>203</v>
      </c>
      <c r="B18" s="0" t="s">
        <v>204</v>
      </c>
      <c r="C18" s="0" t="s">
        <v>188</v>
      </c>
    </row>
    <row r="19" customFormat="false" ht="14.4" hidden="false" customHeight="false" outlineLevel="0" collapsed="false">
      <c r="A19" s="0" t="s">
        <v>205</v>
      </c>
      <c r="B19" s="0" t="s">
        <v>204</v>
      </c>
      <c r="C19" s="0" t="s">
        <v>188</v>
      </c>
    </row>
    <row r="21" customFormat="false" ht="14.4" hidden="false" customHeight="false" outlineLevel="0" collapsed="false">
      <c r="A21" s="0" t="s">
        <v>206</v>
      </c>
      <c r="B21" s="0" t="s">
        <v>196</v>
      </c>
      <c r="C21" s="0" t="s">
        <v>188</v>
      </c>
    </row>
    <row r="23" customFormat="false" ht="14.4" hidden="false" customHeight="false" outlineLevel="0" collapsed="false">
      <c r="A23" s="0" t="s">
        <v>207</v>
      </c>
      <c r="B23" s="55" t="s">
        <v>208</v>
      </c>
      <c r="C23" s="0" t="s">
        <v>188</v>
      </c>
    </row>
    <row r="26" customFormat="false" ht="14.4" hidden="false" customHeight="false" outlineLevel="0" collapsed="false">
      <c r="A26" s="0" t="s">
        <v>209</v>
      </c>
      <c r="B26" s="0" t="s">
        <v>204</v>
      </c>
      <c r="C26" s="0" t="s">
        <v>188</v>
      </c>
    </row>
    <row r="27" customFormat="false" ht="14.4" hidden="false" customHeight="false" outlineLevel="0" collapsed="false">
      <c r="A27" s="0" t="s">
        <v>210</v>
      </c>
      <c r="B27" s="0" t="s">
        <v>211</v>
      </c>
      <c r="C27" s="0" t="s">
        <v>188</v>
      </c>
    </row>
    <row r="29" customFormat="false" ht="14.4" hidden="false" customHeight="false" outlineLevel="0" collapsed="false">
      <c r="A29" s="0" t="s">
        <v>212</v>
      </c>
      <c r="B29" s="0" t="s">
        <v>213</v>
      </c>
    </row>
    <row r="31" customFormat="false" ht="14.4" hidden="false" customHeight="false" outlineLevel="0" collapsed="false">
      <c r="A31" s="0" t="s">
        <v>214</v>
      </c>
      <c r="B31" s="0" t="s">
        <v>213</v>
      </c>
    </row>
  </sheetData>
  <hyperlinks>
    <hyperlink ref="B23" r:id="rId1" display="oneview@vsphere.local"/>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00B0F0"/>
    <pageSetUpPr fitToPage="false"/>
  </sheetPr>
  <dimension ref="A1:N122"/>
  <sheetViews>
    <sheetView showFormulas="false" showGridLines="true" showRowColHeaders="true" showZeros="true" rightToLeft="false" tabSelected="false" showOutlineSymbols="true" defaultGridColor="true" view="normal" topLeftCell="B48" colorId="64" zoomScale="100" zoomScaleNormal="100" zoomScalePageLayoutView="100" workbookViewId="0">
      <selection pane="topLeft" activeCell="K57" activeCellId="0" sqref="K57"/>
    </sheetView>
  </sheetViews>
  <sheetFormatPr defaultColWidth="11.4609375" defaultRowHeight="14.4" zeroHeight="false" outlineLevelRow="0" outlineLevelCol="0"/>
  <cols>
    <col collapsed="false" customWidth="true" hidden="false" outlineLevel="0" max="1" min="1" style="7" width="33.89"/>
    <col collapsed="false" customWidth="true" hidden="false" outlineLevel="0" max="2" min="2" style="7" width="19.56"/>
    <col collapsed="false" customWidth="true" hidden="false" outlineLevel="0" max="3" min="3" style="7" width="16.11"/>
    <col collapsed="false" customWidth="true" hidden="false" outlineLevel="0" max="4" min="4" style="7" width="17.89"/>
    <col collapsed="false" customWidth="true" hidden="false" outlineLevel="0" max="5" min="5" style="7" width="21.66"/>
    <col collapsed="false" customWidth="true" hidden="false" outlineLevel="0" max="6" min="6" style="7" width="22.55"/>
    <col collapsed="false" customWidth="true" hidden="false" outlineLevel="0" max="7" min="7" style="7" width="29.89"/>
    <col collapsed="false" customWidth="true" hidden="false" outlineLevel="0" max="10" min="8" style="7" width="16.33"/>
    <col collapsed="false" customWidth="true" hidden="false" outlineLevel="0" max="11" min="11" style="7" width="16.44"/>
    <col collapsed="false" customWidth="true" hidden="false" outlineLevel="0" max="13" min="12" style="7" width="16.11"/>
    <col collapsed="false" customWidth="true" hidden="false" outlineLevel="0" max="14" min="14" style="7" width="17.56"/>
    <col collapsed="false" customWidth="false" hidden="false" outlineLevel="0" max="1025" min="15" style="7" width="11.45"/>
  </cols>
  <sheetData>
    <row r="1" customFormat="false" ht="43.2" hidden="false" customHeight="false" outlineLevel="0" collapsed="false">
      <c r="A1" s="56" t="s">
        <v>215</v>
      </c>
      <c r="B1" s="56" t="s">
        <v>216</v>
      </c>
      <c r="C1" s="56" t="s">
        <v>217</v>
      </c>
      <c r="D1" s="56" t="s">
        <v>218</v>
      </c>
      <c r="E1" s="57" t="s">
        <v>219</v>
      </c>
      <c r="F1" s="56" t="s">
        <v>220</v>
      </c>
      <c r="G1" s="56" t="s">
        <v>221</v>
      </c>
      <c r="H1" s="56" t="s">
        <v>222</v>
      </c>
      <c r="I1" s="7" t="s">
        <v>223</v>
      </c>
      <c r="J1" s="58" t="s">
        <v>224</v>
      </c>
      <c r="K1" s="58" t="s">
        <v>225</v>
      </c>
      <c r="L1" s="58" t="s">
        <v>226</v>
      </c>
    </row>
    <row r="2" customFormat="false" ht="15" hidden="false" customHeight="true" outlineLevel="0" collapsed="false">
      <c r="A2" s="59" t="s">
        <v>227</v>
      </c>
      <c r="C2" s="60" t="s">
        <v>228</v>
      </c>
      <c r="D2" s="7" t="s">
        <v>229</v>
      </c>
      <c r="E2" s="61"/>
      <c r="H2" s="62" t="s">
        <v>230</v>
      </c>
      <c r="I2" s="58"/>
      <c r="M2" s="58"/>
      <c r="N2" s="58"/>
    </row>
    <row r="3" customFormat="false" ht="14.4" hidden="false" customHeight="false" outlineLevel="0" collapsed="false">
      <c r="A3" s="59" t="s">
        <v>231</v>
      </c>
      <c r="B3" s="62" t="n">
        <v>4096</v>
      </c>
      <c r="C3" s="62" t="s">
        <v>232</v>
      </c>
      <c r="D3" s="7" t="s">
        <v>233</v>
      </c>
      <c r="E3" s="63" t="str">
        <f aca="false">CONCATENATE($I$1,":",L3,IF(L3="",":/","::/"),K3)</f>
        <v>2a0c:14c0:7:E0::/59</v>
      </c>
      <c r="H3" s="62" t="s">
        <v>234</v>
      </c>
      <c r="I3" s="64"/>
      <c r="J3" s="65" t="n">
        <v>224</v>
      </c>
      <c r="K3" s="65" t="n">
        <v>59</v>
      </c>
      <c r="L3" s="64" t="str">
        <f aca="false">IF(J3=0,"",DEC2HEX(J3))</f>
        <v>E0</v>
      </c>
      <c r="M3" s="64"/>
      <c r="N3" s="64"/>
    </row>
    <row r="4" customFormat="false" ht="14.4" hidden="false" customHeight="false" outlineLevel="0" collapsed="false">
      <c r="A4" s="59" t="s">
        <v>235</v>
      </c>
      <c r="B4" s="62" t="n">
        <v>512</v>
      </c>
      <c r="C4" s="62" t="s">
        <v>236</v>
      </c>
      <c r="D4" s="7" t="s">
        <v>237</v>
      </c>
      <c r="E4" s="63" t="str">
        <f aca="false">CONCATENATE($I$1,":",L4,IF(L4="",":/","::/"),K4)</f>
        <v>2a0c:14c0:7:B4::/62</v>
      </c>
      <c r="H4" s="62" t="s">
        <v>238</v>
      </c>
      <c r="I4" s="64"/>
      <c r="J4" s="65" t="n">
        <v>180</v>
      </c>
      <c r="K4" s="65" t="n">
        <v>62</v>
      </c>
      <c r="L4" s="64" t="str">
        <f aca="false">IF(J4=0,"",DEC2HEX(J4))</f>
        <v>B4</v>
      </c>
      <c r="M4" s="64"/>
    </row>
    <row r="5" customFormat="false" ht="14.4" hidden="false" customHeight="false" outlineLevel="0" collapsed="false">
      <c r="A5" s="59" t="s">
        <v>239</v>
      </c>
      <c r="B5" s="62" t="n">
        <v>256</v>
      </c>
      <c r="C5" s="62" t="s">
        <v>240</v>
      </c>
      <c r="D5" s="7" t="s">
        <v>241</v>
      </c>
      <c r="E5" s="63" t="str">
        <f aca="false">CONCATENATE($I$1,":",L5,IF(L5="",":/","::/"),K5)</f>
        <v>2a0c:14c0:7::/60</v>
      </c>
      <c r="F5" s="62" t="s">
        <v>242</v>
      </c>
      <c r="G5" s="62" t="s">
        <v>242</v>
      </c>
      <c r="H5" s="62" t="s">
        <v>243</v>
      </c>
      <c r="I5" s="62"/>
      <c r="J5" s="65" t="n">
        <v>0</v>
      </c>
      <c r="K5" s="65" t="n">
        <v>60</v>
      </c>
      <c r="L5" s="64" t="str">
        <f aca="false">IF(J5=0,"",DEC2HEX(J5))</f>
        <v/>
      </c>
    </row>
    <row r="6" customFormat="false" ht="14.4" hidden="false" customHeight="false" outlineLevel="0" collapsed="false">
      <c r="A6" s="59" t="s">
        <v>244</v>
      </c>
      <c r="B6" s="62" t="n">
        <v>256</v>
      </c>
      <c r="C6" s="62" t="s">
        <v>245</v>
      </c>
      <c r="D6" s="7" t="s">
        <v>246</v>
      </c>
      <c r="E6" s="63" t="str">
        <f aca="false">CONCATENATE($I$1,":",L6,IF(L6="",":/","::/"),K6)</f>
        <v>2a0c:14c0:7:10::/60</v>
      </c>
      <c r="F6" s="62" t="s">
        <v>242</v>
      </c>
      <c r="G6" s="62" t="s">
        <v>242</v>
      </c>
      <c r="H6" s="62" t="s">
        <v>247</v>
      </c>
      <c r="J6" s="65" t="n">
        <v>16</v>
      </c>
      <c r="K6" s="65" t="n">
        <v>60</v>
      </c>
      <c r="L6" s="64" t="str">
        <f aca="false">IF(J6=0,"",DEC2HEX(J6))</f>
        <v>10</v>
      </c>
    </row>
    <row r="7" customFormat="false" ht="14.4" hidden="false" customHeight="false" outlineLevel="0" collapsed="false">
      <c r="A7" s="59" t="s">
        <v>248</v>
      </c>
      <c r="B7" s="62" t="n">
        <v>256</v>
      </c>
      <c r="C7" s="62" t="s">
        <v>249</v>
      </c>
      <c r="D7" s="7" t="s">
        <v>250</v>
      </c>
      <c r="E7" s="63" t="str">
        <f aca="false">CONCATENATE($I$1,":",L7,IF(L7="",":/","::/"),K7)</f>
        <v>2a0c:14c0:7:20::/60</v>
      </c>
      <c r="F7" s="62" t="s">
        <v>242</v>
      </c>
      <c r="G7" s="62" t="s">
        <v>242</v>
      </c>
      <c r="H7" s="62" t="s">
        <v>251</v>
      </c>
      <c r="J7" s="65" t="n">
        <v>32</v>
      </c>
      <c r="K7" s="65" t="n">
        <v>60</v>
      </c>
      <c r="L7" s="64" t="str">
        <f aca="false">IF(J7=0,"",DEC2HEX(J7))</f>
        <v>20</v>
      </c>
    </row>
    <row r="8" customFormat="false" ht="28.8" hidden="false" customHeight="false" outlineLevel="0" collapsed="false">
      <c r="A8" s="66" t="s">
        <v>252</v>
      </c>
      <c r="B8" s="62" t="n">
        <v>256</v>
      </c>
      <c r="C8" s="62" t="s">
        <v>253</v>
      </c>
      <c r="D8" s="7" t="s">
        <v>254</v>
      </c>
      <c r="E8" s="63" t="str">
        <f aca="false">CONCATENATE($I$1,":",L8,IF(L8="",":/","::/"),K8)</f>
        <v>2a0c:14c0:7:30::/60</v>
      </c>
      <c r="F8" s="62" t="s">
        <v>242</v>
      </c>
      <c r="G8" s="62" t="s">
        <v>242</v>
      </c>
      <c r="H8" s="62" t="s">
        <v>255</v>
      </c>
      <c r="J8" s="65" t="n">
        <v>48</v>
      </c>
      <c r="K8" s="65" t="n">
        <v>60</v>
      </c>
      <c r="L8" s="64" t="str">
        <f aca="false">IF(J8=0,"",DEC2HEX(J8))</f>
        <v>30</v>
      </c>
    </row>
    <row r="9" customFormat="false" ht="14.4" hidden="false" customHeight="false" outlineLevel="0" collapsed="false">
      <c r="A9" s="59" t="s">
        <v>256</v>
      </c>
      <c r="B9" s="62" t="n">
        <v>256</v>
      </c>
      <c r="C9" s="62" t="s">
        <v>257</v>
      </c>
      <c r="D9" s="7" t="s">
        <v>258</v>
      </c>
      <c r="E9" s="63" t="str">
        <f aca="false">CONCATENATE($I$1,":",L9,IF(L9="",":/","::/"),K9)</f>
        <v>2a0c:14c0:7:48::/61</v>
      </c>
      <c r="F9" s="62" t="s">
        <v>242</v>
      </c>
      <c r="G9" s="62" t="s">
        <v>242</v>
      </c>
      <c r="H9" s="62" t="s">
        <v>259</v>
      </c>
      <c r="J9" s="65" t="n">
        <v>72</v>
      </c>
      <c r="K9" s="65" t="n">
        <v>61</v>
      </c>
      <c r="L9" s="64" t="str">
        <f aca="false">IF(J9=0,"",DEC2HEX(J9))</f>
        <v>48</v>
      </c>
    </row>
    <row r="10" customFormat="false" ht="14.4" hidden="false" customHeight="false" outlineLevel="0" collapsed="false">
      <c r="A10" s="59" t="s">
        <v>260</v>
      </c>
      <c r="B10" s="62" t="n">
        <v>2048</v>
      </c>
      <c r="C10" s="62" t="s">
        <v>261</v>
      </c>
      <c r="D10" s="7" t="s">
        <v>262</v>
      </c>
      <c r="E10" s="63" t="str">
        <f aca="false">CONCATENATE($I$1,":",L10,IF(L10="",":/","::/"),K10)</f>
        <v>2a0c:14c0:7:C0::/59</v>
      </c>
      <c r="F10" s="62" t="s">
        <v>242</v>
      </c>
      <c r="G10" s="62" t="s">
        <v>242</v>
      </c>
      <c r="H10" s="62" t="s">
        <v>263</v>
      </c>
      <c r="J10" s="65" t="n">
        <v>192</v>
      </c>
      <c r="K10" s="65" t="n">
        <v>59</v>
      </c>
      <c r="L10" s="64" t="str">
        <f aca="false">IF(J10=0,"",DEC2HEX(J10))</f>
        <v>C0</v>
      </c>
    </row>
    <row r="11" customFormat="false" ht="14.4" hidden="false" customHeight="false" outlineLevel="0" collapsed="false">
      <c r="A11" s="59" t="s">
        <v>264</v>
      </c>
      <c r="B11" s="62" t="n">
        <v>256</v>
      </c>
      <c r="C11" s="62" t="s">
        <v>265</v>
      </c>
      <c r="D11" s="7" t="s">
        <v>266</v>
      </c>
      <c r="E11" s="63" t="str">
        <f aca="false">CONCATENATE($I$1,":",L11,IF(L11="",":/","::/"),K11)</f>
        <v>2a0c:14c0:7:40::/61</v>
      </c>
      <c r="F11" s="62" t="s">
        <v>242</v>
      </c>
      <c r="G11" s="62" t="s">
        <v>242</v>
      </c>
      <c r="H11" s="62" t="s">
        <v>267</v>
      </c>
      <c r="J11" s="65" t="n">
        <v>64</v>
      </c>
      <c r="K11" s="65" t="n">
        <v>61</v>
      </c>
      <c r="L11" s="64" t="str">
        <f aca="false">IF(J11=0,"",DEC2HEX(J11))</f>
        <v>40</v>
      </c>
    </row>
    <row r="12" customFormat="false" ht="14.4" hidden="false" customHeight="false" outlineLevel="0" collapsed="false">
      <c r="A12" s="59" t="s">
        <v>268</v>
      </c>
      <c r="B12" s="62" t="n">
        <v>256</v>
      </c>
      <c r="C12" s="62" t="s">
        <v>269</v>
      </c>
      <c r="D12" s="7" t="s">
        <v>270</v>
      </c>
      <c r="E12" s="63" t="str">
        <f aca="false">CONCATENATE($I$1,":",L12,IF(L12="",":/","::/"),K12)</f>
        <v>2a0c:14c0:7:B8::/61</v>
      </c>
      <c r="F12" s="62" t="s">
        <v>242</v>
      </c>
      <c r="G12" s="62" t="s">
        <v>242</v>
      </c>
      <c r="H12" s="62" t="s">
        <v>271</v>
      </c>
      <c r="J12" s="65" t="n">
        <v>184</v>
      </c>
      <c r="K12" s="65" t="n">
        <v>61</v>
      </c>
      <c r="L12" s="64" t="str">
        <f aca="false">IF(J12=0,"",DEC2HEX(J12))</f>
        <v>B8</v>
      </c>
    </row>
    <row r="13" customFormat="false" ht="14.4" hidden="false" customHeight="false" outlineLevel="0" collapsed="false">
      <c r="A13" s="59" t="s">
        <v>272</v>
      </c>
      <c r="B13" s="62" t="n">
        <v>1024</v>
      </c>
      <c r="C13" s="62" t="s">
        <v>273</v>
      </c>
      <c r="D13" s="7" t="s">
        <v>274</v>
      </c>
      <c r="E13" s="63" t="str">
        <f aca="false">CONCATENATE($I$1,":",L13,IF(L13="",":/","::/"),K13)</f>
        <v>2a0c:14c0:7:B0::/62</v>
      </c>
      <c r="F13" s="62" t="s">
        <v>242</v>
      </c>
      <c r="G13" s="62" t="s">
        <v>242</v>
      </c>
      <c r="H13" s="62" t="s">
        <v>275</v>
      </c>
      <c r="J13" s="65" t="n">
        <v>176</v>
      </c>
      <c r="K13" s="65" t="n">
        <v>62</v>
      </c>
      <c r="L13" s="64" t="s">
        <v>276</v>
      </c>
    </row>
    <row r="14" customFormat="false" ht="14.4" hidden="false" customHeight="false" outlineLevel="0" collapsed="false">
      <c r="A14" s="59" t="s">
        <v>277</v>
      </c>
      <c r="B14" s="62" t="n">
        <v>2048</v>
      </c>
      <c r="C14" s="62" t="s">
        <v>278</v>
      </c>
      <c r="D14" s="7" t="s">
        <v>279</v>
      </c>
      <c r="E14" s="63" t="str">
        <f aca="false">CONCATENATE($I$1,":",L14,IF(L14="",":/","::/"),K14)</f>
        <v>2a0c:14c0:7:B0::/62</v>
      </c>
      <c r="F14" s="62" t="s">
        <v>242</v>
      </c>
      <c r="G14" s="62" t="s">
        <v>242</v>
      </c>
      <c r="H14" s="62" t="s">
        <v>280</v>
      </c>
      <c r="J14" s="65" t="n">
        <v>168</v>
      </c>
      <c r="K14" s="65" t="n">
        <v>62</v>
      </c>
      <c r="L14" s="64" t="s">
        <v>276</v>
      </c>
    </row>
    <row r="15" s="61" customFormat="true" ht="14.4" hidden="false" customHeight="false" outlineLevel="0" collapsed="false">
      <c r="A15" s="67" t="s">
        <v>281</v>
      </c>
      <c r="B15" s="68"/>
      <c r="C15" s="69" t="s">
        <v>228</v>
      </c>
      <c r="E15" s="63"/>
      <c r="F15" s="68"/>
      <c r="G15" s="68"/>
      <c r="H15" s="68" t="s">
        <v>282</v>
      </c>
      <c r="J15" s="70"/>
      <c r="K15" s="70"/>
      <c r="L15" s="63"/>
    </row>
    <row r="16" customFormat="false" ht="14.4" hidden="false" customHeight="false" outlineLevel="0" collapsed="false">
      <c r="A16" s="71" t="s">
        <v>283</v>
      </c>
      <c r="C16" s="62" t="s">
        <v>284</v>
      </c>
      <c r="D16" s="7" t="s">
        <v>285</v>
      </c>
      <c r="E16" s="63" t="str">
        <f aca="false">CONCATENATE($I$1,":",L16,IF(L16="",":/","::/"),K16)</f>
        <v>2a0c:14c0:7:ff00::/56</v>
      </c>
      <c r="F16" s="62" t="s">
        <v>242</v>
      </c>
      <c r="G16" s="62" t="s">
        <v>242</v>
      </c>
      <c r="H16" s="62" t="s">
        <v>286</v>
      </c>
      <c r="K16" s="7" t="n">
        <v>56</v>
      </c>
      <c r="L16" s="7" t="s">
        <v>287</v>
      </c>
    </row>
    <row r="17" customFormat="false" ht="14.4" hidden="false" customHeight="false" outlineLevel="0" collapsed="false">
      <c r="A17" s="72" t="s">
        <v>288</v>
      </c>
      <c r="H17" s="7" t="s">
        <v>289</v>
      </c>
    </row>
    <row r="19" customFormat="false" ht="46.8" hidden="false" customHeight="false" outlineLevel="0" collapsed="false">
      <c r="A19" s="73" t="s">
        <v>290</v>
      </c>
      <c r="B19" s="74" t="s">
        <v>291</v>
      </c>
      <c r="C19" s="74" t="s">
        <v>292</v>
      </c>
      <c r="D19" s="74" t="s">
        <v>293</v>
      </c>
      <c r="E19" s="74" t="s">
        <v>294</v>
      </c>
      <c r="F19" s="74" t="s">
        <v>295</v>
      </c>
      <c r="G19" s="74" t="s">
        <v>296</v>
      </c>
      <c r="H19" s="74" t="s">
        <v>297</v>
      </c>
      <c r="I19" s="74" t="s">
        <v>298</v>
      </c>
      <c r="J19" s="74" t="s">
        <v>299</v>
      </c>
      <c r="K19" s="74" t="s">
        <v>300</v>
      </c>
      <c r="L19" s="74" t="s">
        <v>301</v>
      </c>
      <c r="M19" s="74" t="s">
        <v>302</v>
      </c>
      <c r="N19" s="74" t="s">
        <v>281</v>
      </c>
    </row>
    <row r="20" customFormat="false" ht="15.6" hidden="false" customHeight="false" outlineLevel="0" collapsed="false">
      <c r="A20" s="75" t="s">
        <v>227</v>
      </c>
      <c r="B20" s="76"/>
      <c r="C20" s="77" t="s">
        <v>303</v>
      </c>
      <c r="D20" s="77" t="s">
        <v>303</v>
      </c>
      <c r="E20" s="78" t="s">
        <v>304</v>
      </c>
      <c r="F20" s="78" t="s">
        <v>304</v>
      </c>
      <c r="G20" s="78" t="s">
        <v>304</v>
      </c>
      <c r="H20" s="78" t="s">
        <v>304</v>
      </c>
      <c r="I20" s="77" t="s">
        <v>303</v>
      </c>
      <c r="J20" s="77" t="s">
        <v>303</v>
      </c>
      <c r="K20" s="77" t="s">
        <v>303</v>
      </c>
      <c r="L20" s="77" t="s">
        <v>303</v>
      </c>
      <c r="M20" s="77" t="s">
        <v>303</v>
      </c>
      <c r="N20" s="77" t="s">
        <v>303</v>
      </c>
    </row>
    <row r="21" customFormat="false" ht="31.2" hidden="false" customHeight="false" outlineLevel="0" collapsed="false">
      <c r="A21" s="79" t="s">
        <v>305</v>
      </c>
      <c r="B21" s="78" t="s">
        <v>304</v>
      </c>
      <c r="C21" s="76"/>
      <c r="D21" s="77" t="s">
        <v>303</v>
      </c>
      <c r="E21" s="78" t="s">
        <v>304</v>
      </c>
      <c r="F21" s="78" t="s">
        <v>304</v>
      </c>
      <c r="G21" s="78" t="s">
        <v>304</v>
      </c>
      <c r="H21" s="78" t="s">
        <v>304</v>
      </c>
      <c r="I21" s="78" t="s">
        <v>304</v>
      </c>
      <c r="J21" s="77" t="s">
        <v>303</v>
      </c>
      <c r="K21" s="77" t="s">
        <v>303</v>
      </c>
      <c r="L21" s="77" t="s">
        <v>303</v>
      </c>
      <c r="M21" s="77" t="s">
        <v>303</v>
      </c>
      <c r="N21" s="77" t="s">
        <v>303</v>
      </c>
    </row>
    <row r="22" customFormat="false" ht="31.2" hidden="false" customHeight="false" outlineLevel="0" collapsed="false">
      <c r="A22" s="79" t="s">
        <v>235</v>
      </c>
      <c r="B22" s="78" t="s">
        <v>304</v>
      </c>
      <c r="C22" s="77" t="s">
        <v>303</v>
      </c>
      <c r="D22" s="76"/>
      <c r="E22" s="78" t="s">
        <v>304</v>
      </c>
      <c r="F22" s="78" t="s">
        <v>304</v>
      </c>
      <c r="G22" s="78" t="s">
        <v>304</v>
      </c>
      <c r="H22" s="78" t="s">
        <v>304</v>
      </c>
      <c r="I22" s="78" t="s">
        <v>304</v>
      </c>
      <c r="J22" s="77" t="s">
        <v>303</v>
      </c>
      <c r="K22" s="77" t="s">
        <v>303</v>
      </c>
      <c r="L22" s="78" t="s">
        <v>304</v>
      </c>
      <c r="M22" s="78" t="s">
        <v>304</v>
      </c>
      <c r="N22" s="77" t="s">
        <v>303</v>
      </c>
    </row>
    <row r="23" customFormat="false" ht="15.6" hidden="false" customHeight="false" outlineLevel="0" collapsed="false">
      <c r="A23" s="75" t="s">
        <v>239</v>
      </c>
      <c r="B23" s="78" t="s">
        <v>304</v>
      </c>
      <c r="C23" s="78" t="s">
        <v>304</v>
      </c>
      <c r="D23" s="78" t="s">
        <v>304</v>
      </c>
      <c r="E23" s="76"/>
      <c r="F23" s="77" t="s">
        <v>306</v>
      </c>
      <c r="G23" s="77" t="s">
        <v>306</v>
      </c>
      <c r="H23" s="77" t="s">
        <v>306</v>
      </c>
      <c r="I23" s="77" t="s">
        <v>306</v>
      </c>
      <c r="J23" s="78" t="s">
        <v>307</v>
      </c>
      <c r="K23" s="78" t="s">
        <v>307</v>
      </c>
      <c r="L23" s="77" t="s">
        <v>306</v>
      </c>
      <c r="M23" s="77" t="s">
        <v>303</v>
      </c>
      <c r="N23" s="78" t="s">
        <v>304</v>
      </c>
    </row>
    <row r="24" customFormat="false" ht="15.6" hidden="false" customHeight="false" outlineLevel="0" collapsed="false">
      <c r="A24" s="75" t="s">
        <v>244</v>
      </c>
      <c r="B24" s="78" t="s">
        <v>304</v>
      </c>
      <c r="C24" s="78" t="s">
        <v>304</v>
      </c>
      <c r="D24" s="78" t="s">
        <v>304</v>
      </c>
      <c r="E24" s="77" t="s">
        <v>306</v>
      </c>
      <c r="F24" s="76"/>
      <c r="G24" s="77" t="s">
        <v>306</v>
      </c>
      <c r="H24" s="77" t="s">
        <v>306</v>
      </c>
      <c r="I24" s="77" t="s">
        <v>306</v>
      </c>
      <c r="J24" s="78" t="s">
        <v>307</v>
      </c>
      <c r="K24" s="78" t="s">
        <v>307</v>
      </c>
      <c r="L24" s="77" t="s">
        <v>306</v>
      </c>
      <c r="M24" s="77" t="s">
        <v>303</v>
      </c>
      <c r="N24" s="78" t="s">
        <v>304</v>
      </c>
    </row>
    <row r="25" customFormat="false" ht="15.6" hidden="false" customHeight="false" outlineLevel="0" collapsed="false">
      <c r="A25" s="75" t="s">
        <v>248</v>
      </c>
      <c r="B25" s="78" t="s">
        <v>304</v>
      </c>
      <c r="C25" s="78" t="s">
        <v>304</v>
      </c>
      <c r="D25" s="78" t="s">
        <v>304</v>
      </c>
      <c r="E25" s="77" t="s">
        <v>306</v>
      </c>
      <c r="F25" s="77" t="s">
        <v>306</v>
      </c>
      <c r="G25" s="76"/>
      <c r="H25" s="77" t="s">
        <v>306</v>
      </c>
      <c r="I25" s="77" t="s">
        <v>306</v>
      </c>
      <c r="J25" s="78" t="s">
        <v>307</v>
      </c>
      <c r="K25" s="78" t="s">
        <v>307</v>
      </c>
      <c r="L25" s="77" t="s">
        <v>306</v>
      </c>
      <c r="M25" s="77" t="s">
        <v>303</v>
      </c>
      <c r="N25" s="78" t="s">
        <v>304</v>
      </c>
    </row>
    <row r="26" customFormat="false" ht="31.2" hidden="false" customHeight="false" outlineLevel="0" collapsed="false">
      <c r="A26" s="79" t="s">
        <v>252</v>
      </c>
      <c r="B26" s="78" t="s">
        <v>304</v>
      </c>
      <c r="C26" s="78" t="s">
        <v>304</v>
      </c>
      <c r="D26" s="78" t="s">
        <v>304</v>
      </c>
      <c r="E26" s="77" t="s">
        <v>306</v>
      </c>
      <c r="F26" s="77" t="s">
        <v>306</v>
      </c>
      <c r="G26" s="77" t="s">
        <v>306</v>
      </c>
      <c r="H26" s="76"/>
      <c r="I26" s="77" t="s">
        <v>306</v>
      </c>
      <c r="J26" s="78" t="s">
        <v>307</v>
      </c>
      <c r="K26" s="78" t="s">
        <v>307</v>
      </c>
      <c r="L26" s="77" t="s">
        <v>306</v>
      </c>
      <c r="M26" s="77" t="s">
        <v>303</v>
      </c>
      <c r="N26" s="78" t="s">
        <v>304</v>
      </c>
    </row>
    <row r="27" customFormat="false" ht="15.6" hidden="false" customHeight="false" outlineLevel="0" collapsed="false">
      <c r="A27" s="75" t="s">
        <v>264</v>
      </c>
      <c r="B27" s="78" t="s">
        <v>304</v>
      </c>
      <c r="C27" s="77" t="s">
        <v>303</v>
      </c>
      <c r="D27" s="77" t="s">
        <v>303</v>
      </c>
      <c r="E27" s="78" t="s">
        <v>307</v>
      </c>
      <c r="F27" s="78" t="s">
        <v>307</v>
      </c>
      <c r="G27" s="78" t="s">
        <v>307</v>
      </c>
      <c r="H27" s="78" t="s">
        <v>307</v>
      </c>
      <c r="I27" s="76"/>
      <c r="J27" s="78" t="s">
        <v>307</v>
      </c>
      <c r="K27" s="78" t="s">
        <v>307</v>
      </c>
      <c r="L27" s="77" t="s">
        <v>306</v>
      </c>
      <c r="M27" s="77" t="s">
        <v>303</v>
      </c>
      <c r="N27" s="78" t="s">
        <v>304</v>
      </c>
    </row>
    <row r="28" customFormat="false" ht="15.6" hidden="false" customHeight="false" outlineLevel="0" collapsed="false">
      <c r="A28" s="75" t="s">
        <v>256</v>
      </c>
      <c r="B28" s="77" t="s">
        <v>303</v>
      </c>
      <c r="C28" s="77" t="s">
        <v>303</v>
      </c>
      <c r="D28" s="77" t="s">
        <v>303</v>
      </c>
      <c r="E28" s="77" t="s">
        <v>306</v>
      </c>
      <c r="F28" s="77" t="s">
        <v>306</v>
      </c>
      <c r="G28" s="77" t="s">
        <v>306</v>
      </c>
      <c r="H28" s="77" t="s">
        <v>306</v>
      </c>
      <c r="I28" s="78" t="s">
        <v>307</v>
      </c>
      <c r="J28" s="76"/>
      <c r="K28" s="78" t="s">
        <v>307</v>
      </c>
      <c r="L28" s="77" t="s">
        <v>306</v>
      </c>
      <c r="M28" s="77" t="s">
        <v>303</v>
      </c>
      <c r="N28" s="78" t="s">
        <v>304</v>
      </c>
    </row>
    <row r="29" customFormat="false" ht="15.6" hidden="false" customHeight="false" outlineLevel="0" collapsed="false">
      <c r="A29" s="75" t="s">
        <v>268</v>
      </c>
      <c r="B29" s="78" t="s">
        <v>304</v>
      </c>
      <c r="C29" s="78" t="s">
        <v>304</v>
      </c>
      <c r="D29" s="78" t="s">
        <v>304</v>
      </c>
      <c r="E29" s="78" t="s">
        <v>307</v>
      </c>
      <c r="F29" s="78" t="s">
        <v>307</v>
      </c>
      <c r="G29" s="78" t="s">
        <v>307</v>
      </c>
      <c r="H29" s="78" t="s">
        <v>307</v>
      </c>
      <c r="I29" s="78" t="s">
        <v>307</v>
      </c>
      <c r="J29" s="78" t="s">
        <v>307</v>
      </c>
      <c r="K29" s="76"/>
      <c r="L29" s="78" t="s">
        <v>307</v>
      </c>
      <c r="M29" s="78" t="s">
        <v>304</v>
      </c>
      <c r="N29" s="78" t="s">
        <v>304</v>
      </c>
    </row>
    <row r="30" customFormat="false" ht="15.6" hidden="false" customHeight="false" outlineLevel="0" collapsed="false">
      <c r="A30" s="75" t="s">
        <v>260</v>
      </c>
      <c r="B30" s="78" t="s">
        <v>304</v>
      </c>
      <c r="C30" s="78" t="s">
        <v>304</v>
      </c>
      <c r="D30" s="78" t="s">
        <v>304</v>
      </c>
      <c r="E30" s="78" t="s">
        <v>307</v>
      </c>
      <c r="F30" s="78" t="s">
        <v>307</v>
      </c>
      <c r="G30" s="78" t="s">
        <v>307</v>
      </c>
      <c r="H30" s="78" t="s">
        <v>307</v>
      </c>
      <c r="I30" s="78" t="s">
        <v>307</v>
      </c>
      <c r="J30" s="78" t="s">
        <v>307</v>
      </c>
      <c r="K30" s="78" t="s">
        <v>307</v>
      </c>
      <c r="L30" s="76"/>
      <c r="M30" s="78" t="s">
        <v>304</v>
      </c>
      <c r="N30" s="78" t="s">
        <v>304</v>
      </c>
    </row>
    <row r="31" customFormat="false" ht="15.6" hidden="false" customHeight="false" outlineLevel="0" collapsed="false">
      <c r="A31" s="75" t="s">
        <v>308</v>
      </c>
      <c r="B31" s="77" t="s">
        <v>303</v>
      </c>
      <c r="C31" s="77" t="s">
        <v>303</v>
      </c>
      <c r="D31" s="77" t="s">
        <v>303</v>
      </c>
      <c r="E31" s="77" t="s">
        <v>303</v>
      </c>
      <c r="F31" s="77" t="s">
        <v>303</v>
      </c>
      <c r="G31" s="77" t="s">
        <v>303</v>
      </c>
      <c r="H31" s="77" t="s">
        <v>303</v>
      </c>
      <c r="I31" s="77" t="s">
        <v>303</v>
      </c>
      <c r="J31" s="78" t="s">
        <v>304</v>
      </c>
      <c r="K31" s="78" t="s">
        <v>304</v>
      </c>
      <c r="L31" s="78" t="s">
        <v>304</v>
      </c>
      <c r="M31" s="76"/>
      <c r="N31" s="78" t="s">
        <v>304</v>
      </c>
    </row>
    <row r="32" customFormat="false" ht="15.6" hidden="false" customHeight="false" outlineLevel="0" collapsed="false">
      <c r="A32" s="75" t="s">
        <v>281</v>
      </c>
      <c r="B32" s="77" t="s">
        <v>303</v>
      </c>
      <c r="C32" s="77" t="s">
        <v>303</v>
      </c>
      <c r="D32" s="77" t="s">
        <v>303</v>
      </c>
      <c r="E32" s="77" t="s">
        <v>303</v>
      </c>
      <c r="F32" s="77" t="s">
        <v>303</v>
      </c>
      <c r="G32" s="77" t="s">
        <v>303</v>
      </c>
      <c r="H32" s="77" t="s">
        <v>303</v>
      </c>
      <c r="I32" s="77" t="s">
        <v>303</v>
      </c>
      <c r="J32" s="77" t="s">
        <v>303</v>
      </c>
      <c r="K32" s="77" t="s">
        <v>303</v>
      </c>
      <c r="L32" s="77" t="s">
        <v>303</v>
      </c>
      <c r="M32" s="77" t="s">
        <v>303</v>
      </c>
      <c r="N32" s="76"/>
    </row>
    <row r="34" customFormat="false" ht="14.4" hidden="false" customHeight="false" outlineLevel="0" collapsed="false">
      <c r="A34" s="80" t="s">
        <v>309</v>
      </c>
      <c r="B34" s="80"/>
      <c r="C34" s="81"/>
    </row>
    <row r="36" customFormat="false" ht="14.4" hidden="false" customHeight="false" outlineLevel="0" collapsed="false">
      <c r="A36" s="82" t="s">
        <v>310</v>
      </c>
      <c r="B36" s="82" t="s">
        <v>311</v>
      </c>
      <c r="C36" s="82" t="s">
        <v>312</v>
      </c>
      <c r="D36" s="82" t="s">
        <v>313</v>
      </c>
      <c r="E36" s="82" t="s">
        <v>314</v>
      </c>
      <c r="F36" s="82" t="s">
        <v>315</v>
      </c>
      <c r="G36" s="82" t="s">
        <v>113</v>
      </c>
      <c r="H36" s="82" t="s">
        <v>316</v>
      </c>
      <c r="I36" s="82" t="s">
        <v>317</v>
      </c>
      <c r="J36" s="82" t="s">
        <v>114</v>
      </c>
      <c r="K36" s="82" t="s">
        <v>318</v>
      </c>
      <c r="L36" s="82" t="s">
        <v>319</v>
      </c>
      <c r="N36" s="82" t="s">
        <v>320</v>
      </c>
    </row>
    <row r="37" customFormat="false" ht="28.8" hidden="false" customHeight="false" outlineLevel="0" collapsed="false">
      <c r="A37" s="8" t="s">
        <v>321</v>
      </c>
      <c r="B37" s="83" t="n">
        <v>255255255248</v>
      </c>
      <c r="C37" s="8" t="s">
        <v>322</v>
      </c>
      <c r="D37" s="8" t="s">
        <v>323</v>
      </c>
      <c r="E37" s="58" t="n">
        <v>6</v>
      </c>
      <c r="F37" s="7" t="s">
        <v>324</v>
      </c>
      <c r="G37" s="7" t="s">
        <v>325</v>
      </c>
      <c r="H37" s="7" t="s">
        <v>119</v>
      </c>
      <c r="I37" s="7" t="s">
        <v>188</v>
      </c>
      <c r="J37" s="7" t="s">
        <v>326</v>
      </c>
      <c r="K37" s="7" t="s">
        <v>327</v>
      </c>
      <c r="L37" s="7" t="n">
        <v>2550</v>
      </c>
    </row>
    <row r="38" customFormat="false" ht="28.8" hidden="false" customHeight="false" outlineLevel="0" collapsed="false">
      <c r="A38" s="8" t="s">
        <v>328</v>
      </c>
      <c r="B38" s="83" t="n">
        <v>255255255248</v>
      </c>
      <c r="C38" s="8" t="s">
        <v>329</v>
      </c>
      <c r="D38" s="8" t="s">
        <v>330</v>
      </c>
      <c r="E38" s="58" t="n">
        <v>6</v>
      </c>
      <c r="F38" s="7" t="s">
        <v>331</v>
      </c>
      <c r="G38" s="7" t="s">
        <v>325</v>
      </c>
      <c r="H38" s="7" t="s">
        <v>119</v>
      </c>
      <c r="I38" s="7" t="s">
        <v>188</v>
      </c>
      <c r="J38" s="7" t="s">
        <v>326</v>
      </c>
      <c r="K38" s="7" t="s">
        <v>332</v>
      </c>
      <c r="L38" s="7" t="n">
        <v>2551</v>
      </c>
    </row>
    <row r="39" customFormat="false" ht="28.8" hidden="false" customHeight="false" outlineLevel="0" collapsed="false">
      <c r="A39" s="8" t="s">
        <v>333</v>
      </c>
      <c r="B39" s="83" t="n">
        <v>255255255248</v>
      </c>
      <c r="C39" s="8" t="s">
        <v>334</v>
      </c>
      <c r="D39" s="8" t="s">
        <v>335</v>
      </c>
      <c r="E39" s="58" t="n">
        <v>6</v>
      </c>
      <c r="F39" s="7" t="s">
        <v>336</v>
      </c>
      <c r="G39" s="7" t="s">
        <v>325</v>
      </c>
      <c r="H39" s="7" t="s">
        <v>119</v>
      </c>
      <c r="I39" s="7" t="s">
        <v>188</v>
      </c>
      <c r="J39" s="7" t="s">
        <v>326</v>
      </c>
      <c r="K39" s="7" t="s">
        <v>337</v>
      </c>
      <c r="L39" s="7" t="n">
        <v>2552</v>
      </c>
    </row>
    <row r="40" customFormat="false" ht="28.8" hidden="false" customHeight="false" outlineLevel="0" collapsed="false">
      <c r="A40" s="8" t="s">
        <v>338</v>
      </c>
      <c r="B40" s="83" t="n">
        <v>255255255248</v>
      </c>
      <c r="C40" s="8" t="s">
        <v>339</v>
      </c>
      <c r="D40" s="8" t="s">
        <v>340</v>
      </c>
      <c r="E40" s="58" t="n">
        <v>6</v>
      </c>
      <c r="F40" s="7" t="s">
        <v>341</v>
      </c>
      <c r="G40" s="7" t="s">
        <v>325</v>
      </c>
      <c r="H40" s="7" t="s">
        <v>119</v>
      </c>
      <c r="I40" s="7" t="s">
        <v>188</v>
      </c>
      <c r="J40" s="7" t="s">
        <v>326</v>
      </c>
      <c r="K40" s="7" t="s">
        <v>342</v>
      </c>
      <c r="L40" s="7" t="n">
        <v>2553</v>
      </c>
    </row>
    <row r="41" customFormat="false" ht="28.8" hidden="false" customHeight="false" outlineLevel="0" collapsed="false">
      <c r="A41" s="8" t="s">
        <v>343</v>
      </c>
      <c r="B41" s="83" t="n">
        <v>255255255248</v>
      </c>
      <c r="C41" s="8" t="s">
        <v>344</v>
      </c>
      <c r="D41" s="8" t="s">
        <v>345</v>
      </c>
      <c r="E41" s="58" t="n">
        <v>6</v>
      </c>
      <c r="F41" s="7" t="s">
        <v>346</v>
      </c>
      <c r="G41" s="7" t="s">
        <v>325</v>
      </c>
      <c r="H41" s="7" t="s">
        <v>119</v>
      </c>
      <c r="I41" s="7" t="s">
        <v>188</v>
      </c>
      <c r="J41" s="7" t="s">
        <v>347</v>
      </c>
      <c r="K41" s="7" t="s">
        <v>348</v>
      </c>
      <c r="L41" s="7" t="n">
        <v>2554</v>
      </c>
    </row>
    <row r="42" customFormat="false" ht="28.8" hidden="false" customHeight="false" outlineLevel="0" collapsed="false">
      <c r="A42" s="8" t="s">
        <v>349</v>
      </c>
      <c r="B42" s="83" t="n">
        <v>255255255248</v>
      </c>
      <c r="C42" s="8" t="s">
        <v>350</v>
      </c>
      <c r="D42" s="8" t="s">
        <v>351</v>
      </c>
      <c r="E42" s="58" t="n">
        <v>6</v>
      </c>
      <c r="F42" s="7" t="s">
        <v>352</v>
      </c>
      <c r="G42" s="7" t="s">
        <v>325</v>
      </c>
      <c r="H42" s="7" t="s">
        <v>119</v>
      </c>
      <c r="I42" s="7" t="s">
        <v>188</v>
      </c>
      <c r="J42" s="7" t="s">
        <v>347</v>
      </c>
      <c r="K42" s="7" t="s">
        <v>353</v>
      </c>
      <c r="L42" s="7" t="n">
        <v>2555</v>
      </c>
    </row>
    <row r="43" customFormat="false" ht="28.8" hidden="false" customHeight="false" outlineLevel="0" collapsed="false">
      <c r="A43" s="8" t="s">
        <v>354</v>
      </c>
      <c r="B43" s="83" t="n">
        <v>255255255248</v>
      </c>
      <c r="C43" s="8" t="s">
        <v>355</v>
      </c>
      <c r="D43" s="8" t="s">
        <v>356</v>
      </c>
      <c r="E43" s="58" t="n">
        <v>6</v>
      </c>
      <c r="F43" s="7" t="s">
        <v>357</v>
      </c>
      <c r="G43" s="7" t="s">
        <v>325</v>
      </c>
      <c r="H43" s="7" t="s">
        <v>119</v>
      </c>
      <c r="I43" s="7" t="s">
        <v>188</v>
      </c>
      <c r="J43" s="7" t="s">
        <v>347</v>
      </c>
      <c r="K43" s="7" t="s">
        <v>358</v>
      </c>
      <c r="L43" s="7" t="n">
        <v>2556</v>
      </c>
    </row>
    <row r="44" customFormat="false" ht="28.8" hidden="false" customHeight="false" outlineLevel="0" collapsed="false">
      <c r="A44" s="8" t="s">
        <v>359</v>
      </c>
      <c r="B44" s="83" t="n">
        <v>255255255248</v>
      </c>
      <c r="C44" s="8" t="s">
        <v>360</v>
      </c>
      <c r="D44" s="8" t="s">
        <v>361</v>
      </c>
      <c r="E44" s="58" t="n">
        <v>6</v>
      </c>
      <c r="F44" s="7" t="s">
        <v>362</v>
      </c>
      <c r="G44" s="7" t="s">
        <v>325</v>
      </c>
      <c r="H44" s="7" t="s">
        <v>119</v>
      </c>
      <c r="I44" s="7" t="s">
        <v>188</v>
      </c>
      <c r="J44" s="7" t="s">
        <v>347</v>
      </c>
      <c r="K44" s="7" t="s">
        <v>363</v>
      </c>
      <c r="L44" s="7" t="n">
        <v>2557</v>
      </c>
    </row>
    <row r="45" customFormat="false" ht="28.8" hidden="false" customHeight="false" outlineLevel="0" collapsed="false">
      <c r="A45" s="8" t="s">
        <v>115</v>
      </c>
      <c r="B45" s="8" t="s">
        <v>364</v>
      </c>
      <c r="C45" s="8" t="s">
        <v>365</v>
      </c>
      <c r="D45" s="8" t="s">
        <v>366</v>
      </c>
      <c r="E45" s="58" t="n">
        <v>510</v>
      </c>
      <c r="F45" s="7" t="s">
        <v>367</v>
      </c>
      <c r="G45" s="7" t="s">
        <v>368</v>
      </c>
      <c r="H45" s="7" t="s">
        <v>119</v>
      </c>
      <c r="I45" s="7" t="s">
        <v>369</v>
      </c>
      <c r="J45" s="7" t="s">
        <v>122</v>
      </c>
      <c r="K45" s="7" t="s">
        <v>116</v>
      </c>
      <c r="L45" s="7" t="n">
        <v>2100</v>
      </c>
    </row>
    <row r="46" customFormat="false" ht="28.8" hidden="false" customHeight="false" outlineLevel="0" collapsed="false">
      <c r="A46" s="8" t="s">
        <v>123</v>
      </c>
      <c r="B46" s="8" t="s">
        <v>364</v>
      </c>
      <c r="C46" s="8" t="s">
        <v>370</v>
      </c>
      <c r="D46" s="8" t="s">
        <v>371</v>
      </c>
      <c r="E46" s="58" t="n">
        <v>510</v>
      </c>
      <c r="F46" s="7" t="s">
        <v>372</v>
      </c>
      <c r="G46" s="7" t="s">
        <v>373</v>
      </c>
      <c r="H46" s="7" t="s">
        <v>125</v>
      </c>
      <c r="I46" s="7" t="s">
        <v>188</v>
      </c>
      <c r="J46" s="7" t="s">
        <v>122</v>
      </c>
      <c r="K46" s="7" t="s">
        <v>124</v>
      </c>
      <c r="L46" s="7" t="n">
        <v>2101</v>
      </c>
    </row>
    <row r="47" customFormat="false" ht="28.8" hidden="false" customHeight="false" outlineLevel="0" collapsed="false">
      <c r="A47" s="8" t="s">
        <v>128</v>
      </c>
      <c r="B47" s="8" t="s">
        <v>374</v>
      </c>
      <c r="C47" s="8" t="s">
        <v>375</v>
      </c>
      <c r="D47" s="8" t="s">
        <v>376</v>
      </c>
      <c r="E47" s="58" t="n">
        <v>254</v>
      </c>
      <c r="F47" s="7" t="s">
        <v>377</v>
      </c>
      <c r="G47" s="7" t="s">
        <v>132</v>
      </c>
      <c r="H47" s="7" t="s">
        <v>130</v>
      </c>
      <c r="I47" s="7" t="s">
        <v>188</v>
      </c>
      <c r="J47" s="7" t="s">
        <v>122</v>
      </c>
      <c r="K47" s="7" t="s">
        <v>129</v>
      </c>
      <c r="L47" s="7" t="n">
        <v>2102</v>
      </c>
    </row>
    <row r="48" customFormat="false" ht="28.8" hidden="false" customHeight="false" outlineLevel="0" collapsed="false">
      <c r="A48" s="8" t="s">
        <v>133</v>
      </c>
      <c r="B48" s="8" t="s">
        <v>374</v>
      </c>
      <c r="C48" s="8" t="s">
        <v>378</v>
      </c>
      <c r="D48" s="8" t="s">
        <v>379</v>
      </c>
      <c r="E48" s="58" t="n">
        <v>254</v>
      </c>
      <c r="F48" s="7" t="s">
        <v>380</v>
      </c>
      <c r="G48" s="7" t="s">
        <v>136</v>
      </c>
      <c r="H48" s="7" t="s">
        <v>381</v>
      </c>
      <c r="I48" s="7" t="s">
        <v>188</v>
      </c>
      <c r="J48" s="7" t="s">
        <v>122</v>
      </c>
      <c r="K48" s="7" t="s">
        <v>134</v>
      </c>
      <c r="L48" s="7" t="n">
        <v>2103</v>
      </c>
    </row>
    <row r="49" customFormat="false" ht="28.8" hidden="false" customHeight="false" outlineLevel="0" collapsed="false">
      <c r="A49" s="8" t="s">
        <v>137</v>
      </c>
      <c r="B49" s="8" t="s">
        <v>374</v>
      </c>
      <c r="C49" s="8" t="s">
        <v>382</v>
      </c>
      <c r="D49" s="8" t="s">
        <v>383</v>
      </c>
      <c r="E49" s="58" t="n">
        <v>254</v>
      </c>
      <c r="F49" s="7" t="s">
        <v>384</v>
      </c>
      <c r="G49" s="7" t="s">
        <v>140</v>
      </c>
      <c r="H49" s="7" t="s">
        <v>381</v>
      </c>
      <c r="I49" s="7" t="s">
        <v>188</v>
      </c>
      <c r="J49" s="7" t="s">
        <v>122</v>
      </c>
      <c r="K49" s="7" t="s">
        <v>138</v>
      </c>
      <c r="L49" s="7" t="n">
        <v>2104</v>
      </c>
    </row>
    <row r="50" customFormat="false" ht="28.8" hidden="false" customHeight="false" outlineLevel="0" collapsed="false">
      <c r="A50" s="8" t="s">
        <v>141</v>
      </c>
      <c r="B50" s="8" t="s">
        <v>374</v>
      </c>
      <c r="C50" s="8" t="s">
        <v>385</v>
      </c>
      <c r="D50" s="8" t="s">
        <v>386</v>
      </c>
      <c r="E50" s="58" t="n">
        <v>254</v>
      </c>
      <c r="F50" s="7" t="s">
        <v>387</v>
      </c>
      <c r="G50" s="7" t="s">
        <v>388</v>
      </c>
      <c r="H50" s="7" t="s">
        <v>130</v>
      </c>
      <c r="I50" s="7" t="s">
        <v>188</v>
      </c>
      <c r="J50" s="7" t="s">
        <v>122</v>
      </c>
      <c r="K50" s="7" t="s">
        <v>142</v>
      </c>
      <c r="L50" s="7" t="n">
        <v>2105</v>
      </c>
    </row>
    <row r="51" customFormat="false" ht="28.8" hidden="false" customHeight="false" outlineLevel="0" collapsed="false">
      <c r="A51" s="8" t="s">
        <v>145</v>
      </c>
      <c r="B51" s="8" t="s">
        <v>374</v>
      </c>
      <c r="C51" s="8" t="s">
        <v>389</v>
      </c>
      <c r="D51" s="8" t="s">
        <v>390</v>
      </c>
      <c r="E51" s="58" t="n">
        <v>254</v>
      </c>
      <c r="F51" s="7" t="s">
        <v>391</v>
      </c>
      <c r="G51" s="7" t="s">
        <v>148</v>
      </c>
      <c r="H51" s="7" t="s">
        <v>130</v>
      </c>
      <c r="I51" s="7" t="s">
        <v>188</v>
      </c>
      <c r="J51" s="7" t="s">
        <v>122</v>
      </c>
      <c r="K51" s="7" t="s">
        <v>146</v>
      </c>
      <c r="L51" s="7" t="n">
        <v>2106</v>
      </c>
    </row>
    <row r="52" customFormat="false" ht="28.8" hidden="false" customHeight="false" outlineLevel="0" collapsed="false">
      <c r="A52" s="84" t="s">
        <v>149</v>
      </c>
      <c r="B52" s="84" t="s">
        <v>374</v>
      </c>
      <c r="C52" s="84" t="s">
        <v>392</v>
      </c>
      <c r="D52" s="84" t="s">
        <v>393</v>
      </c>
      <c r="E52" s="85" t="n">
        <v>254</v>
      </c>
      <c r="F52" s="7" t="s">
        <v>394</v>
      </c>
      <c r="G52" s="86" t="s">
        <v>153</v>
      </c>
      <c r="H52" s="86" t="s">
        <v>130</v>
      </c>
      <c r="I52" s="86" t="s">
        <v>130</v>
      </c>
      <c r="J52" s="7" t="s">
        <v>122</v>
      </c>
      <c r="K52" s="7" t="s">
        <v>150</v>
      </c>
      <c r="L52" s="7" t="n">
        <v>2107</v>
      </c>
      <c r="M52" s="7" t="s">
        <v>395</v>
      </c>
    </row>
    <row r="53" customFormat="false" ht="28.8" hidden="false" customHeight="false" outlineLevel="0" collapsed="false">
      <c r="A53" s="84" t="s">
        <v>154</v>
      </c>
      <c r="B53" s="84" t="s">
        <v>374</v>
      </c>
      <c r="C53" s="84" t="s">
        <v>396</v>
      </c>
      <c r="D53" s="84" t="s">
        <v>397</v>
      </c>
      <c r="E53" s="85" t="n">
        <v>254</v>
      </c>
      <c r="F53" s="7" t="s">
        <v>398</v>
      </c>
      <c r="G53" s="86" t="s">
        <v>158</v>
      </c>
      <c r="H53" s="86" t="s">
        <v>130</v>
      </c>
      <c r="I53" s="86" t="s">
        <v>130</v>
      </c>
      <c r="J53" s="7" t="s">
        <v>122</v>
      </c>
      <c r="K53" s="7" t="s">
        <v>155</v>
      </c>
      <c r="L53" s="7" t="n">
        <v>2108</v>
      </c>
      <c r="M53" s="7" t="n">
        <v>12.14</v>
      </c>
    </row>
    <row r="54" customFormat="false" ht="28.8" hidden="false" customHeight="false" outlineLevel="0" collapsed="false">
      <c r="A54" s="84" t="s">
        <v>159</v>
      </c>
      <c r="B54" s="84" t="s">
        <v>374</v>
      </c>
      <c r="C54" s="84" t="s">
        <v>399</v>
      </c>
      <c r="D54" s="84" t="s">
        <v>400</v>
      </c>
      <c r="E54" s="85" t="n">
        <v>254</v>
      </c>
      <c r="F54" s="7" t="s">
        <v>401</v>
      </c>
      <c r="G54" s="86" t="s">
        <v>162</v>
      </c>
      <c r="H54" s="86" t="s">
        <v>125</v>
      </c>
      <c r="I54" s="86" t="s">
        <v>188</v>
      </c>
      <c r="J54" s="7" t="s">
        <v>122</v>
      </c>
      <c r="K54" s="7" t="s">
        <v>160</v>
      </c>
      <c r="L54" s="7" t="n">
        <v>2109</v>
      </c>
      <c r="M54" s="7" t="s">
        <v>395</v>
      </c>
    </row>
    <row r="55" customFormat="false" ht="28.8" hidden="false" customHeight="false" outlineLevel="0" collapsed="false">
      <c r="A55" s="8" t="s">
        <v>163</v>
      </c>
      <c r="B55" s="8" t="s">
        <v>374</v>
      </c>
      <c r="C55" s="8" t="s">
        <v>402</v>
      </c>
      <c r="D55" s="8" t="s">
        <v>403</v>
      </c>
      <c r="E55" s="58" t="n">
        <v>254</v>
      </c>
      <c r="F55" s="7" t="s">
        <v>404</v>
      </c>
      <c r="G55" s="7" t="s">
        <v>405</v>
      </c>
      <c r="H55" s="7" t="s">
        <v>130</v>
      </c>
      <c r="I55" s="7" t="s">
        <v>188</v>
      </c>
      <c r="J55" s="7" t="s">
        <v>122</v>
      </c>
      <c r="K55" s="7" t="s">
        <v>164</v>
      </c>
      <c r="L55" s="7" t="n">
        <v>2110</v>
      </c>
    </row>
    <row r="56" customFormat="false" ht="28.8" hidden="false" customHeight="false" outlineLevel="0" collapsed="false">
      <c r="A56" s="8" t="s">
        <v>167</v>
      </c>
      <c r="B56" s="8" t="s">
        <v>374</v>
      </c>
      <c r="C56" s="8" t="s">
        <v>406</v>
      </c>
      <c r="D56" s="8" t="s">
        <v>407</v>
      </c>
      <c r="E56" s="58" t="n">
        <v>254</v>
      </c>
      <c r="F56" s="7" t="s">
        <v>408</v>
      </c>
      <c r="G56" s="7" t="s">
        <v>409</v>
      </c>
      <c r="H56" s="7" t="s">
        <v>130</v>
      </c>
      <c r="I56" s="7" t="s">
        <v>188</v>
      </c>
      <c r="J56" s="7" t="s">
        <v>122</v>
      </c>
      <c r="K56" s="7" t="s">
        <v>168</v>
      </c>
      <c r="L56" s="7" t="n">
        <v>2111</v>
      </c>
    </row>
    <row r="57" customFormat="false" ht="28.8" hidden="false" customHeight="false" outlineLevel="0" collapsed="false">
      <c r="A57" s="8" t="s">
        <v>171</v>
      </c>
      <c r="B57" s="8" t="s">
        <v>374</v>
      </c>
      <c r="C57" s="8" t="s">
        <v>410</v>
      </c>
      <c r="D57" s="8" t="s">
        <v>411</v>
      </c>
      <c r="E57" s="58" t="n">
        <v>254</v>
      </c>
      <c r="F57" s="7" t="s">
        <v>412</v>
      </c>
      <c r="G57" s="7" t="s">
        <v>174</v>
      </c>
      <c r="H57" s="7" t="s">
        <v>130</v>
      </c>
      <c r="I57" s="7" t="s">
        <v>130</v>
      </c>
      <c r="J57" s="7" t="s">
        <v>122</v>
      </c>
      <c r="K57" s="7" t="s">
        <v>172</v>
      </c>
      <c r="L57" s="7" t="n">
        <v>2112</v>
      </c>
    </row>
    <row r="58" customFormat="false" ht="28.8" hidden="false" customHeight="false" outlineLevel="0" collapsed="false">
      <c r="A58" s="8" t="s">
        <v>175</v>
      </c>
      <c r="B58" s="8" t="s">
        <v>374</v>
      </c>
      <c r="C58" s="8" t="s">
        <v>413</v>
      </c>
      <c r="D58" s="8" t="s">
        <v>414</v>
      </c>
      <c r="E58" s="58" t="n">
        <v>254</v>
      </c>
      <c r="F58" s="7" t="s">
        <v>415</v>
      </c>
      <c r="G58" s="7" t="s">
        <v>178</v>
      </c>
      <c r="H58" s="7" t="s">
        <v>130</v>
      </c>
      <c r="I58" s="7" t="s">
        <v>130</v>
      </c>
      <c r="J58" s="7" t="s">
        <v>122</v>
      </c>
      <c r="K58" s="7" t="s">
        <v>176</v>
      </c>
      <c r="L58" s="7" t="n">
        <v>2113</v>
      </c>
    </row>
    <row r="59" customFormat="false" ht="28.8" hidden="false" customHeight="false" outlineLevel="0" collapsed="false">
      <c r="A59" s="8" t="s">
        <v>416</v>
      </c>
      <c r="B59" s="8" t="s">
        <v>374</v>
      </c>
      <c r="C59" s="8" t="s">
        <v>417</v>
      </c>
      <c r="D59" s="8" t="s">
        <v>418</v>
      </c>
      <c r="E59" s="58" t="n">
        <v>254</v>
      </c>
      <c r="F59" s="7" t="s">
        <v>419</v>
      </c>
      <c r="G59" s="7" t="s">
        <v>182</v>
      </c>
      <c r="H59" s="7" t="s">
        <v>125</v>
      </c>
      <c r="I59" s="7" t="s">
        <v>188</v>
      </c>
      <c r="J59" s="7" t="s">
        <v>122</v>
      </c>
      <c r="K59" s="7" t="s">
        <v>180</v>
      </c>
      <c r="L59" s="7" t="n">
        <v>2114</v>
      </c>
      <c r="N59" s="7" t="s">
        <v>420</v>
      </c>
    </row>
    <row r="60" customFormat="false" ht="28.8" hidden="false" customHeight="false" outlineLevel="0" collapsed="false">
      <c r="A60" s="8" t="s">
        <v>421</v>
      </c>
      <c r="B60" s="8" t="s">
        <v>374</v>
      </c>
      <c r="C60" s="8" t="s">
        <v>422</v>
      </c>
      <c r="D60" s="8" t="s">
        <v>423</v>
      </c>
      <c r="E60" s="58" t="n">
        <v>254</v>
      </c>
      <c r="F60" s="7" t="s">
        <v>424</v>
      </c>
      <c r="J60" s="7" t="s">
        <v>122</v>
      </c>
      <c r="K60" s="7" t="s">
        <v>425</v>
      </c>
      <c r="L60" s="7" t="n">
        <v>2115</v>
      </c>
    </row>
    <row r="61" customFormat="false" ht="28.8" hidden="false" customHeight="false" outlineLevel="0" collapsed="false">
      <c r="A61" s="8" t="s">
        <v>426</v>
      </c>
      <c r="B61" s="8" t="s">
        <v>364</v>
      </c>
      <c r="C61" s="8" t="s">
        <v>427</v>
      </c>
      <c r="D61" s="8" t="s">
        <v>428</v>
      </c>
      <c r="E61" s="58" t="n">
        <v>510</v>
      </c>
      <c r="F61" s="7" t="s">
        <v>429</v>
      </c>
      <c r="G61" s="7" t="s">
        <v>430</v>
      </c>
      <c r="H61" s="7" t="s">
        <v>119</v>
      </c>
      <c r="I61" s="7" t="s">
        <v>369</v>
      </c>
      <c r="J61" s="7" t="s">
        <v>122</v>
      </c>
      <c r="K61" s="7" t="s">
        <v>431</v>
      </c>
      <c r="L61" s="7" t="n">
        <v>2116</v>
      </c>
    </row>
    <row r="62" customFormat="false" ht="28.8" hidden="false" customHeight="false" outlineLevel="0" collapsed="false">
      <c r="A62" s="8" t="s">
        <v>432</v>
      </c>
      <c r="B62" s="8" t="s">
        <v>374</v>
      </c>
      <c r="C62" s="8" t="s">
        <v>433</v>
      </c>
      <c r="D62" s="8" t="s">
        <v>434</v>
      </c>
      <c r="E62" s="58" t="n">
        <v>254</v>
      </c>
      <c r="F62" s="7" t="s">
        <v>435</v>
      </c>
      <c r="J62" s="7" t="s">
        <v>122</v>
      </c>
      <c r="K62" s="7" t="s">
        <v>436</v>
      </c>
      <c r="L62" s="7" t="n">
        <v>2118</v>
      </c>
    </row>
    <row r="63" customFormat="false" ht="28.8" hidden="false" customHeight="false" outlineLevel="0" collapsed="false">
      <c r="A63" s="8" t="s">
        <v>437</v>
      </c>
      <c r="B63" s="8" t="s">
        <v>374</v>
      </c>
      <c r="C63" s="8" t="s">
        <v>438</v>
      </c>
      <c r="D63" s="8" t="s">
        <v>439</v>
      </c>
      <c r="E63" s="58" t="n">
        <v>254</v>
      </c>
      <c r="F63" s="7" t="s">
        <v>440</v>
      </c>
      <c r="J63" s="7" t="s">
        <v>122</v>
      </c>
      <c r="K63" s="7" t="s">
        <v>441</v>
      </c>
      <c r="L63" s="7" t="n">
        <v>2119</v>
      </c>
    </row>
    <row r="64" customFormat="false" ht="28.8" hidden="false" customHeight="false" outlineLevel="0" collapsed="false">
      <c r="A64" s="8" t="s">
        <v>442</v>
      </c>
      <c r="B64" s="8" t="s">
        <v>374</v>
      </c>
      <c r="C64" s="8" t="s">
        <v>443</v>
      </c>
      <c r="D64" s="8" t="s">
        <v>444</v>
      </c>
      <c r="E64" s="58" t="n">
        <v>254</v>
      </c>
      <c r="F64" s="7" t="s">
        <v>445</v>
      </c>
      <c r="J64" s="7" t="s">
        <v>122</v>
      </c>
      <c r="K64" s="7" t="s">
        <v>446</v>
      </c>
      <c r="L64" s="7" t="n">
        <v>2120</v>
      </c>
    </row>
    <row r="65" customFormat="false" ht="28.8" hidden="false" customHeight="false" outlineLevel="0" collapsed="false">
      <c r="A65" s="8" t="s">
        <v>447</v>
      </c>
      <c r="B65" s="8" t="s">
        <v>374</v>
      </c>
      <c r="C65" s="8" t="s">
        <v>448</v>
      </c>
      <c r="D65" s="8" t="s">
        <v>449</v>
      </c>
      <c r="E65" s="58" t="n">
        <v>254</v>
      </c>
      <c r="F65" s="7" t="s">
        <v>450</v>
      </c>
      <c r="J65" s="7" t="s">
        <v>122</v>
      </c>
      <c r="K65" s="7" t="s">
        <v>451</v>
      </c>
      <c r="L65" s="7" t="n">
        <v>2121</v>
      </c>
    </row>
    <row r="66" customFormat="false" ht="28.8" hidden="false" customHeight="false" outlineLevel="0" collapsed="false">
      <c r="A66" s="8" t="s">
        <v>452</v>
      </c>
      <c r="B66" s="8" t="s">
        <v>374</v>
      </c>
      <c r="C66" s="8" t="s">
        <v>453</v>
      </c>
      <c r="D66" s="8" t="s">
        <v>454</v>
      </c>
      <c r="E66" s="58" t="n">
        <v>254</v>
      </c>
      <c r="F66" s="7" t="s">
        <v>455</v>
      </c>
      <c r="J66" s="7" t="s">
        <v>122</v>
      </c>
      <c r="K66" s="7" t="s">
        <v>456</v>
      </c>
      <c r="L66" s="7" t="n">
        <v>2122</v>
      </c>
    </row>
    <row r="67" customFormat="false" ht="28.8" hidden="false" customHeight="false" outlineLevel="0" collapsed="false">
      <c r="A67" s="8" t="s">
        <v>457</v>
      </c>
      <c r="B67" s="8" t="s">
        <v>374</v>
      </c>
      <c r="C67" s="8" t="s">
        <v>458</v>
      </c>
      <c r="D67" s="8" t="s">
        <v>459</v>
      </c>
      <c r="E67" s="58" t="n">
        <v>254</v>
      </c>
      <c r="F67" s="7" t="s">
        <v>460</v>
      </c>
      <c r="J67" s="7" t="s">
        <v>122</v>
      </c>
      <c r="K67" s="7" t="s">
        <v>461</v>
      </c>
      <c r="L67" s="7" t="n">
        <v>2123</v>
      </c>
    </row>
    <row r="68" customFormat="false" ht="28.8" hidden="false" customHeight="false" outlineLevel="0" collapsed="false">
      <c r="A68" s="8" t="s">
        <v>462</v>
      </c>
      <c r="B68" s="8" t="s">
        <v>374</v>
      </c>
      <c r="C68" s="8" t="s">
        <v>463</v>
      </c>
      <c r="D68" s="8" t="s">
        <v>464</v>
      </c>
      <c r="E68" s="58" t="n">
        <v>254</v>
      </c>
      <c r="F68" s="7" t="s">
        <v>465</v>
      </c>
      <c r="J68" s="7" t="s">
        <v>122</v>
      </c>
      <c r="K68" s="7" t="s">
        <v>466</v>
      </c>
      <c r="L68" s="7" t="n">
        <v>2124</v>
      </c>
    </row>
    <row r="69" customFormat="false" ht="28.8" hidden="false" customHeight="false" outlineLevel="0" collapsed="false">
      <c r="A69" s="8" t="s">
        <v>467</v>
      </c>
      <c r="B69" s="8" t="s">
        <v>374</v>
      </c>
      <c r="C69" s="8" t="s">
        <v>468</v>
      </c>
      <c r="D69" s="8" t="s">
        <v>469</v>
      </c>
      <c r="E69" s="58" t="n">
        <v>254</v>
      </c>
      <c r="F69" s="7" t="s">
        <v>470</v>
      </c>
      <c r="J69" s="7" t="s">
        <v>122</v>
      </c>
      <c r="K69" s="7" t="s">
        <v>471</v>
      </c>
      <c r="L69" s="7" t="n">
        <v>2125</v>
      </c>
    </row>
    <row r="70" customFormat="false" ht="28.8" hidden="false" customHeight="false" outlineLevel="0" collapsed="false">
      <c r="A70" s="8" t="s">
        <v>472</v>
      </c>
      <c r="B70" s="8" t="s">
        <v>374</v>
      </c>
      <c r="C70" s="8" t="s">
        <v>473</v>
      </c>
      <c r="D70" s="8" t="s">
        <v>474</v>
      </c>
      <c r="E70" s="58" t="n">
        <v>254</v>
      </c>
      <c r="F70" s="7" t="s">
        <v>475</v>
      </c>
      <c r="J70" s="7" t="s">
        <v>122</v>
      </c>
      <c r="K70" s="7" t="s">
        <v>476</v>
      </c>
      <c r="L70" s="7" t="n">
        <v>2126</v>
      </c>
    </row>
    <row r="71" customFormat="false" ht="28.8" hidden="false" customHeight="false" outlineLevel="0" collapsed="false">
      <c r="A71" s="8" t="s">
        <v>477</v>
      </c>
      <c r="B71" s="8" t="s">
        <v>374</v>
      </c>
      <c r="C71" s="8" t="s">
        <v>478</v>
      </c>
      <c r="D71" s="8" t="s">
        <v>479</v>
      </c>
      <c r="E71" s="58" t="n">
        <v>254</v>
      </c>
      <c r="F71" s="7" t="s">
        <v>480</v>
      </c>
      <c r="J71" s="7" t="s">
        <v>122</v>
      </c>
      <c r="K71" s="7" t="s">
        <v>481</v>
      </c>
      <c r="L71" s="7" t="n">
        <v>2127</v>
      </c>
    </row>
    <row r="72" customFormat="false" ht="28.8" hidden="false" customHeight="false" outlineLevel="0" collapsed="false">
      <c r="A72" s="8" t="s">
        <v>482</v>
      </c>
      <c r="B72" s="8" t="s">
        <v>374</v>
      </c>
      <c r="C72" s="8" t="s">
        <v>483</v>
      </c>
      <c r="D72" s="8" t="s">
        <v>484</v>
      </c>
      <c r="E72" s="58" t="n">
        <v>254</v>
      </c>
      <c r="F72" s="7" t="s">
        <v>485</v>
      </c>
      <c r="J72" s="7" t="s">
        <v>122</v>
      </c>
      <c r="K72" s="7" t="s">
        <v>486</v>
      </c>
      <c r="L72" s="7" t="n">
        <v>2128</v>
      </c>
    </row>
    <row r="73" customFormat="false" ht="28.8" hidden="false" customHeight="false" outlineLevel="0" collapsed="false">
      <c r="A73" s="8" t="s">
        <v>487</v>
      </c>
      <c r="B73" s="8" t="s">
        <v>374</v>
      </c>
      <c r="C73" s="8" t="s">
        <v>488</v>
      </c>
      <c r="D73" s="8" t="s">
        <v>489</v>
      </c>
      <c r="E73" s="58" t="n">
        <v>254</v>
      </c>
      <c r="F73" s="7" t="s">
        <v>490</v>
      </c>
      <c r="J73" s="7" t="s">
        <v>122</v>
      </c>
      <c r="K73" s="7" t="s">
        <v>491</v>
      </c>
      <c r="L73" s="7" t="n">
        <v>2129</v>
      </c>
    </row>
    <row r="74" customFormat="false" ht="14.4" hidden="false" customHeight="false" outlineLevel="0" collapsed="false">
      <c r="A74" s="8"/>
      <c r="B74" s="8"/>
      <c r="C74" s="8"/>
      <c r="D74" s="8"/>
      <c r="E74" s="8"/>
    </row>
    <row r="75" customFormat="false" ht="14.4" hidden="false" customHeight="false" outlineLevel="0" collapsed="false">
      <c r="A75" s="82" t="s">
        <v>310</v>
      </c>
      <c r="B75" s="82" t="s">
        <v>311</v>
      </c>
      <c r="C75" s="82" t="s">
        <v>312</v>
      </c>
      <c r="D75" s="82" t="s">
        <v>313</v>
      </c>
      <c r="E75" s="82" t="s">
        <v>314</v>
      </c>
      <c r="F75" s="82" t="s">
        <v>315</v>
      </c>
      <c r="G75" s="82" t="s">
        <v>113</v>
      </c>
      <c r="H75" s="82" t="s">
        <v>316</v>
      </c>
      <c r="I75" s="82" t="s">
        <v>317</v>
      </c>
      <c r="J75" s="82" t="s">
        <v>114</v>
      </c>
      <c r="K75" s="82" t="s">
        <v>318</v>
      </c>
      <c r="L75" s="82" t="s">
        <v>319</v>
      </c>
      <c r="N75" s="82" t="s">
        <v>320</v>
      </c>
    </row>
    <row r="76" customFormat="false" ht="28.8" hidden="false" customHeight="false" outlineLevel="0" collapsed="false">
      <c r="A76" s="8" t="s">
        <v>492</v>
      </c>
      <c r="B76" s="8" t="s">
        <v>374</v>
      </c>
      <c r="C76" s="8" t="s">
        <v>493</v>
      </c>
      <c r="D76" s="8" t="s">
        <v>494</v>
      </c>
      <c r="E76" s="58" t="n">
        <v>254</v>
      </c>
      <c r="F76" s="7" t="s">
        <v>495</v>
      </c>
      <c r="G76" s="7" t="s">
        <v>182</v>
      </c>
      <c r="H76" s="7" t="s">
        <v>125</v>
      </c>
      <c r="I76" s="7" t="s">
        <v>188</v>
      </c>
      <c r="J76" s="7" t="s">
        <v>256</v>
      </c>
      <c r="K76" s="7" t="s">
        <v>496</v>
      </c>
      <c r="L76" s="7" t="n">
        <v>1400</v>
      </c>
      <c r="N76" s="7" t="s">
        <v>497</v>
      </c>
    </row>
    <row r="77" customFormat="false" ht="28.8" hidden="false" customHeight="false" outlineLevel="0" collapsed="false">
      <c r="A77" s="8" t="s">
        <v>498</v>
      </c>
      <c r="B77" s="8" t="s">
        <v>374</v>
      </c>
      <c r="C77" s="8" t="s">
        <v>499</v>
      </c>
      <c r="D77" s="8" t="s">
        <v>500</v>
      </c>
      <c r="E77" s="58" t="n">
        <v>254</v>
      </c>
      <c r="F77" s="7" t="s">
        <v>501</v>
      </c>
      <c r="G77" s="8" t="s">
        <v>502</v>
      </c>
      <c r="H77" s="7" t="s">
        <v>125</v>
      </c>
      <c r="I77" s="7" t="s">
        <v>188</v>
      </c>
      <c r="J77" s="7" t="s">
        <v>256</v>
      </c>
      <c r="K77" s="7" t="s">
        <v>503</v>
      </c>
      <c r="L77" s="7" t="n">
        <v>1401</v>
      </c>
      <c r="N77" s="7" t="s">
        <v>504</v>
      </c>
    </row>
    <row r="78" customFormat="false" ht="28.8" hidden="false" customHeight="false" outlineLevel="0" collapsed="false">
      <c r="A78" s="8" t="s">
        <v>505</v>
      </c>
      <c r="B78" s="8" t="s">
        <v>374</v>
      </c>
      <c r="C78" s="8" t="s">
        <v>506</v>
      </c>
      <c r="D78" s="8" t="s">
        <v>507</v>
      </c>
      <c r="E78" s="58" t="n">
        <v>254</v>
      </c>
      <c r="F78" s="7" t="s">
        <v>508</v>
      </c>
      <c r="J78" s="7" t="s">
        <v>256</v>
      </c>
      <c r="K78" s="7" t="s">
        <v>509</v>
      </c>
    </row>
    <row r="79" customFormat="false" ht="28.8" hidden="false" customHeight="false" outlineLevel="0" collapsed="false">
      <c r="A79" s="8" t="s">
        <v>510</v>
      </c>
      <c r="B79" s="8" t="s">
        <v>374</v>
      </c>
      <c r="C79" s="8" t="s">
        <v>511</v>
      </c>
      <c r="D79" s="8" t="s">
        <v>512</v>
      </c>
      <c r="E79" s="58" t="n">
        <v>254</v>
      </c>
      <c r="F79" s="7" t="s">
        <v>513</v>
      </c>
      <c r="J79" s="7" t="s">
        <v>256</v>
      </c>
      <c r="K79" s="7" t="s">
        <v>514</v>
      </c>
    </row>
    <row r="80" customFormat="false" ht="28.8" hidden="false" customHeight="false" outlineLevel="0" collapsed="false">
      <c r="A80" s="8" t="s">
        <v>515</v>
      </c>
      <c r="B80" s="8" t="s">
        <v>374</v>
      </c>
      <c r="C80" s="8" t="s">
        <v>516</v>
      </c>
      <c r="D80" s="8" t="s">
        <v>517</v>
      </c>
      <c r="E80" s="58" t="n">
        <v>254</v>
      </c>
      <c r="F80" s="7" t="s">
        <v>518</v>
      </c>
      <c r="J80" s="7" t="s">
        <v>256</v>
      </c>
      <c r="K80" s="7" t="s">
        <v>519</v>
      </c>
    </row>
    <row r="81" customFormat="false" ht="28.8" hidden="false" customHeight="false" outlineLevel="0" collapsed="false">
      <c r="A81" s="8" t="s">
        <v>520</v>
      </c>
      <c r="B81" s="8" t="s">
        <v>374</v>
      </c>
      <c r="C81" s="8" t="s">
        <v>521</v>
      </c>
      <c r="D81" s="8" t="s">
        <v>522</v>
      </c>
      <c r="E81" s="58" t="n">
        <v>254</v>
      </c>
      <c r="F81" s="7" t="s">
        <v>523</v>
      </c>
      <c r="J81" s="7" t="s">
        <v>256</v>
      </c>
      <c r="K81" s="7" t="s">
        <v>524</v>
      </c>
    </row>
    <row r="82" customFormat="false" ht="28.8" hidden="false" customHeight="false" outlineLevel="0" collapsed="false">
      <c r="A82" s="8" t="s">
        <v>525</v>
      </c>
      <c r="B82" s="8" t="s">
        <v>374</v>
      </c>
      <c r="C82" s="8" t="s">
        <v>526</v>
      </c>
      <c r="D82" s="8" t="s">
        <v>527</v>
      </c>
      <c r="E82" s="58" t="n">
        <v>254</v>
      </c>
      <c r="F82" s="7" t="s">
        <v>528</v>
      </c>
      <c r="J82" s="7" t="s">
        <v>256</v>
      </c>
      <c r="K82" s="7" t="s">
        <v>529</v>
      </c>
    </row>
    <row r="83" customFormat="false" ht="28.8" hidden="false" customHeight="false" outlineLevel="0" collapsed="false">
      <c r="A83" s="8" t="s">
        <v>530</v>
      </c>
      <c r="B83" s="8" t="s">
        <v>374</v>
      </c>
      <c r="C83" s="8" t="s">
        <v>531</v>
      </c>
      <c r="D83" s="8" t="s">
        <v>532</v>
      </c>
      <c r="E83" s="58" t="n">
        <v>254</v>
      </c>
      <c r="F83" s="7" t="s">
        <v>533</v>
      </c>
      <c r="J83" s="7" t="s">
        <v>256</v>
      </c>
      <c r="K83" s="7" t="s">
        <v>534</v>
      </c>
    </row>
    <row r="85" customFormat="false" ht="14.4" hidden="false" customHeight="false" outlineLevel="0" collapsed="false">
      <c r="A85" s="82" t="s">
        <v>310</v>
      </c>
      <c r="B85" s="82" t="s">
        <v>311</v>
      </c>
      <c r="C85" s="82" t="s">
        <v>312</v>
      </c>
      <c r="D85" s="82" t="s">
        <v>313</v>
      </c>
      <c r="E85" s="82" t="s">
        <v>314</v>
      </c>
      <c r="F85" s="82" t="s">
        <v>315</v>
      </c>
      <c r="G85" s="82" t="s">
        <v>113</v>
      </c>
      <c r="H85" s="82" t="s">
        <v>316</v>
      </c>
      <c r="I85" s="82" t="s">
        <v>317</v>
      </c>
      <c r="J85" s="82" t="s">
        <v>114</v>
      </c>
      <c r="K85" s="82" t="s">
        <v>318</v>
      </c>
      <c r="L85" s="82" t="s">
        <v>319</v>
      </c>
      <c r="N85" s="82" t="s">
        <v>320</v>
      </c>
    </row>
    <row r="86" customFormat="false" ht="28.8" hidden="false" customHeight="false" outlineLevel="0" collapsed="false">
      <c r="A86" s="64" t="s">
        <v>535</v>
      </c>
      <c r="B86" s="8" t="s">
        <v>374</v>
      </c>
      <c r="C86" s="8" t="s">
        <v>536</v>
      </c>
      <c r="D86" s="8" t="s">
        <v>537</v>
      </c>
      <c r="E86" s="58" t="n">
        <v>254</v>
      </c>
      <c r="F86" s="7" t="s">
        <v>538</v>
      </c>
      <c r="G86" s="8" t="s">
        <v>182</v>
      </c>
      <c r="H86" s="7" t="s">
        <v>125</v>
      </c>
      <c r="I86" s="7" t="s">
        <v>188</v>
      </c>
      <c r="J86" s="7" t="s">
        <v>268</v>
      </c>
      <c r="K86" s="7" t="s">
        <v>539</v>
      </c>
      <c r="L86" s="7" t="n">
        <v>2000</v>
      </c>
      <c r="N86" s="7" t="s">
        <v>540</v>
      </c>
    </row>
    <row r="87" customFormat="false" ht="28.8" hidden="false" customHeight="false" outlineLevel="0" collapsed="false">
      <c r="A87" s="64" t="s">
        <v>541</v>
      </c>
      <c r="B87" s="8" t="s">
        <v>374</v>
      </c>
      <c r="C87" s="8" t="s">
        <v>542</v>
      </c>
      <c r="D87" s="8" t="s">
        <v>543</v>
      </c>
      <c r="E87" s="58" t="n">
        <v>254</v>
      </c>
      <c r="F87" s="7" t="s">
        <v>544</v>
      </c>
      <c r="G87" s="8" t="s">
        <v>545</v>
      </c>
      <c r="H87" s="7" t="s">
        <v>125</v>
      </c>
      <c r="I87" s="7" t="s">
        <v>188</v>
      </c>
      <c r="J87" s="7" t="s">
        <v>268</v>
      </c>
      <c r="K87" s="7" t="s">
        <v>546</v>
      </c>
      <c r="L87" s="7" t="n">
        <v>2001</v>
      </c>
      <c r="N87" s="7" t="s">
        <v>547</v>
      </c>
    </row>
    <row r="89" customFormat="false" ht="14.4" hidden="false" customHeight="false" outlineLevel="0" collapsed="false">
      <c r="A89" s="82" t="s">
        <v>310</v>
      </c>
      <c r="B89" s="82" t="s">
        <v>311</v>
      </c>
      <c r="C89" s="82" t="s">
        <v>312</v>
      </c>
      <c r="D89" s="82" t="s">
        <v>313</v>
      </c>
      <c r="E89" s="82" t="s">
        <v>314</v>
      </c>
      <c r="F89" s="82" t="s">
        <v>315</v>
      </c>
      <c r="G89" s="82" t="s">
        <v>113</v>
      </c>
      <c r="H89" s="82" t="s">
        <v>316</v>
      </c>
      <c r="I89" s="82" t="s">
        <v>317</v>
      </c>
      <c r="J89" s="82" t="s">
        <v>114</v>
      </c>
      <c r="K89" s="82" t="s">
        <v>318</v>
      </c>
      <c r="L89" s="82" t="s">
        <v>319</v>
      </c>
      <c r="N89" s="82" t="s">
        <v>320</v>
      </c>
    </row>
    <row r="90" customFormat="false" ht="28.8" hidden="false" customHeight="false" outlineLevel="0" collapsed="false">
      <c r="A90" s="64" t="s">
        <v>548</v>
      </c>
      <c r="B90" s="8" t="s">
        <v>374</v>
      </c>
      <c r="C90" s="8" t="s">
        <v>549</v>
      </c>
      <c r="D90" s="8" t="s">
        <v>550</v>
      </c>
      <c r="E90" s="58" t="n">
        <v>254</v>
      </c>
      <c r="F90" s="7" t="s">
        <v>551</v>
      </c>
      <c r="G90" s="8" t="s">
        <v>182</v>
      </c>
      <c r="H90" s="7" t="s">
        <v>125</v>
      </c>
      <c r="I90" s="7" t="s">
        <v>188</v>
      </c>
      <c r="J90" s="7" t="s">
        <v>264</v>
      </c>
      <c r="K90" s="7" t="s">
        <v>552</v>
      </c>
      <c r="L90" s="7" t="n">
        <v>1500</v>
      </c>
      <c r="N90" s="7" t="s">
        <v>553</v>
      </c>
    </row>
    <row r="91" customFormat="false" ht="28.8" hidden="false" customHeight="false" outlineLevel="0" collapsed="false">
      <c r="A91" s="64" t="s">
        <v>554</v>
      </c>
      <c r="B91" s="8" t="s">
        <v>374</v>
      </c>
      <c r="C91" s="8" t="s">
        <v>555</v>
      </c>
      <c r="D91" s="8" t="s">
        <v>556</v>
      </c>
      <c r="E91" s="58" t="n">
        <v>254</v>
      </c>
      <c r="F91" s="7" t="s">
        <v>557</v>
      </c>
      <c r="G91" s="8" t="s">
        <v>545</v>
      </c>
      <c r="H91" s="7" t="s">
        <v>125</v>
      </c>
      <c r="I91" s="7" t="s">
        <v>188</v>
      </c>
      <c r="J91" s="7" t="s">
        <v>264</v>
      </c>
      <c r="K91" s="7" t="s">
        <v>558</v>
      </c>
      <c r="L91" s="7" t="n">
        <v>1501</v>
      </c>
      <c r="N91" s="7" t="s">
        <v>559</v>
      </c>
    </row>
    <row r="94" customFormat="false" ht="14.4" hidden="false" customHeight="false" outlineLevel="0" collapsed="false">
      <c r="A94" s="82" t="s">
        <v>310</v>
      </c>
      <c r="B94" s="82" t="s">
        <v>311</v>
      </c>
      <c r="C94" s="82" t="s">
        <v>312</v>
      </c>
      <c r="D94" s="82" t="s">
        <v>313</v>
      </c>
      <c r="E94" s="82" t="s">
        <v>314</v>
      </c>
      <c r="F94" s="82" t="s">
        <v>315</v>
      </c>
      <c r="G94" s="82" t="s">
        <v>113</v>
      </c>
      <c r="H94" s="82" t="s">
        <v>316</v>
      </c>
      <c r="I94" s="82" t="s">
        <v>317</v>
      </c>
      <c r="J94" s="82" t="s">
        <v>114</v>
      </c>
      <c r="K94" s="82" t="s">
        <v>318</v>
      </c>
      <c r="L94" s="82" t="s">
        <v>319</v>
      </c>
      <c r="N94" s="82" t="s">
        <v>320</v>
      </c>
    </row>
    <row r="98" customFormat="false" ht="14.4" hidden="false" customHeight="false" outlineLevel="0" collapsed="false">
      <c r="A98" s="82" t="s">
        <v>310</v>
      </c>
      <c r="B98" s="82" t="s">
        <v>311</v>
      </c>
      <c r="C98" s="82" t="s">
        <v>312</v>
      </c>
      <c r="D98" s="82" t="s">
        <v>313</v>
      </c>
      <c r="E98" s="82" t="s">
        <v>314</v>
      </c>
      <c r="F98" s="82" t="s">
        <v>315</v>
      </c>
      <c r="G98" s="82" t="s">
        <v>113</v>
      </c>
      <c r="H98" s="82" t="s">
        <v>316</v>
      </c>
      <c r="I98" s="82" t="s">
        <v>317</v>
      </c>
      <c r="J98" s="82" t="s">
        <v>114</v>
      </c>
      <c r="K98" s="82" t="s">
        <v>318</v>
      </c>
      <c r="L98" s="82" t="s">
        <v>319</v>
      </c>
      <c r="N98" s="82" t="s">
        <v>320</v>
      </c>
    </row>
    <row r="99" customFormat="false" ht="14.4" hidden="false" customHeight="false" outlineLevel="0" collapsed="false">
      <c r="A99" s="87" t="s">
        <v>560</v>
      </c>
      <c r="B99" s="7" t="s">
        <v>561</v>
      </c>
      <c r="G99" s="87" t="s">
        <v>562</v>
      </c>
    </row>
    <row r="100" customFormat="false" ht="14.4" hidden="false" customHeight="false" outlineLevel="0" collapsed="false">
      <c r="A100" s="87" t="s">
        <v>563</v>
      </c>
      <c r="B100" s="7" t="s">
        <v>564</v>
      </c>
      <c r="G100" s="87" t="s">
        <v>565</v>
      </c>
    </row>
    <row r="103" customFormat="false" ht="14.4" hidden="false" customHeight="false" outlineLevel="0" collapsed="false">
      <c r="A103" s="82" t="s">
        <v>310</v>
      </c>
      <c r="B103" s="82" t="s">
        <v>311</v>
      </c>
      <c r="C103" s="82" t="s">
        <v>312</v>
      </c>
      <c r="D103" s="82" t="s">
        <v>313</v>
      </c>
      <c r="E103" s="82" t="s">
        <v>314</v>
      </c>
      <c r="F103" s="82" t="s">
        <v>315</v>
      </c>
      <c r="G103" s="82" t="s">
        <v>113</v>
      </c>
      <c r="H103" s="82" t="s">
        <v>316</v>
      </c>
      <c r="I103" s="82" t="s">
        <v>317</v>
      </c>
      <c r="J103" s="82" t="s">
        <v>114</v>
      </c>
      <c r="K103" s="82" t="s">
        <v>318</v>
      </c>
      <c r="L103" s="82" t="s">
        <v>319</v>
      </c>
      <c r="N103" s="82" t="s">
        <v>320</v>
      </c>
    </row>
    <row r="104" customFormat="false" ht="28.8" hidden="false" customHeight="false" outlineLevel="0" collapsed="false">
      <c r="A104" s="7" t="s">
        <v>566</v>
      </c>
      <c r="B104" s="8" t="s">
        <v>374</v>
      </c>
      <c r="C104" s="8" t="s">
        <v>567</v>
      </c>
      <c r="D104" s="8" t="s">
        <v>568</v>
      </c>
      <c r="E104" s="64" t="n">
        <v>254</v>
      </c>
      <c r="G104" s="7" t="s">
        <v>569</v>
      </c>
      <c r="H104" s="7" t="s">
        <v>570</v>
      </c>
      <c r="I104" s="7" t="s">
        <v>188</v>
      </c>
      <c r="J104" s="7" t="s">
        <v>571</v>
      </c>
      <c r="K104" s="7" t="s">
        <v>572</v>
      </c>
      <c r="L104" s="7" t="n">
        <v>3000</v>
      </c>
      <c r="N104" s="7" t="s">
        <v>573</v>
      </c>
    </row>
    <row r="106" customFormat="false" ht="14.4" hidden="false" customHeight="false" outlineLevel="0" collapsed="false">
      <c r="A106" s="82" t="s">
        <v>310</v>
      </c>
      <c r="B106" s="82" t="s">
        <v>311</v>
      </c>
      <c r="C106" s="82" t="s">
        <v>312</v>
      </c>
      <c r="D106" s="82" t="s">
        <v>313</v>
      </c>
      <c r="E106" s="82" t="s">
        <v>314</v>
      </c>
      <c r="F106" s="82" t="s">
        <v>315</v>
      </c>
      <c r="G106" s="82" t="s">
        <v>113</v>
      </c>
      <c r="H106" s="82" t="s">
        <v>316</v>
      </c>
      <c r="I106" s="82" t="s">
        <v>317</v>
      </c>
      <c r="J106" s="82" t="s">
        <v>114</v>
      </c>
      <c r="K106" s="82" t="s">
        <v>318</v>
      </c>
      <c r="L106" s="82" t="s">
        <v>319</v>
      </c>
      <c r="N106" s="82" t="s">
        <v>320</v>
      </c>
    </row>
    <row r="107" customFormat="false" ht="28.8" hidden="false" customHeight="false" outlineLevel="0" collapsed="false">
      <c r="A107" s="7" t="s">
        <v>574</v>
      </c>
      <c r="B107" s="8" t="s">
        <v>374</v>
      </c>
      <c r="C107" s="8" t="s">
        <v>575</v>
      </c>
      <c r="D107" s="8" t="s">
        <v>576</v>
      </c>
      <c r="E107" s="58" t="n">
        <v>254</v>
      </c>
      <c r="G107" s="7" t="s">
        <v>569</v>
      </c>
      <c r="H107" s="7" t="s">
        <v>570</v>
      </c>
      <c r="I107" s="7" t="s">
        <v>188</v>
      </c>
      <c r="J107" s="7" t="s">
        <v>292</v>
      </c>
      <c r="K107" s="7" t="s">
        <v>577</v>
      </c>
      <c r="L107" s="7" t="n">
        <v>3200</v>
      </c>
      <c r="N107" s="7" t="s">
        <v>578</v>
      </c>
    </row>
    <row r="109" customFormat="false" ht="14.4" hidden="false" customHeight="false" outlineLevel="0" collapsed="false">
      <c r="A109" s="82" t="s">
        <v>310</v>
      </c>
      <c r="B109" s="82" t="s">
        <v>311</v>
      </c>
      <c r="C109" s="82" t="s">
        <v>312</v>
      </c>
      <c r="D109" s="82" t="s">
        <v>313</v>
      </c>
      <c r="E109" s="82" t="s">
        <v>314</v>
      </c>
      <c r="F109" s="82" t="s">
        <v>315</v>
      </c>
      <c r="G109" s="82" t="s">
        <v>113</v>
      </c>
      <c r="H109" s="82" t="s">
        <v>316</v>
      </c>
      <c r="I109" s="82" t="s">
        <v>317</v>
      </c>
      <c r="J109" s="82" t="s">
        <v>114</v>
      </c>
      <c r="K109" s="82" t="s">
        <v>318</v>
      </c>
      <c r="L109" s="82" t="s">
        <v>319</v>
      </c>
      <c r="N109" s="82" t="s">
        <v>320</v>
      </c>
    </row>
    <row r="110" customFormat="false" ht="28.8" hidden="false" customHeight="false" outlineLevel="0" collapsed="false">
      <c r="A110" s="7" t="s">
        <v>579</v>
      </c>
      <c r="B110" s="8" t="s">
        <v>374</v>
      </c>
      <c r="C110" s="8" t="s">
        <v>580</v>
      </c>
      <c r="D110" s="8" t="s">
        <v>581</v>
      </c>
      <c r="E110" s="58" t="n">
        <v>254</v>
      </c>
      <c r="G110" s="7" t="s">
        <v>569</v>
      </c>
      <c r="H110" s="7" t="s">
        <v>570</v>
      </c>
      <c r="I110" s="7" t="s">
        <v>188</v>
      </c>
      <c r="J110" s="7" t="s">
        <v>293</v>
      </c>
      <c r="K110" s="7" t="s">
        <v>582</v>
      </c>
      <c r="L110" s="7" t="n">
        <v>3400</v>
      </c>
      <c r="N110" s="7" t="s">
        <v>583</v>
      </c>
    </row>
    <row r="112" customFormat="false" ht="14.4" hidden="false" customHeight="false" outlineLevel="0" collapsed="false">
      <c r="A112" s="82" t="s">
        <v>310</v>
      </c>
      <c r="B112" s="82" t="s">
        <v>311</v>
      </c>
      <c r="C112" s="82" t="s">
        <v>312</v>
      </c>
      <c r="D112" s="82" t="s">
        <v>313</v>
      </c>
      <c r="E112" s="82" t="s">
        <v>314</v>
      </c>
      <c r="F112" s="82" t="s">
        <v>315</v>
      </c>
      <c r="G112" s="82" t="s">
        <v>113</v>
      </c>
      <c r="H112" s="82" t="s">
        <v>316</v>
      </c>
      <c r="I112" s="82" t="s">
        <v>317</v>
      </c>
      <c r="J112" s="82" t="s">
        <v>114</v>
      </c>
      <c r="K112" s="82" t="s">
        <v>318</v>
      </c>
      <c r="L112" s="82" t="s">
        <v>319</v>
      </c>
      <c r="N112" s="82" t="s">
        <v>320</v>
      </c>
    </row>
    <row r="113" customFormat="false" ht="28.8" hidden="false" customHeight="false" outlineLevel="0" collapsed="false">
      <c r="A113" s="7" t="s">
        <v>584</v>
      </c>
      <c r="B113" s="8" t="s">
        <v>374</v>
      </c>
      <c r="C113" s="8" t="s">
        <v>585</v>
      </c>
      <c r="D113" s="8" t="s">
        <v>586</v>
      </c>
      <c r="E113" s="58" t="n">
        <v>254</v>
      </c>
      <c r="G113" s="7" t="s">
        <v>569</v>
      </c>
      <c r="H113" s="7" t="s">
        <v>587</v>
      </c>
      <c r="I113" s="7" t="s">
        <v>188</v>
      </c>
      <c r="J113" s="7" t="s">
        <v>326</v>
      </c>
      <c r="K113" s="7" t="s">
        <v>588</v>
      </c>
      <c r="L113" s="7" t="n">
        <v>1000</v>
      </c>
      <c r="N113" s="7" t="s">
        <v>589</v>
      </c>
    </row>
    <row r="115" customFormat="false" ht="14.4" hidden="false" customHeight="false" outlineLevel="0" collapsed="false">
      <c r="A115" s="82" t="s">
        <v>310</v>
      </c>
      <c r="B115" s="82" t="s">
        <v>311</v>
      </c>
      <c r="C115" s="82" t="s">
        <v>312</v>
      </c>
      <c r="D115" s="82" t="s">
        <v>313</v>
      </c>
      <c r="E115" s="82" t="s">
        <v>314</v>
      </c>
      <c r="F115" s="82" t="s">
        <v>315</v>
      </c>
      <c r="G115" s="82" t="s">
        <v>113</v>
      </c>
      <c r="H115" s="82" t="s">
        <v>316</v>
      </c>
      <c r="I115" s="82" t="s">
        <v>317</v>
      </c>
      <c r="J115" s="82" t="s">
        <v>114</v>
      </c>
      <c r="K115" s="82" t="s">
        <v>318</v>
      </c>
      <c r="L115" s="82" t="s">
        <v>319</v>
      </c>
      <c r="N115" s="82" t="s">
        <v>320</v>
      </c>
    </row>
    <row r="116" customFormat="false" ht="28.8" hidden="false" customHeight="false" outlineLevel="0" collapsed="false">
      <c r="A116" s="7" t="s">
        <v>590</v>
      </c>
      <c r="B116" s="8" t="s">
        <v>374</v>
      </c>
      <c r="C116" s="8" t="s">
        <v>591</v>
      </c>
      <c r="D116" s="8" t="s">
        <v>592</v>
      </c>
      <c r="E116" s="58" t="n">
        <v>254</v>
      </c>
      <c r="G116" s="7" t="s">
        <v>569</v>
      </c>
      <c r="H116" s="7" t="s">
        <v>587</v>
      </c>
      <c r="I116" s="7" t="s">
        <v>188</v>
      </c>
      <c r="J116" s="7" t="s">
        <v>593</v>
      </c>
      <c r="K116" s="7" t="s">
        <v>594</v>
      </c>
      <c r="L116" s="7" t="n">
        <v>1100</v>
      </c>
      <c r="N116" s="7" t="s">
        <v>595</v>
      </c>
    </row>
    <row r="118" customFormat="false" ht="14.4" hidden="false" customHeight="false" outlineLevel="0" collapsed="false">
      <c r="A118" s="82" t="s">
        <v>310</v>
      </c>
      <c r="B118" s="82" t="s">
        <v>311</v>
      </c>
      <c r="C118" s="82" t="s">
        <v>312</v>
      </c>
      <c r="D118" s="82" t="s">
        <v>313</v>
      </c>
      <c r="E118" s="82" t="s">
        <v>314</v>
      </c>
      <c r="F118" s="82" t="s">
        <v>315</v>
      </c>
      <c r="G118" s="82" t="s">
        <v>113</v>
      </c>
      <c r="H118" s="82" t="s">
        <v>316</v>
      </c>
      <c r="I118" s="82" t="s">
        <v>317</v>
      </c>
      <c r="J118" s="82" t="s">
        <v>114</v>
      </c>
      <c r="K118" s="82" t="s">
        <v>318</v>
      </c>
      <c r="L118" s="82" t="s">
        <v>319</v>
      </c>
      <c r="N118" s="82" t="s">
        <v>320</v>
      </c>
    </row>
    <row r="119" customFormat="false" ht="28.8" hidden="false" customHeight="false" outlineLevel="0" collapsed="false">
      <c r="A119" s="7" t="s">
        <v>596</v>
      </c>
      <c r="B119" s="8" t="s">
        <v>374</v>
      </c>
      <c r="C119" s="8" t="s">
        <v>597</v>
      </c>
      <c r="D119" s="8" t="s">
        <v>598</v>
      </c>
      <c r="E119" s="58" t="n">
        <v>254</v>
      </c>
      <c r="G119" s="7" t="s">
        <v>569</v>
      </c>
      <c r="H119" s="7" t="s">
        <v>587</v>
      </c>
      <c r="I119" s="7" t="s">
        <v>188</v>
      </c>
      <c r="J119" s="7" t="s">
        <v>347</v>
      </c>
      <c r="K119" s="7" t="s">
        <v>599</v>
      </c>
      <c r="L119" s="7" t="n">
        <v>1200</v>
      </c>
      <c r="N119" s="7" t="s">
        <v>600</v>
      </c>
    </row>
    <row r="121" customFormat="false" ht="14.4" hidden="false" customHeight="false" outlineLevel="0" collapsed="false">
      <c r="A121" s="82" t="s">
        <v>310</v>
      </c>
      <c r="B121" s="82" t="s">
        <v>311</v>
      </c>
      <c r="C121" s="82" t="s">
        <v>312</v>
      </c>
      <c r="D121" s="82" t="s">
        <v>313</v>
      </c>
      <c r="E121" s="82" t="s">
        <v>314</v>
      </c>
      <c r="F121" s="82" t="s">
        <v>315</v>
      </c>
      <c r="G121" s="82" t="s">
        <v>113</v>
      </c>
      <c r="H121" s="82" t="s">
        <v>316</v>
      </c>
      <c r="I121" s="82" t="s">
        <v>317</v>
      </c>
      <c r="J121" s="82" t="s">
        <v>114</v>
      </c>
      <c r="K121" s="82" t="s">
        <v>318</v>
      </c>
      <c r="L121" s="82" t="s">
        <v>319</v>
      </c>
      <c r="N121" s="82" t="s">
        <v>320</v>
      </c>
    </row>
    <row r="122" customFormat="false" ht="28.8" hidden="false" customHeight="false" outlineLevel="0" collapsed="false">
      <c r="A122" s="7" t="s">
        <v>601</v>
      </c>
      <c r="B122" s="8" t="s">
        <v>374</v>
      </c>
      <c r="C122" s="8" t="s">
        <v>602</v>
      </c>
      <c r="D122" s="8" t="s">
        <v>603</v>
      </c>
      <c r="E122" s="58" t="n">
        <v>254</v>
      </c>
      <c r="G122" s="7" t="s">
        <v>569</v>
      </c>
      <c r="H122" s="7" t="s">
        <v>587</v>
      </c>
      <c r="I122" s="7" t="s">
        <v>188</v>
      </c>
      <c r="J122" s="7" t="s">
        <v>604</v>
      </c>
      <c r="K122" s="7" t="s">
        <v>605</v>
      </c>
      <c r="L122" s="7" t="n">
        <v>1300</v>
      </c>
      <c r="N122" s="7" t="s">
        <v>606</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7" activeCellId="0" sqref="E27"/>
    </sheetView>
  </sheetViews>
  <sheetFormatPr defaultColWidth="9.12109375" defaultRowHeight="14.4" zeroHeight="false" outlineLevelRow="0" outlineLevelCol="0"/>
  <cols>
    <col collapsed="false" customWidth="true" hidden="false" outlineLevel="0" max="1" min="1" style="0" width="18.89"/>
    <col collapsed="false" customWidth="true" hidden="false" outlineLevel="0" max="2" min="2" style="0" width="19.33"/>
    <col collapsed="false" customWidth="true" hidden="false" outlineLevel="0" max="3" min="3" style="0" width="17.56"/>
    <col collapsed="false" customWidth="true" hidden="false" outlineLevel="0" max="4" min="4" style="0" width="18.11"/>
    <col collapsed="false" customWidth="true" hidden="false" outlineLevel="0" max="5" min="5" style="0" width="18.56"/>
    <col collapsed="false" customWidth="true" hidden="false" outlineLevel="0" max="6" min="6" style="0" width="19.33"/>
    <col collapsed="false" customWidth="true" hidden="false" outlineLevel="0" max="7" min="7" style="0" width="22.01"/>
    <col collapsed="false" customWidth="true" hidden="false" outlineLevel="0" max="8" min="8" style="0" width="25.89"/>
  </cols>
  <sheetData>
    <row r="1" customFormat="false" ht="24.75" hidden="false" customHeight="true" outlineLevel="0" collapsed="false">
      <c r="A1" s="88" t="s">
        <v>607</v>
      </c>
      <c r="B1" s="89" t="s">
        <v>608</v>
      </c>
      <c r="C1" s="89" t="s">
        <v>609</v>
      </c>
      <c r="D1" s="89" t="s">
        <v>610</v>
      </c>
      <c r="E1" s="90" t="s">
        <v>611</v>
      </c>
      <c r="F1" s="90" t="s">
        <v>612</v>
      </c>
      <c r="G1" s="90" t="s">
        <v>613</v>
      </c>
      <c r="H1" s="90" t="s">
        <v>614</v>
      </c>
    </row>
    <row r="2" customFormat="false" ht="28.8" hidden="false" customHeight="false" outlineLevel="0" collapsed="false">
      <c r="A2" s="91" t="s">
        <v>615</v>
      </c>
      <c r="B2" s="92" t="n">
        <v>2500</v>
      </c>
      <c r="C2" s="92" t="s">
        <v>616</v>
      </c>
      <c r="D2" s="92" t="s">
        <v>617</v>
      </c>
      <c r="E2" s="93" t="s">
        <v>618</v>
      </c>
      <c r="F2" s="93" t="s">
        <v>619</v>
      </c>
      <c r="G2" s="93" t="s">
        <v>620</v>
      </c>
      <c r="H2" s="93" t="s">
        <v>621</v>
      </c>
    </row>
    <row r="3" customFormat="false" ht="28.8" hidden="false" customHeight="false" outlineLevel="0" collapsed="false">
      <c r="A3" s="91"/>
      <c r="B3" s="92" t="n">
        <v>2501</v>
      </c>
      <c r="C3" s="92" t="s">
        <v>622</v>
      </c>
      <c r="D3" s="92" t="s">
        <v>617</v>
      </c>
      <c r="E3" s="93" t="s">
        <v>623</v>
      </c>
      <c r="F3" s="93" t="s">
        <v>624</v>
      </c>
      <c r="G3" s="93" t="s">
        <v>625</v>
      </c>
      <c r="H3" s="93" t="s">
        <v>626</v>
      </c>
    </row>
    <row r="4" customFormat="false" ht="28.8" hidden="false" customHeight="false" outlineLevel="0" collapsed="false">
      <c r="A4" s="91"/>
      <c r="B4" s="92" t="n">
        <v>2502</v>
      </c>
      <c r="C4" s="92" t="s">
        <v>627</v>
      </c>
      <c r="D4" s="92" t="s">
        <v>617</v>
      </c>
      <c r="E4" s="93" t="s">
        <v>628</v>
      </c>
      <c r="F4" s="93" t="s">
        <v>629</v>
      </c>
      <c r="G4" s="93" t="s">
        <v>630</v>
      </c>
      <c r="H4" s="93" t="s">
        <v>631</v>
      </c>
    </row>
    <row r="5" customFormat="false" ht="28.8" hidden="false" customHeight="false" outlineLevel="0" collapsed="false">
      <c r="A5" s="91"/>
      <c r="B5" s="92" t="n">
        <v>2503</v>
      </c>
      <c r="C5" s="92" t="s">
        <v>632</v>
      </c>
      <c r="D5" s="92" t="s">
        <v>617</v>
      </c>
      <c r="E5" s="93" t="s">
        <v>633</v>
      </c>
      <c r="F5" s="93" t="s">
        <v>634</v>
      </c>
      <c r="G5" s="93" t="s">
        <v>635</v>
      </c>
      <c r="H5" s="93" t="s">
        <v>636</v>
      </c>
    </row>
    <row r="6" customFormat="false" ht="28.8" hidden="false" customHeight="false" outlineLevel="0" collapsed="false">
      <c r="A6" s="91"/>
      <c r="B6" s="92" t="n">
        <v>2504</v>
      </c>
      <c r="C6" s="92" t="s">
        <v>637</v>
      </c>
      <c r="D6" s="92" t="s">
        <v>617</v>
      </c>
      <c r="E6" s="93" t="s">
        <v>638</v>
      </c>
      <c r="F6" s="93" t="s">
        <v>639</v>
      </c>
      <c r="G6" s="93" t="s">
        <v>640</v>
      </c>
      <c r="H6" s="93" t="s">
        <v>641</v>
      </c>
    </row>
    <row r="7" customFormat="false" ht="28.8" hidden="false" customHeight="false" outlineLevel="0" collapsed="false">
      <c r="A7" s="91"/>
      <c r="B7" s="92" t="n">
        <v>2505</v>
      </c>
      <c r="C7" s="92" t="s">
        <v>642</v>
      </c>
      <c r="D7" s="92" t="s">
        <v>617</v>
      </c>
      <c r="E7" s="93" t="s">
        <v>643</v>
      </c>
      <c r="F7" s="93" t="s">
        <v>644</v>
      </c>
      <c r="G7" s="93" t="s">
        <v>645</v>
      </c>
      <c r="H7" s="93" t="s">
        <v>646</v>
      </c>
    </row>
    <row r="8" customFormat="false" ht="28.8" hidden="false" customHeight="false" outlineLevel="0" collapsed="false">
      <c r="A8" s="91"/>
      <c r="B8" s="92" t="n">
        <v>2506</v>
      </c>
      <c r="C8" s="92" t="s">
        <v>647</v>
      </c>
      <c r="D8" s="92" t="s">
        <v>617</v>
      </c>
      <c r="E8" s="93" t="s">
        <v>648</v>
      </c>
      <c r="F8" s="93" t="s">
        <v>649</v>
      </c>
      <c r="G8" s="93" t="s">
        <v>650</v>
      </c>
      <c r="H8" s="93" t="s">
        <v>651</v>
      </c>
    </row>
    <row r="9" customFormat="false" ht="28.8" hidden="false" customHeight="false" outlineLevel="0" collapsed="false">
      <c r="A9" s="91"/>
      <c r="B9" s="92" t="n">
        <v>2507</v>
      </c>
      <c r="C9" s="92" t="s">
        <v>652</v>
      </c>
      <c r="D9" s="92" t="s">
        <v>617</v>
      </c>
      <c r="E9" s="93" t="s">
        <v>653</v>
      </c>
      <c r="F9" s="93" t="s">
        <v>654</v>
      </c>
      <c r="G9" s="93" t="s">
        <v>655</v>
      </c>
      <c r="H9" s="93" t="s">
        <v>656</v>
      </c>
    </row>
    <row r="10" customFormat="false" ht="14.4" hidden="false" customHeight="false" outlineLevel="0" collapsed="false">
      <c r="A10" s="91"/>
      <c r="B10" s="92" t="n">
        <v>2549</v>
      </c>
      <c r="C10" s="92" t="s">
        <v>657</v>
      </c>
      <c r="D10" s="92" t="s">
        <v>658</v>
      </c>
      <c r="E10" s="93" t="s">
        <v>659</v>
      </c>
      <c r="F10" s="93" t="s">
        <v>660</v>
      </c>
      <c r="G10" s="62" t="s">
        <v>661</v>
      </c>
      <c r="H10" s="93" t="s">
        <v>662</v>
      </c>
    </row>
    <row r="11" customFormat="false" ht="28.8" hidden="false" customHeight="false" outlineLevel="0" collapsed="false">
      <c r="A11" s="91" t="s">
        <v>663</v>
      </c>
      <c r="B11" s="92" t="n">
        <v>2550</v>
      </c>
      <c r="C11" s="92" t="s">
        <v>616</v>
      </c>
      <c r="D11" s="92" t="s">
        <v>664</v>
      </c>
      <c r="E11" s="93" t="s">
        <v>321</v>
      </c>
      <c r="F11" s="93" t="s">
        <v>327</v>
      </c>
      <c r="G11" s="93" t="s">
        <v>324</v>
      </c>
      <c r="H11" s="93" t="s">
        <v>665</v>
      </c>
    </row>
    <row r="12" customFormat="false" ht="28.8" hidden="false" customHeight="false" outlineLevel="0" collapsed="false">
      <c r="A12" s="91"/>
      <c r="B12" s="92" t="n">
        <v>2551</v>
      </c>
      <c r="C12" s="92" t="s">
        <v>622</v>
      </c>
      <c r="D12" s="92" t="s">
        <v>664</v>
      </c>
      <c r="E12" s="93" t="s">
        <v>328</v>
      </c>
      <c r="F12" s="93" t="s">
        <v>332</v>
      </c>
      <c r="G12" s="93" t="s">
        <v>331</v>
      </c>
      <c r="H12" s="93" t="s">
        <v>666</v>
      </c>
    </row>
    <row r="13" customFormat="false" ht="28.8" hidden="false" customHeight="false" outlineLevel="0" collapsed="false">
      <c r="A13" s="91"/>
      <c r="B13" s="92" t="n">
        <v>2552</v>
      </c>
      <c r="C13" s="92" t="s">
        <v>627</v>
      </c>
      <c r="D13" s="92" t="s">
        <v>664</v>
      </c>
      <c r="E13" s="93" t="s">
        <v>333</v>
      </c>
      <c r="F13" s="93" t="s">
        <v>337</v>
      </c>
      <c r="G13" s="93" t="s">
        <v>336</v>
      </c>
      <c r="H13" s="93" t="s">
        <v>667</v>
      </c>
    </row>
    <row r="14" customFormat="false" ht="28.8" hidden="false" customHeight="false" outlineLevel="0" collapsed="false">
      <c r="A14" s="91"/>
      <c r="B14" s="92" t="n">
        <v>2553</v>
      </c>
      <c r="C14" s="92" t="s">
        <v>632</v>
      </c>
      <c r="D14" s="92" t="s">
        <v>664</v>
      </c>
      <c r="E14" s="93" t="s">
        <v>338</v>
      </c>
      <c r="F14" s="93" t="s">
        <v>342</v>
      </c>
      <c r="G14" s="93" t="s">
        <v>341</v>
      </c>
      <c r="H14" s="93" t="s">
        <v>668</v>
      </c>
    </row>
    <row r="15" customFormat="false" ht="28.8" hidden="false" customHeight="false" outlineLevel="0" collapsed="false">
      <c r="A15" s="91"/>
      <c r="B15" s="92" t="n">
        <v>2554</v>
      </c>
      <c r="C15" s="92" t="s">
        <v>637</v>
      </c>
      <c r="D15" s="92" t="s">
        <v>664</v>
      </c>
      <c r="E15" s="93" t="s">
        <v>343</v>
      </c>
      <c r="F15" s="93" t="s">
        <v>348</v>
      </c>
      <c r="G15" s="93" t="s">
        <v>346</v>
      </c>
      <c r="H15" s="93" t="s">
        <v>669</v>
      </c>
    </row>
    <row r="16" customFormat="false" ht="28.8" hidden="false" customHeight="false" outlineLevel="0" collapsed="false">
      <c r="A16" s="91"/>
      <c r="B16" s="92" t="n">
        <v>2555</v>
      </c>
      <c r="C16" s="92" t="s">
        <v>642</v>
      </c>
      <c r="D16" s="92" t="s">
        <v>664</v>
      </c>
      <c r="E16" s="93" t="s">
        <v>349</v>
      </c>
      <c r="F16" s="93" t="s">
        <v>353</v>
      </c>
      <c r="G16" s="93" t="s">
        <v>352</v>
      </c>
      <c r="H16" s="93" t="s">
        <v>670</v>
      </c>
    </row>
    <row r="17" customFormat="false" ht="28.8" hidden="false" customHeight="false" outlineLevel="0" collapsed="false">
      <c r="A17" s="91"/>
      <c r="B17" s="92" t="n">
        <v>2556</v>
      </c>
      <c r="C17" s="92" t="s">
        <v>647</v>
      </c>
      <c r="D17" s="92" t="s">
        <v>664</v>
      </c>
      <c r="E17" s="93" t="s">
        <v>354</v>
      </c>
      <c r="F17" s="93" t="s">
        <v>358</v>
      </c>
      <c r="G17" s="93" t="s">
        <v>357</v>
      </c>
      <c r="H17" s="93" t="s">
        <v>671</v>
      </c>
    </row>
    <row r="18" customFormat="false" ht="28.8" hidden="false" customHeight="false" outlineLevel="0" collapsed="false">
      <c r="A18" s="91"/>
      <c r="B18" s="92" t="n">
        <v>2557</v>
      </c>
      <c r="C18" s="92" t="s">
        <v>652</v>
      </c>
      <c r="D18" s="92" t="s">
        <v>664</v>
      </c>
      <c r="E18" s="93" t="s">
        <v>359</v>
      </c>
      <c r="F18" s="93" t="s">
        <v>363</v>
      </c>
      <c r="G18" s="93" t="s">
        <v>362</v>
      </c>
      <c r="H18" s="93" t="s">
        <v>672</v>
      </c>
    </row>
    <row r="19" customFormat="false" ht="14.4" hidden="false" customHeight="false" outlineLevel="0" collapsed="false">
      <c r="A19" s="91" t="s">
        <v>673</v>
      </c>
      <c r="B19" s="92" t="n">
        <v>2600</v>
      </c>
      <c r="C19" s="92" t="s">
        <v>616</v>
      </c>
      <c r="D19" s="92" t="s">
        <v>674</v>
      </c>
      <c r="E19" s="93" t="s">
        <v>675</v>
      </c>
      <c r="F19" s="93" t="s">
        <v>674</v>
      </c>
      <c r="G19" s="93" t="s">
        <v>674</v>
      </c>
      <c r="H19" s="93" t="s">
        <v>674</v>
      </c>
    </row>
    <row r="20" customFormat="false" ht="14.4" hidden="false" customHeight="false" outlineLevel="0" collapsed="false">
      <c r="A20" s="91"/>
      <c r="B20" s="92" t="n">
        <v>2601</v>
      </c>
      <c r="C20" s="92" t="s">
        <v>622</v>
      </c>
      <c r="D20" s="92" t="s">
        <v>674</v>
      </c>
      <c r="E20" s="93" t="s">
        <v>676</v>
      </c>
      <c r="F20" s="93" t="s">
        <v>674</v>
      </c>
      <c r="G20" s="93" t="s">
        <v>674</v>
      </c>
      <c r="H20" s="93" t="s">
        <v>674</v>
      </c>
    </row>
    <row r="21" customFormat="false" ht="14.4" hidden="false" customHeight="false" outlineLevel="0" collapsed="false">
      <c r="A21" s="91"/>
      <c r="B21" s="92" t="n">
        <v>2602</v>
      </c>
      <c r="C21" s="92" t="s">
        <v>627</v>
      </c>
      <c r="D21" s="92" t="s">
        <v>674</v>
      </c>
      <c r="E21" s="93" t="s">
        <v>677</v>
      </c>
      <c r="F21" s="93" t="s">
        <v>674</v>
      </c>
      <c r="G21" s="93" t="s">
        <v>674</v>
      </c>
      <c r="H21" s="93" t="s">
        <v>674</v>
      </c>
    </row>
    <row r="22" customFormat="false" ht="14.4" hidden="false" customHeight="false" outlineLevel="0" collapsed="false">
      <c r="A22" s="91"/>
      <c r="B22" s="92" t="n">
        <v>2603</v>
      </c>
      <c r="C22" s="92" t="s">
        <v>632</v>
      </c>
      <c r="D22" s="92" t="s">
        <v>674</v>
      </c>
      <c r="E22" s="93" t="s">
        <v>678</v>
      </c>
      <c r="F22" s="93" t="s">
        <v>674</v>
      </c>
      <c r="G22" s="93" t="s">
        <v>674</v>
      </c>
      <c r="H22" s="93" t="s">
        <v>674</v>
      </c>
    </row>
    <row r="23" customFormat="false" ht="14.4" hidden="false" customHeight="false" outlineLevel="0" collapsed="false">
      <c r="A23" s="91"/>
      <c r="B23" s="92" t="n">
        <v>2604</v>
      </c>
      <c r="C23" s="92" t="s">
        <v>637</v>
      </c>
      <c r="D23" s="92" t="s">
        <v>674</v>
      </c>
      <c r="E23" s="93" t="s">
        <v>679</v>
      </c>
      <c r="F23" s="93" t="s">
        <v>674</v>
      </c>
      <c r="G23" s="93" t="s">
        <v>674</v>
      </c>
      <c r="H23" s="93" t="s">
        <v>674</v>
      </c>
    </row>
    <row r="24" customFormat="false" ht="14.4" hidden="false" customHeight="false" outlineLevel="0" collapsed="false">
      <c r="A24" s="91"/>
      <c r="B24" s="92" t="n">
        <v>2605</v>
      </c>
      <c r="C24" s="92" t="s">
        <v>642</v>
      </c>
      <c r="D24" s="92" t="s">
        <v>674</v>
      </c>
      <c r="E24" s="93" t="s">
        <v>680</v>
      </c>
      <c r="F24" s="93" t="s">
        <v>674</v>
      </c>
      <c r="G24" s="93" t="s">
        <v>674</v>
      </c>
      <c r="H24" s="93" t="s">
        <v>674</v>
      </c>
    </row>
    <row r="25" customFormat="false" ht="14.4" hidden="false" customHeight="false" outlineLevel="0" collapsed="false">
      <c r="A25" s="91"/>
      <c r="B25" s="92" t="n">
        <v>2606</v>
      </c>
      <c r="C25" s="92" t="s">
        <v>647</v>
      </c>
      <c r="D25" s="92" t="s">
        <v>674</v>
      </c>
      <c r="E25" s="93" t="s">
        <v>681</v>
      </c>
      <c r="F25" s="93" t="s">
        <v>674</v>
      </c>
      <c r="G25" s="93" t="s">
        <v>674</v>
      </c>
      <c r="H25" s="93" t="s">
        <v>674</v>
      </c>
    </row>
    <row r="26" customFormat="false" ht="14.4" hidden="false" customHeight="false" outlineLevel="0" collapsed="false">
      <c r="A26" s="91"/>
      <c r="B26" s="92" t="n">
        <v>2607</v>
      </c>
      <c r="C26" s="92" t="s">
        <v>652</v>
      </c>
      <c r="D26" s="92" t="s">
        <v>674</v>
      </c>
      <c r="E26" s="93" t="s">
        <v>682</v>
      </c>
      <c r="F26" s="93" t="s">
        <v>674</v>
      </c>
      <c r="G26" s="93" t="s">
        <v>674</v>
      </c>
      <c r="H26" s="93" t="s">
        <v>674</v>
      </c>
    </row>
    <row r="27" customFormat="false" ht="14.4" hidden="false" customHeight="false" outlineLevel="0" collapsed="false">
      <c r="A27" s="91" t="s">
        <v>683</v>
      </c>
      <c r="B27" s="92" t="n">
        <v>2698</v>
      </c>
      <c r="C27" s="92" t="s">
        <v>684</v>
      </c>
      <c r="D27" s="92" t="s">
        <v>674</v>
      </c>
      <c r="E27" s="93" t="s">
        <v>674</v>
      </c>
      <c r="F27" s="93" t="s">
        <v>674</v>
      </c>
      <c r="G27" s="93" t="s">
        <v>674</v>
      </c>
      <c r="H27" s="93" t="s">
        <v>674</v>
      </c>
    </row>
    <row r="28" customFormat="false" ht="14.4" hidden="false" customHeight="false" outlineLevel="0" collapsed="false">
      <c r="A28" s="91"/>
      <c r="B28" s="92" t="n">
        <v>2699</v>
      </c>
      <c r="C28" s="92" t="s">
        <v>685</v>
      </c>
      <c r="D28" s="92" t="s">
        <v>674</v>
      </c>
      <c r="E28" s="93" t="s">
        <v>674</v>
      </c>
      <c r="F28" s="93" t="s">
        <v>674</v>
      </c>
      <c r="G28" s="93" t="s">
        <v>674</v>
      </c>
      <c r="H28" s="93" t="s">
        <v>674</v>
      </c>
    </row>
    <row r="30" customFormat="false" ht="14.4" hidden="false" customHeight="false" outlineLevel="0" collapsed="false">
      <c r="A30" s="0" t="s">
        <v>113</v>
      </c>
      <c r="B30" s="0" t="s">
        <v>686</v>
      </c>
      <c r="C30" s="0" t="s">
        <v>114</v>
      </c>
      <c r="E30" s="0" t="s">
        <v>611</v>
      </c>
      <c r="G30" s="0" t="s">
        <v>613</v>
      </c>
    </row>
    <row r="31" customFormat="false" ht="14.4" hidden="false" customHeight="false" outlineLevel="0" collapsed="false">
      <c r="A31" s="0" t="s">
        <v>687</v>
      </c>
      <c r="B31" s="0" t="s">
        <v>688</v>
      </c>
      <c r="C31" s="0" t="s">
        <v>689</v>
      </c>
      <c r="E31" s="94" t="s">
        <v>690</v>
      </c>
      <c r="F31" s="0" t="s">
        <v>691</v>
      </c>
      <c r="G31" s="62" t="s">
        <v>692</v>
      </c>
      <c r="H31" s="62" t="s">
        <v>693</v>
      </c>
    </row>
    <row r="32" customFormat="false" ht="14.4" hidden="false" customHeight="false" outlineLevel="0" collapsed="false">
      <c r="C32" s="0" t="s">
        <v>694</v>
      </c>
      <c r="F32" s="0" t="s">
        <v>695</v>
      </c>
      <c r="H32" s="95" t="s">
        <v>696</v>
      </c>
    </row>
  </sheetData>
  <mergeCells count="4">
    <mergeCell ref="A2:A10"/>
    <mergeCell ref="A11:A18"/>
    <mergeCell ref="A19:A26"/>
    <mergeCell ref="A27:A2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1.4609375" defaultRowHeight="14.4" zeroHeight="false" outlineLevelRow="0" outlineLevelCol="0"/>
  <cols>
    <col collapsed="false" customWidth="true" hidden="false" outlineLevel="0" max="1" min="1" style="0" width="19.45"/>
    <col collapsed="false" customWidth="true" hidden="false" outlineLevel="0" max="2" min="2" style="0" width="22.55"/>
    <col collapsed="false" customWidth="true" hidden="false" outlineLevel="0" max="3" min="3" style="0" width="33.67"/>
    <col collapsed="false" customWidth="true" hidden="false" outlineLevel="0" max="4" min="4" style="0" width="15"/>
    <col collapsed="false" customWidth="true" hidden="false" outlineLevel="0" max="6" min="6" style="0" width="17.89"/>
  </cols>
  <sheetData>
    <row r="1" customFormat="false" ht="14.4" hidden="false" customHeight="false" outlineLevel="0" collapsed="false">
      <c r="A1" s="0" t="s">
        <v>697</v>
      </c>
    </row>
    <row r="2" customFormat="false" ht="14.4" hidden="false" customHeight="false" outlineLevel="0" collapsed="false">
      <c r="A2" s="0" t="s">
        <v>698</v>
      </c>
    </row>
    <row r="3" customFormat="false" ht="14.4" hidden="false" customHeight="false" outlineLevel="0" collapsed="false">
      <c r="A3" s="0" t="s">
        <v>699</v>
      </c>
      <c r="B3" s="0" t="s">
        <v>700</v>
      </c>
    </row>
    <row r="4" customFormat="false" ht="14.4" hidden="false" customHeight="false" outlineLevel="0" collapsed="false">
      <c r="A4" s="0" t="s">
        <v>315</v>
      </c>
      <c r="B4" s="0" t="s">
        <v>701</v>
      </c>
    </row>
    <row r="6" customFormat="false" ht="14.4" hidden="false" customHeight="false" outlineLevel="0" collapsed="false">
      <c r="A6" s="19" t="s">
        <v>702</v>
      </c>
      <c r="B6" s="19" t="s">
        <v>703</v>
      </c>
    </row>
    <row r="7" customFormat="false" ht="14.4" hidden="false" customHeight="false" outlineLevel="0" collapsed="false">
      <c r="A7" s="0" t="s">
        <v>704</v>
      </c>
      <c r="B7" s="0" t="s">
        <v>705</v>
      </c>
      <c r="C7" s="0" t="s">
        <v>706</v>
      </c>
    </row>
    <row r="8" customFormat="false" ht="14.4" hidden="false" customHeight="false" outlineLevel="0" collapsed="false">
      <c r="A8" s="0" t="s">
        <v>707</v>
      </c>
      <c r="B8" s="0" t="s">
        <v>277</v>
      </c>
      <c r="C8" s="0" t="s">
        <v>708</v>
      </c>
    </row>
    <row r="9" customFormat="false" ht="14.4" hidden="false" customHeight="false" outlineLevel="0" collapsed="false">
      <c r="A9" s="96" t="s">
        <v>709</v>
      </c>
      <c r="B9" s="0" t="s">
        <v>710</v>
      </c>
    </row>
    <row r="11" customFormat="false" ht="14.4" hidden="false" customHeight="false" outlineLevel="0" collapsed="false">
      <c r="A11" s="82" t="s">
        <v>310</v>
      </c>
      <c r="B11" s="82" t="s">
        <v>113</v>
      </c>
      <c r="C11" s="82" t="s">
        <v>315</v>
      </c>
      <c r="D11" s="82" t="s">
        <v>711</v>
      </c>
      <c r="E11" s="82" t="s">
        <v>712</v>
      </c>
    </row>
    <row r="12" customFormat="false" ht="14.4" hidden="false" customHeight="false" outlineLevel="0" collapsed="false">
      <c r="A12" s="8" t="s">
        <v>618</v>
      </c>
      <c r="B12" s="58" t="s">
        <v>713</v>
      </c>
      <c r="C12" s="0" t="s">
        <v>620</v>
      </c>
      <c r="D12" s="7" t="n">
        <v>2500</v>
      </c>
      <c r="E12" s="0" t="s">
        <v>119</v>
      </c>
    </row>
    <row r="13" customFormat="false" ht="14.4" hidden="false" customHeight="false" outlineLevel="0" collapsed="false">
      <c r="A13" s="8" t="s">
        <v>623</v>
      </c>
      <c r="B13" s="58" t="s">
        <v>714</v>
      </c>
      <c r="C13" s="0" t="s">
        <v>625</v>
      </c>
      <c r="D13" s="0" t="n">
        <v>2501</v>
      </c>
      <c r="E13" s="0" t="s">
        <v>119</v>
      </c>
    </row>
    <row r="14" customFormat="false" ht="14.4" hidden="false" customHeight="false" outlineLevel="0" collapsed="false">
      <c r="A14" s="8" t="s">
        <v>628</v>
      </c>
      <c r="B14" s="0" t="s">
        <v>715</v>
      </c>
      <c r="C14" s="0" t="s">
        <v>630</v>
      </c>
      <c r="D14" s="0" t="n">
        <v>2502</v>
      </c>
      <c r="E14" s="0" t="s">
        <v>119</v>
      </c>
    </row>
    <row r="15" customFormat="false" ht="14.4" hidden="false" customHeight="false" outlineLevel="0" collapsed="false">
      <c r="A15" s="8" t="s">
        <v>633</v>
      </c>
      <c r="B15" s="0" t="s">
        <v>716</v>
      </c>
      <c r="C15" s="0" t="s">
        <v>635</v>
      </c>
      <c r="D15" s="0" t="n">
        <v>2503</v>
      </c>
      <c r="E15" s="0" t="s">
        <v>119</v>
      </c>
    </row>
    <row r="16" customFormat="false" ht="14.4" hidden="false" customHeight="false" outlineLevel="0" collapsed="false">
      <c r="A16" s="8" t="s">
        <v>638</v>
      </c>
      <c r="B16" s="0" t="s">
        <v>717</v>
      </c>
      <c r="C16" s="0" t="s">
        <v>640</v>
      </c>
      <c r="D16" s="0" t="n">
        <v>2504</v>
      </c>
      <c r="E16" s="0" t="s">
        <v>119</v>
      </c>
    </row>
    <row r="17" customFormat="false" ht="14.4" hidden="false" customHeight="false" outlineLevel="0" collapsed="false">
      <c r="A17" s="8" t="s">
        <v>643</v>
      </c>
      <c r="B17" s="0" t="s">
        <v>718</v>
      </c>
      <c r="C17" s="0" t="s">
        <v>645</v>
      </c>
      <c r="D17" s="0" t="n">
        <v>2505</v>
      </c>
      <c r="E17" s="0" t="s">
        <v>119</v>
      </c>
    </row>
    <row r="18" customFormat="false" ht="14.4" hidden="false" customHeight="false" outlineLevel="0" collapsed="false">
      <c r="A18" s="8" t="s">
        <v>648</v>
      </c>
      <c r="B18" s="0" t="s">
        <v>719</v>
      </c>
      <c r="C18" s="0" t="s">
        <v>650</v>
      </c>
      <c r="D18" s="0" t="n">
        <v>2506</v>
      </c>
      <c r="E18" s="0" t="s">
        <v>119</v>
      </c>
    </row>
    <row r="19" customFormat="false" ht="14.4" hidden="false" customHeight="false" outlineLevel="0" collapsed="false">
      <c r="A19" s="8" t="s">
        <v>653</v>
      </c>
      <c r="B19" s="0" t="s">
        <v>720</v>
      </c>
      <c r="C19" s="0" t="s">
        <v>655</v>
      </c>
      <c r="D19" s="0" t="n">
        <v>2507</v>
      </c>
      <c r="E19" s="0" t="s">
        <v>119</v>
      </c>
    </row>
    <row r="20" customFormat="false" ht="14.4" hidden="false" customHeight="false" outlineLevel="0" collapsed="false">
      <c r="A20" s="8" t="s">
        <v>721</v>
      </c>
      <c r="B20" s="0" t="s">
        <v>722</v>
      </c>
      <c r="C20" s="0" t="s">
        <v>723</v>
      </c>
      <c r="D20" s="0" t="s">
        <v>724</v>
      </c>
    </row>
    <row r="21" customFormat="false" ht="14.4" hidden="false" customHeight="false" outlineLevel="0" collapsed="false">
      <c r="A21" s="0" t="s">
        <v>725</v>
      </c>
      <c r="B21" s="0" t="s">
        <v>726</v>
      </c>
      <c r="D21" s="0" t="s">
        <v>724</v>
      </c>
      <c r="G21" s="0" t="s">
        <v>727</v>
      </c>
      <c r="H21" s="0" t="s">
        <v>728</v>
      </c>
    </row>
    <row r="22" customFormat="false" ht="14.4" hidden="false" customHeight="false" outlineLevel="0" collapsed="false">
      <c r="A22" s="8" t="s">
        <v>729</v>
      </c>
      <c r="B22" s="0" t="s">
        <v>730</v>
      </c>
      <c r="C22" s="0" t="s">
        <v>731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9.12109375" defaultRowHeight="14.4" zeroHeight="false" outlineLevelRow="0" outlineLevelCol="0"/>
  <cols>
    <col collapsed="false" customWidth="true" hidden="false" outlineLevel="0" max="1" min="1" style="0" width="22.55"/>
    <col collapsed="false" customWidth="true" hidden="false" outlineLevel="0" max="2" min="2" style="0" width="9.89"/>
  </cols>
  <sheetData>
    <row r="1" customFormat="false" ht="14.4" hidden="false" customHeight="false" outlineLevel="0" collapsed="false">
      <c r="A1" s="97" t="s">
        <v>732</v>
      </c>
      <c r="B1" s="0" t="s">
        <v>733</v>
      </c>
    </row>
    <row r="2" customFormat="false" ht="14.4" hidden="false" customHeight="false" outlineLevel="0" collapsed="false">
      <c r="A2" s="0" t="s">
        <v>734</v>
      </c>
      <c r="B2" s="98" t="s">
        <v>735</v>
      </c>
      <c r="C2" s="98" t="s">
        <v>736</v>
      </c>
      <c r="D2" s="98" t="s">
        <v>214</v>
      </c>
      <c r="E2" s="0" t="s">
        <v>737</v>
      </c>
    </row>
    <row r="3" customFormat="false" ht="14.4" hidden="false" customHeight="false" outlineLevel="0" collapsed="false">
      <c r="A3" s="0" t="s">
        <v>738</v>
      </c>
      <c r="B3" s="99"/>
      <c r="C3" s="99" t="n">
        <v>65432</v>
      </c>
      <c r="D3" s="99" t="s">
        <v>739</v>
      </c>
      <c r="E3" s="0" t="s">
        <v>739</v>
      </c>
    </row>
    <row r="4" customFormat="false" ht="14.4" hidden="false" customHeight="false" outlineLevel="0" collapsed="false">
      <c r="A4" s="0" t="s">
        <v>740</v>
      </c>
      <c r="B4" s="99" t="n">
        <v>208151</v>
      </c>
      <c r="C4" s="99"/>
      <c r="D4" s="99" t="s">
        <v>739</v>
      </c>
      <c r="E4" s="0" t="s">
        <v>739</v>
      </c>
    </row>
    <row r="5" customFormat="false" ht="14.4" hidden="false" customHeight="false" outlineLevel="0" collapsed="false">
      <c r="A5" s="98" t="s">
        <v>741</v>
      </c>
      <c r="B5" s="99" t="n">
        <v>64512</v>
      </c>
      <c r="C5" s="99" t="n">
        <v>64513</v>
      </c>
      <c r="D5" s="99" t="s">
        <v>739</v>
      </c>
      <c r="E5" s="0" t="s">
        <v>739</v>
      </c>
    </row>
    <row r="6" customFormat="false" ht="14.4" hidden="false" customHeight="false" outlineLevel="0" collapsed="false">
      <c r="A6" s="98" t="s">
        <v>742</v>
      </c>
      <c r="B6" s="99" t="n">
        <v>64514</v>
      </c>
      <c r="C6" s="99" t="n">
        <v>64515</v>
      </c>
      <c r="D6" s="99"/>
    </row>
    <row r="7" customFormat="false" ht="14.4" hidden="false" customHeight="false" outlineLevel="0" collapsed="false">
      <c r="A7" s="98"/>
      <c r="B7" s="99"/>
      <c r="C7" s="99"/>
      <c r="D7" s="99"/>
    </row>
    <row r="8" customFormat="false" ht="14.4" hidden="false" customHeight="false" outlineLevel="0" collapsed="false">
      <c r="A8" s="98"/>
      <c r="B8" s="99"/>
      <c r="C8" s="99"/>
      <c r="D8" s="99"/>
    </row>
    <row r="9" customFormat="false" ht="14.4" hidden="false" customHeight="false" outlineLevel="0" collapsed="false">
      <c r="A9" s="98"/>
      <c r="B9" s="99"/>
      <c r="C9" s="99"/>
      <c r="D9" s="99"/>
    </row>
    <row r="10" customFormat="false" ht="14.4" hidden="false" customHeight="false" outlineLevel="0" collapsed="false">
      <c r="A10" s="98"/>
      <c r="B10" s="98"/>
      <c r="C10" s="98"/>
    </row>
    <row r="11" customFormat="false" ht="14.4" hidden="false" customHeight="false" outlineLevel="0" collapsed="false">
      <c r="A11" s="98"/>
      <c r="B11" s="98"/>
      <c r="C11" s="9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2: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4" activeCellId="0" sqref="H34"/>
    </sheetView>
  </sheetViews>
  <sheetFormatPr defaultColWidth="11.4609375" defaultRowHeight="14.4" zeroHeight="false" outlineLevelRow="0" outlineLevelCol="0"/>
  <cols>
    <col collapsed="false" customWidth="true" hidden="false" outlineLevel="0" max="1" min="1" style="0" width="35.33"/>
    <col collapsed="false" customWidth="true" hidden="false" outlineLevel="0" max="2" min="2" style="0" width="17.44"/>
    <col collapsed="false" customWidth="true" hidden="false" outlineLevel="0" max="3" min="3" style="0" width="25.33"/>
    <col collapsed="false" customWidth="true" hidden="false" outlineLevel="0" max="4" min="4" style="0" width="15"/>
    <col collapsed="false" customWidth="true" hidden="false" outlineLevel="0" max="5" min="5" style="0" width="26"/>
  </cols>
  <sheetData>
    <row r="2" customFormat="false" ht="14.4" hidden="false" customHeight="false" outlineLevel="0" collapsed="false">
      <c r="A2" s="97" t="s">
        <v>743</v>
      </c>
    </row>
    <row r="3" customFormat="false" ht="14.4" hidden="false" customHeight="false" outlineLevel="0" collapsed="false">
      <c r="A3" s="0" t="s">
        <v>744</v>
      </c>
      <c r="B3" s="0" t="s">
        <v>745</v>
      </c>
      <c r="C3" s="0" t="s">
        <v>746</v>
      </c>
      <c r="D3" s="0" t="s">
        <v>747</v>
      </c>
      <c r="E3" s="0" t="s">
        <v>748</v>
      </c>
    </row>
    <row r="4" customFormat="false" ht="14.4" hidden="false" customHeight="false" outlineLevel="0" collapsed="false">
      <c r="A4" s="0" t="s">
        <v>749</v>
      </c>
      <c r="B4" s="0" t="s">
        <v>750</v>
      </c>
      <c r="C4" s="0" t="s">
        <v>751</v>
      </c>
      <c r="D4" s="0" t="s">
        <v>752</v>
      </c>
      <c r="E4" s="0" t="s">
        <v>753</v>
      </c>
    </row>
    <row r="5" customFormat="false" ht="14.4" hidden="false" customHeight="false" outlineLevel="0" collapsed="false">
      <c r="A5" s="0" t="s">
        <v>749</v>
      </c>
      <c r="B5" s="0" t="s">
        <v>750</v>
      </c>
      <c r="C5" s="0" t="s">
        <v>754</v>
      </c>
      <c r="D5" s="0" t="s">
        <v>752</v>
      </c>
      <c r="E5" s="0" t="s">
        <v>755</v>
      </c>
    </row>
    <row r="6" customFormat="false" ht="14.4" hidden="false" customHeight="false" outlineLevel="0" collapsed="false">
      <c r="A6" s="0" t="s">
        <v>749</v>
      </c>
      <c r="B6" s="0" t="s">
        <v>750</v>
      </c>
      <c r="C6" s="0" t="s">
        <v>756</v>
      </c>
      <c r="D6" s="0" t="s">
        <v>752</v>
      </c>
      <c r="E6" s="0" t="s">
        <v>757</v>
      </c>
    </row>
    <row r="7" customFormat="false" ht="14.4" hidden="false" customHeight="false" outlineLevel="0" collapsed="false">
      <c r="A7" s="0" t="s">
        <v>749</v>
      </c>
      <c r="B7" s="0" t="s">
        <v>750</v>
      </c>
      <c r="C7" s="0" t="s">
        <v>758</v>
      </c>
      <c r="D7" s="0" t="s">
        <v>752</v>
      </c>
      <c r="E7" s="0" t="s">
        <v>759</v>
      </c>
    </row>
    <row r="8" customFormat="false" ht="14.4" hidden="false" customHeight="false" outlineLevel="0" collapsed="false">
      <c r="A8" s="0" t="s">
        <v>749</v>
      </c>
      <c r="B8" s="0" t="s">
        <v>760</v>
      </c>
      <c r="C8" s="0" t="s">
        <v>761</v>
      </c>
      <c r="D8" s="0" t="s">
        <v>762</v>
      </c>
      <c r="E8" s="0" t="s">
        <v>763</v>
      </c>
    </row>
    <row r="10" customFormat="false" ht="14.4" hidden="false" customHeight="false" outlineLevel="0" collapsed="false">
      <c r="A10" s="97" t="s">
        <v>735</v>
      </c>
    </row>
    <row r="11" customFormat="false" ht="14.4" hidden="false" customHeight="false" outlineLevel="0" collapsed="false">
      <c r="E11" s="0" t="s">
        <v>748</v>
      </c>
    </row>
    <row r="12" customFormat="false" ht="14.4" hidden="false" customHeight="false" outlineLevel="0" collapsed="false">
      <c r="B12" s="0" t="s">
        <v>750</v>
      </c>
      <c r="C12" s="0" t="s">
        <v>764</v>
      </c>
      <c r="D12" s="0" t="s">
        <v>752</v>
      </c>
      <c r="E12" s="0" t="s">
        <v>765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ColWidth="9.12109375" defaultRowHeight="14.4" zeroHeight="false" outlineLevelRow="0" outlineLevelCol="0"/>
  <cols>
    <col collapsed="false" customWidth="true" hidden="false" outlineLevel="0" max="1" min="1" style="0" width="27"/>
    <col collapsed="false" customWidth="true" hidden="false" outlineLevel="0" max="2" min="2" style="95" width="24.34"/>
    <col collapsed="false" customWidth="true" hidden="false" outlineLevel="0" max="3" min="3" style="95" width="15.11"/>
    <col collapsed="false" customWidth="true" hidden="false" outlineLevel="0" max="4" min="4" style="0" width="22.11"/>
    <col collapsed="false" customWidth="true" hidden="false" outlineLevel="0" max="5" min="5" style="0" width="13.01"/>
    <col collapsed="false" customWidth="true" hidden="false" outlineLevel="0" max="6" min="6" style="0" width="26.66"/>
    <col collapsed="false" customWidth="true" hidden="false" outlineLevel="0" max="7" min="7" style="0" width="43.11"/>
    <col collapsed="false" customWidth="true" hidden="false" outlineLevel="0" max="8" min="8" style="0" width="20.66"/>
    <col collapsed="false" customWidth="true" hidden="false" outlineLevel="0" max="9" min="9" style="0" width="18.11"/>
  </cols>
  <sheetData>
    <row r="1" customFormat="false" ht="14.4" hidden="false" customHeight="false" outlineLevel="0" collapsed="false">
      <c r="A1" s="100" t="s">
        <v>766</v>
      </c>
      <c r="B1" s="100" t="s">
        <v>55</v>
      </c>
      <c r="C1" s="100" t="s">
        <v>319</v>
      </c>
      <c r="D1" s="100" t="s">
        <v>767</v>
      </c>
      <c r="E1" s="100" t="s">
        <v>768</v>
      </c>
      <c r="F1" s="97" t="s">
        <v>769</v>
      </c>
      <c r="G1" s="97" t="s">
        <v>770</v>
      </c>
      <c r="H1" s="97" t="s">
        <v>771</v>
      </c>
      <c r="I1" s="97" t="s">
        <v>772</v>
      </c>
    </row>
    <row r="2" customFormat="false" ht="14.4" hidden="false" customHeight="false" outlineLevel="0" collapsed="false">
      <c r="A2" s="0" t="s">
        <v>773</v>
      </c>
      <c r="B2" s="62" t="s">
        <v>492</v>
      </c>
      <c r="C2" s="95" t="n">
        <f aca="false">VLOOKUP(B2,'Netze intern und Zonen'!$A$35:$N$999,12,0)</f>
        <v>1400</v>
      </c>
      <c r="D2" s="62" t="n">
        <v>10</v>
      </c>
      <c r="E2" s="0" t="s">
        <v>774</v>
      </c>
      <c r="F2" s="0" t="s">
        <v>775</v>
      </c>
      <c r="G2" s="0" t="str">
        <f aca="false">VLOOKUP(A2,Systemübersicht!$A:$K,9,0)</f>
        <v>pdw0400-dcO0001.ad.nublar.de</v>
      </c>
      <c r="H2" s="0" t="str">
        <f aca="false">VLOOKUP(B2,'Netze intern und Zonen'!$A$35:$N$999,10,0)</f>
        <v>Shared Services</v>
      </c>
    </row>
    <row r="3" customFormat="false" ht="14.4" hidden="false" customHeight="false" outlineLevel="0" collapsed="false">
      <c r="A3" s="0" t="s">
        <v>776</v>
      </c>
      <c r="B3" s="62" t="s">
        <v>492</v>
      </c>
      <c r="C3" s="95" t="n">
        <f aca="false">VLOOKUP(B3,'Netze intern und Zonen'!$A$35:$N$999,12,0)</f>
        <v>1400</v>
      </c>
      <c r="D3" s="62" t="n">
        <v>11</v>
      </c>
      <c r="E3" s="0" t="s">
        <v>777</v>
      </c>
      <c r="F3" s="0" t="s">
        <v>778</v>
      </c>
      <c r="G3" s="0" t="str">
        <f aca="false">VLOOKUP(A3,Systemübersicht!$A:$K,9,0)</f>
        <v>pdw0400-dcO0002.ad.nublar.de</v>
      </c>
      <c r="H3" s="0" t="str">
        <f aca="false">VLOOKUP(B3,'Netze intern und Zonen'!$A$35:$N$999,10,0)</f>
        <v>Shared Services</v>
      </c>
    </row>
    <row r="4" customFormat="false" ht="14.4" hidden="false" customHeight="false" outlineLevel="0" collapsed="false">
      <c r="A4" s="0" t="s">
        <v>779</v>
      </c>
      <c r="B4" s="62" t="s">
        <v>492</v>
      </c>
      <c r="C4" s="95" t="n">
        <f aca="false">VLOOKUP(B4,'Netze intern und Zonen'!$A$35:$N$999,12,0)</f>
        <v>1400</v>
      </c>
      <c r="D4" s="62" t="n">
        <v>20</v>
      </c>
      <c r="E4" s="0" t="s">
        <v>780</v>
      </c>
      <c r="G4" s="0" t="n">
        <f aca="false">VLOOKUP(A4,Systemübersicht!$A:$K,9,0)</f>
        <v>0</v>
      </c>
      <c r="H4" s="0" t="s">
        <v>256</v>
      </c>
    </row>
    <row r="5" customFormat="false" ht="14.4" hidden="false" customHeight="false" outlineLevel="0" collapsed="false">
      <c r="A5" s="0" t="s">
        <v>781</v>
      </c>
      <c r="B5" s="62" t="s">
        <v>492</v>
      </c>
      <c r="C5" s="95" t="n">
        <f aca="false">VLOOKUP(B5,'Netze intern und Zonen'!$A$35:$N$999,12,0)</f>
        <v>1400</v>
      </c>
      <c r="D5" s="62"/>
      <c r="E5" s="0" t="s">
        <v>782</v>
      </c>
      <c r="G5" s="0" t="n">
        <f aca="false">VLOOKUP(A5,Systemübersicht!$A:$K,9,0)</f>
        <v>0</v>
      </c>
      <c r="H5" s="0" t="s">
        <v>256</v>
      </c>
    </row>
    <row r="6" customFormat="false" ht="14.4" hidden="false" customHeight="false" outlineLevel="0" collapsed="false">
      <c r="A6" s="0" t="s">
        <v>783</v>
      </c>
      <c r="B6" s="62" t="s">
        <v>492</v>
      </c>
      <c r="C6" s="95" t="n">
        <f aca="false">VLOOKUP(B6,'Netze intern und Zonen'!$A$35:$N$999,12,0)</f>
        <v>1400</v>
      </c>
      <c r="D6" s="62"/>
      <c r="E6" s="0" t="s">
        <v>784</v>
      </c>
      <c r="G6" s="0" t="n">
        <f aca="false">VLOOKUP(A6,Systemübersicht!$A:$K,9,0)</f>
        <v>0</v>
      </c>
      <c r="H6" s="0" t="s">
        <v>256</v>
      </c>
    </row>
    <row r="7" customFormat="false" ht="14.4" hidden="false" customHeight="false" outlineLevel="0" collapsed="false">
      <c r="A7" s="0" t="s">
        <v>785</v>
      </c>
      <c r="B7" s="62" t="s">
        <v>498</v>
      </c>
      <c r="C7" s="95" t="n">
        <f aca="false">VLOOKUP(B7,'Netze intern und Zonen'!$A$35:$N$999,12,0)</f>
        <v>1401</v>
      </c>
      <c r="D7" s="62"/>
      <c r="E7" s="0" t="s">
        <v>786</v>
      </c>
      <c r="G7" s="0" t="n">
        <f aca="false">VLOOKUP(A7,Systemübersicht!$A:$K,9,0)</f>
        <v>0</v>
      </c>
      <c r="H7" s="0" t="s">
        <v>256</v>
      </c>
    </row>
    <row r="8" customFormat="false" ht="14.4" hidden="false" customHeight="false" outlineLevel="0" collapsed="false">
      <c r="A8" s="0" t="s">
        <v>787</v>
      </c>
      <c r="B8" s="62" t="s">
        <v>498</v>
      </c>
      <c r="C8" s="95" t="n">
        <f aca="false">VLOOKUP(B8,'Netze intern und Zonen'!$A$35:$N$999,12,0)</f>
        <v>1401</v>
      </c>
      <c r="D8" s="62"/>
      <c r="E8" s="0" t="s">
        <v>788</v>
      </c>
      <c r="G8" s="0" t="n">
        <f aca="false">VLOOKUP(A8,Systemübersicht!$A:$K,9,0)</f>
        <v>0</v>
      </c>
      <c r="H8" s="0" t="s">
        <v>256</v>
      </c>
    </row>
    <row r="9" customFormat="false" ht="14.4" hidden="false" customHeight="false" outlineLevel="0" collapsed="false">
      <c r="A9" s="0" t="s">
        <v>789</v>
      </c>
      <c r="B9" s="101" t="s">
        <v>416</v>
      </c>
      <c r="C9" s="95" t="n">
        <f aca="false">VLOOKUP(B9,'Netze intern und Zonen'!$A$35:$N$999,12,0)</f>
        <v>2114</v>
      </c>
      <c r="D9" s="62" t="n">
        <v>10</v>
      </c>
      <c r="E9" s="0" t="s">
        <v>790</v>
      </c>
      <c r="F9" s="0" t="s">
        <v>791</v>
      </c>
      <c r="G9" s="0" t="n">
        <f aca="false">VLOOKUP(A9,Systemübersicht!$A:$K,9,0)</f>
        <v>0</v>
      </c>
      <c r="H9" s="0" t="s">
        <v>260</v>
      </c>
    </row>
    <row r="10" customFormat="false" ht="14.4" hidden="false" customHeight="false" outlineLevel="0" collapsed="false">
      <c r="A10" s="0" t="s">
        <v>792</v>
      </c>
      <c r="B10" s="101" t="s">
        <v>416</v>
      </c>
      <c r="C10" s="95" t="n">
        <f aca="false">VLOOKUP(B10,'Netze intern und Zonen'!$A$35:$N$999,12,0)</f>
        <v>2114</v>
      </c>
      <c r="D10" s="62" t="n">
        <v>11</v>
      </c>
      <c r="E10" s="0" t="s">
        <v>793</v>
      </c>
      <c r="F10" s="0" t="s">
        <v>794</v>
      </c>
      <c r="G10" s="0" t="n">
        <f aca="false">VLOOKUP(A10,Systemübersicht!$A:$K,9,0)</f>
        <v>0</v>
      </c>
      <c r="H10" s="0" t="s">
        <v>260</v>
      </c>
    </row>
    <row r="11" customFormat="false" ht="14.4" hidden="false" customHeight="false" outlineLevel="0" collapsed="false">
      <c r="A11" s="0" t="s">
        <v>795</v>
      </c>
      <c r="B11" s="101" t="s">
        <v>416</v>
      </c>
      <c r="C11" s="95" t="n">
        <f aca="false">VLOOKUP(B11,'Netze intern und Zonen'!$A$35:$N$999,12,0)</f>
        <v>2114</v>
      </c>
      <c r="D11" s="62"/>
      <c r="E11" s="0" t="s">
        <v>796</v>
      </c>
      <c r="F11" s="0" t="s">
        <v>797</v>
      </c>
      <c r="G11" s="0" t="n">
        <f aca="false">VLOOKUP(A11,Systemübersicht!$A:$K,9,0)</f>
        <v>0</v>
      </c>
      <c r="H11" s="0" t="s">
        <v>260</v>
      </c>
    </row>
    <row r="12" customFormat="false" ht="14.4" hidden="false" customHeight="false" outlineLevel="0" collapsed="false">
      <c r="A12" s="0" t="s">
        <v>798</v>
      </c>
      <c r="B12" s="101" t="s">
        <v>416</v>
      </c>
      <c r="C12" s="95" t="n">
        <f aca="false">VLOOKUP(B12,'Netze intern und Zonen'!$A$35:$N$999,12,0)</f>
        <v>2114</v>
      </c>
      <c r="D12" s="62"/>
      <c r="E12" s="0" t="s">
        <v>799</v>
      </c>
      <c r="F12" s="0" t="s">
        <v>800</v>
      </c>
      <c r="G12" s="0" t="n">
        <f aca="false">VLOOKUP(A12,Systemübersicht!$A:$K,9,0)</f>
        <v>0</v>
      </c>
      <c r="H12" s="0" t="s">
        <v>260</v>
      </c>
    </row>
    <row r="13" customFormat="false" ht="14.4" hidden="false" customHeight="false" outlineLevel="0" collapsed="false">
      <c r="A13" s="0" t="s">
        <v>801</v>
      </c>
      <c r="B13" s="101" t="s">
        <v>416</v>
      </c>
      <c r="C13" s="95" t="n">
        <f aca="false">VLOOKUP(B13,'Netze intern und Zonen'!$A$35:$N$999,12,0)</f>
        <v>2114</v>
      </c>
      <c r="D13" s="62"/>
      <c r="E13" s="0" t="s">
        <v>802</v>
      </c>
      <c r="G13" s="0" t="n">
        <f aca="false">VLOOKUP(A13,Systemübersicht!$A:$K,9,0)</f>
        <v>0</v>
      </c>
      <c r="H13" s="0" t="s">
        <v>256</v>
      </c>
    </row>
    <row r="14" customFormat="false" ht="14.4" hidden="false" customHeight="false" outlineLevel="0" collapsed="false">
      <c r="A14" s="0" t="s">
        <v>803</v>
      </c>
      <c r="B14" s="101" t="s">
        <v>416</v>
      </c>
      <c r="C14" s="95" t="n">
        <f aca="false">VLOOKUP(B14,'Netze intern und Zonen'!$A$35:$N$999,12,0)</f>
        <v>2114</v>
      </c>
      <c r="D14" s="62"/>
      <c r="E14" s="0" t="s">
        <v>804</v>
      </c>
      <c r="G14" s="0" t="n">
        <f aca="false">VLOOKUP(A14,Systemübersicht!$A:$K,9,0)</f>
        <v>0</v>
      </c>
      <c r="H14" s="0" t="s">
        <v>256</v>
      </c>
    </row>
    <row r="15" customFormat="false" ht="14.4" hidden="false" customHeight="false" outlineLevel="0" collapsed="false">
      <c r="A15" s="0" t="s">
        <v>805</v>
      </c>
      <c r="B15" s="101" t="s">
        <v>416</v>
      </c>
      <c r="C15" s="95" t="n">
        <f aca="false">VLOOKUP(B15,'Netze intern und Zonen'!$A$35:$N$999,12,0)</f>
        <v>2114</v>
      </c>
      <c r="D15" s="62"/>
      <c r="E15" s="0" t="s">
        <v>806</v>
      </c>
      <c r="G15" s="0" t="n">
        <f aca="false">VLOOKUP(A15,Systemübersicht!$A:$K,9,0)</f>
        <v>0</v>
      </c>
      <c r="H15" s="0" t="s">
        <v>256</v>
      </c>
    </row>
    <row r="16" customFormat="false" ht="14.4" hidden="false" customHeight="false" outlineLevel="0" collapsed="false">
      <c r="A16" s="0" t="s">
        <v>807</v>
      </c>
      <c r="B16" s="101" t="s">
        <v>416</v>
      </c>
      <c r="C16" s="95" t="n">
        <f aca="false">VLOOKUP(B16,'Netze intern und Zonen'!$A$35:$N$999,12,0)</f>
        <v>2114</v>
      </c>
      <c r="D16" s="95"/>
      <c r="E16" s="0" t="s">
        <v>808</v>
      </c>
      <c r="G16" s="0" t="n">
        <f aca="false">VLOOKUP(A16,Systemübersicht!$A:$K,9,0)</f>
        <v>0</v>
      </c>
      <c r="H16" s="0" t="s">
        <v>256</v>
      </c>
    </row>
    <row r="17" customFormat="false" ht="14.4" hidden="false" customHeight="false" outlineLevel="0" collapsed="false">
      <c r="A17" s="0" t="s">
        <v>809</v>
      </c>
      <c r="B17" s="101" t="s">
        <v>416</v>
      </c>
      <c r="C17" s="95" t="n">
        <f aca="false">VLOOKUP(B17,'Netze intern und Zonen'!$A$35:$N$999,12,0)</f>
        <v>2114</v>
      </c>
      <c r="D17" s="95"/>
      <c r="G17" s="0" t="n">
        <f aca="false">VLOOKUP(A17,Systemübersicht!$A:$K,9,0)</f>
        <v>0</v>
      </c>
      <c r="H17" s="0" t="s">
        <v>810</v>
      </c>
      <c r="I17" s="0" t="s">
        <v>811</v>
      </c>
    </row>
    <row r="18" customFormat="false" ht="14.4" hidden="false" customHeight="false" outlineLevel="0" collapsed="false">
      <c r="A18" s="0" t="s">
        <v>812</v>
      </c>
      <c r="B18" s="101" t="s">
        <v>416</v>
      </c>
      <c r="C18" s="95" t="n">
        <f aca="false">VLOOKUP(B18,'Netze intern und Zonen'!$A$35:$N$999,12,0)</f>
        <v>2114</v>
      </c>
      <c r="D18" s="95"/>
      <c r="G18" s="0" t="n">
        <f aca="false">VLOOKUP(A18,Systemübersicht!$A:$K,9,0)</f>
        <v>0</v>
      </c>
      <c r="H18" s="0" t="s">
        <v>810</v>
      </c>
      <c r="I18" s="0" t="s">
        <v>813</v>
      </c>
    </row>
    <row r="19" customFormat="false" ht="14.4" hidden="false" customHeight="false" outlineLevel="0" collapsed="false">
      <c r="A19" s="0" t="s">
        <v>814</v>
      </c>
      <c r="B19" s="101" t="s">
        <v>416</v>
      </c>
      <c r="C19" s="95" t="n">
        <f aca="false">VLOOKUP(B19,'Netze intern und Zonen'!$A$35:$N$999,12,0)</f>
        <v>2114</v>
      </c>
      <c r="D19" s="95"/>
      <c r="G19" s="0" t="n">
        <f aca="false">VLOOKUP(A19,Systemübersicht!$A:$K,9,0)</f>
        <v>0</v>
      </c>
      <c r="H19" s="0" t="s">
        <v>810</v>
      </c>
      <c r="I19" s="0" t="s">
        <v>815</v>
      </c>
    </row>
    <row r="20" customFormat="false" ht="14.4" hidden="false" customHeight="false" outlineLevel="0" collapsed="false">
      <c r="A20" s="0" t="s">
        <v>816</v>
      </c>
      <c r="B20" s="101" t="s">
        <v>416</v>
      </c>
      <c r="C20" s="95" t="n">
        <f aca="false">VLOOKUP(B20,'Netze intern und Zonen'!$A$35:$N$999,12,0)</f>
        <v>2114</v>
      </c>
      <c r="D20" s="95"/>
      <c r="E20" s="0" t="s">
        <v>817</v>
      </c>
      <c r="G20" s="0" t="n">
        <f aca="false">VLOOKUP(A20,Systemübersicht!$A:$K,9,0)</f>
        <v>0</v>
      </c>
      <c r="H20" s="0" t="s">
        <v>256</v>
      </c>
    </row>
    <row r="21" customFormat="false" ht="14.4" hidden="false" customHeight="false" outlineLevel="0" collapsed="false">
      <c r="A21" s="0" t="s">
        <v>818</v>
      </c>
      <c r="B21" s="101" t="s">
        <v>416</v>
      </c>
      <c r="C21" s="95" t="n">
        <f aca="false">VLOOKUP(B21,'Netze intern und Zonen'!$A$35:$N$999,12,0)</f>
        <v>2114</v>
      </c>
      <c r="D21" s="95"/>
      <c r="E21" s="0" t="s">
        <v>819</v>
      </c>
      <c r="G21" s="0" t="n">
        <f aca="false">VLOOKUP(A21,Systemübersicht!$A:$K,9,0)</f>
        <v>0</v>
      </c>
      <c r="H21" s="0" t="s">
        <v>256</v>
      </c>
    </row>
    <row r="22" customFormat="false" ht="14.4" hidden="false" customHeight="false" outlineLevel="0" collapsed="false">
      <c r="A22" s="0" t="s">
        <v>820</v>
      </c>
      <c r="B22" s="101" t="s">
        <v>416</v>
      </c>
      <c r="C22" s="95" t="n">
        <f aca="false">VLOOKUP(B22,'Netze intern und Zonen'!$A$35:$N$999,12,0)</f>
        <v>2114</v>
      </c>
      <c r="D22" s="95"/>
      <c r="E22" s="0" t="s">
        <v>821</v>
      </c>
      <c r="G22" s="0" t="n">
        <f aca="false">VLOOKUP(A22,Systemübersicht!$A:$K,9,0)</f>
        <v>0</v>
      </c>
      <c r="H22" s="0" t="s">
        <v>260</v>
      </c>
    </row>
    <row r="23" customFormat="false" ht="14.4" hidden="false" customHeight="false" outlineLevel="0" collapsed="false">
      <c r="A23" s="0" t="s">
        <v>822</v>
      </c>
      <c r="B23" s="101" t="s">
        <v>416</v>
      </c>
      <c r="C23" s="95" t="n">
        <f aca="false">VLOOKUP(B23,'Netze intern und Zonen'!$A$35:$N$999,12,0)</f>
        <v>2114</v>
      </c>
      <c r="D23" s="95"/>
      <c r="E23" s="0" t="s">
        <v>823</v>
      </c>
      <c r="G23" s="0" t="n">
        <f aca="false">VLOOKUP(A23,Systemübersicht!$A:$K,9,0)</f>
        <v>0</v>
      </c>
      <c r="H23" s="0" t="s">
        <v>260</v>
      </c>
    </row>
    <row r="24" customFormat="false" ht="14.4" hidden="false" customHeight="false" outlineLevel="0" collapsed="false">
      <c r="A24" s="0" t="s">
        <v>824</v>
      </c>
      <c r="B24" s="101" t="s">
        <v>416</v>
      </c>
      <c r="C24" s="95" t="n">
        <f aca="false">VLOOKUP(B24,'Netze intern und Zonen'!$A$35:$N$999,12,0)</f>
        <v>2114</v>
      </c>
      <c r="D24" s="95"/>
      <c r="E24" s="0" t="s">
        <v>825</v>
      </c>
      <c r="G24" s="0" t="n">
        <f aca="false">VLOOKUP(A24,Systemübersicht!$A:$K,9,0)</f>
        <v>0</v>
      </c>
      <c r="H24" s="0" t="s">
        <v>260</v>
      </c>
    </row>
    <row r="25" customFormat="false" ht="14.4" hidden="false" customHeight="false" outlineLevel="0" collapsed="false">
      <c r="A25" s="0" t="s">
        <v>826</v>
      </c>
      <c r="B25" s="101" t="s">
        <v>416</v>
      </c>
      <c r="C25" s="95" t="n">
        <f aca="false">VLOOKUP(B25,'Netze intern und Zonen'!$A$35:$N$999,12,0)</f>
        <v>2114</v>
      </c>
      <c r="D25" s="95"/>
      <c r="E25" s="0" t="s">
        <v>827</v>
      </c>
      <c r="G25" s="0" t="n">
        <f aca="false">VLOOKUP(A25,Systemübersicht!$A:$K,9,0)</f>
        <v>0</v>
      </c>
      <c r="H25" s="0" t="s">
        <v>256</v>
      </c>
    </row>
    <row r="26" customFormat="false" ht="14.4" hidden="false" customHeight="false" outlineLevel="0" collapsed="false">
      <c r="A26" s="0" t="s">
        <v>828</v>
      </c>
      <c r="B26" s="101" t="s">
        <v>416</v>
      </c>
      <c r="C26" s="95" t="n">
        <f aca="false">VLOOKUP(B26,'Netze intern und Zonen'!$A$35:$N$999,12,0)</f>
        <v>2114</v>
      </c>
      <c r="D26" s="95"/>
      <c r="E26" s="0" t="s">
        <v>829</v>
      </c>
      <c r="G26" s="0" t="n">
        <f aca="false">VLOOKUP(A26,Systemübersicht!$A:$K,9,0)</f>
        <v>0</v>
      </c>
      <c r="H26" s="0" t="s">
        <v>256</v>
      </c>
    </row>
    <row r="27" customFormat="false" ht="14.4" hidden="false" customHeight="false" outlineLevel="0" collapsed="false">
      <c r="A27" s="0" t="s">
        <v>830</v>
      </c>
      <c r="B27" s="101" t="s">
        <v>416</v>
      </c>
      <c r="C27" s="95" t="n">
        <f aca="false">VLOOKUP(B27,'Netze intern und Zonen'!$A$35:$N$999,12,0)</f>
        <v>2114</v>
      </c>
      <c r="D27" s="95"/>
      <c r="E27" s="0" t="s">
        <v>831</v>
      </c>
      <c r="G27" s="0" t="n">
        <f aca="false">VLOOKUP(A27,Systemübersicht!$A:$K,9,0)</f>
        <v>0</v>
      </c>
      <c r="H27" s="0" t="s">
        <v>256</v>
      </c>
      <c r="I27" s="0" t="s">
        <v>85</v>
      </c>
    </row>
    <row r="28" customFormat="false" ht="14.4" hidden="false" customHeight="false" outlineLevel="0" collapsed="false">
      <c r="A28" s="0" t="s">
        <v>832</v>
      </c>
      <c r="B28" s="101" t="s">
        <v>416</v>
      </c>
      <c r="C28" s="95" t="n">
        <f aca="false">VLOOKUP(B28,'Netze intern und Zonen'!$A$35:$N$999,12,0)</f>
        <v>2114</v>
      </c>
      <c r="D28" s="95"/>
      <c r="E28" s="0" t="s">
        <v>833</v>
      </c>
      <c r="G28" s="0" t="n">
        <f aca="false">VLOOKUP(A28,Systemübersicht!$A:$K,9,0)</f>
        <v>0</v>
      </c>
      <c r="H28" s="0" t="s">
        <v>256</v>
      </c>
    </row>
    <row r="29" customFormat="false" ht="14.4" hidden="false" customHeight="false" outlineLevel="0" collapsed="false">
      <c r="A29" s="0" t="s">
        <v>834</v>
      </c>
      <c r="B29" s="101" t="s">
        <v>416</v>
      </c>
      <c r="C29" s="95" t="n">
        <f aca="false">VLOOKUP(B29,'Netze intern und Zonen'!$A$35:$N$999,12,0)</f>
        <v>2114</v>
      </c>
      <c r="D29" s="95"/>
      <c r="E29" s="0" t="s">
        <v>835</v>
      </c>
      <c r="G29" s="0" t="n">
        <f aca="false">VLOOKUP(A29,Systemübersicht!$A:$K,9,0)</f>
        <v>0</v>
      </c>
      <c r="H29" s="0" t="s">
        <v>256</v>
      </c>
    </row>
    <row r="30" customFormat="false" ht="14.4" hidden="false" customHeight="false" outlineLevel="0" collapsed="false">
      <c r="A30" s="0" t="s">
        <v>836</v>
      </c>
      <c r="B30" s="101" t="s">
        <v>416</v>
      </c>
      <c r="C30" s="95" t="n">
        <f aca="false">VLOOKUP(B30,'Netze intern und Zonen'!$A$35:$N$999,12,0)</f>
        <v>2114</v>
      </c>
      <c r="D30" s="95"/>
      <c r="E30" s="0" t="s">
        <v>837</v>
      </c>
      <c r="G30" s="0" t="n">
        <f aca="false">VLOOKUP(A30,Systemübersicht!$A:$K,9,0)</f>
        <v>0</v>
      </c>
      <c r="H30" s="0" t="s">
        <v>256</v>
      </c>
    </row>
    <row r="31" customFormat="false" ht="14.4" hidden="false" customHeight="false" outlineLevel="0" collapsed="false">
      <c r="A31" s="0" t="s">
        <v>838</v>
      </c>
      <c r="B31" s="101" t="s">
        <v>416</v>
      </c>
      <c r="C31" s="95" t="n">
        <f aca="false">VLOOKUP(B31,'Netze intern und Zonen'!$A$35:$N$999,12,0)</f>
        <v>2114</v>
      </c>
      <c r="D31" s="95"/>
      <c r="E31" s="0" t="s">
        <v>839</v>
      </c>
      <c r="G31" s="0" t="n">
        <f aca="false">VLOOKUP(A31,Systemübersicht!$A:$K,9,0)</f>
        <v>0</v>
      </c>
      <c r="H31" s="0" t="s">
        <v>256</v>
      </c>
    </row>
    <row r="32" customFormat="false" ht="14.4" hidden="false" customHeight="false" outlineLevel="0" collapsed="false">
      <c r="A32" s="0" t="s">
        <v>840</v>
      </c>
      <c r="B32" s="101" t="s">
        <v>416</v>
      </c>
      <c r="C32" s="95" t="n">
        <f aca="false">VLOOKUP(B32,'Netze intern und Zonen'!$A$35:$N$999,12,0)</f>
        <v>2114</v>
      </c>
      <c r="D32" s="95"/>
      <c r="E32" s="0" t="s">
        <v>841</v>
      </c>
      <c r="G32" s="0" t="n">
        <f aca="false">VLOOKUP(A32,Systemübersicht!$A:$K,9,0)</f>
        <v>0</v>
      </c>
      <c r="H32" s="0" t="s">
        <v>256</v>
      </c>
    </row>
    <row r="33" customFormat="false" ht="14.4" hidden="false" customHeight="false" outlineLevel="0" collapsed="false">
      <c r="A33" s="0" t="s">
        <v>842</v>
      </c>
      <c r="B33" s="101" t="s">
        <v>416</v>
      </c>
      <c r="C33" s="95" t="n">
        <f aca="false">VLOOKUP(B33,'Netze intern und Zonen'!$A$35:$N$999,12,0)</f>
        <v>2114</v>
      </c>
      <c r="D33" s="95"/>
      <c r="E33" s="0" t="s">
        <v>843</v>
      </c>
      <c r="G33" s="0" t="n">
        <f aca="false">VLOOKUP(A33,Systemübersicht!$A:$K,9,0)</f>
        <v>0</v>
      </c>
      <c r="H33" s="0" t="s">
        <v>256</v>
      </c>
    </row>
    <row r="34" customFormat="false" ht="14.4" hidden="false" customHeight="false" outlineLevel="0" collapsed="false">
      <c r="A34" s="0" t="s">
        <v>844</v>
      </c>
      <c r="B34" s="101" t="s">
        <v>416</v>
      </c>
      <c r="C34" s="95" t="n">
        <f aca="false">VLOOKUP(B34,'Netze intern und Zonen'!$A$35:$N$999,12,0)</f>
        <v>2114</v>
      </c>
      <c r="D34" s="95"/>
      <c r="E34" s="0" t="s">
        <v>845</v>
      </c>
      <c r="G34" s="0" t="n">
        <f aca="false">VLOOKUP(A34,Systemübersicht!$A:$K,9,0)</f>
        <v>0</v>
      </c>
      <c r="H34" s="0" t="s">
        <v>256</v>
      </c>
    </row>
    <row r="35" customFormat="false" ht="14.4" hidden="false" customHeight="false" outlineLevel="0" collapsed="false">
      <c r="A35" s="0" t="s">
        <v>846</v>
      </c>
      <c r="B35" s="101" t="s">
        <v>416</v>
      </c>
      <c r="C35" s="95" t="n">
        <f aca="false">VLOOKUP(B35,'Netze intern und Zonen'!$A$35:$N$999,12,0)</f>
        <v>2114</v>
      </c>
      <c r="D35" s="95"/>
      <c r="E35" s="0" t="s">
        <v>847</v>
      </c>
      <c r="G35" s="0" t="n">
        <f aca="false">VLOOKUP(A35,Systemübersicht!$A:$K,9,0)</f>
        <v>0</v>
      </c>
      <c r="H35" s="0" t="s">
        <v>256</v>
      </c>
    </row>
    <row r="36" customFormat="false" ht="14.4" hidden="false" customHeight="false" outlineLevel="0" collapsed="false">
      <c r="A36" s="0" t="s">
        <v>848</v>
      </c>
      <c r="B36" s="101" t="s">
        <v>416</v>
      </c>
      <c r="C36" s="95" t="n">
        <f aca="false">VLOOKUP(B36,'Netze intern und Zonen'!$A$35:$N$999,12,0)</f>
        <v>2114</v>
      </c>
      <c r="D36" s="95"/>
      <c r="E36" s="0" t="s">
        <v>849</v>
      </c>
      <c r="G36" s="0" t="n">
        <f aca="false">VLOOKUP(A36,Systemübersicht!$A:$K,9,0)</f>
        <v>0</v>
      </c>
      <c r="H36" s="0" t="s">
        <v>256</v>
      </c>
    </row>
    <row r="37" customFormat="false" ht="14.4" hidden="false" customHeight="false" outlineLevel="0" collapsed="false">
      <c r="A37" s="0" t="s">
        <v>850</v>
      </c>
      <c r="B37" s="101" t="s">
        <v>416</v>
      </c>
      <c r="C37" s="95" t="n">
        <f aca="false">VLOOKUP(B37,'Netze intern und Zonen'!$A$35:$N$999,12,0)</f>
        <v>2114</v>
      </c>
      <c r="D37" s="95"/>
      <c r="E37" s="7" t="s">
        <v>851</v>
      </c>
      <c r="G37" s="0" t="e">
        <f aca="false">VLOOKUP(A37,Systemübersicht!$A:$K,9,0)</f>
        <v>#N/A</v>
      </c>
      <c r="H37" s="0" t="s">
        <v>268</v>
      </c>
    </row>
    <row r="38" customFormat="false" ht="14.4" hidden="false" customHeight="false" outlineLevel="0" collapsed="false">
      <c r="A38" s="0" t="s">
        <v>852</v>
      </c>
      <c r="B38" s="101" t="s">
        <v>416</v>
      </c>
      <c r="C38" s="95" t="n">
        <f aca="false">VLOOKUP(B38,'Netze intern und Zonen'!$A$35:$N$999,12,0)</f>
        <v>2114</v>
      </c>
      <c r="D38" s="95"/>
      <c r="E38" s="7" t="s">
        <v>853</v>
      </c>
      <c r="G38" s="0" t="e">
        <f aca="false">VLOOKUP(A38,Systemübersicht!$A:$K,9,0)</f>
        <v>#N/A</v>
      </c>
      <c r="H38" s="0" t="s">
        <v>268</v>
      </c>
    </row>
    <row r="39" customFormat="false" ht="14.4" hidden="false" customHeight="false" outlineLevel="0" collapsed="false">
      <c r="A39" s="0" t="s">
        <v>852</v>
      </c>
      <c r="B39" s="101" t="s">
        <v>416</v>
      </c>
      <c r="C39" s="95" t="n">
        <f aca="false">VLOOKUP(B39,'Netze intern und Zonen'!$A$35:$N$999,12,0)</f>
        <v>2114</v>
      </c>
      <c r="D39" s="95"/>
      <c r="E39" s="7" t="s">
        <v>854</v>
      </c>
      <c r="G39" s="0" t="e">
        <f aca="false">VLOOKUP(A39,Systemübersicht!$A:$K,9,0)</f>
        <v>#N/A</v>
      </c>
      <c r="H39" s="0" t="s">
        <v>268</v>
      </c>
    </row>
    <row r="40" customFormat="false" ht="14.4" hidden="false" customHeight="false" outlineLevel="0" collapsed="false">
      <c r="A40" s="0" t="s">
        <v>855</v>
      </c>
      <c r="B40" s="101" t="s">
        <v>416</v>
      </c>
      <c r="C40" s="95" t="n">
        <f aca="false">VLOOKUP(B40,'Netze intern und Zonen'!$A$35:$N$999,12,0)</f>
        <v>2114</v>
      </c>
      <c r="D40" s="95"/>
      <c r="E40" s="7" t="s">
        <v>856</v>
      </c>
      <c r="G40" s="0" t="e">
        <f aca="false">VLOOKUP(A40,Systemübersicht!$A:$K,9,0)</f>
        <v>#N/A</v>
      </c>
      <c r="H40" s="0" t="s">
        <v>268</v>
      </c>
    </row>
    <row r="41" customFormat="false" ht="14.4" hidden="false" customHeight="false" outlineLevel="0" collapsed="false">
      <c r="A41" s="0" t="s">
        <v>857</v>
      </c>
      <c r="B41" s="101" t="s">
        <v>416</v>
      </c>
      <c r="C41" s="95" t="n">
        <f aca="false">VLOOKUP(B41,'Netze intern und Zonen'!$A$35:$N$999,12,0)</f>
        <v>2114</v>
      </c>
      <c r="D41" s="95"/>
      <c r="E41" s="7" t="s">
        <v>858</v>
      </c>
      <c r="G41" s="0" t="e">
        <f aca="false">VLOOKUP(A41,Systemübersicht!$A:$K,9,0)</f>
        <v>#N/A</v>
      </c>
      <c r="H41" s="0" t="s">
        <v>268</v>
      </c>
    </row>
    <row r="42" customFormat="false" ht="14.4" hidden="false" customHeight="false" outlineLevel="0" collapsed="false">
      <c r="A42" s="0" t="s">
        <v>857</v>
      </c>
      <c r="B42" s="101" t="s">
        <v>416</v>
      </c>
      <c r="C42" s="95" t="n">
        <f aca="false">VLOOKUP(B42,'Netze intern und Zonen'!$A$35:$N$999,12,0)</f>
        <v>2114</v>
      </c>
      <c r="D42" s="95"/>
      <c r="E42" s="7" t="s">
        <v>859</v>
      </c>
      <c r="G42" s="0" t="e">
        <f aca="false">VLOOKUP(A42,Systemübersicht!$A:$K,9,0)</f>
        <v>#N/A</v>
      </c>
      <c r="H42" s="0" t="s">
        <v>268</v>
      </c>
    </row>
    <row r="43" customFormat="false" ht="14.4" hidden="false" customHeight="false" outlineLevel="0" collapsed="false">
      <c r="A43" s="0" t="s">
        <v>860</v>
      </c>
      <c r="B43" s="101" t="s">
        <v>416</v>
      </c>
      <c r="C43" s="95" t="n">
        <f aca="false">VLOOKUP(B43,'Netze intern und Zonen'!$A$35:$N$999,12,0)</f>
        <v>2114</v>
      </c>
      <c r="D43" s="95"/>
      <c r="E43" s="7" t="s">
        <v>861</v>
      </c>
      <c r="G43" s="0" t="e">
        <f aca="false">VLOOKUP(A43,Systemübersicht!$A:$K,9,0)</f>
        <v>#N/A</v>
      </c>
      <c r="H43" s="0" t="s">
        <v>268</v>
      </c>
    </row>
    <row r="44" customFormat="false" ht="14.4" hidden="false" customHeight="false" outlineLevel="0" collapsed="false">
      <c r="A44" s="0" t="s">
        <v>862</v>
      </c>
      <c r="B44" s="101" t="s">
        <v>416</v>
      </c>
      <c r="C44" s="95" t="n">
        <f aca="false">VLOOKUP(B44,'Netze intern und Zonen'!$A$35:$N$999,12,0)</f>
        <v>2114</v>
      </c>
      <c r="D44" s="95"/>
      <c r="E44" s="7" t="s">
        <v>863</v>
      </c>
      <c r="G44" s="0" t="e">
        <f aca="false">VLOOKUP(A44,Systemübersicht!$A:$K,9,0)</f>
        <v>#N/A</v>
      </c>
      <c r="H44" s="0" t="s">
        <v>268</v>
      </c>
    </row>
    <row r="45" customFormat="false" ht="14.4" hidden="false" customHeight="false" outlineLevel="0" collapsed="false">
      <c r="A45" s="0" t="s">
        <v>864</v>
      </c>
      <c r="B45" s="101" t="s">
        <v>416</v>
      </c>
      <c r="C45" s="95" t="n">
        <f aca="false">VLOOKUP(B45,'Netze intern und Zonen'!$A$35:$N$999,12,0)</f>
        <v>2114</v>
      </c>
      <c r="D45" s="95"/>
      <c r="E45" s="7" t="s">
        <v>865</v>
      </c>
      <c r="G45" s="0" t="e">
        <f aca="false">VLOOKUP(A45,Systemübersicht!$A:$K,9,0)</f>
        <v>#N/A</v>
      </c>
      <c r="H45" s="0" t="s">
        <v>268</v>
      </c>
    </row>
    <row r="46" customFormat="false" ht="14.4" hidden="false" customHeight="false" outlineLevel="0" collapsed="false">
      <c r="A46" s="0" t="s">
        <v>866</v>
      </c>
      <c r="B46" s="101" t="s">
        <v>416</v>
      </c>
      <c r="C46" s="95" t="n">
        <f aca="false">VLOOKUP(B46,'Netze intern und Zonen'!$A$35:$N$999,12,0)</f>
        <v>2114</v>
      </c>
      <c r="D46" s="95"/>
      <c r="E46" s="7" t="s">
        <v>867</v>
      </c>
      <c r="G46" s="0" t="e">
        <f aca="false">VLOOKUP(A46,Systemübersicht!$A:$K,9,0)</f>
        <v>#N/A</v>
      </c>
      <c r="H46" s="0" t="s">
        <v>268</v>
      </c>
    </row>
    <row r="47" customFormat="false" ht="14.4" hidden="false" customHeight="false" outlineLevel="0" collapsed="false">
      <c r="A47" s="0" t="s">
        <v>868</v>
      </c>
      <c r="B47" s="101" t="s">
        <v>416</v>
      </c>
      <c r="C47" s="95" t="n">
        <f aca="false">VLOOKUP(B47,'Netze intern und Zonen'!$A$35:$N$999,12,0)</f>
        <v>2114</v>
      </c>
      <c r="D47" s="95"/>
      <c r="E47" s="7" t="s">
        <v>869</v>
      </c>
      <c r="G47" s="0" t="e">
        <f aca="false">VLOOKUP(A47,Systemübersicht!$A:$K,9,0)</f>
        <v>#N/A</v>
      </c>
      <c r="H47" s="0" t="s">
        <v>268</v>
      </c>
    </row>
    <row r="48" customFormat="false" ht="14.4" hidden="false" customHeight="false" outlineLevel="0" collapsed="false">
      <c r="A48" s="0" t="s">
        <v>870</v>
      </c>
      <c r="B48" s="101" t="s">
        <v>416</v>
      </c>
      <c r="C48" s="95" t="n">
        <f aca="false">VLOOKUP(B48,'Netze intern und Zonen'!$A$35:$N$999,12,0)</f>
        <v>2114</v>
      </c>
      <c r="D48" s="95"/>
      <c r="E48" s="7" t="s">
        <v>871</v>
      </c>
      <c r="G48" s="0" t="e">
        <f aca="false">VLOOKUP(A48,Systemübersicht!$A:$K,9,0)</f>
        <v>#N/A</v>
      </c>
      <c r="H48" s="0" t="s">
        <v>268</v>
      </c>
    </row>
    <row r="49" customFormat="false" ht="14.4" hidden="false" customHeight="false" outlineLevel="0" collapsed="false">
      <c r="A49" s="0" t="s">
        <v>872</v>
      </c>
      <c r="B49" s="101" t="s">
        <v>416</v>
      </c>
      <c r="C49" s="95" t="n">
        <f aca="false">VLOOKUP(B49,'Netze intern und Zonen'!$A$35:$N$999,12,0)</f>
        <v>2114</v>
      </c>
      <c r="D49" s="95"/>
      <c r="E49" s="7" t="s">
        <v>873</v>
      </c>
      <c r="G49" s="0" t="e">
        <f aca="false">VLOOKUP(A49,Systemübersicht!$A:$K,9,0)</f>
        <v>#N/A</v>
      </c>
      <c r="H49" s="0" t="s">
        <v>268</v>
      </c>
    </row>
    <row r="50" customFormat="false" ht="14.4" hidden="false" customHeight="false" outlineLevel="0" collapsed="false">
      <c r="A50" s="0" t="s">
        <v>874</v>
      </c>
      <c r="B50" s="101" t="s">
        <v>416</v>
      </c>
      <c r="C50" s="95" t="n">
        <f aca="false">VLOOKUP(B50,'Netze intern und Zonen'!$A$35:$N$999,12,0)</f>
        <v>2114</v>
      </c>
      <c r="D50" s="95"/>
      <c r="E50" s="7" t="s">
        <v>875</v>
      </c>
      <c r="G50" s="0" t="e">
        <f aca="false">VLOOKUP(A50,Systemübersicht!$A:$K,9,0)</f>
        <v>#N/A</v>
      </c>
      <c r="H50" s="0" t="s">
        <v>268</v>
      </c>
    </row>
    <row r="51" customFormat="false" ht="14.4" hidden="false" customHeight="false" outlineLevel="0" collapsed="false">
      <c r="A51" s="0" t="s">
        <v>876</v>
      </c>
      <c r="B51" s="62" t="s">
        <v>574</v>
      </c>
      <c r="C51" s="95" t="n">
        <f aca="false">VLOOKUP(B51,'Netze intern und Zonen'!$A$35:$N$999,12,0)</f>
        <v>3200</v>
      </c>
      <c r="D51" s="95"/>
      <c r="E51" s="0" t="s">
        <v>877</v>
      </c>
      <c r="G51" s="0" t="n">
        <f aca="false">VLOOKUP(A51,Systemübersicht!$A:$K,9,0)</f>
        <v>0</v>
      </c>
      <c r="H51" s="0" t="s">
        <v>264</v>
      </c>
    </row>
    <row r="52" customFormat="false" ht="14.4" hidden="false" customHeight="false" outlineLevel="0" collapsed="false">
      <c r="A52" s="0" t="s">
        <v>878</v>
      </c>
      <c r="B52" s="62" t="s">
        <v>574</v>
      </c>
      <c r="C52" s="95" t="n">
        <f aca="false">VLOOKUP(B52,'Netze intern und Zonen'!$A$35:$N$999,12,0)</f>
        <v>3200</v>
      </c>
      <c r="D52" s="95"/>
      <c r="E52" s="0" t="s">
        <v>879</v>
      </c>
      <c r="G52" s="0" t="n">
        <f aca="false">VLOOKUP(A52,Systemübersicht!$A:$K,9,0)</f>
        <v>0</v>
      </c>
      <c r="H52" s="0" t="s">
        <v>264</v>
      </c>
    </row>
    <row r="53" customFormat="false" ht="14.4" hidden="false" customHeight="false" outlineLevel="0" collapsed="false">
      <c r="A53" s="0" t="s">
        <v>880</v>
      </c>
      <c r="B53" s="62" t="s">
        <v>548</v>
      </c>
      <c r="C53" s="95" t="n">
        <f aca="false">VLOOKUP(B53,'Netze intern und Zonen'!$A$35:$N$999,12,0)</f>
        <v>1500</v>
      </c>
      <c r="D53" s="95"/>
      <c r="E53" s="0" t="s">
        <v>881</v>
      </c>
      <c r="G53" s="0" t="n">
        <f aca="false">VLOOKUP(A53,Systemübersicht!$A:$K,9,0)</f>
        <v>0</v>
      </c>
      <c r="H53" s="0" t="s">
        <v>256</v>
      </c>
    </row>
    <row r="54" customFormat="false" ht="14.4" hidden="false" customHeight="false" outlineLevel="0" collapsed="false">
      <c r="A54" s="0" t="s">
        <v>882</v>
      </c>
      <c r="B54" s="62" t="s">
        <v>548</v>
      </c>
      <c r="C54" s="95" t="n">
        <f aca="false">VLOOKUP(B54,'Netze intern und Zonen'!$A$35:$N$999,12,0)</f>
        <v>1500</v>
      </c>
      <c r="D54" s="95"/>
      <c r="E54" s="0" t="s">
        <v>883</v>
      </c>
      <c r="G54" s="0" t="n">
        <f aca="false">VLOOKUP(A54,Systemübersicht!$A:$K,9,0)</f>
        <v>0</v>
      </c>
      <c r="H54" s="0" t="s">
        <v>256</v>
      </c>
    </row>
    <row r="55" customFormat="false" ht="14.4" hidden="false" customHeight="false" outlineLevel="0" collapsed="false">
      <c r="A55" s="0" t="s">
        <v>884</v>
      </c>
      <c r="B55" s="62" t="s">
        <v>548</v>
      </c>
      <c r="C55" s="95" t="n">
        <f aca="false">VLOOKUP(B55,'Netze intern und Zonen'!$A$35:$N$999,12,0)</f>
        <v>1500</v>
      </c>
      <c r="D55" s="95"/>
      <c r="E55" s="0" t="s">
        <v>885</v>
      </c>
      <c r="G55" s="0" t="n">
        <f aca="false">VLOOKUP(A55,Systemübersicht!$A:$K,9,0)</f>
        <v>0</v>
      </c>
      <c r="H55" s="0" t="s">
        <v>256</v>
      </c>
    </row>
    <row r="56" customFormat="false" ht="14.4" hidden="false" customHeight="false" outlineLevel="0" collapsed="false">
      <c r="A56" s="0" t="s">
        <v>886</v>
      </c>
      <c r="B56" s="62" t="s">
        <v>548</v>
      </c>
      <c r="C56" s="95" t="n">
        <f aca="false">VLOOKUP(B56,'Netze intern und Zonen'!$A$35:$N$999,12,0)</f>
        <v>1500</v>
      </c>
      <c r="D56" s="95"/>
      <c r="E56" s="0" t="s">
        <v>887</v>
      </c>
      <c r="G56" s="0" t="n">
        <f aca="false">VLOOKUP(A56,Systemübersicht!$A:$K,9,0)</f>
        <v>0</v>
      </c>
      <c r="H56" s="0" t="s">
        <v>256</v>
      </c>
    </row>
    <row r="57" customFormat="false" ht="14.4" hidden="false" customHeight="false" outlineLevel="0" collapsed="false">
      <c r="A57" s="0" t="s">
        <v>888</v>
      </c>
      <c r="B57" s="62" t="s">
        <v>548</v>
      </c>
      <c r="C57" s="95" t="n">
        <f aca="false">VLOOKUP(B57,'Netze intern und Zonen'!$A$35:$N$999,12,0)</f>
        <v>1500</v>
      </c>
      <c r="D57" s="95"/>
      <c r="E57" s="0" t="s">
        <v>889</v>
      </c>
      <c r="G57" s="0" t="n">
        <f aca="false">VLOOKUP(A57,Systemübersicht!$A:$K,9,0)</f>
        <v>0</v>
      </c>
      <c r="H57" s="0" t="s">
        <v>256</v>
      </c>
    </row>
    <row r="58" customFormat="false" ht="14.4" hidden="false" customHeight="false" outlineLevel="0" collapsed="false">
      <c r="A58" s="0" t="s">
        <v>890</v>
      </c>
      <c r="B58" s="62" t="s">
        <v>548</v>
      </c>
      <c r="C58" s="95" t="n">
        <f aca="false">VLOOKUP(B58,'Netze intern und Zonen'!$A$35:$N$999,12,0)</f>
        <v>1500</v>
      </c>
      <c r="D58" s="95"/>
      <c r="E58" s="0" t="s">
        <v>891</v>
      </c>
      <c r="G58" s="0" t="n">
        <f aca="false">VLOOKUP(A58,Systemübersicht!$A:$K,9,0)</f>
        <v>0</v>
      </c>
      <c r="H58" s="0" t="s">
        <v>256</v>
      </c>
    </row>
    <row r="59" customFormat="false" ht="14.4" hidden="false" customHeight="false" outlineLevel="0" collapsed="false">
      <c r="A59" s="0" t="s">
        <v>892</v>
      </c>
      <c r="B59" s="62" t="s">
        <v>548</v>
      </c>
      <c r="C59" s="95" t="n">
        <f aca="false">VLOOKUP(B59,'Netze intern und Zonen'!$A$35:$N$999,12,0)</f>
        <v>1500</v>
      </c>
      <c r="D59" s="95"/>
      <c r="E59" s="0" t="s">
        <v>893</v>
      </c>
      <c r="G59" s="0" t="n">
        <f aca="false">VLOOKUP(A59,Systemübersicht!$A:$K,9,0)</f>
        <v>0</v>
      </c>
      <c r="H59" s="0" t="s">
        <v>264</v>
      </c>
    </row>
    <row r="60" customFormat="false" ht="14.4" hidden="false" customHeight="false" outlineLevel="0" collapsed="false">
      <c r="A60" s="0" t="s">
        <v>894</v>
      </c>
      <c r="B60" s="62" t="s">
        <v>548</v>
      </c>
      <c r="C60" s="95" t="n">
        <f aca="false">VLOOKUP(B60,'Netze intern und Zonen'!$A$35:$N$999,12,0)</f>
        <v>1500</v>
      </c>
      <c r="D60" s="95"/>
      <c r="E60" s="0" t="s">
        <v>895</v>
      </c>
      <c r="G60" s="0" t="n">
        <f aca="false">VLOOKUP(A60,Systemübersicht!$A:$K,9,0)</f>
        <v>0</v>
      </c>
      <c r="H60" s="0" t="s">
        <v>264</v>
      </c>
    </row>
    <row r="61" customFormat="false" ht="14.4" hidden="false" customHeight="false" outlineLevel="0" collapsed="false">
      <c r="A61" s="0" t="s">
        <v>896</v>
      </c>
      <c r="B61" s="62" t="s">
        <v>548</v>
      </c>
      <c r="C61" s="95" t="n">
        <f aca="false">VLOOKUP(B61,'Netze intern und Zonen'!$A$35:$N$999,12,0)</f>
        <v>1500</v>
      </c>
      <c r="D61" s="95"/>
      <c r="E61" s="0" t="s">
        <v>897</v>
      </c>
      <c r="G61" s="0" t="n">
        <f aca="false">VLOOKUP(A61,Systemübersicht!$A:$K,9,0)</f>
        <v>0</v>
      </c>
      <c r="H61" s="0" t="s">
        <v>264</v>
      </c>
    </row>
    <row r="62" customFormat="false" ht="14.4" hidden="false" customHeight="false" outlineLevel="0" collapsed="false">
      <c r="A62" s="0" t="s">
        <v>898</v>
      </c>
      <c r="B62" s="62" t="s">
        <v>548</v>
      </c>
      <c r="C62" s="95" t="n">
        <f aca="false">VLOOKUP(B62,'Netze intern und Zonen'!$A$35:$N$999,12,0)</f>
        <v>1500</v>
      </c>
      <c r="D62" s="95"/>
      <c r="E62" s="0" t="s">
        <v>899</v>
      </c>
      <c r="G62" s="0" t="n">
        <f aca="false">VLOOKUP(A62,Systemübersicht!$A:$K,9,0)</f>
        <v>0</v>
      </c>
      <c r="H62" s="0" t="s">
        <v>264</v>
      </c>
    </row>
    <row r="63" customFormat="false" ht="14.4" hidden="false" customHeight="false" outlineLevel="0" collapsed="false">
      <c r="A63" s="0" t="s">
        <v>900</v>
      </c>
      <c r="B63" s="62" t="s">
        <v>548</v>
      </c>
      <c r="C63" s="95" t="n">
        <f aca="false">VLOOKUP(B63,'Netze intern und Zonen'!$A$35:$N$999,12,0)</f>
        <v>1500</v>
      </c>
      <c r="D63" s="95"/>
      <c r="E63" s="0" t="s">
        <v>901</v>
      </c>
      <c r="G63" s="0" t="n">
        <f aca="false">VLOOKUP(A63,Systemübersicht!$A:$K,9,0)</f>
        <v>0</v>
      </c>
      <c r="H63" s="0" t="s">
        <v>264</v>
      </c>
    </row>
    <row r="64" customFormat="false" ht="14.4" hidden="false" customHeight="false" outlineLevel="0" collapsed="false">
      <c r="A64" s="0" t="s">
        <v>902</v>
      </c>
      <c r="B64" s="62" t="s">
        <v>548</v>
      </c>
      <c r="C64" s="95" t="n">
        <f aca="false">VLOOKUP(B64,'Netze intern und Zonen'!$A$35:$N$999,12,0)</f>
        <v>1500</v>
      </c>
      <c r="D64" s="95"/>
      <c r="E64" s="0" t="s">
        <v>903</v>
      </c>
      <c r="G64" s="0" t="n">
        <f aca="false">VLOOKUP(A64,Systemübersicht!$A:$K,9,0)</f>
        <v>0</v>
      </c>
      <c r="H64" s="0" t="s">
        <v>264</v>
      </c>
    </row>
    <row r="65" customFormat="false" ht="14.4" hidden="false" customHeight="false" outlineLevel="0" collapsed="false">
      <c r="A65" s="0" t="s">
        <v>811</v>
      </c>
      <c r="C65" s="95" t="e">
        <f aca="false">VLOOKUP(B65,'Netze intern und Zonen'!$A$35:$N$999,12,0)</f>
        <v>#N/A</v>
      </c>
      <c r="G65" s="0" t="n">
        <f aca="false">VLOOKUP(A65,Systemübersicht!$A:$K,9,0)</f>
        <v>0</v>
      </c>
    </row>
    <row r="66" customFormat="false" ht="14.4" hidden="false" customHeight="false" outlineLevel="0" collapsed="false">
      <c r="A66" s="0" t="s">
        <v>813</v>
      </c>
      <c r="C66" s="95" t="e">
        <f aca="false">VLOOKUP(B66,'Netze intern und Zonen'!$A$35:$N$999,12,0)</f>
        <v>#N/A</v>
      </c>
      <c r="G66" s="0" t="n">
        <f aca="false">VLOOKUP(A66,Systemübersicht!$A:$K,9,0)</f>
        <v>0</v>
      </c>
    </row>
    <row r="67" customFormat="false" ht="14.4" hidden="false" customHeight="false" outlineLevel="0" collapsed="false">
      <c r="A67" s="0" t="s">
        <v>815</v>
      </c>
      <c r="C67" s="95" t="e">
        <f aca="false">VLOOKUP(B67,'Netze intern und Zonen'!$A$35:$N$999,12,0)</f>
        <v>#N/A</v>
      </c>
      <c r="G67" s="0" t="n">
        <f aca="false">VLOOKUP(A67,Systemübersicht!$A:$K,9,0)</f>
        <v>0</v>
      </c>
    </row>
    <row r="68" customFormat="false" ht="14.4" hidden="false" customHeight="false" outlineLevel="0" collapsed="false">
      <c r="A68" s="0" t="s">
        <v>904</v>
      </c>
      <c r="B68" s="95" t="s">
        <v>123</v>
      </c>
      <c r="C68" s="95" t="n">
        <f aca="false">VLOOKUP(B68,'Netze intern und Zonen'!$A$35:$N$999,12,0)</f>
        <v>2101</v>
      </c>
      <c r="E68" s="0" t="s">
        <v>905</v>
      </c>
      <c r="G68" s="0" t="n">
        <f aca="false">VLOOKUP(A68,Systemübersicht!$A:$K,9,0)</f>
        <v>0</v>
      </c>
      <c r="H68" s="0" t="s">
        <v>260</v>
      </c>
    </row>
    <row r="69" customFormat="false" ht="14.4" hidden="false" customHeight="false" outlineLevel="0" collapsed="false">
      <c r="A69" s="0" t="s">
        <v>906</v>
      </c>
      <c r="B69" s="95" t="s">
        <v>729</v>
      </c>
      <c r="E69" s="95" t="s">
        <v>907</v>
      </c>
      <c r="G69" s="0" t="n">
        <f aca="false">VLOOKUP(A69,Systemübersicht!$A:$K,9,0)</f>
        <v>0</v>
      </c>
      <c r="H69" s="0" t="e">
        <f aca="false">VLOOKUP(B69,'Netze intern und Zonen'!$A$35:$N$999,10,0)</f>
        <v>#N/A</v>
      </c>
    </row>
  </sheetData>
  <autoFilter ref="A1:I6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1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39" activePane="bottomRight" state="frozen"/>
      <selection pane="topLeft" activeCell="A1" activeCellId="0" sqref="A1"/>
      <selection pane="topRight" activeCell="B1" activeCellId="0" sqref="B1"/>
      <selection pane="bottomLeft" activeCell="A39" activeCellId="0" sqref="A39"/>
      <selection pane="bottomRight" activeCell="D49" activeCellId="0" sqref="D49"/>
    </sheetView>
  </sheetViews>
  <sheetFormatPr defaultColWidth="11.4609375" defaultRowHeight="14.4" zeroHeight="false" outlineLevelRow="0" outlineLevelCol="0"/>
  <cols>
    <col collapsed="false" customWidth="true" hidden="false" outlineLevel="0" max="1" min="1" style="0" width="28.45"/>
    <col collapsed="false" customWidth="true" hidden="false" outlineLevel="0" max="2" min="2" style="0" width="14.01"/>
    <col collapsed="false" customWidth="true" hidden="false" outlineLevel="0" max="3" min="3" style="0" width="24.88"/>
    <col collapsed="false" customWidth="true" hidden="false" outlineLevel="0" max="6" min="4" style="0" width="31.66"/>
    <col collapsed="false" customWidth="true" hidden="false" outlineLevel="0" max="7" min="7" style="0" width="23.56"/>
    <col collapsed="false" customWidth="true" hidden="false" outlineLevel="0" max="9" min="8" style="0" width="32.88"/>
    <col collapsed="false" customWidth="true" hidden="false" outlineLevel="0" max="10" min="10" style="0" width="49.66"/>
    <col collapsed="false" customWidth="true" hidden="false" outlineLevel="0" max="11" min="11" style="0" width="22.44"/>
  </cols>
  <sheetData>
    <row r="1" customFormat="false" ht="14.4" hidden="false" customHeight="false" outlineLevel="0" collapsed="false">
      <c r="A1" s="102" t="s">
        <v>908</v>
      </c>
      <c r="B1" s="102" t="s">
        <v>909</v>
      </c>
      <c r="C1" s="102" t="s">
        <v>699</v>
      </c>
      <c r="D1" s="102" t="s">
        <v>315</v>
      </c>
      <c r="E1" s="102" t="s">
        <v>319</v>
      </c>
      <c r="F1" s="102" t="s">
        <v>910</v>
      </c>
      <c r="G1" s="102" t="s">
        <v>911</v>
      </c>
      <c r="H1" s="102" t="s">
        <v>912</v>
      </c>
      <c r="I1" s="102" t="s">
        <v>913</v>
      </c>
      <c r="J1" s="102" t="s">
        <v>113</v>
      </c>
      <c r="K1" s="102" t="s">
        <v>771</v>
      </c>
      <c r="S1" s="0" t="s">
        <v>914</v>
      </c>
    </row>
    <row r="2" customFormat="false" ht="14.4" hidden="false" customHeight="false" outlineLevel="0" collapsed="false">
      <c r="A2" s="103" t="str">
        <f aca="false">vSphere!$B$8</f>
        <v>PDA0400-VWA0001</v>
      </c>
      <c r="B2" s="102" t="s">
        <v>915</v>
      </c>
      <c r="C2" s="104" t="str">
        <f aca="false">vSphere!$B$9</f>
        <v>10.40.194.100</v>
      </c>
      <c r="D2" s="104" t="n">
        <f aca="false">vSphere!$B$16</f>
        <v>0</v>
      </c>
      <c r="E2" s="104"/>
      <c r="F2" s="104" t="s">
        <v>916</v>
      </c>
      <c r="G2" s="104" t="s">
        <v>916</v>
      </c>
      <c r="H2" s="104" t="s">
        <v>916</v>
      </c>
      <c r="I2" s="104"/>
      <c r="J2" s="104" t="str">
        <f aca="false">vSphere!$B$7</f>
        <v>vSphere VCSA</v>
      </c>
      <c r="K2" s="0" t="str">
        <f aca="false">VLOOKUP(A2,'IP-Adressen'!A:H,8,0)</f>
        <v>Management (MGMT)</v>
      </c>
    </row>
    <row r="3" customFormat="false" ht="14.4" hidden="false" customHeight="false" outlineLevel="0" collapsed="false">
      <c r="A3" s="103" t="str">
        <f aca="false">'Simplivity Checkliste'!$B$7</f>
        <v>A-DMB-ESX0001</v>
      </c>
      <c r="B3" s="102" t="s">
        <v>917</v>
      </c>
      <c r="C3" s="104" t="str">
        <f aca="false">'Simplivity Checkliste'!$B$8</f>
        <v>10.40.194.11</v>
      </c>
      <c r="D3" s="104" t="n">
        <f aca="false">'Simplivity Checkliste'!$B$15</f>
        <v>0</v>
      </c>
      <c r="E3" s="104"/>
      <c r="F3" s="104" t="str">
        <f aca="false">'Simplivity Checkliste'!$B$22</f>
        <v>A-DMB-ESX0001OB</v>
      </c>
      <c r="G3" s="104" t="str">
        <f aca="false">'Simplivity Checkliste'!$B$23</f>
        <v>10.40.210.11</v>
      </c>
      <c r="H3" s="104" t="n">
        <f aca="false">'Simplivity Checkliste'!$B$27</f>
        <v>0</v>
      </c>
      <c r="I3" s="104"/>
      <c r="J3" s="104" t="str">
        <f aca="false">'Simplivity Checkliste'!$B$6</f>
        <v>Simplivity Knoten 1.1</v>
      </c>
      <c r="K3" s="0" t="e">
        <f aca="false">VLOOKUP(A3,'IP-Adressen'!A:H,8,0)</f>
        <v>#N/A</v>
      </c>
      <c r="S3" s="0" t="s">
        <v>917</v>
      </c>
    </row>
    <row r="4" customFormat="false" ht="14.4" hidden="false" customHeight="false" outlineLevel="0" collapsed="false">
      <c r="A4" s="103" t="str">
        <f aca="false">'Simplivity Checkliste'!$C$7</f>
        <v>A-DMB-ESX0002</v>
      </c>
      <c r="B4" s="102" t="s">
        <v>917</v>
      </c>
      <c r="C4" s="104" t="str">
        <f aca="false">'Simplivity Checkliste'!$C$8</f>
        <v>10.40.194.12</v>
      </c>
      <c r="D4" s="104" t="n">
        <f aca="false">'Simplivity Checkliste'!$C$15</f>
        <v>0</v>
      </c>
      <c r="E4" s="104"/>
      <c r="F4" s="104" t="str">
        <f aca="false">'Simplivity Checkliste'!$C$22</f>
        <v>A-DMB-ESX0002OB</v>
      </c>
      <c r="G4" s="104" t="str">
        <f aca="false">'Simplivity Checkliste'!$C$23</f>
        <v>10.40.210.12</v>
      </c>
      <c r="H4" s="104" t="n">
        <f aca="false">'Simplivity Checkliste'!$C$27</f>
        <v>0</v>
      </c>
      <c r="I4" s="104"/>
      <c r="J4" s="104" t="str">
        <f aca="false">'Simplivity Checkliste'!$C$6</f>
        <v>Simplivity Knoten 1.2</v>
      </c>
      <c r="K4" s="0" t="e">
        <f aca="false">VLOOKUP(A4,'IP-Adressen'!A:H,8,0)</f>
        <v>#N/A</v>
      </c>
      <c r="S4" s="0" t="s">
        <v>915</v>
      </c>
    </row>
    <row r="5" customFormat="false" ht="14.4" hidden="false" customHeight="false" outlineLevel="0" collapsed="false">
      <c r="A5" s="103" t="str">
        <f aca="false">'Simplivity Checkliste'!$D$7</f>
        <v>B-DMB-ESX0001</v>
      </c>
      <c r="B5" s="102" t="s">
        <v>917</v>
      </c>
      <c r="C5" s="104" t="str">
        <f aca="false">'Simplivity Checkliste'!$D$8</f>
        <v>10.40.194.13</v>
      </c>
      <c r="D5" s="104" t="n">
        <f aca="false">'Simplivity Checkliste'!$D$15</f>
        <v>0</v>
      </c>
      <c r="E5" s="104"/>
      <c r="F5" s="104" t="str">
        <f aca="false">'Simplivity Checkliste'!$D$22</f>
        <v>B-DMB-ESX0001OB</v>
      </c>
      <c r="G5" s="104" t="str">
        <f aca="false">'Simplivity Checkliste'!$D$23</f>
        <v>10.40.192.13</v>
      </c>
      <c r="H5" s="104" t="n">
        <f aca="false">'Simplivity Checkliste'!$D$27</f>
        <v>0</v>
      </c>
      <c r="I5" s="104"/>
      <c r="J5" s="104" t="str">
        <f aca="false">'Simplivity Checkliste'!$D$6</f>
        <v>Simplivity Knoten 2.1</v>
      </c>
      <c r="K5" s="0" t="e">
        <f aca="false">VLOOKUP(A5,'IP-Adressen'!A:H,8,0)</f>
        <v>#N/A</v>
      </c>
    </row>
    <row r="6" customFormat="false" ht="14.4" hidden="false" customHeight="false" outlineLevel="0" collapsed="false">
      <c r="A6" s="103" t="str">
        <f aca="false">'Simplivity Checkliste'!$E$7</f>
        <v>B-DMB-ESX0002</v>
      </c>
      <c r="B6" s="102" t="s">
        <v>917</v>
      </c>
      <c r="C6" s="104" t="str">
        <f aca="false">'Simplivity Checkliste'!$E$8</f>
        <v>10.40.194.14</v>
      </c>
      <c r="D6" s="104" t="n">
        <f aca="false">'Simplivity Checkliste'!$E$15</f>
        <v>0</v>
      </c>
      <c r="E6" s="104"/>
      <c r="F6" s="104" t="str">
        <f aca="false">'Simplivity Checkliste'!$E$22</f>
        <v>B-DMB-ESX0002OB</v>
      </c>
      <c r="G6" s="104" t="str">
        <f aca="false">'Simplivity Checkliste'!$E$23</f>
        <v>10.40.192.14</v>
      </c>
      <c r="H6" s="104" t="n">
        <f aca="false">'Simplivity Checkliste'!$E$27</f>
        <v>0</v>
      </c>
      <c r="I6" s="104"/>
      <c r="J6" s="104" t="str">
        <f aca="false">'Simplivity Checkliste'!$E$6</f>
        <v>Simplivity Knoten 2.2</v>
      </c>
      <c r="K6" s="0" t="e">
        <f aca="false">VLOOKUP(A6,'IP-Adressen'!A:H,8,0)</f>
        <v>#N/A</v>
      </c>
    </row>
    <row r="7" customFormat="false" ht="14.4" hidden="false" customHeight="false" outlineLevel="0" collapsed="false">
      <c r="A7" s="103" t="str">
        <f aca="false">'Simplivity Checkliste'!$F$7</f>
        <v>A-DMB-ESX0003</v>
      </c>
      <c r="B7" s="102" t="s">
        <v>917</v>
      </c>
      <c r="C7" s="104" t="str">
        <f aca="false">'Simplivity Checkliste'!$F$8</f>
        <v>10.40.194.15</v>
      </c>
      <c r="D7" s="104" t="n">
        <f aca="false">'Simplivity Checkliste'!$F$15</f>
        <v>0</v>
      </c>
      <c r="E7" s="104"/>
      <c r="F7" s="104" t="str">
        <f aca="false">'Simplivity Checkliste'!$F$22</f>
        <v>A-DMB-ESX0003OB</v>
      </c>
      <c r="G7" s="104" t="str">
        <f aca="false">'Simplivity Checkliste'!$F$23</f>
        <v>10.40.210.15</v>
      </c>
      <c r="H7" s="104" t="n">
        <f aca="false">'Simplivity Checkliste'!$F$27</f>
        <v>0</v>
      </c>
      <c r="I7" s="104"/>
      <c r="J7" s="104" t="str">
        <f aca="false">'Simplivity Checkliste'!$F$6</f>
        <v>Simplivity Standalone </v>
      </c>
      <c r="K7" s="0" t="e">
        <f aca="false">VLOOKUP(A7,'IP-Adressen'!A:H,8,0)</f>
        <v>#N/A</v>
      </c>
    </row>
    <row r="8" customFormat="false" ht="14.4" hidden="false" customHeight="false" outlineLevel="0" collapsed="false">
      <c r="A8" s="103" t="str">
        <f aca="false">'Simplivity Checkliste'!$B$32</f>
        <v>PDA0400-STO0001</v>
      </c>
      <c r="B8" s="102" t="s">
        <v>915</v>
      </c>
      <c r="C8" s="104" t="str">
        <f aca="false">'Simplivity Checkliste'!$B$33</f>
        <v>10.40.194.16</v>
      </c>
      <c r="D8" s="104" t="n">
        <f aca="false">'Simplivity Checkliste'!$B$38</f>
        <v>0</v>
      </c>
      <c r="E8" s="104"/>
      <c r="F8" s="104" t="s">
        <v>916</v>
      </c>
      <c r="G8" s="104" t="s">
        <v>916</v>
      </c>
      <c r="H8" s="104" t="s">
        <v>916</v>
      </c>
      <c r="I8" s="104"/>
      <c r="J8" s="104" t="str">
        <f aca="false">'Simplivity Checkliste'!$B$6&amp;" OVC"</f>
        <v>Simplivity Knoten 1.1 OVC</v>
      </c>
      <c r="K8" s="0" t="str">
        <f aca="false">VLOOKUP(A8,'IP-Adressen'!A:H,8,0)</f>
        <v>Shared Services</v>
      </c>
    </row>
    <row r="9" customFormat="false" ht="14.4" hidden="false" customHeight="false" outlineLevel="0" collapsed="false">
      <c r="A9" s="103" t="str">
        <f aca="false">'Simplivity Checkliste'!$C$32</f>
        <v>PDA0400-STO0002</v>
      </c>
      <c r="B9" s="102" t="s">
        <v>915</v>
      </c>
      <c r="C9" s="104" t="str">
        <f aca="false">'Simplivity Checkliste'!$C$33</f>
        <v>10.40.194.17</v>
      </c>
      <c r="D9" s="104" t="n">
        <f aca="false">'Simplivity Checkliste'!$C$38</f>
        <v>0</v>
      </c>
      <c r="E9" s="104"/>
      <c r="F9" s="104" t="s">
        <v>916</v>
      </c>
      <c r="G9" s="104" t="s">
        <v>916</v>
      </c>
      <c r="H9" s="104" t="s">
        <v>916</v>
      </c>
      <c r="I9" s="104"/>
      <c r="J9" s="104" t="str">
        <f aca="false">'Simplivity Checkliste'!$C$6&amp;" OVC"</f>
        <v>Simplivity Knoten 1.2 OVC</v>
      </c>
      <c r="K9" s="0" t="str">
        <f aca="false">VLOOKUP(A9,'IP-Adressen'!A:H,8,0)</f>
        <v>Shared Services</v>
      </c>
    </row>
    <row r="10" customFormat="false" ht="14.4" hidden="false" customHeight="false" outlineLevel="0" collapsed="false">
      <c r="A10" s="103" t="str">
        <f aca="false">'Simplivity Checkliste'!$D$32</f>
        <v>PDA0400-STO0003</v>
      </c>
      <c r="B10" s="102" t="s">
        <v>915</v>
      </c>
      <c r="C10" s="104" t="str">
        <f aca="false">'Simplivity Checkliste'!$D$33</f>
        <v>10.40.194.18</v>
      </c>
      <c r="D10" s="104" t="n">
        <f aca="false">'Simplivity Checkliste'!$D$38</f>
        <v>0</v>
      </c>
      <c r="E10" s="104"/>
      <c r="F10" s="104" t="s">
        <v>916</v>
      </c>
      <c r="G10" s="104" t="s">
        <v>916</v>
      </c>
      <c r="H10" s="104" t="s">
        <v>916</v>
      </c>
      <c r="I10" s="104"/>
      <c r="J10" s="104" t="str">
        <f aca="false">'Simplivity Checkliste'!$D$6&amp;" OVC"</f>
        <v>Simplivity Knoten 2.1 OVC</v>
      </c>
      <c r="K10" s="0" t="e">
        <f aca="false">VLOOKUP(A10,'IP-Adressen'!A:H,8,0)</f>
        <v>#N/A</v>
      </c>
    </row>
    <row r="11" customFormat="false" ht="14.4" hidden="false" customHeight="false" outlineLevel="0" collapsed="false">
      <c r="A11" s="103" t="str">
        <f aca="false">'Simplivity Checkliste'!$E$32</f>
        <v>PDA0400-STO0004</v>
      </c>
      <c r="B11" s="102" t="s">
        <v>915</v>
      </c>
      <c r="C11" s="104" t="str">
        <f aca="false">'Simplivity Checkliste'!$E$33</f>
        <v>10.40.194.19</v>
      </c>
      <c r="D11" s="104" t="n">
        <f aca="false">'Simplivity Checkliste'!$E$38</f>
        <v>0</v>
      </c>
      <c r="E11" s="104"/>
      <c r="F11" s="104" t="s">
        <v>916</v>
      </c>
      <c r="G11" s="104" t="s">
        <v>916</v>
      </c>
      <c r="H11" s="104" t="s">
        <v>916</v>
      </c>
      <c r="I11" s="104"/>
      <c r="J11" s="104" t="str">
        <f aca="false">'Simplivity Checkliste'!$E$6&amp;" OVC"</f>
        <v>Simplivity Knoten 2.2 OVC</v>
      </c>
      <c r="K11" s="0" t="e">
        <f aca="false">VLOOKUP(A11,'IP-Adressen'!A:H,8,0)</f>
        <v>#N/A</v>
      </c>
    </row>
    <row r="12" customFormat="false" ht="14.4" hidden="false" customHeight="false" outlineLevel="0" collapsed="false">
      <c r="A12" s="103" t="str">
        <f aca="false">'Simplivity Checkliste'!$F$32</f>
        <v>PDA0400-STO0005</v>
      </c>
      <c r="B12" s="102" t="s">
        <v>915</v>
      </c>
      <c r="C12" s="104" t="str">
        <f aca="false">'Simplivity Checkliste'!$F$33</f>
        <v>10.40.194.20</v>
      </c>
      <c r="D12" s="104" t="n">
        <f aca="false">'Simplivity Checkliste'!$F$38</f>
        <v>0</v>
      </c>
      <c r="E12" s="104"/>
      <c r="F12" s="104" t="s">
        <v>916</v>
      </c>
      <c r="G12" s="104" t="s">
        <v>916</v>
      </c>
      <c r="H12" s="104" t="s">
        <v>916</v>
      </c>
      <c r="I12" s="104"/>
      <c r="J12" s="104" t="str">
        <f aca="false">'Simplivity Checkliste'!$F$6&amp;" OVC"</f>
        <v>Simplivity Standalone  OVC</v>
      </c>
      <c r="K12" s="0" t="e">
        <f aca="false">VLOOKUP(A12,'IP-Adressen'!A:H,8,0)</f>
        <v>#N/A</v>
      </c>
    </row>
    <row r="13" customFormat="false" ht="14.4" hidden="false" customHeight="false" outlineLevel="0" collapsed="false">
      <c r="A13" s="103" t="str">
        <f aca="false">'Apollo 4510 Konfig'!$B$12</f>
        <v>B-DMB-Apollo1</v>
      </c>
      <c r="B13" s="102" t="s">
        <v>917</v>
      </c>
      <c r="C13" s="104" t="str">
        <f aca="false">Tabelle51022282232[[#This Row],[RZ2 Apollo 4510 G10]]</f>
        <v>10.40.194.91</v>
      </c>
      <c r="D13" s="104" t="n">
        <f aca="false">'Apollo 4510 Konfig'!B21</f>
        <v>0</v>
      </c>
      <c r="E13" s="104"/>
      <c r="F13" s="104" t="str">
        <f aca="false">'Apollo 4510 Konfig'!B28</f>
        <v>B-DMB-Apollo1OB</v>
      </c>
      <c r="G13" s="104" t="str">
        <f aca="false">'Apollo 4510 Konfig'!B29</f>
        <v>10.40.192.91</v>
      </c>
      <c r="H13" s="104" t="n">
        <f aca="false">'Apollo 4510 Konfig'!B33</f>
        <v>0</v>
      </c>
      <c r="I13" s="104"/>
      <c r="J13" s="104" t="str">
        <f aca="false">'Apollo 4510 Konfig'!$B$11</f>
        <v>RZ2 Apollo 4510 G10</v>
      </c>
      <c r="K13" s="0" t="e">
        <f aca="false">VLOOKUP(A13,'IP-Adressen'!A:H,8,0)</f>
        <v>#N/A</v>
      </c>
    </row>
    <row r="14" customFormat="false" ht="14.4" hidden="false" customHeight="false" outlineLevel="0" collapsed="false">
      <c r="A14" s="105" t="str">
        <f aca="false">'Synergy-MGMT'!B$9</f>
        <v>A-DCB-SYN0001</v>
      </c>
      <c r="B14" s="102" t="s">
        <v>917</v>
      </c>
      <c r="C14" s="104" t="str">
        <f aca="false">'Synergy-MGMT'!B10</f>
        <v>10.40.211.200</v>
      </c>
      <c r="D14" s="104" t="str">
        <f aca="false">'Synergy-MGMT'!B19</f>
        <v>2a0f:2687:8:10::200</v>
      </c>
      <c r="E14" s="104"/>
      <c r="F14" s="104" t="s">
        <v>739</v>
      </c>
      <c r="G14" s="104" t="s">
        <v>739</v>
      </c>
      <c r="H14" s="104" t="s">
        <v>739</v>
      </c>
      <c r="I14" s="104"/>
      <c r="J14" s="104" t="str">
        <f aca="false">Tabelle5102228[[#Headers],[Synergy Frame 1.1 (A-Master1)]]</f>
        <v>Synergy Frame 1.1 (A-Master1)</v>
      </c>
      <c r="K14" s="0" t="e">
        <f aca="false">VLOOKUP(A14,'IP-Adressen'!A:H,8,0)</f>
        <v>#N/A</v>
      </c>
    </row>
    <row r="15" customFormat="false" ht="14.4" hidden="false" customHeight="false" outlineLevel="0" collapsed="false">
      <c r="A15" s="105" t="str">
        <f aca="false">'Synergy-MGMT'!E$9</f>
        <v>B-DCB-SYN0002</v>
      </c>
      <c r="B15" s="102" t="s">
        <v>917</v>
      </c>
      <c r="C15" s="104" t="str">
        <f aca="false">'Synergy-MGMT'!E10</f>
        <v>10.40.193.200</v>
      </c>
      <c r="D15" s="104" t="str">
        <f aca="false">'Synergy-MGMT'!E19</f>
        <v>2a0c:14c0:7:c1:0:0:0:200</v>
      </c>
      <c r="E15" s="104"/>
      <c r="F15" s="104" t="s">
        <v>739</v>
      </c>
      <c r="G15" s="104" t="s">
        <v>739</v>
      </c>
      <c r="H15" s="104" t="s">
        <v>739</v>
      </c>
      <c r="I15" s="104"/>
      <c r="J15" s="104" t="str">
        <f aca="false">Tabelle5102228[[#Headers],[Synergy Frame 2.1 (B-Master1)]]</f>
        <v>Synergy Frame 2.1 (B-Master1)</v>
      </c>
      <c r="K15" s="0" t="e">
        <f aca="false">VLOOKUP(A15,'IP-Adressen'!A:H,8,0)</f>
        <v>#N/A</v>
      </c>
    </row>
    <row r="16" customFormat="false" ht="14.4" hidden="false" customHeight="false" outlineLevel="0" collapsed="false">
      <c r="A16" s="105" t="str">
        <f aca="false">'Synergy-Compute Konfig'!B55</f>
        <v>A-DCB-ESX0001</v>
      </c>
      <c r="B16" s="102" t="s">
        <v>917</v>
      </c>
      <c r="C16" s="104" t="str">
        <f aca="false">'Synergy-Compute Konfig'!B56</f>
        <v>10.40.194.21</v>
      </c>
      <c r="D16" s="104" t="n">
        <f aca="false">'Synergy-Compute Konfig'!B62</f>
        <v>0</v>
      </c>
      <c r="E16" s="104"/>
      <c r="F16" s="104" t="str">
        <f aca="false">'Synergy-Compute Konfig'!B66</f>
        <v>A-DCB-ESX0001ob</v>
      </c>
      <c r="G16" s="104" t="n">
        <f aca="false">'Synergy-Compute Konfig'!B67</f>
        <v>0</v>
      </c>
      <c r="H16" s="104" t="n">
        <f aca="false">'Synergy-Compute Konfig'!B71</f>
        <v>0</v>
      </c>
      <c r="I16" s="104" t="s">
        <v>918</v>
      </c>
      <c r="J16" s="0" t="str">
        <f aca="false">Tabelle510222822[[#Headers],[RZ1 Frame 1.1 Compute Modul 1 Bay 4]]</f>
        <v>RZ1 Frame 1.1 Compute Modul 1 Bay 4</v>
      </c>
      <c r="K16" s="0" t="e">
        <f aca="false">VLOOKUP(A16,'IP-Adressen'!A:H,8,0)</f>
        <v>#N/A</v>
      </c>
    </row>
    <row r="17" customFormat="false" ht="14.4" hidden="false" customHeight="false" outlineLevel="0" collapsed="false">
      <c r="A17" s="105" t="str">
        <f aca="false">'Synergy-Compute Konfig'!C55</f>
        <v>A-DCB-ESX0002</v>
      </c>
      <c r="B17" s="102" t="s">
        <v>917</v>
      </c>
      <c r="C17" s="104" t="str">
        <f aca="false">'Synergy-Compute Konfig'!C56</f>
        <v>10.40.194.22</v>
      </c>
      <c r="D17" s="104" t="n">
        <f aca="false">'Synergy-Compute Konfig'!C62</f>
        <v>0</v>
      </c>
      <c r="E17" s="104"/>
      <c r="F17" s="104" t="str">
        <f aca="false">'Synergy-Compute Konfig'!C66</f>
        <v>A-DCB-ESX0002ob</v>
      </c>
      <c r="G17" s="104" t="n">
        <f aca="false">'Synergy-Compute Konfig'!C67</f>
        <v>0</v>
      </c>
      <c r="H17" s="104" t="n">
        <f aca="false">'Synergy-Compute Konfig'!C71</f>
        <v>0</v>
      </c>
      <c r="I17" s="104"/>
      <c r="J17" s="0" t="str">
        <f aca="false">Tabelle510222822[[#Headers],[RZ1 Frame 1.1 Compute Modul 2 Bay 5]]</f>
        <v>RZ1 Frame 1.1 Compute Modul 2 Bay 5</v>
      </c>
      <c r="K17" s="0" t="e">
        <f aca="false">VLOOKUP(A17,'IP-Adressen'!A:H,8,0)</f>
        <v>#N/A</v>
      </c>
    </row>
    <row r="18" customFormat="false" ht="14.4" hidden="false" customHeight="false" outlineLevel="0" collapsed="false">
      <c r="A18" s="105" t="str">
        <f aca="false">'Synergy-Compute Konfig'!D55</f>
        <v>A-DCB-ESX0003</v>
      </c>
      <c r="B18" s="102" t="s">
        <v>917</v>
      </c>
      <c r="C18" s="104" t="str">
        <f aca="false">'Synergy-Compute Konfig'!D56</f>
        <v>10.40.194.23</v>
      </c>
      <c r="D18" s="104" t="n">
        <f aca="false">'Synergy-Compute Konfig'!D62</f>
        <v>0</v>
      </c>
      <c r="E18" s="104"/>
      <c r="F18" s="104" t="str">
        <f aca="false">'Synergy-Compute Konfig'!D66</f>
        <v>A-DCB-ESX0003ob</v>
      </c>
      <c r="G18" s="104" t="n">
        <f aca="false">'Synergy-Compute Konfig'!D67</f>
        <v>0</v>
      </c>
      <c r="H18" s="104" t="n">
        <f aca="false">'Synergy-Compute Konfig'!D71</f>
        <v>0</v>
      </c>
      <c r="I18" s="104"/>
      <c r="J18" s="0" t="str">
        <f aca="false">Tabelle510222822[[#Headers],[RZ1 Frame 1.1 Compute Modul 3 Bay 6]]</f>
        <v>RZ1 Frame 1.1 Compute Modul 3 Bay 6</v>
      </c>
      <c r="K18" s="0" t="e">
        <f aca="false">VLOOKUP(A18,'IP-Adressen'!A:H,8,0)</f>
        <v>#N/A</v>
      </c>
    </row>
    <row r="19" customFormat="false" ht="14.4" hidden="false" customHeight="false" outlineLevel="0" collapsed="false">
      <c r="A19" s="105" t="str">
        <f aca="false">'Synergy-Compute Konfig'!E55</f>
        <v>A-DCB-STO0001</v>
      </c>
      <c r="B19" s="102" t="s">
        <v>917</v>
      </c>
      <c r="C19" s="104" t="n">
        <f aca="false">'Synergy-Compute Konfig'!E56</f>
        <v>0</v>
      </c>
      <c r="D19" s="104" t="n">
        <f aca="false">'Synergy-Compute Konfig'!E62</f>
        <v>0</v>
      </c>
      <c r="E19" s="104"/>
      <c r="F19" s="104" t="str">
        <f aca="false">'Synergy-Compute Konfig'!E66</f>
        <v>A-DCB-STO0001ob</v>
      </c>
      <c r="G19" s="104" t="n">
        <f aca="false">'Synergy-Compute Konfig'!E67</f>
        <v>0</v>
      </c>
      <c r="H19" s="104" t="n">
        <f aca="false">'Synergy-Compute Konfig'!E71</f>
        <v>0</v>
      </c>
      <c r="I19" s="104"/>
      <c r="J19" s="0" t="str">
        <f aca="false">Tabelle510222822[[#Headers],[RZ1 Frame 1.1 Compute Modul 1 Bay 7]]</f>
        <v>RZ1 Frame 1.1 Compute Modul 1 Bay 7</v>
      </c>
      <c r="K19" s="0" t="e">
        <f aca="false">VLOOKUP(A19,'IP-Adressen'!A:H,8,0)</f>
        <v>#N/A</v>
      </c>
    </row>
    <row r="20" customFormat="false" ht="14.4" hidden="false" customHeight="false" outlineLevel="0" collapsed="false">
      <c r="A20" s="105" t="str">
        <f aca="false">'Synergy-Compute Konfig'!F55</f>
        <v>A-DCB-ESX0004</v>
      </c>
      <c r="B20" s="102" t="s">
        <v>917</v>
      </c>
      <c r="C20" s="104" t="str">
        <f aca="false">'Synergy-Compute Konfig'!F56</f>
        <v>10.40.194.25</v>
      </c>
      <c r="D20" s="104" t="n">
        <f aca="false">'Synergy-Compute Konfig'!F62</f>
        <v>0</v>
      </c>
      <c r="E20" s="104"/>
      <c r="F20" s="104" t="str">
        <f aca="false">'Synergy-Compute Konfig'!F66</f>
        <v>A-DCB-ESX0004OB</v>
      </c>
      <c r="G20" s="104" t="n">
        <f aca="false">'Synergy-Compute Konfig'!F67</f>
        <v>0</v>
      </c>
      <c r="H20" s="104" t="n">
        <f aca="false">'Synergy-Compute Konfig'!F71</f>
        <v>0</v>
      </c>
      <c r="I20" s="104"/>
      <c r="J20" s="0" t="str">
        <f aca="false">Tabelle510222822[[#Headers],[RZ1 Frame 1.2 Compute Modul 1 Bay 4]]</f>
        <v>RZ1 Frame 1.2 Compute Modul 1 Bay 4</v>
      </c>
      <c r="K20" s="0" t="e">
        <f aca="false">VLOOKUP(A20,'IP-Adressen'!A:H,8,0)</f>
        <v>#N/A</v>
      </c>
    </row>
    <row r="21" customFormat="false" ht="14.4" hidden="false" customHeight="false" outlineLevel="0" collapsed="false">
      <c r="A21" s="105" t="str">
        <f aca="false">'Synergy-Compute Konfig'!G55</f>
        <v>A-DCB-ESX0005</v>
      </c>
      <c r="B21" s="102" t="s">
        <v>917</v>
      </c>
      <c r="C21" s="104" t="str">
        <f aca="false">'Synergy-Compute Konfig'!G56</f>
        <v>10.40.194.26</v>
      </c>
      <c r="D21" s="104" t="n">
        <f aca="false">'Synergy-Compute Konfig'!G62</f>
        <v>0</v>
      </c>
      <c r="E21" s="104"/>
      <c r="F21" s="104" t="str">
        <f aca="false">'Synergy-Compute Konfig'!G66</f>
        <v>A-DCB-ESX0005OB</v>
      </c>
      <c r="G21" s="104" t="n">
        <f aca="false">'Synergy-Compute Konfig'!G67</f>
        <v>0</v>
      </c>
      <c r="H21" s="104" t="n">
        <f aca="false">'Synergy-Compute Konfig'!G71</f>
        <v>0</v>
      </c>
      <c r="I21" s="104"/>
      <c r="J21" s="0" t="str">
        <f aca="false">Tabelle510222822[[#Headers],[RZ1 Frame 1.2 Compute Modul 2 Bay 5]]</f>
        <v>RZ1 Frame 1.2 Compute Modul 2 Bay 5</v>
      </c>
      <c r="K21" s="0" t="e">
        <f aca="false">VLOOKUP(A21,'IP-Adressen'!A:H,8,0)</f>
        <v>#N/A</v>
      </c>
    </row>
    <row r="22" customFormat="false" ht="14.4" hidden="false" customHeight="false" outlineLevel="0" collapsed="false">
      <c r="A22" s="105" t="str">
        <f aca="false">'Synergy-Compute Konfig'!H55</f>
        <v>A-DCB-ESX0006</v>
      </c>
      <c r="B22" s="102" t="s">
        <v>917</v>
      </c>
      <c r="C22" s="104" t="str">
        <f aca="false">'Synergy-Compute Konfig'!H56</f>
        <v>10.40.194.27</v>
      </c>
      <c r="D22" s="104" t="n">
        <f aca="false">'Synergy-Compute Konfig'!H62</f>
        <v>0</v>
      </c>
      <c r="E22" s="104"/>
      <c r="F22" s="104" t="str">
        <f aca="false">'Synergy-Compute Konfig'!H66</f>
        <v>A-DCB-ESX0006OB</v>
      </c>
      <c r="G22" s="104" t="n">
        <f aca="false">'Synergy-Compute Konfig'!H67</f>
        <v>0</v>
      </c>
      <c r="H22" s="104" t="n">
        <f aca="false">'Synergy-Compute Konfig'!H71</f>
        <v>0</v>
      </c>
      <c r="I22" s="104"/>
      <c r="J22" s="0" t="str">
        <f aca="false">Tabelle510222822[[#Headers],[RZ1 Frame 1.2 Compute Modul 3 Bay 6]]</f>
        <v>RZ1 Frame 1.2 Compute Modul 3 Bay 6</v>
      </c>
      <c r="K22" s="0" t="e">
        <f aca="false">VLOOKUP(A22,'IP-Adressen'!A:H,8,0)</f>
        <v>#N/A</v>
      </c>
    </row>
    <row r="23" customFormat="false" ht="14.4" hidden="false" customHeight="false" outlineLevel="0" collapsed="false">
      <c r="A23" s="105" t="str">
        <f aca="false">'Synergy-Compute Konfig'!I55</f>
        <v>A-DCB-STO0002</v>
      </c>
      <c r="B23" s="102" t="s">
        <v>917</v>
      </c>
      <c r="C23" s="104" t="n">
        <f aca="false">'Synergy-Compute Konfig'!I56</f>
        <v>0</v>
      </c>
      <c r="D23" s="104" t="n">
        <f aca="false">'Synergy-Compute Konfig'!I62</f>
        <v>0</v>
      </c>
      <c r="E23" s="104"/>
      <c r="F23" s="104" t="str">
        <f aca="false">'Synergy-Compute Konfig'!I66</f>
        <v>A-DCB-STO0002OB</v>
      </c>
      <c r="G23" s="104" t="n">
        <f aca="false">'Synergy-Compute Konfig'!I67</f>
        <v>0</v>
      </c>
      <c r="H23" s="104" t="n">
        <f aca="false">'Synergy-Compute Konfig'!I71</f>
        <v>0</v>
      </c>
      <c r="I23" s="104"/>
      <c r="J23" s="0" t="str">
        <f aca="false">Tabelle510222822[[#Headers],[RZ1 Frame 1.2 Compute Modul 1 Bay 7]]</f>
        <v>RZ1 Frame 1.2 Compute Modul 1 Bay 7</v>
      </c>
      <c r="K23" s="0" t="e">
        <f aca="false">VLOOKUP(A23,'IP-Adressen'!A:H,8,0)</f>
        <v>#N/A</v>
      </c>
    </row>
    <row r="24" customFormat="false" ht="14.4" hidden="false" customHeight="false" outlineLevel="0" collapsed="false">
      <c r="A24" s="105" t="str">
        <f aca="false">'Synergy-Compute Konfig'!J55</f>
        <v>A-DCB-ESX0007</v>
      </c>
      <c r="B24" s="102" t="s">
        <v>917</v>
      </c>
      <c r="C24" s="104" t="str">
        <f aca="false">'Synergy-Compute Konfig'!J56</f>
        <v>10.40.194.29</v>
      </c>
      <c r="D24" s="104" t="n">
        <f aca="false">'Synergy-Compute Konfig'!J62</f>
        <v>0</v>
      </c>
      <c r="E24" s="104"/>
      <c r="F24" s="104" t="str">
        <f aca="false">'Synergy-Compute Konfig'!J66</f>
        <v>A-DCB-ESX0007OB</v>
      </c>
      <c r="G24" s="104" t="n">
        <f aca="false">'Synergy-Compute Konfig'!J67</f>
        <v>0</v>
      </c>
      <c r="H24" s="104" t="n">
        <f aca="false">'Synergy-Compute Konfig'!J71</f>
        <v>0</v>
      </c>
      <c r="I24" s="104"/>
      <c r="J24" s="0" t="str">
        <f aca="false">Tabelle510222822[[#Headers],[RZ1 Frame 1.3 Compute Modul 1 Bay 4]]</f>
        <v>RZ1 Frame 1.3 Compute Modul 1 Bay 4</v>
      </c>
      <c r="K24" s="0" t="e">
        <f aca="false">VLOOKUP(A24,'IP-Adressen'!A:H,8,0)</f>
        <v>#N/A</v>
      </c>
    </row>
    <row r="25" customFormat="false" ht="14.4" hidden="false" customHeight="false" outlineLevel="0" collapsed="false">
      <c r="A25" s="105" t="str">
        <f aca="false">'Synergy-Compute Konfig'!K55</f>
        <v>A-DCB-ESX0008</v>
      </c>
      <c r="B25" s="102" t="s">
        <v>917</v>
      </c>
      <c r="C25" s="104" t="str">
        <f aca="false">'Synergy-Compute Konfig'!K56</f>
        <v>10.40.194.30</v>
      </c>
      <c r="D25" s="104" t="n">
        <f aca="false">'Synergy-Compute Konfig'!K62</f>
        <v>0</v>
      </c>
      <c r="E25" s="104"/>
      <c r="F25" s="104" t="str">
        <f aca="false">'Synergy-Compute Konfig'!K66</f>
        <v>A-DCB-ESX0008OB</v>
      </c>
      <c r="G25" s="104" t="n">
        <f aca="false">'Synergy-Compute Konfig'!K67</f>
        <v>0</v>
      </c>
      <c r="H25" s="104" t="n">
        <f aca="false">'Synergy-Compute Konfig'!K71</f>
        <v>0</v>
      </c>
      <c r="I25" s="104"/>
      <c r="J25" s="0" t="str">
        <f aca="false">Tabelle510222822[[#Headers],[RZ1 Frame 1.3 Compute Modul 2 Bay 5]]</f>
        <v>RZ1 Frame 1.3 Compute Modul 2 Bay 5</v>
      </c>
      <c r="K25" s="0" t="e">
        <f aca="false">VLOOKUP(A25,'IP-Adressen'!A:H,8,0)</f>
        <v>#N/A</v>
      </c>
    </row>
    <row r="26" customFormat="false" ht="14.4" hidden="false" customHeight="false" outlineLevel="0" collapsed="false">
      <c r="A26" s="105" t="str">
        <f aca="false">'Synergy-Compute Konfig'!L55</f>
        <v>A-DCB-ESX0009</v>
      </c>
      <c r="B26" s="102" t="s">
        <v>917</v>
      </c>
      <c r="C26" s="104" t="str">
        <f aca="false">'Synergy-Compute Konfig'!L56</f>
        <v>10.40.194.31</v>
      </c>
      <c r="D26" s="104" t="n">
        <f aca="false">'Synergy-Compute Konfig'!L62</f>
        <v>0</v>
      </c>
      <c r="E26" s="104"/>
      <c r="F26" s="104" t="str">
        <f aca="false">'Synergy-Compute Konfig'!L66</f>
        <v>A-DCB-ESX0009OB</v>
      </c>
      <c r="G26" s="104" t="n">
        <f aca="false">'Synergy-Compute Konfig'!L67</f>
        <v>0</v>
      </c>
      <c r="H26" s="104" t="n">
        <f aca="false">'Synergy-Compute Konfig'!L71</f>
        <v>0</v>
      </c>
      <c r="I26" s="104"/>
      <c r="J26" s="0" t="str">
        <f aca="false">Tabelle510222822[[#Headers],[RZ1 Frame 1.3 Compute Modul 3 Bay 6]]</f>
        <v>RZ1 Frame 1.3 Compute Modul 3 Bay 6</v>
      </c>
      <c r="K26" s="0" t="e">
        <f aca="false">VLOOKUP(A26,'IP-Adressen'!A:H,8,0)</f>
        <v>#N/A</v>
      </c>
    </row>
    <row r="27" customFormat="false" ht="14.4" hidden="false" customHeight="false" outlineLevel="0" collapsed="false">
      <c r="A27" s="105" t="str">
        <f aca="false">'Synergy-Compute Konfig'!M55</f>
        <v>A-DCB-STO0003</v>
      </c>
      <c r="B27" s="102" t="s">
        <v>917</v>
      </c>
      <c r="C27" s="104" t="n">
        <f aca="false">'Synergy-Compute Konfig'!M56</f>
        <v>0</v>
      </c>
      <c r="D27" s="104" t="n">
        <f aca="false">'Synergy-Compute Konfig'!M62</f>
        <v>0</v>
      </c>
      <c r="E27" s="104"/>
      <c r="F27" s="104" t="str">
        <f aca="false">'Synergy-Compute Konfig'!M66</f>
        <v>A-DCB-STO0003OB</v>
      </c>
      <c r="G27" s="104" t="n">
        <f aca="false">'Synergy-Compute Konfig'!M67</f>
        <v>0</v>
      </c>
      <c r="H27" s="104" t="n">
        <f aca="false">'Synergy-Compute Konfig'!M71</f>
        <v>0</v>
      </c>
      <c r="I27" s="104"/>
      <c r="J27" s="0" t="str">
        <f aca="false">Tabelle510222822[[#Headers],[RZ1 Frame 1.3 Compute Modul 1 Bay 7]]</f>
        <v>RZ1 Frame 1.3 Compute Modul 1 Bay 7</v>
      </c>
      <c r="K27" s="0" t="e">
        <f aca="false">VLOOKUP(A27,'IP-Adressen'!A:H,8,0)</f>
        <v>#N/A</v>
      </c>
    </row>
    <row r="28" customFormat="false" ht="14.4" hidden="false" customHeight="false" outlineLevel="0" collapsed="false">
      <c r="A28" s="105" t="str">
        <f aca="false">'Synergy-Compute Konfig'!N55</f>
        <v>A-DCB-ESX0010</v>
      </c>
      <c r="B28" s="102" t="s">
        <v>917</v>
      </c>
      <c r="C28" s="104" t="str">
        <f aca="false">'Synergy-Compute Konfig'!O56</f>
        <v>10.40.194.34</v>
      </c>
      <c r="D28" s="104" t="n">
        <f aca="false">'Synergy-Compute Konfig'!N62</f>
        <v>0</v>
      </c>
      <c r="E28" s="104"/>
      <c r="F28" s="104" t="str">
        <f aca="false">'Synergy-Compute Konfig'!N66</f>
        <v>A-DCB-ESX0010OB</v>
      </c>
      <c r="G28" s="104" t="n">
        <f aca="false">'Synergy-Compute Konfig'!N67</f>
        <v>0</v>
      </c>
      <c r="H28" s="104" t="n">
        <f aca="false">'Synergy-Compute Konfig'!N71</f>
        <v>0</v>
      </c>
      <c r="I28" s="104"/>
      <c r="J28" s="0" t="str">
        <f aca="false">Tabelle510222822[[#Headers],[RZ1 Frame 1.3 Compute Modul 2 Bay 12]]</f>
        <v>RZ1 Frame 1.3 Compute Modul 2 Bay 12</v>
      </c>
      <c r="K28" s="0" t="e">
        <f aca="false">VLOOKUP(A28,'IP-Adressen'!A:H,8,0)</f>
        <v>#N/A</v>
      </c>
    </row>
    <row r="29" customFormat="false" ht="14.4" hidden="false" customHeight="false" outlineLevel="0" collapsed="false">
      <c r="A29" s="105" t="str">
        <f aca="false">'Synergy-Compute Konfig'!O55</f>
        <v>B-DCB-ESX0001</v>
      </c>
      <c r="B29" s="102" t="s">
        <v>917</v>
      </c>
      <c r="C29" s="104" t="str">
        <f aca="false">'Synergy-Compute Konfig'!P56</f>
        <v>10.40.194.35</v>
      </c>
      <c r="D29" s="104" t="n">
        <f aca="false">'Synergy-Compute Konfig'!O62</f>
        <v>0</v>
      </c>
      <c r="E29" s="104"/>
      <c r="F29" s="104" t="str">
        <f aca="false">'Synergy-Compute Konfig'!O66</f>
        <v>B-DCB-ESX0001OB</v>
      </c>
      <c r="G29" s="104" t="n">
        <f aca="false">'Synergy-Compute Konfig'!O67</f>
        <v>0</v>
      </c>
      <c r="H29" s="104" t="n">
        <f aca="false">'Synergy-Compute Konfig'!O71</f>
        <v>0</v>
      </c>
      <c r="I29" s="104"/>
      <c r="J29" s="0" t="str">
        <f aca="false">Tabelle510222822[[#Headers],[RZ2 Frame 2.1 Compute Modul 1 Bay 4]]</f>
        <v>RZ2 Frame 2.1 Compute Modul 1 Bay 4</v>
      </c>
      <c r="K29" s="0" t="e">
        <f aca="false">VLOOKUP(A29,'IP-Adressen'!A:H,8,0)</f>
        <v>#N/A</v>
      </c>
    </row>
    <row r="30" customFormat="false" ht="14.4" hidden="false" customHeight="false" outlineLevel="0" collapsed="false">
      <c r="A30" s="105" t="str">
        <f aca="false">'Synergy-Compute Konfig'!P55</f>
        <v>B-DCB-ESX0002</v>
      </c>
      <c r="B30" s="102" t="s">
        <v>917</v>
      </c>
      <c r="C30" s="104" t="str">
        <f aca="false">'Synergy-Compute Konfig'!P56</f>
        <v>10.40.194.35</v>
      </c>
      <c r="D30" s="104" t="n">
        <f aca="false">'Synergy-Compute Konfig'!P62</f>
        <v>0</v>
      </c>
      <c r="E30" s="104"/>
      <c r="F30" s="104" t="str">
        <f aca="false">'Synergy-Compute Konfig'!P66</f>
        <v>B-DCB-ESX0002OB</v>
      </c>
      <c r="G30" s="104" t="n">
        <f aca="false">'Synergy-Compute Konfig'!P67</f>
        <v>0</v>
      </c>
      <c r="H30" s="104" t="n">
        <f aca="false">'Synergy-Compute Konfig'!P71</f>
        <v>0</v>
      </c>
      <c r="I30" s="104"/>
      <c r="J30" s="0" t="str">
        <f aca="false">Tabelle510222822[[#Headers],[RZ2 Frame 2.1 Compute Modul 2 Bay 5]]</f>
        <v>RZ2 Frame 2.1 Compute Modul 2 Bay 5</v>
      </c>
      <c r="K30" s="0" t="e">
        <f aca="false">VLOOKUP(A30,'IP-Adressen'!A:H,8,0)</f>
        <v>#N/A</v>
      </c>
    </row>
    <row r="31" customFormat="false" ht="14.4" hidden="false" customHeight="false" outlineLevel="0" collapsed="false">
      <c r="A31" s="105" t="str">
        <f aca="false">'Synergy-Compute Konfig'!Q55</f>
        <v>B-DCB-ESX0003</v>
      </c>
      <c r="B31" s="102" t="s">
        <v>917</v>
      </c>
      <c r="C31" s="104" t="str">
        <f aca="false">'Synergy-Compute Konfig'!Q56</f>
        <v>10.40.194.36</v>
      </c>
      <c r="D31" s="104" t="n">
        <f aca="false">'Synergy-Compute Konfig'!Q62</f>
        <v>0</v>
      </c>
      <c r="E31" s="104"/>
      <c r="F31" s="104" t="str">
        <f aca="false">'Synergy-Compute Konfig'!Q66</f>
        <v>B-DCB-ESX0003OB</v>
      </c>
      <c r="G31" s="104" t="n">
        <f aca="false">'Synergy-Compute Konfig'!Q67</f>
        <v>0</v>
      </c>
      <c r="H31" s="104" t="n">
        <f aca="false">'Synergy-Compute Konfig'!Q71</f>
        <v>0</v>
      </c>
      <c r="I31" s="104"/>
      <c r="J31" s="0" t="str">
        <f aca="false">Tabelle510222822[[#Headers],[RZ2 Frame 2.1 Compute Modul 3 Bay 6]]</f>
        <v>RZ2 Frame 2.1 Compute Modul 3 Bay 6</v>
      </c>
      <c r="K31" s="0" t="e">
        <f aca="false">VLOOKUP(A31,'IP-Adressen'!A:H,8,0)</f>
        <v>#N/A</v>
      </c>
    </row>
    <row r="32" customFormat="false" ht="14.4" hidden="false" customHeight="false" outlineLevel="0" collapsed="false">
      <c r="A32" s="105" t="str">
        <f aca="false">'Synergy-Compute Konfig'!R55</f>
        <v>B-DCB-STO0001</v>
      </c>
      <c r="B32" s="102" t="s">
        <v>917</v>
      </c>
      <c r="C32" s="104" t="n">
        <f aca="false">'Synergy-Compute Konfig'!R56</f>
        <v>0</v>
      </c>
      <c r="D32" s="104" t="n">
        <f aca="false">'Synergy-Compute Konfig'!R62</f>
        <v>0</v>
      </c>
      <c r="E32" s="104"/>
      <c r="F32" s="104" t="str">
        <f aca="false">'Synergy-Compute Konfig'!R66</f>
        <v>B-DCB-STO0001OB</v>
      </c>
      <c r="G32" s="104" t="n">
        <f aca="false">'Synergy-Compute Konfig'!R67</f>
        <v>0</v>
      </c>
      <c r="H32" s="104" t="n">
        <f aca="false">'Synergy-Compute Konfig'!R71</f>
        <v>0</v>
      </c>
      <c r="I32" s="104"/>
      <c r="J32" s="0" t="str">
        <f aca="false">Tabelle510222822[[#Headers],[RZ2 Frame 2.1 Compute Modul 1 Bay 7]]</f>
        <v>RZ2 Frame 2.1 Compute Modul 1 Bay 7</v>
      </c>
      <c r="K32" s="0" t="e">
        <f aca="false">VLOOKUP(A32,'IP-Adressen'!A:H,8,0)</f>
        <v>#N/A</v>
      </c>
    </row>
    <row r="33" customFormat="false" ht="14.4" hidden="false" customHeight="false" outlineLevel="0" collapsed="false">
      <c r="A33" s="105" t="str">
        <f aca="false">'Synergy-Compute Konfig'!S55</f>
        <v>B-DCB-ESX0004</v>
      </c>
      <c r="B33" s="102" t="s">
        <v>917</v>
      </c>
      <c r="C33" s="104" t="str">
        <f aca="false">'Synergy-Compute Konfig'!S56</f>
        <v>10.40.194.38</v>
      </c>
      <c r="D33" s="104" t="n">
        <f aca="false">'Synergy-Compute Konfig'!S62</f>
        <v>0</v>
      </c>
      <c r="E33" s="104"/>
      <c r="F33" s="104" t="str">
        <f aca="false">'Synergy-Compute Konfig'!S66</f>
        <v>B-DCB-ESX0004OB</v>
      </c>
      <c r="G33" s="104" t="n">
        <f aca="false">'Synergy-Compute Konfig'!S67</f>
        <v>0</v>
      </c>
      <c r="H33" s="104" t="n">
        <f aca="false">'Synergy-Compute Konfig'!S71</f>
        <v>0</v>
      </c>
      <c r="I33" s="104"/>
      <c r="J33" s="0" t="str">
        <f aca="false">Tabelle510222822[[#Headers],[RZ2 Frame 2.2 Compute Modul 1 Bay 4]]</f>
        <v>RZ2 Frame 2.2 Compute Modul 1 Bay 4</v>
      </c>
      <c r="K33" s="0" t="e">
        <f aca="false">VLOOKUP(A33,'IP-Adressen'!A:H,8,0)</f>
        <v>#N/A</v>
      </c>
    </row>
    <row r="34" customFormat="false" ht="14.4" hidden="false" customHeight="false" outlineLevel="0" collapsed="false">
      <c r="A34" s="105" t="str">
        <f aca="false">'Synergy-Compute Konfig'!T55</f>
        <v>B-DCB-ESX0005</v>
      </c>
      <c r="B34" s="102" t="s">
        <v>917</v>
      </c>
      <c r="C34" s="104" t="str">
        <f aca="false">'Synergy-Compute Konfig'!T56</f>
        <v>10.40.194.39</v>
      </c>
      <c r="D34" s="104" t="n">
        <f aca="false">'Synergy-Compute Konfig'!T62</f>
        <v>0</v>
      </c>
      <c r="E34" s="104"/>
      <c r="F34" s="104" t="str">
        <f aca="false">'Synergy-Compute Konfig'!T66</f>
        <v>B-DCB-ESX0005OB</v>
      </c>
      <c r="G34" s="104" t="n">
        <f aca="false">'Synergy-Compute Konfig'!T67</f>
        <v>0</v>
      </c>
      <c r="H34" s="104" t="n">
        <f aca="false">'Synergy-Compute Konfig'!T71</f>
        <v>0</v>
      </c>
      <c r="I34" s="104"/>
      <c r="J34" s="0" t="str">
        <f aca="false">Tabelle510222822[[#Headers],[RZ2 Frame 2.2 Compute Modul 2 Bay 5]]</f>
        <v>RZ2 Frame 2.2 Compute Modul 2 Bay 5</v>
      </c>
      <c r="K34" s="0" t="e">
        <f aca="false">VLOOKUP(A34,'IP-Adressen'!A:H,8,0)</f>
        <v>#N/A</v>
      </c>
    </row>
    <row r="35" customFormat="false" ht="14.4" hidden="false" customHeight="false" outlineLevel="0" collapsed="false">
      <c r="A35" s="105" t="str">
        <f aca="false">'Synergy-Compute Konfig'!U55</f>
        <v>B-DCB-ESX0006</v>
      </c>
      <c r="B35" s="102" t="s">
        <v>917</v>
      </c>
      <c r="C35" s="104" t="str">
        <f aca="false">'Synergy-Compute Konfig'!U56</f>
        <v>10.40.194.40</v>
      </c>
      <c r="D35" s="104" t="n">
        <f aca="false">'Synergy-Compute Konfig'!U62</f>
        <v>0</v>
      </c>
      <c r="E35" s="104"/>
      <c r="F35" s="104" t="str">
        <f aca="false">'Synergy-Compute Konfig'!U66</f>
        <v>B-DCB-ESX0006OB</v>
      </c>
      <c r="G35" s="104" t="n">
        <f aca="false">'Synergy-Compute Konfig'!U67</f>
        <v>0</v>
      </c>
      <c r="H35" s="104" t="n">
        <f aca="false">'Synergy-Compute Konfig'!U71</f>
        <v>0</v>
      </c>
      <c r="I35" s="104"/>
      <c r="J35" s="0" t="str">
        <f aca="false">Tabelle510222822[[#Headers],[RZ2 Frame 2.2 Compute Modul 3 Bay 6]]</f>
        <v>RZ2 Frame 2.2 Compute Modul 3 Bay 6</v>
      </c>
      <c r="K35" s="0" t="e">
        <f aca="false">VLOOKUP(A35,'IP-Adressen'!A:H,8,0)</f>
        <v>#N/A</v>
      </c>
    </row>
    <row r="36" customFormat="false" ht="14.4" hidden="false" customHeight="false" outlineLevel="0" collapsed="false">
      <c r="A36" s="105" t="str">
        <f aca="false">'Synergy-Compute Konfig'!V55</f>
        <v>B-DCB-STO0002</v>
      </c>
      <c r="B36" s="102" t="s">
        <v>917</v>
      </c>
      <c r="C36" s="104" t="n">
        <f aca="false">'Synergy-Compute Konfig'!V56</f>
        <v>0</v>
      </c>
      <c r="D36" s="104" t="n">
        <f aca="false">'Synergy-Compute Konfig'!V62</f>
        <v>0</v>
      </c>
      <c r="E36" s="104"/>
      <c r="F36" s="104" t="str">
        <f aca="false">'Synergy-Compute Konfig'!V66</f>
        <v>B-DCB-STO0002OB</v>
      </c>
      <c r="G36" s="104" t="n">
        <f aca="false">'Synergy-Compute Konfig'!V67</f>
        <v>0</v>
      </c>
      <c r="H36" s="104" t="n">
        <f aca="false">'Synergy-Compute Konfig'!V71</f>
        <v>0</v>
      </c>
      <c r="I36" s="104"/>
      <c r="J36" s="0" t="str">
        <f aca="false">Tabelle510222822[[#Headers],[RZ2 Frame 2.2 Compute Modul 1 Bay 7]]</f>
        <v>RZ2 Frame 2.2 Compute Modul 1 Bay 7</v>
      </c>
      <c r="K36" s="0" t="e">
        <f aca="false">VLOOKUP(A36,'IP-Adressen'!A:H,8,0)</f>
        <v>#N/A</v>
      </c>
    </row>
    <row r="37" customFormat="false" ht="14.4" hidden="false" customHeight="false" outlineLevel="0" collapsed="false">
      <c r="A37" s="105" t="str">
        <f aca="false">'Synergy-Compute Konfig'!W55</f>
        <v>B-DCB-ESX0007</v>
      </c>
      <c r="B37" s="102" t="s">
        <v>917</v>
      </c>
      <c r="C37" s="104" t="str">
        <f aca="false">'Synergy-Compute Konfig'!W56</f>
        <v>10.40.194.42</v>
      </c>
      <c r="D37" s="104" t="n">
        <f aca="false">'Synergy-Compute Konfig'!W62</f>
        <v>0</v>
      </c>
      <c r="E37" s="104"/>
      <c r="F37" s="104" t="str">
        <f aca="false">'Synergy-Compute Konfig'!W66</f>
        <v>B-DCB-ESX0007OB</v>
      </c>
      <c r="G37" s="104" t="n">
        <f aca="false">'Synergy-Compute Konfig'!W67</f>
        <v>0</v>
      </c>
      <c r="H37" s="104" t="n">
        <f aca="false">'Synergy-Compute Konfig'!W71</f>
        <v>0</v>
      </c>
      <c r="I37" s="104"/>
      <c r="J37" s="0" t="str">
        <f aca="false">Tabelle510222822[[#Headers],[RZ2 Frame 2.3 Compute Modul 1 Bay 4]]</f>
        <v>RZ2 Frame 2.3 Compute Modul 1 Bay 4</v>
      </c>
      <c r="K37" s="0" t="e">
        <f aca="false">VLOOKUP(A37,'IP-Adressen'!A:H,8,0)</f>
        <v>#N/A</v>
      </c>
    </row>
    <row r="38" customFormat="false" ht="14.4" hidden="false" customHeight="false" outlineLevel="0" collapsed="false">
      <c r="A38" s="105" t="str">
        <f aca="false">'Synergy-Compute Konfig'!X55</f>
        <v>B-DCB-ESX0008</v>
      </c>
      <c r="B38" s="102" t="s">
        <v>917</v>
      </c>
      <c r="C38" s="104" t="str">
        <f aca="false">'Synergy-Compute Konfig'!X56</f>
        <v>10.40.194.43</v>
      </c>
      <c r="D38" s="104" t="n">
        <f aca="false">'Synergy-Compute Konfig'!X62</f>
        <v>0</v>
      </c>
      <c r="E38" s="104"/>
      <c r="F38" s="104" t="str">
        <f aca="false">'Synergy-Compute Konfig'!X66</f>
        <v>B-DCB-ESX0008OB</v>
      </c>
      <c r="G38" s="104" t="n">
        <f aca="false">'Synergy-Compute Konfig'!X67</f>
        <v>0</v>
      </c>
      <c r="H38" s="104" t="n">
        <f aca="false">'Synergy-Compute Konfig'!X71</f>
        <v>0</v>
      </c>
      <c r="I38" s="104"/>
      <c r="J38" s="0" t="str">
        <f aca="false">Tabelle510222822[[#Headers],[RZ2 Frame 2.3 Compute Modul 2 Bay 5]]</f>
        <v>RZ2 Frame 2.3 Compute Modul 2 Bay 5</v>
      </c>
      <c r="K38" s="0" t="e">
        <f aca="false">VLOOKUP(A38,'IP-Adressen'!A:H,8,0)</f>
        <v>#N/A</v>
      </c>
    </row>
    <row r="39" customFormat="false" ht="14.4" hidden="false" customHeight="false" outlineLevel="0" collapsed="false">
      <c r="A39" s="105" t="str">
        <f aca="false">'Synergy-Compute Konfig'!Y55</f>
        <v>B-DCB-ESX0009</v>
      </c>
      <c r="B39" s="102" t="s">
        <v>917</v>
      </c>
      <c r="C39" s="104" t="str">
        <f aca="false">'Synergy-Compute Konfig'!Y56</f>
        <v>10.40.194.44</v>
      </c>
      <c r="D39" s="104" t="n">
        <f aca="false">'Synergy-Compute Konfig'!Y62</f>
        <v>0</v>
      </c>
      <c r="E39" s="104"/>
      <c r="F39" s="104" t="str">
        <f aca="false">'Synergy-Compute Konfig'!Y66</f>
        <v>B-DCB-ESX0009OB</v>
      </c>
      <c r="G39" s="104" t="n">
        <f aca="false">'Synergy-Compute Konfig'!Y67</f>
        <v>0</v>
      </c>
      <c r="H39" s="104" t="n">
        <f aca="false">'Synergy-Compute Konfig'!Y71</f>
        <v>0</v>
      </c>
      <c r="I39" s="104"/>
      <c r="J39" s="0" t="str">
        <f aca="false">Tabelle510222822[[#Headers],[RZ2 Frame 2.3 Compute Modul 3 Bay 6]]</f>
        <v>RZ2 Frame 2.3 Compute Modul 3 Bay 6</v>
      </c>
      <c r="K39" s="0" t="e">
        <f aca="false">VLOOKUP(A39,'IP-Adressen'!A:H,8,0)</f>
        <v>#N/A</v>
      </c>
    </row>
    <row r="40" customFormat="false" ht="14.4" hidden="false" customHeight="false" outlineLevel="0" collapsed="false">
      <c r="A40" s="105" t="str">
        <f aca="false">'Synergy-Compute Konfig'!Z55</f>
        <v>B-DCB-STO0003</v>
      </c>
      <c r="B40" s="102" t="s">
        <v>917</v>
      </c>
      <c r="C40" s="104" t="n">
        <f aca="false">'Synergy-Compute Konfig'!Z56</f>
        <v>0</v>
      </c>
      <c r="D40" s="104" t="n">
        <f aca="false">'Synergy-Compute Konfig'!Z62</f>
        <v>0</v>
      </c>
      <c r="E40" s="104"/>
      <c r="F40" s="104" t="str">
        <f aca="false">'Synergy-Compute Konfig'!Z66</f>
        <v>B-DCB-STO0003OB</v>
      </c>
      <c r="G40" s="104" t="n">
        <f aca="false">'Synergy-Compute Konfig'!Z67</f>
        <v>0</v>
      </c>
      <c r="H40" s="104" t="n">
        <f aca="false">'Synergy-Compute Konfig'!Z71</f>
        <v>0</v>
      </c>
      <c r="I40" s="104"/>
      <c r="J40" s="0" t="str">
        <f aca="false">Tabelle510222822[[#Headers],[RZ2 Frame 2.3 Compute Modul 1 Bay 7]]</f>
        <v>RZ2 Frame 2.3 Compute Modul 1 Bay 7</v>
      </c>
      <c r="K40" s="0" t="e">
        <f aca="false">VLOOKUP(A40,'IP-Adressen'!A:H,8,0)</f>
        <v>#N/A</v>
      </c>
    </row>
    <row r="41" customFormat="false" ht="14.4" hidden="false" customHeight="false" outlineLevel="0" collapsed="false">
      <c r="A41" s="105" t="str">
        <f aca="false">'Synergy-Compute Konfig'!AA55</f>
        <v>B-DCB-ESX0010</v>
      </c>
      <c r="B41" s="102" t="s">
        <v>917</v>
      </c>
      <c r="C41" s="104" t="str">
        <f aca="false">'Synergy-Compute Konfig'!AA56</f>
        <v>10.40.194.46</v>
      </c>
      <c r="D41" s="104" t="n">
        <f aca="false">'Synergy-Compute Konfig'!AA62</f>
        <v>0</v>
      </c>
      <c r="E41" s="104"/>
      <c r="F41" s="104" t="str">
        <f aca="false">'Synergy-Compute Konfig'!AA66</f>
        <v>B-DCB-ESX0010OB</v>
      </c>
      <c r="G41" s="104" t="n">
        <f aca="false">'Synergy-Compute Konfig'!AA67</f>
        <v>0</v>
      </c>
      <c r="H41" s="104" t="n">
        <f aca="false">'Synergy-Compute Konfig'!AA71</f>
        <v>0</v>
      </c>
      <c r="I41" s="104"/>
      <c r="J41" s="0" t="str">
        <f aca="false">Tabelle510222822[[#Headers],[RZ2 Frame 2.3 Compute Modul 2 Bay 12]]</f>
        <v>RZ2 Frame 2.3 Compute Modul 2 Bay 12</v>
      </c>
      <c r="K41" s="0" t="e">
        <f aca="false">VLOOKUP(A41,'IP-Adressen'!A:H,8,0)</f>
        <v>#N/A</v>
      </c>
    </row>
    <row r="42" customFormat="false" ht="14.4" hidden="false" customHeight="false" outlineLevel="0" collapsed="false">
      <c r="H42" s="104"/>
      <c r="I42" s="104"/>
      <c r="K42" s="0" t="e">
        <f aca="false">VLOOKUP(A42,'IP-Adressen'!A:H,8,0)</f>
        <v>#N/A</v>
      </c>
    </row>
    <row r="43" customFormat="false" ht="14.4" hidden="false" customHeight="false" outlineLevel="0" collapsed="false">
      <c r="A43" s="106" t="s">
        <v>773</v>
      </c>
      <c r="B43" s="0" t="s">
        <v>915</v>
      </c>
      <c r="C43" s="0" t="str">
        <f aca="false">VLOOKUP($A43,'IP-Adressen'!$A:$F,5,0)</f>
        <v>10.40.72.10</v>
      </c>
      <c r="D43" s="104" t="str">
        <f aca="false">VLOOKUP($A43,'IP-Adressen'!$A:$F,6,0)</f>
        <v>2a0f:2687:7::10</v>
      </c>
      <c r="E43" s="104" t="n">
        <f aca="false">VLOOKUP($A43,'IP-Adressen'!$A:$F,3,0)</f>
        <v>1400</v>
      </c>
      <c r="H43" s="0" t="n">
        <f aca="false">VLOOKUP(A43,'IP-Adressen'!A:F,3,0)</f>
        <v>1400</v>
      </c>
      <c r="I43" s="104" t="s">
        <v>919</v>
      </c>
      <c r="J43" s="0" t="s">
        <v>920</v>
      </c>
      <c r="K43" s="0" t="str">
        <f aca="false">VLOOKUP(A43,'IP-Adressen'!A:H,8,0)</f>
        <v>Shared Services</v>
      </c>
    </row>
    <row r="44" customFormat="false" ht="14.4" hidden="false" customHeight="false" outlineLevel="0" collapsed="false">
      <c r="A44" s="106" t="s">
        <v>776</v>
      </c>
      <c r="B44" s="0" t="s">
        <v>915</v>
      </c>
      <c r="C44" s="0" t="str">
        <f aca="false">VLOOKUP($A44,'IP-Adressen'!$A:$F,5,0)</f>
        <v>10.40.72.11</v>
      </c>
      <c r="D44" s="104" t="str">
        <f aca="false">VLOOKUP($A44,'IP-Adressen'!$A:$F,6,0)</f>
        <v>2a0f:2687:7::11</v>
      </c>
      <c r="E44" s="104" t="n">
        <f aca="false">VLOOKUP($A44,'IP-Adressen'!$A:$F,3,0)</f>
        <v>1400</v>
      </c>
      <c r="H44" s="0" t="n">
        <f aca="false">VLOOKUP(A44,'IP-Adressen'!A:F,3,0)</f>
        <v>1400</v>
      </c>
      <c r="I44" s="0" t="s">
        <v>921</v>
      </c>
      <c r="J44" s="0" t="s">
        <v>922</v>
      </c>
      <c r="K44" s="0" t="str">
        <f aca="false">VLOOKUP(A44,'IP-Adressen'!A:H,8,0)</f>
        <v>Shared Services</v>
      </c>
    </row>
    <row r="45" customFormat="false" ht="14.4" hidden="false" customHeight="false" outlineLevel="0" collapsed="false">
      <c r="A45" s="0" t="s">
        <v>923</v>
      </c>
      <c r="B45" s="0" t="s">
        <v>915</v>
      </c>
      <c r="C45" s="0" t="e">
        <f aca="false">VLOOKUP($A45,'IP-Adressen'!$A:$F,5,0)</f>
        <v>#N/A</v>
      </c>
      <c r="D45" s="104" t="e">
        <f aca="false">VLOOKUP($A45,'IP-Adressen'!$A:$F,6,0)</f>
        <v>#N/A</v>
      </c>
      <c r="E45" s="104" t="e">
        <f aca="false">VLOOKUP($A45,'IP-Adressen'!$A:$F,3,0)</f>
        <v>#N/A</v>
      </c>
      <c r="H45" s="0" t="e">
        <f aca="false">VLOOKUP(A45,'IP-Adressen'!A:F,3,0)</f>
        <v>#N/A</v>
      </c>
      <c r="I45" s="0" t="s">
        <v>924</v>
      </c>
      <c r="J45" s="0" t="s">
        <v>925</v>
      </c>
      <c r="K45" s="0" t="e">
        <f aca="false">VLOOKUP(A45,'IP-Adressen'!A:H,8,0)</f>
        <v>#N/A</v>
      </c>
    </row>
    <row r="46" customFormat="false" ht="14.4" hidden="false" customHeight="false" outlineLevel="0" collapsed="false">
      <c r="A46" s="104" t="s">
        <v>926</v>
      </c>
      <c r="B46" s="104" t="s">
        <v>915</v>
      </c>
      <c r="C46" s="0" t="e">
        <f aca="false">VLOOKUP($A46,'IP-Adressen'!$A:$F,5,0)</f>
        <v>#N/A</v>
      </c>
      <c r="D46" s="104" t="e">
        <f aca="false">VLOOKUP($A46,'IP-Adressen'!$A:$F,6,0)</f>
        <v>#N/A</v>
      </c>
      <c r="E46" s="104" t="e">
        <f aca="false">VLOOKUP($A46,'IP-Adressen'!$A:$F,3,0)</f>
        <v>#N/A</v>
      </c>
      <c r="H46" s="0" t="e">
        <f aca="false">VLOOKUP(A46,'IP-Adressen'!A:F,3,0)</f>
        <v>#N/A</v>
      </c>
      <c r="I46" s="104" t="s">
        <v>927</v>
      </c>
      <c r="J46" s="0" t="s">
        <v>928</v>
      </c>
      <c r="K46" s="0" t="e">
        <f aca="false">VLOOKUP(A46,'IP-Adressen'!A:H,8,0)</f>
        <v>#N/A</v>
      </c>
    </row>
    <row r="47" s="109" customFormat="true" ht="14.4" hidden="false" customHeight="false" outlineLevel="0" collapsed="false">
      <c r="A47" s="107" t="s">
        <v>789</v>
      </c>
      <c r="B47" s="108" t="s">
        <v>915</v>
      </c>
      <c r="C47" s="109" t="str">
        <f aca="false">VLOOKUP($A47,'IP-Adressen'!$A:$F,5,0)</f>
        <v>10.40.208.10</v>
      </c>
      <c r="D47" s="104" t="str">
        <f aca="false">VLOOKUP($A47,'IP-Adressen'!$A:$F,6,0)</f>
        <v>2a0f:2687:8:0e::10</v>
      </c>
      <c r="E47" s="104" t="n">
        <f aca="false">VLOOKUP($A47,'IP-Adressen'!$A:$F,3,0)</f>
        <v>2114</v>
      </c>
      <c r="H47" s="109" t="n">
        <f aca="false">VLOOKUP(A47,'IP-Adressen'!A:F,3,0)</f>
        <v>2114</v>
      </c>
      <c r="I47" s="108"/>
      <c r="J47" s="109" t="s">
        <v>929</v>
      </c>
      <c r="K47" s="109" t="str">
        <f aca="false">VLOOKUP(A47,'IP-Adressen'!A:H,8,0)</f>
        <v>Management (MGMT)</v>
      </c>
    </row>
    <row r="48" customFormat="false" ht="14.4" hidden="false" customHeight="false" outlineLevel="0" collapsed="false">
      <c r="A48" s="104" t="s">
        <v>792</v>
      </c>
      <c r="B48" s="104" t="s">
        <v>915</v>
      </c>
      <c r="C48" s="0" t="str">
        <f aca="false">VLOOKUP($A48,'IP-Adressen'!$A:$F,5,0)</f>
        <v>10.40.208.11</v>
      </c>
      <c r="D48" s="104" t="str">
        <f aca="false">VLOOKUP($A48,'IP-Adressen'!$A:$F,6,0)</f>
        <v>2a0f:2687:8:0e::11</v>
      </c>
      <c r="E48" s="104" t="n">
        <f aca="false">VLOOKUP($A48,'IP-Adressen'!$A:$F,3,0)</f>
        <v>2114</v>
      </c>
      <c r="H48" s="0" t="n">
        <f aca="false">VLOOKUP(A48,'IP-Adressen'!A:F,3,0)</f>
        <v>2114</v>
      </c>
      <c r="I48" s="104"/>
      <c r="J48" s="0" t="s">
        <v>930</v>
      </c>
      <c r="K48" s="0" t="str">
        <f aca="false">VLOOKUP(A48,'IP-Adressen'!A:H,8,0)</f>
        <v>Management (MGMT)</v>
      </c>
    </row>
    <row r="49" customFormat="false" ht="14.4" hidden="false" customHeight="false" outlineLevel="0" collapsed="false">
      <c r="A49" s="106" t="s">
        <v>795</v>
      </c>
      <c r="B49" s="0" t="s">
        <v>915</v>
      </c>
      <c r="C49" s="0" t="str">
        <f aca="false">VLOOKUP($A49,'IP-Adressen'!$A:$F,5,0)</f>
        <v>10.40.208.15</v>
      </c>
      <c r="D49" s="104" t="str">
        <f aca="false">VLOOKUP($A49,'IP-Adressen'!$A:$F,6,0)</f>
        <v>2a0f:2687:8:0e::12</v>
      </c>
      <c r="E49" s="104" t="n">
        <f aca="false">VLOOKUP($A49,'IP-Adressen'!$A:$F,3,0)</f>
        <v>2114</v>
      </c>
      <c r="H49" s="0" t="n">
        <f aca="false">VLOOKUP(A49,'IP-Adressen'!A:F,3,0)</f>
        <v>2114</v>
      </c>
      <c r="J49" s="0" t="s">
        <v>931</v>
      </c>
      <c r="K49" s="0" t="str">
        <f aca="false">VLOOKUP(A49,'IP-Adressen'!A:H,8,0)</f>
        <v>Management (MGMT)</v>
      </c>
    </row>
    <row r="50" customFormat="false" ht="14.4" hidden="false" customHeight="false" outlineLevel="0" collapsed="false">
      <c r="A50" s="0" t="s">
        <v>798</v>
      </c>
      <c r="B50" s="0" t="s">
        <v>915</v>
      </c>
      <c r="C50" s="0" t="str">
        <f aca="false">VLOOKUP($A50,'IP-Adressen'!$A:$F,5,0)</f>
        <v>10.40.208.16</v>
      </c>
      <c r="D50" s="104" t="str">
        <f aca="false">VLOOKUP($A50,'IP-Adressen'!$A:$F,6,0)</f>
        <v>2a0f:2687:8:0e::13</v>
      </c>
      <c r="E50" s="104" t="n">
        <f aca="false">VLOOKUP($A50,'IP-Adressen'!$A:$F,3,0)</f>
        <v>2114</v>
      </c>
      <c r="H50" s="0" t="n">
        <f aca="false">VLOOKUP(A50,'IP-Adressen'!A:F,3,0)</f>
        <v>2114</v>
      </c>
      <c r="J50" s="0" t="s">
        <v>932</v>
      </c>
      <c r="K50" s="0" t="str">
        <f aca="false">VLOOKUP(A50,'IP-Adressen'!A:H,8,0)</f>
        <v>Management (MGMT)</v>
      </c>
    </row>
    <row r="51" customFormat="false" ht="14.4" hidden="false" customHeight="false" outlineLevel="0" collapsed="false">
      <c r="A51" s="106" t="s">
        <v>801</v>
      </c>
      <c r="B51" s="0" t="s">
        <v>915</v>
      </c>
      <c r="C51" s="0" t="str">
        <f aca="false">VLOOKUP($A51,'IP-Adressen'!$A:$F,5,0)</f>
        <v>10.40.73.15</v>
      </c>
      <c r="D51" s="104" t="n">
        <f aca="false">VLOOKUP($A51,'IP-Adressen'!$A:$F,6,0)</f>
        <v>0</v>
      </c>
      <c r="E51" s="104" t="n">
        <f aca="false">VLOOKUP($A51,'IP-Adressen'!$A:$F,3,0)</f>
        <v>2114</v>
      </c>
      <c r="H51" s="0" t="n">
        <f aca="false">VLOOKUP(A51,'IP-Adressen'!A:F,3,0)</f>
        <v>2114</v>
      </c>
      <c r="J51" s="0" t="s">
        <v>933</v>
      </c>
      <c r="K51" s="0" t="str">
        <f aca="false">VLOOKUP(A51,'IP-Adressen'!A:H,8,0)</f>
        <v>Shared Services</v>
      </c>
    </row>
    <row r="52" customFormat="false" ht="14.4" hidden="false" customHeight="false" outlineLevel="0" collapsed="false">
      <c r="A52" s="0" t="s">
        <v>803</v>
      </c>
      <c r="B52" s="0" t="s">
        <v>915</v>
      </c>
      <c r="C52" s="0" t="str">
        <f aca="false">VLOOKUP($A52,'IP-Adressen'!$A:$F,5,0)</f>
        <v>10.40.73.16</v>
      </c>
      <c r="D52" s="104" t="n">
        <f aca="false">VLOOKUP($A52,'IP-Adressen'!$A:$F,6,0)</f>
        <v>0</v>
      </c>
      <c r="E52" s="104" t="n">
        <f aca="false">VLOOKUP($A52,'IP-Adressen'!$A:$F,3,0)</f>
        <v>2114</v>
      </c>
      <c r="H52" s="0" t="n">
        <f aca="false">VLOOKUP(A52,'IP-Adressen'!A:F,3,0)</f>
        <v>2114</v>
      </c>
      <c r="J52" s="0" t="s">
        <v>934</v>
      </c>
      <c r="K52" s="0" t="str">
        <f aca="false">VLOOKUP(A52,'IP-Adressen'!A:H,8,0)</f>
        <v>Shared Services</v>
      </c>
    </row>
    <row r="53" customFormat="false" ht="14.4" hidden="false" customHeight="false" outlineLevel="0" collapsed="false">
      <c r="A53" s="0" t="s">
        <v>805</v>
      </c>
      <c r="B53" s="0" t="s">
        <v>915</v>
      </c>
      <c r="C53" s="0" t="str">
        <f aca="false">VLOOKUP($A53,'IP-Adressen'!$A:$F,5,0)</f>
        <v>10.40.72.25</v>
      </c>
      <c r="D53" s="104" t="n">
        <f aca="false">VLOOKUP($A53,'IP-Adressen'!$A:$F,6,0)</f>
        <v>0</v>
      </c>
      <c r="E53" s="104" t="n">
        <f aca="false">VLOOKUP($A53,'IP-Adressen'!$A:$F,3,0)</f>
        <v>2114</v>
      </c>
      <c r="H53" s="0" t="n">
        <f aca="false">VLOOKUP(A53,'IP-Adressen'!A:F,3,0)</f>
        <v>2114</v>
      </c>
      <c r="J53" s="0" t="s">
        <v>935</v>
      </c>
      <c r="K53" s="0" t="str">
        <f aca="false">VLOOKUP(A53,'IP-Adressen'!A:H,8,0)</f>
        <v>Shared Services</v>
      </c>
    </row>
    <row r="54" customFormat="false" ht="14.4" hidden="false" customHeight="false" outlineLevel="0" collapsed="false">
      <c r="A54" s="0" t="s">
        <v>807</v>
      </c>
      <c r="B54" s="0" t="s">
        <v>915</v>
      </c>
      <c r="C54" s="0" t="str">
        <f aca="false">VLOOKUP($A54,'IP-Adressen'!$A:$F,5,0)</f>
        <v>10.40.72.26</v>
      </c>
      <c r="D54" s="104" t="n">
        <f aca="false">VLOOKUP($A54,'IP-Adressen'!$A:$F,6,0)</f>
        <v>0</v>
      </c>
      <c r="E54" s="104" t="n">
        <f aca="false">VLOOKUP($A54,'IP-Adressen'!$A:$F,3,0)</f>
        <v>2114</v>
      </c>
      <c r="H54" s="0" t="n">
        <f aca="false">VLOOKUP(A54,'IP-Adressen'!A:F,3,0)</f>
        <v>2114</v>
      </c>
      <c r="J54" s="0" t="s">
        <v>935</v>
      </c>
      <c r="K54" s="0" t="str">
        <f aca="false">VLOOKUP(A54,'IP-Adressen'!A:H,8,0)</f>
        <v>Shared Services</v>
      </c>
    </row>
    <row r="55" customFormat="false" ht="14.4" hidden="false" customHeight="false" outlineLevel="0" collapsed="false">
      <c r="A55" s="0" t="s">
        <v>809</v>
      </c>
      <c r="B55" s="0" t="s">
        <v>936</v>
      </c>
      <c r="C55" s="0" t="n">
        <f aca="false">VLOOKUP($A55,'IP-Adressen'!$A:$F,5,0)</f>
        <v>0</v>
      </c>
      <c r="D55" s="104" t="n">
        <f aca="false">VLOOKUP($A55,'IP-Adressen'!$A:$F,6,0)</f>
        <v>0</v>
      </c>
      <c r="E55" s="104" t="n">
        <f aca="false">VLOOKUP($A55,'IP-Adressen'!$A:$F,3,0)</f>
        <v>2114</v>
      </c>
      <c r="H55" s="0" t="n">
        <f aca="false">VLOOKUP(A55,'IP-Adressen'!A:F,3,0)</f>
        <v>2114</v>
      </c>
      <c r="J55" s="0" t="s">
        <v>937</v>
      </c>
      <c r="K55" s="0" t="str">
        <f aca="false">VLOOKUP(A55,'IP-Adressen'!A:H,8,0)</f>
        <v>Transfer Zone</v>
      </c>
    </row>
    <row r="56" customFormat="false" ht="14.4" hidden="false" customHeight="false" outlineLevel="0" collapsed="false">
      <c r="A56" s="0" t="s">
        <v>812</v>
      </c>
      <c r="B56" s="0" t="s">
        <v>936</v>
      </c>
      <c r="C56" s="0" t="n">
        <f aca="false">VLOOKUP($A56,'IP-Adressen'!$A:$F,5,0)</f>
        <v>0</v>
      </c>
      <c r="D56" s="104" t="n">
        <f aca="false">VLOOKUP($A56,'IP-Adressen'!$A:$F,6,0)</f>
        <v>0</v>
      </c>
      <c r="E56" s="104" t="n">
        <f aca="false">VLOOKUP($A56,'IP-Adressen'!$A:$F,3,0)</f>
        <v>2114</v>
      </c>
      <c r="H56" s="0" t="n">
        <f aca="false">VLOOKUP(A56,'IP-Adressen'!A:F,3,0)</f>
        <v>2114</v>
      </c>
      <c r="J56" s="0" t="s">
        <v>938</v>
      </c>
      <c r="K56" s="0" t="str">
        <f aca="false">VLOOKUP(A56,'IP-Adressen'!A:H,8,0)</f>
        <v>Transfer Zone</v>
      </c>
    </row>
    <row r="57" customFormat="false" ht="14.4" hidden="false" customHeight="false" outlineLevel="0" collapsed="false">
      <c r="A57" s="0" t="s">
        <v>814</v>
      </c>
      <c r="B57" s="0" t="s">
        <v>936</v>
      </c>
      <c r="C57" s="0" t="n">
        <f aca="false">VLOOKUP($A57,'IP-Adressen'!$A:$F,5,0)</f>
        <v>0</v>
      </c>
      <c r="D57" s="104" t="n">
        <f aca="false">VLOOKUP($A57,'IP-Adressen'!$A:$F,6,0)</f>
        <v>0</v>
      </c>
      <c r="E57" s="104" t="n">
        <f aca="false">VLOOKUP($A57,'IP-Adressen'!$A:$F,3,0)</f>
        <v>2114</v>
      </c>
      <c r="H57" s="0" t="n">
        <f aca="false">VLOOKUP(A57,'IP-Adressen'!A:F,3,0)</f>
        <v>2114</v>
      </c>
      <c r="J57" s="0" t="s">
        <v>939</v>
      </c>
      <c r="K57" s="0" t="str">
        <f aca="false">VLOOKUP(A57,'IP-Adressen'!A:H,8,0)</f>
        <v>Transfer Zone</v>
      </c>
    </row>
    <row r="58" customFormat="false" ht="14.4" hidden="false" customHeight="false" outlineLevel="0" collapsed="false">
      <c r="A58" s="0" t="s">
        <v>816</v>
      </c>
      <c r="B58" s="0" t="s">
        <v>940</v>
      </c>
      <c r="C58" s="0" t="str">
        <f aca="false">VLOOKUP($A58,'IP-Adressen'!$A:$F,5,0)</f>
        <v>10.40.73.12</v>
      </c>
      <c r="D58" s="104" t="n">
        <f aca="false">VLOOKUP($A58,'IP-Adressen'!$A:$F,6,0)</f>
        <v>0</v>
      </c>
      <c r="E58" s="104" t="n">
        <f aca="false">VLOOKUP($A58,'IP-Adressen'!$A:$F,3,0)</f>
        <v>2114</v>
      </c>
      <c r="H58" s="0" t="n">
        <f aca="false">VLOOKUP(A58,'IP-Adressen'!A:F,3,0)</f>
        <v>2114</v>
      </c>
      <c r="J58" s="0" t="s">
        <v>941</v>
      </c>
      <c r="K58" s="0" t="str">
        <f aca="false">VLOOKUP(A58,'IP-Adressen'!A:H,8,0)</f>
        <v>Shared Services</v>
      </c>
    </row>
    <row r="59" customFormat="false" ht="14.4" hidden="false" customHeight="false" outlineLevel="0" collapsed="false">
      <c r="A59" s="0" t="s">
        <v>818</v>
      </c>
      <c r="B59" s="0" t="s">
        <v>940</v>
      </c>
      <c r="C59" s="0" t="str">
        <f aca="false">VLOOKUP($A59,'IP-Adressen'!$A:$F,5,0)</f>
        <v>10.40.73.14</v>
      </c>
      <c r="D59" s="104" t="n">
        <f aca="false">VLOOKUP($A59,'IP-Adressen'!$A:$F,6,0)</f>
        <v>0</v>
      </c>
      <c r="E59" s="104" t="n">
        <f aca="false">VLOOKUP($A59,'IP-Adressen'!$A:$F,3,0)</f>
        <v>2114</v>
      </c>
      <c r="H59" s="0" t="n">
        <f aca="false">VLOOKUP(A59,'IP-Adressen'!A:F,3,0)</f>
        <v>2114</v>
      </c>
      <c r="J59" s="0" t="s">
        <v>942</v>
      </c>
      <c r="K59" s="0" t="str">
        <f aca="false">VLOOKUP(A59,'IP-Adressen'!A:H,8,0)</f>
        <v>Shared Services</v>
      </c>
    </row>
    <row r="60" customFormat="false" ht="14.4" hidden="false" customHeight="false" outlineLevel="0" collapsed="false">
      <c r="A60" s="0" t="s">
        <v>820</v>
      </c>
      <c r="B60" s="0" t="s">
        <v>915</v>
      </c>
      <c r="C60" s="0" t="str">
        <f aca="false">VLOOKUP($A60,'IP-Adressen'!$A:$F,5,0)</f>
        <v>10.40.72.27</v>
      </c>
      <c r="D60" s="104" t="n">
        <f aca="false">VLOOKUP($A60,'IP-Adressen'!$A:$F,6,0)</f>
        <v>0</v>
      </c>
      <c r="E60" s="104" t="n">
        <f aca="false">VLOOKUP($A60,'IP-Adressen'!$A:$F,3,0)</f>
        <v>2114</v>
      </c>
      <c r="H60" s="0" t="n">
        <f aca="false">VLOOKUP(A60,'IP-Adressen'!A:F,3,0)</f>
        <v>2114</v>
      </c>
      <c r="J60" s="0" t="s">
        <v>943</v>
      </c>
      <c r="K60" s="0" t="str">
        <f aca="false">VLOOKUP(A60,'IP-Adressen'!A:H,8,0)</f>
        <v>Management (MGMT)</v>
      </c>
    </row>
    <row r="61" customFormat="false" ht="14.4" hidden="false" customHeight="false" outlineLevel="0" collapsed="false">
      <c r="A61" s="0" t="s">
        <v>822</v>
      </c>
      <c r="B61" s="0" t="s">
        <v>915</v>
      </c>
      <c r="C61" s="0" t="str">
        <f aca="false">VLOOKUP($A61,'IP-Adressen'!$A:$F,5,0)</f>
        <v>10.40.72.28</v>
      </c>
      <c r="D61" s="104" t="n">
        <f aca="false">VLOOKUP($A61,'IP-Adressen'!$A:$F,6,0)</f>
        <v>0</v>
      </c>
      <c r="E61" s="104" t="n">
        <f aca="false">VLOOKUP($A61,'IP-Adressen'!$A:$F,3,0)</f>
        <v>2114</v>
      </c>
      <c r="H61" s="0" t="n">
        <f aca="false">VLOOKUP(A61,'IP-Adressen'!A:F,3,0)</f>
        <v>2114</v>
      </c>
      <c r="J61" s="0" t="s">
        <v>944</v>
      </c>
      <c r="K61" s="0" t="str">
        <f aca="false">VLOOKUP(A61,'IP-Adressen'!A:H,8,0)</f>
        <v>Management (MGMT)</v>
      </c>
    </row>
    <row r="62" customFormat="false" ht="14.4" hidden="false" customHeight="false" outlineLevel="0" collapsed="false">
      <c r="A62" s="0" t="s">
        <v>824</v>
      </c>
      <c r="B62" s="0" t="s">
        <v>915</v>
      </c>
      <c r="C62" s="0" t="str">
        <f aca="false">VLOOKUP($A62,'IP-Adressen'!$A:$F,5,0)</f>
        <v>10.40.72.29</v>
      </c>
      <c r="D62" s="104" t="n">
        <f aca="false">VLOOKUP($A62,'IP-Adressen'!$A:$F,6,0)</f>
        <v>0</v>
      </c>
      <c r="E62" s="104" t="n">
        <f aca="false">VLOOKUP($A62,'IP-Adressen'!$A:$F,3,0)</f>
        <v>2114</v>
      </c>
      <c r="H62" s="0" t="n">
        <f aca="false">VLOOKUP(A62,'IP-Adressen'!A:F,3,0)</f>
        <v>2114</v>
      </c>
      <c r="J62" s="0" t="s">
        <v>945</v>
      </c>
      <c r="K62" s="0" t="str">
        <f aca="false">VLOOKUP(A62,'IP-Adressen'!A:H,8,0)</f>
        <v>Management (MGMT)</v>
      </c>
    </row>
    <row r="63" customFormat="false" ht="14.4" hidden="false" customHeight="false" outlineLevel="0" collapsed="false">
      <c r="A63" s="0" t="s">
        <v>779</v>
      </c>
      <c r="B63" s="0" t="s">
        <v>915</v>
      </c>
      <c r="C63" s="0" t="str">
        <f aca="false">VLOOKUP($A63,'IP-Adressen'!$A:$F,5,0)</f>
        <v>10.40.72.20</v>
      </c>
      <c r="D63" s="104" t="n">
        <f aca="false">VLOOKUP($A63,'IP-Adressen'!$A:$F,6,0)</f>
        <v>0</v>
      </c>
      <c r="E63" s="104" t="n">
        <f aca="false">VLOOKUP($A63,'IP-Adressen'!$A:$F,3,0)</f>
        <v>1400</v>
      </c>
      <c r="H63" s="0" t="n">
        <f aca="false">VLOOKUP(A63,'IP-Adressen'!A:F,3,0)</f>
        <v>1400</v>
      </c>
      <c r="J63" s="0" t="s">
        <v>946</v>
      </c>
      <c r="K63" s="0" t="str">
        <f aca="false">VLOOKUP(A63,'IP-Adressen'!A:H,8,0)</f>
        <v>Shared Services</v>
      </c>
    </row>
    <row r="64" customFormat="false" ht="14.4" hidden="false" customHeight="false" outlineLevel="0" collapsed="false">
      <c r="A64" s="0" t="s">
        <v>781</v>
      </c>
      <c r="B64" s="0" t="s">
        <v>915</v>
      </c>
      <c r="C64" s="0" t="str">
        <f aca="false">VLOOKUP($A64,'IP-Adressen'!$A:$F,5,0)</f>
        <v>10.40.72.21</v>
      </c>
      <c r="D64" s="104" t="n">
        <f aca="false">VLOOKUP($A64,'IP-Adressen'!$A:$F,6,0)</f>
        <v>0</v>
      </c>
      <c r="E64" s="104" t="n">
        <f aca="false">VLOOKUP($A64,'IP-Adressen'!$A:$F,3,0)</f>
        <v>1400</v>
      </c>
      <c r="H64" s="0" t="n">
        <f aca="false">VLOOKUP(A64,'IP-Adressen'!A:F,3,0)</f>
        <v>1400</v>
      </c>
      <c r="J64" s="0" t="s">
        <v>947</v>
      </c>
      <c r="K64" s="0" t="str">
        <f aca="false">VLOOKUP(A64,'IP-Adressen'!A:H,8,0)</f>
        <v>Shared Services</v>
      </c>
    </row>
    <row r="65" customFormat="false" ht="14.4" hidden="false" customHeight="false" outlineLevel="0" collapsed="false">
      <c r="A65" s="0" t="s">
        <v>783</v>
      </c>
      <c r="B65" s="0" t="s">
        <v>915</v>
      </c>
      <c r="C65" s="0" t="str">
        <f aca="false">VLOOKUP($A65,'IP-Adressen'!$A:$F,5,0)</f>
        <v>10.40.72.22</v>
      </c>
      <c r="D65" s="104" t="n">
        <f aca="false">VLOOKUP($A65,'IP-Adressen'!$A:$F,6,0)</f>
        <v>0</v>
      </c>
      <c r="E65" s="104" t="n">
        <f aca="false">VLOOKUP($A65,'IP-Adressen'!$A:$F,3,0)</f>
        <v>1400</v>
      </c>
      <c r="H65" s="0" t="n">
        <f aca="false">VLOOKUP(A65,'IP-Adressen'!A:F,3,0)</f>
        <v>1400</v>
      </c>
      <c r="J65" s="0" t="s">
        <v>948</v>
      </c>
      <c r="K65" s="0" t="str">
        <f aca="false">VLOOKUP(A65,'IP-Adressen'!A:H,8,0)</f>
        <v>Shared Services</v>
      </c>
    </row>
    <row r="66" customFormat="false" ht="14.4" hidden="false" customHeight="false" outlineLevel="0" collapsed="false">
      <c r="A66" s="0" t="s">
        <v>785</v>
      </c>
      <c r="B66" s="0" t="s">
        <v>915</v>
      </c>
      <c r="C66" s="0" t="str">
        <f aca="false">VLOOKUP($A66,'IP-Adressen'!$A:$F,5,0)</f>
        <v>10.40.73.10</v>
      </c>
      <c r="D66" s="104" t="n">
        <f aca="false">VLOOKUP($A66,'IP-Adressen'!$A:$F,6,0)</f>
        <v>0</v>
      </c>
      <c r="E66" s="104" t="n">
        <f aca="false">VLOOKUP($A66,'IP-Adressen'!$A:$F,3,0)</f>
        <v>1401</v>
      </c>
      <c r="H66" s="0" t="n">
        <f aca="false">VLOOKUP(A66,'IP-Adressen'!A:F,3,0)</f>
        <v>1401</v>
      </c>
      <c r="J66" s="0" t="s">
        <v>949</v>
      </c>
      <c r="K66" s="0" t="str">
        <f aca="false">VLOOKUP(A66,'IP-Adressen'!A:H,8,0)</f>
        <v>Shared Services</v>
      </c>
    </row>
    <row r="67" customFormat="false" ht="14.4" hidden="false" customHeight="false" outlineLevel="0" collapsed="false">
      <c r="A67" s="0" t="s">
        <v>950</v>
      </c>
      <c r="B67" s="0" t="s">
        <v>915</v>
      </c>
      <c r="C67" s="0" t="e">
        <f aca="false">VLOOKUP($A67,'IP-Adressen'!$A:$F,5,0)</f>
        <v>#N/A</v>
      </c>
      <c r="D67" s="104" t="e">
        <f aca="false">VLOOKUP($A67,'IP-Adressen'!$A:$F,6,0)</f>
        <v>#N/A</v>
      </c>
      <c r="E67" s="104" t="e">
        <f aca="false">VLOOKUP($A67,'IP-Adressen'!$A:$F,3,0)</f>
        <v>#N/A</v>
      </c>
      <c r="H67" s="0" t="e">
        <f aca="false">VLOOKUP(A67,'IP-Adressen'!A:F,3,0)</f>
        <v>#N/A</v>
      </c>
      <c r="J67" s="0" t="s">
        <v>949</v>
      </c>
      <c r="K67" s="0" t="e">
        <f aca="false">VLOOKUP(A67,'IP-Adressen'!A:H,8,0)</f>
        <v>#N/A</v>
      </c>
    </row>
    <row r="68" customFormat="false" ht="14.4" hidden="false" customHeight="false" outlineLevel="0" collapsed="false">
      <c r="A68" s="0" t="s">
        <v>787</v>
      </c>
      <c r="B68" s="0" t="s">
        <v>915</v>
      </c>
      <c r="C68" s="0" t="str">
        <f aca="false">VLOOKUP($A68,'IP-Adressen'!$A:$F,5,0)</f>
        <v>10.40.73.11</v>
      </c>
      <c r="D68" s="104" t="n">
        <f aca="false">VLOOKUP($A68,'IP-Adressen'!$A:$F,6,0)</f>
        <v>0</v>
      </c>
      <c r="E68" s="104" t="n">
        <f aca="false">VLOOKUP($A68,'IP-Adressen'!$A:$F,3,0)</f>
        <v>1401</v>
      </c>
      <c r="H68" s="0" t="n">
        <f aca="false">VLOOKUP(A68,'IP-Adressen'!A:F,3,0)</f>
        <v>1401</v>
      </c>
      <c r="J68" s="0" t="s">
        <v>951</v>
      </c>
      <c r="K68" s="0" t="str">
        <f aca="false">VLOOKUP(A68,'IP-Adressen'!A:H,8,0)</f>
        <v>Shared Services</v>
      </c>
    </row>
    <row r="69" customFormat="false" ht="14.4" hidden="false" customHeight="false" outlineLevel="0" collapsed="false">
      <c r="A69" s="0" t="s">
        <v>880</v>
      </c>
      <c r="B69" s="0" t="s">
        <v>915</v>
      </c>
      <c r="C69" s="0" t="str">
        <f aca="false">VLOOKUP($A69,'IP-Adressen'!$A:$F,5,0)</f>
        <v>10.40.72.37</v>
      </c>
      <c r="D69" s="104" t="n">
        <f aca="false">VLOOKUP($A69,'IP-Adressen'!$A:$F,6,0)</f>
        <v>0</v>
      </c>
      <c r="E69" s="104" t="n">
        <f aca="false">VLOOKUP($A69,'IP-Adressen'!$A:$F,3,0)</f>
        <v>1500</v>
      </c>
      <c r="H69" s="0" t="n">
        <f aca="false">VLOOKUP(A69,'IP-Adressen'!A:F,3,0)</f>
        <v>1500</v>
      </c>
      <c r="J69" s="0" t="s">
        <v>952</v>
      </c>
      <c r="K69" s="0" t="str">
        <f aca="false">VLOOKUP(A69,'IP-Adressen'!A:H,8,0)</f>
        <v>Shared Services</v>
      </c>
    </row>
    <row r="70" customFormat="false" ht="14.4" hidden="false" customHeight="false" outlineLevel="0" collapsed="false">
      <c r="A70" s="0" t="s">
        <v>882</v>
      </c>
      <c r="B70" s="0" t="s">
        <v>915</v>
      </c>
      <c r="C70" s="0" t="str">
        <f aca="false">VLOOKUP($A70,'IP-Adressen'!$A:$F,5,0)</f>
        <v>10.40.72.38</v>
      </c>
      <c r="D70" s="104" t="n">
        <f aca="false">VLOOKUP($A70,'IP-Adressen'!$A:$F,6,0)</f>
        <v>0</v>
      </c>
      <c r="E70" s="104" t="n">
        <f aca="false">VLOOKUP($A70,'IP-Adressen'!$A:$F,3,0)</f>
        <v>1500</v>
      </c>
      <c r="H70" s="0" t="n">
        <f aca="false">VLOOKUP(A70,'IP-Adressen'!A:F,3,0)</f>
        <v>1500</v>
      </c>
      <c r="J70" s="0" t="s">
        <v>953</v>
      </c>
      <c r="K70" s="0" t="str">
        <f aca="false">VLOOKUP(A70,'IP-Adressen'!A:H,8,0)</f>
        <v>Shared Services</v>
      </c>
    </row>
    <row r="71" customFormat="false" ht="14.4" hidden="false" customHeight="false" outlineLevel="0" collapsed="false">
      <c r="A71" s="0" t="s">
        <v>884</v>
      </c>
      <c r="B71" s="0" t="s">
        <v>915</v>
      </c>
      <c r="C71" s="0" t="str">
        <f aca="false">VLOOKUP($A71,'IP-Adressen'!$A:$F,5,0)</f>
        <v>10.40.72.39</v>
      </c>
      <c r="D71" s="104" t="n">
        <f aca="false">VLOOKUP($A71,'IP-Adressen'!$A:$F,6,0)</f>
        <v>0</v>
      </c>
      <c r="E71" s="104" t="n">
        <f aca="false">VLOOKUP($A71,'IP-Adressen'!$A:$F,3,0)</f>
        <v>1500</v>
      </c>
      <c r="H71" s="0" t="n">
        <f aca="false">VLOOKUP(A71,'IP-Adressen'!A:F,3,0)</f>
        <v>1500</v>
      </c>
      <c r="J71" s="0" t="s">
        <v>954</v>
      </c>
      <c r="K71" s="0" t="str">
        <f aca="false">VLOOKUP(A71,'IP-Adressen'!A:H,8,0)</f>
        <v>Shared Services</v>
      </c>
    </row>
    <row r="72" customFormat="false" ht="14.4" hidden="false" customHeight="false" outlineLevel="0" collapsed="false">
      <c r="A72" s="0" t="s">
        <v>886</v>
      </c>
      <c r="B72" s="0" t="s">
        <v>915</v>
      </c>
      <c r="C72" s="0" t="str">
        <f aca="false">VLOOKUP($A72,'IP-Adressen'!$A:$F,5,0)</f>
        <v>10.40.72.40</v>
      </c>
      <c r="D72" s="104" t="n">
        <f aca="false">VLOOKUP($A72,'IP-Adressen'!$A:$F,6,0)</f>
        <v>0</v>
      </c>
      <c r="E72" s="104" t="n">
        <f aca="false">VLOOKUP($A72,'IP-Adressen'!$A:$F,3,0)</f>
        <v>1500</v>
      </c>
      <c r="H72" s="0" t="n">
        <f aca="false">VLOOKUP(A72,'IP-Adressen'!A:F,3,0)</f>
        <v>1500</v>
      </c>
      <c r="J72" s="0" t="s">
        <v>955</v>
      </c>
      <c r="K72" s="0" t="str">
        <f aca="false">VLOOKUP(A72,'IP-Adressen'!A:H,8,0)</f>
        <v>Shared Services</v>
      </c>
    </row>
    <row r="73" customFormat="false" ht="14.4" hidden="false" customHeight="false" outlineLevel="0" collapsed="false">
      <c r="A73" s="0" t="s">
        <v>888</v>
      </c>
      <c r="B73" s="0" t="s">
        <v>915</v>
      </c>
      <c r="C73" s="0" t="str">
        <f aca="false">VLOOKUP($A73,'IP-Adressen'!$A:$F,5,0)</f>
        <v>10.40.72.41</v>
      </c>
      <c r="D73" s="104" t="n">
        <f aca="false">VLOOKUP($A73,'IP-Adressen'!$A:$F,6,0)</f>
        <v>0</v>
      </c>
      <c r="E73" s="104" t="n">
        <f aca="false">VLOOKUP($A73,'IP-Adressen'!$A:$F,3,0)</f>
        <v>1500</v>
      </c>
      <c r="H73" s="0" t="n">
        <f aca="false">VLOOKUP(A73,'IP-Adressen'!A:F,3,0)</f>
        <v>1500</v>
      </c>
      <c r="J73" s="0" t="s">
        <v>956</v>
      </c>
      <c r="K73" s="0" t="str">
        <f aca="false">VLOOKUP(A73,'IP-Adressen'!A:H,8,0)</f>
        <v>Shared Services</v>
      </c>
    </row>
    <row r="74" customFormat="false" ht="14.4" hidden="false" customHeight="false" outlineLevel="0" collapsed="false">
      <c r="A74" s="0" t="s">
        <v>890</v>
      </c>
      <c r="B74" s="0" t="s">
        <v>915</v>
      </c>
      <c r="C74" s="0" t="str">
        <f aca="false">VLOOKUP($A74,'IP-Adressen'!$A:$F,5,0)</f>
        <v>10.40.72.42</v>
      </c>
      <c r="D74" s="104" t="n">
        <f aca="false">VLOOKUP($A74,'IP-Adressen'!$A:$F,6,0)</f>
        <v>0</v>
      </c>
      <c r="E74" s="104" t="n">
        <f aca="false">VLOOKUP($A74,'IP-Adressen'!$A:$F,3,0)</f>
        <v>1500</v>
      </c>
      <c r="H74" s="0" t="n">
        <f aca="false">VLOOKUP(A74,'IP-Adressen'!A:F,3,0)</f>
        <v>1500</v>
      </c>
      <c r="J74" s="0" t="s">
        <v>957</v>
      </c>
      <c r="K74" s="0" t="str">
        <f aca="false">VLOOKUP(A74,'IP-Adressen'!A:H,8,0)</f>
        <v>Shared Services</v>
      </c>
    </row>
    <row r="75" customFormat="false" ht="14.4" hidden="false" customHeight="false" outlineLevel="0" collapsed="false">
      <c r="A75" s="106" t="s">
        <v>826</v>
      </c>
      <c r="B75" s="0" t="s">
        <v>915</v>
      </c>
      <c r="C75" s="0" t="str">
        <f aca="false">VLOOKUP($A75,'IP-Adressen'!$A:$F,5,0)</f>
        <v>10.40.72.30</v>
      </c>
      <c r="D75" s="104" t="n">
        <f aca="false">VLOOKUP($A75,'IP-Adressen'!$A:$F,6,0)</f>
        <v>0</v>
      </c>
      <c r="E75" s="104" t="n">
        <f aca="false">VLOOKUP($A75,'IP-Adressen'!$A:$F,3,0)</f>
        <v>2114</v>
      </c>
      <c r="H75" s="0" t="n">
        <f aca="false">VLOOKUP(A75,'IP-Adressen'!A:F,3,0)</f>
        <v>2114</v>
      </c>
      <c r="J75" s="0" t="s">
        <v>958</v>
      </c>
      <c r="K75" s="0" t="str">
        <f aca="false">VLOOKUP(A75,'IP-Adressen'!A:H,8,0)</f>
        <v>Shared Services</v>
      </c>
    </row>
    <row r="76" customFormat="false" ht="14.4" hidden="false" customHeight="false" outlineLevel="0" collapsed="false">
      <c r="A76" s="0" t="s">
        <v>828</v>
      </c>
      <c r="B76" s="0" t="s">
        <v>915</v>
      </c>
      <c r="C76" s="0" t="str">
        <f aca="false">VLOOKUP($A76,'IP-Adressen'!$A:$F,5,0)</f>
        <v>10.40.72.31</v>
      </c>
      <c r="D76" s="104" t="n">
        <f aca="false">VLOOKUP($A76,'IP-Adressen'!$A:$F,6,0)</f>
        <v>0</v>
      </c>
      <c r="E76" s="104" t="n">
        <f aca="false">VLOOKUP($A76,'IP-Adressen'!$A:$F,3,0)</f>
        <v>2114</v>
      </c>
      <c r="H76" s="0" t="n">
        <f aca="false">VLOOKUP(A76,'IP-Adressen'!A:F,3,0)</f>
        <v>2114</v>
      </c>
      <c r="J76" s="0" t="s">
        <v>959</v>
      </c>
      <c r="K76" s="0" t="str">
        <f aca="false">VLOOKUP(A76,'IP-Adressen'!A:H,8,0)</f>
        <v>Shared Services</v>
      </c>
    </row>
    <row r="77" customFormat="false" ht="14.4" hidden="false" customHeight="false" outlineLevel="0" collapsed="false">
      <c r="A77" s="0" t="s">
        <v>830</v>
      </c>
      <c r="B77" s="0" t="s">
        <v>960</v>
      </c>
      <c r="C77" s="0" t="str">
        <f aca="false">VLOOKUP($A77,'IP-Adressen'!$A:$F,5,0)</f>
        <v>10.40.72.32</v>
      </c>
      <c r="D77" s="104" t="n">
        <f aca="false">VLOOKUP($A77,'IP-Adressen'!$A:$F,6,0)</f>
        <v>0</v>
      </c>
      <c r="E77" s="104" t="n">
        <f aca="false">VLOOKUP($A77,'IP-Adressen'!$A:$F,3,0)</f>
        <v>2114</v>
      </c>
      <c r="H77" s="0" t="n">
        <f aca="false">VLOOKUP(A77,'IP-Adressen'!A:F,3,0)</f>
        <v>2114</v>
      </c>
      <c r="J77" s="0" t="s">
        <v>961</v>
      </c>
      <c r="K77" s="0" t="str">
        <f aca="false">VLOOKUP(A77,'IP-Adressen'!A:H,8,0)</f>
        <v>Shared Services</v>
      </c>
    </row>
    <row r="78" customFormat="false" ht="14.4" hidden="false" customHeight="false" outlineLevel="0" collapsed="false">
      <c r="A78" s="106" t="s">
        <v>832</v>
      </c>
      <c r="B78" s="0" t="s">
        <v>915</v>
      </c>
      <c r="C78" s="0" t="str">
        <f aca="false">VLOOKUP($A78,'IP-Adressen'!$A:$F,5,0)</f>
        <v>10.40.72.33</v>
      </c>
      <c r="D78" s="104" t="n">
        <f aca="false">VLOOKUP($A78,'IP-Adressen'!$A:$F,6,0)</f>
        <v>0</v>
      </c>
      <c r="E78" s="104" t="n">
        <f aca="false">VLOOKUP($A78,'IP-Adressen'!$A:$F,3,0)</f>
        <v>2114</v>
      </c>
      <c r="H78" s="0" t="n">
        <f aca="false">VLOOKUP(A78,'IP-Adressen'!A:F,3,0)</f>
        <v>2114</v>
      </c>
      <c r="J78" s="0" t="s">
        <v>962</v>
      </c>
      <c r="K78" s="0" t="str">
        <f aca="false">VLOOKUP(A78,'IP-Adressen'!A:H,8,0)</f>
        <v>Shared Services</v>
      </c>
    </row>
    <row r="79" customFormat="false" ht="14.4" hidden="false" customHeight="false" outlineLevel="0" collapsed="false">
      <c r="A79" s="0" t="s">
        <v>834</v>
      </c>
      <c r="B79" s="0" t="s">
        <v>915</v>
      </c>
      <c r="C79" s="0" t="str">
        <f aca="false">VLOOKUP($A79,'IP-Adressen'!$A:$F,5,0)</f>
        <v>10.40.72.34</v>
      </c>
      <c r="D79" s="104" t="n">
        <f aca="false">VLOOKUP($A79,'IP-Adressen'!$A:$F,6,0)</f>
        <v>0</v>
      </c>
      <c r="E79" s="104" t="n">
        <f aca="false">VLOOKUP($A79,'IP-Adressen'!$A:$F,3,0)</f>
        <v>2114</v>
      </c>
      <c r="H79" s="0" t="n">
        <f aca="false">VLOOKUP(A79,'IP-Adressen'!A:F,3,0)</f>
        <v>2114</v>
      </c>
      <c r="J79" s="0" t="s">
        <v>963</v>
      </c>
      <c r="K79" s="0" t="str">
        <f aca="false">VLOOKUP(A79,'IP-Adressen'!A:H,8,0)</f>
        <v>Shared Services</v>
      </c>
    </row>
    <row r="80" customFormat="false" ht="14.4" hidden="false" customHeight="false" outlineLevel="0" collapsed="false">
      <c r="A80" s="0" t="s">
        <v>892</v>
      </c>
      <c r="B80" s="0" t="s">
        <v>915</v>
      </c>
      <c r="C80" s="0" t="str">
        <f aca="false">VLOOKUP($A80,'IP-Adressen'!$A:$F,5,0)</f>
        <v>10.40.64.25</v>
      </c>
      <c r="D80" s="104" t="n">
        <f aca="false">VLOOKUP($A80,'IP-Adressen'!$A:$F,6,0)</f>
        <v>0</v>
      </c>
      <c r="E80" s="104" t="n">
        <f aca="false">VLOOKUP($A80,'IP-Adressen'!$A:$F,3,0)</f>
        <v>1500</v>
      </c>
      <c r="H80" s="0" t="n">
        <f aca="false">VLOOKUP(A80,'IP-Adressen'!A:F,3,0)</f>
        <v>1500</v>
      </c>
      <c r="J80" s="0" t="s">
        <v>964</v>
      </c>
      <c r="K80" s="0" t="str">
        <f aca="false">VLOOKUP(A80,'IP-Adressen'!A:H,8,0)</f>
        <v>DevOps (CI/CD)</v>
      </c>
    </row>
    <row r="81" customFormat="false" ht="14.4" hidden="false" customHeight="false" outlineLevel="0" collapsed="false">
      <c r="A81" s="0" t="s">
        <v>894</v>
      </c>
      <c r="B81" s="0" t="s">
        <v>915</v>
      </c>
      <c r="C81" s="0" t="str">
        <f aca="false">VLOOKUP($A81,'IP-Adressen'!$A:$F,5,0)</f>
        <v>10.40.64.26</v>
      </c>
      <c r="D81" s="104" t="n">
        <f aca="false">VLOOKUP($A81,'IP-Adressen'!$A:$F,6,0)</f>
        <v>0</v>
      </c>
      <c r="E81" s="104" t="n">
        <f aca="false">VLOOKUP($A81,'IP-Adressen'!$A:$F,3,0)</f>
        <v>1500</v>
      </c>
      <c r="H81" s="0" t="n">
        <f aca="false">VLOOKUP(A81,'IP-Adressen'!A:F,3,0)</f>
        <v>1500</v>
      </c>
      <c r="J81" s="0" t="s">
        <v>965</v>
      </c>
      <c r="K81" s="0" t="str">
        <f aca="false">VLOOKUP(A81,'IP-Adressen'!A:H,8,0)</f>
        <v>DevOps (CI/CD)</v>
      </c>
    </row>
    <row r="82" customFormat="false" ht="14.4" hidden="false" customHeight="false" outlineLevel="0" collapsed="false">
      <c r="A82" s="0" t="s">
        <v>896</v>
      </c>
      <c r="B82" s="0" t="s">
        <v>915</v>
      </c>
      <c r="C82" s="0" t="str">
        <f aca="false">VLOOKUP($A82,'IP-Adressen'!$A:$F,5,0)</f>
        <v>10.40.64.30</v>
      </c>
      <c r="D82" s="104" t="n">
        <f aca="false">VLOOKUP($A82,'IP-Adressen'!$A:$F,6,0)</f>
        <v>0</v>
      </c>
      <c r="E82" s="104" t="n">
        <f aca="false">VLOOKUP($A82,'IP-Adressen'!$A:$F,3,0)</f>
        <v>1500</v>
      </c>
      <c r="H82" s="0" t="n">
        <f aca="false">VLOOKUP(A82,'IP-Adressen'!A:F,3,0)</f>
        <v>1500</v>
      </c>
      <c r="J82" s="0" t="s">
        <v>966</v>
      </c>
      <c r="K82" s="0" t="str">
        <f aca="false">VLOOKUP(A82,'IP-Adressen'!A:H,8,0)</f>
        <v>DevOps (CI/CD)</v>
      </c>
    </row>
    <row r="83" customFormat="false" ht="14.4" hidden="false" customHeight="false" outlineLevel="0" collapsed="false">
      <c r="A83" s="0" t="s">
        <v>898</v>
      </c>
      <c r="B83" s="0" t="s">
        <v>915</v>
      </c>
      <c r="C83" s="0" t="str">
        <f aca="false">VLOOKUP($A83,'IP-Adressen'!$A:$F,5,0)</f>
        <v>10.40.64.31</v>
      </c>
      <c r="D83" s="104" t="n">
        <f aca="false">VLOOKUP($A83,'IP-Adressen'!$A:$F,6,0)</f>
        <v>0</v>
      </c>
      <c r="E83" s="104" t="n">
        <f aca="false">VLOOKUP($A83,'IP-Adressen'!$A:$F,3,0)</f>
        <v>1500</v>
      </c>
      <c r="H83" s="0" t="n">
        <f aca="false">VLOOKUP(A83,'IP-Adressen'!A:F,3,0)</f>
        <v>1500</v>
      </c>
      <c r="J83" s="0" t="s">
        <v>967</v>
      </c>
      <c r="K83" s="0" t="str">
        <f aca="false">VLOOKUP(A83,'IP-Adressen'!A:H,8,0)</f>
        <v>DevOps (CI/CD)</v>
      </c>
    </row>
    <row r="84" customFormat="false" ht="14.4" hidden="false" customHeight="false" outlineLevel="0" collapsed="false">
      <c r="A84" s="0" t="s">
        <v>900</v>
      </c>
      <c r="B84" s="0" t="s">
        <v>915</v>
      </c>
      <c r="C84" s="0" t="str">
        <f aca="false">VLOOKUP($A84,'IP-Adressen'!$A:$F,5,0)</f>
        <v>10.40.64.35</v>
      </c>
      <c r="D84" s="104" t="n">
        <f aca="false">VLOOKUP($A84,'IP-Adressen'!$A:$F,6,0)</f>
        <v>0</v>
      </c>
      <c r="E84" s="104" t="n">
        <f aca="false">VLOOKUP($A84,'IP-Adressen'!$A:$F,3,0)</f>
        <v>1500</v>
      </c>
      <c r="H84" s="0" t="n">
        <f aca="false">VLOOKUP(A84,'IP-Adressen'!A:F,3,0)</f>
        <v>1500</v>
      </c>
      <c r="J84" s="0" t="s">
        <v>968</v>
      </c>
      <c r="K84" s="0" t="str">
        <f aca="false">VLOOKUP(A84,'IP-Adressen'!A:H,8,0)</f>
        <v>DevOps (CI/CD)</v>
      </c>
    </row>
    <row r="85" customFormat="false" ht="14.4" hidden="false" customHeight="false" outlineLevel="0" collapsed="false">
      <c r="A85" s="0" t="s">
        <v>902</v>
      </c>
      <c r="B85" s="0" t="s">
        <v>915</v>
      </c>
      <c r="C85" s="0" t="str">
        <f aca="false">VLOOKUP($A85,'IP-Adressen'!$A:$F,5,0)</f>
        <v>10.40.64.36</v>
      </c>
      <c r="D85" s="104" t="n">
        <f aca="false">VLOOKUP($A85,'IP-Adressen'!$A:$F,6,0)</f>
        <v>0</v>
      </c>
      <c r="E85" s="104" t="n">
        <f aca="false">VLOOKUP($A85,'IP-Adressen'!$A:$F,3,0)</f>
        <v>1500</v>
      </c>
      <c r="H85" s="0" t="n">
        <f aca="false">VLOOKUP(A85,'IP-Adressen'!A:F,3,0)</f>
        <v>1500</v>
      </c>
      <c r="J85" s="0" t="s">
        <v>969</v>
      </c>
      <c r="K85" s="0" t="str">
        <f aca="false">VLOOKUP(A85,'IP-Adressen'!A:H,8,0)</f>
        <v>DevOps (CI/CD)</v>
      </c>
    </row>
    <row r="86" customFormat="false" ht="14.4" hidden="false" customHeight="false" outlineLevel="0" collapsed="false">
      <c r="A86" s="0" t="s">
        <v>836</v>
      </c>
      <c r="B86" s="0" t="s">
        <v>915</v>
      </c>
      <c r="C86" s="0" t="str">
        <f aca="false">VLOOKUP($A86,'IP-Adressen'!$A:$F,5,0)</f>
        <v>10.40.73.30</v>
      </c>
      <c r="D86" s="104" t="n">
        <f aca="false">VLOOKUP($A86,'IP-Adressen'!$A:$F,6,0)</f>
        <v>0</v>
      </c>
      <c r="E86" s="104" t="n">
        <f aca="false">VLOOKUP($A86,'IP-Adressen'!$A:$F,3,0)</f>
        <v>2114</v>
      </c>
      <c r="H86" s="0" t="n">
        <f aca="false">VLOOKUP(A86,'IP-Adressen'!A:F,3,0)</f>
        <v>2114</v>
      </c>
      <c r="J86" s="0" t="s">
        <v>970</v>
      </c>
      <c r="K86" s="0" t="str">
        <f aca="false">VLOOKUP(A86,'IP-Adressen'!A:H,8,0)</f>
        <v>Shared Services</v>
      </c>
    </row>
    <row r="87" customFormat="false" ht="14.4" hidden="false" customHeight="false" outlineLevel="0" collapsed="false">
      <c r="A87" s="0" t="s">
        <v>838</v>
      </c>
      <c r="B87" s="0" t="s">
        <v>915</v>
      </c>
      <c r="C87" s="0" t="str">
        <f aca="false">VLOOKUP($A87,'IP-Adressen'!$A:$F,5,0)</f>
        <v>10.40.73.31</v>
      </c>
      <c r="D87" s="104" t="n">
        <f aca="false">VLOOKUP($A87,'IP-Adressen'!$A:$F,6,0)</f>
        <v>0</v>
      </c>
      <c r="E87" s="104" t="n">
        <f aca="false">VLOOKUP($A87,'IP-Adressen'!$A:$F,3,0)</f>
        <v>2114</v>
      </c>
      <c r="H87" s="0" t="n">
        <f aca="false">VLOOKUP(A87,'IP-Adressen'!A:F,3,0)</f>
        <v>2114</v>
      </c>
      <c r="J87" s="0" t="s">
        <v>971</v>
      </c>
      <c r="K87" s="0" t="str">
        <f aca="false">VLOOKUP(A87,'IP-Adressen'!A:H,8,0)</f>
        <v>Shared Services</v>
      </c>
    </row>
    <row r="88" customFormat="false" ht="14.4" hidden="false" customHeight="false" outlineLevel="0" collapsed="false">
      <c r="A88" s="0" t="s">
        <v>876</v>
      </c>
      <c r="B88" s="0" t="s">
        <v>915</v>
      </c>
      <c r="C88" s="0" t="str">
        <f aca="false">VLOOKUP($A88,'IP-Adressen'!$A:$F,5,0)</f>
        <v>10.40.64.10</v>
      </c>
      <c r="D88" s="104" t="n">
        <f aca="false">VLOOKUP($A88,'IP-Adressen'!$A:$F,6,0)</f>
        <v>0</v>
      </c>
      <c r="E88" s="104" t="n">
        <f aca="false">VLOOKUP($A88,'IP-Adressen'!$A:$F,3,0)</f>
        <v>3200</v>
      </c>
      <c r="H88" s="0" t="n">
        <f aca="false">VLOOKUP(A88,'IP-Adressen'!A:F,3,0)</f>
        <v>3200</v>
      </c>
      <c r="J88" s="0" t="s">
        <v>972</v>
      </c>
      <c r="K88" s="0" t="str">
        <f aca="false">VLOOKUP(A88,'IP-Adressen'!A:H,8,0)</f>
        <v>DevOps (CI/CD)</v>
      </c>
    </row>
    <row r="89" customFormat="false" ht="14.4" hidden="false" customHeight="false" outlineLevel="0" collapsed="false">
      <c r="A89" s="0" t="s">
        <v>878</v>
      </c>
      <c r="B89" s="0" t="s">
        <v>915</v>
      </c>
      <c r="C89" s="0" t="str">
        <f aca="false">VLOOKUP($A89,'IP-Adressen'!$A:$F,5,0)</f>
        <v>10.40.64.11</v>
      </c>
      <c r="D89" s="104" t="n">
        <f aca="false">VLOOKUP($A89,'IP-Adressen'!$A:$F,6,0)</f>
        <v>0</v>
      </c>
      <c r="E89" s="104" t="n">
        <f aca="false">VLOOKUP($A89,'IP-Adressen'!$A:$F,3,0)</f>
        <v>3200</v>
      </c>
      <c r="H89" s="0" t="n">
        <f aca="false">VLOOKUP(A89,'IP-Adressen'!A:F,3,0)</f>
        <v>3200</v>
      </c>
      <c r="J89" s="0" t="s">
        <v>973</v>
      </c>
      <c r="K89" s="0" t="str">
        <f aca="false">VLOOKUP(A89,'IP-Adressen'!A:H,8,0)</f>
        <v>DevOps (CI/CD)</v>
      </c>
    </row>
    <row r="90" customFormat="false" ht="14.4" hidden="false" customHeight="false" outlineLevel="0" collapsed="false">
      <c r="A90" s="0" t="s">
        <v>840</v>
      </c>
      <c r="B90" s="0" t="s">
        <v>915</v>
      </c>
      <c r="C90" s="0" t="str">
        <f aca="false">VLOOKUP($A90,'IP-Adressen'!$A:$F,5,0)</f>
        <v>10.40.72.35</v>
      </c>
      <c r="D90" s="104" t="n">
        <f aca="false">VLOOKUP($A90,'IP-Adressen'!$A:$F,6,0)</f>
        <v>0</v>
      </c>
      <c r="E90" s="104" t="n">
        <f aca="false">VLOOKUP($A90,'IP-Adressen'!$A:$F,3,0)</f>
        <v>2114</v>
      </c>
      <c r="H90" s="0" t="n">
        <f aca="false">VLOOKUP(A90,'IP-Adressen'!A:F,3,0)</f>
        <v>2114</v>
      </c>
      <c r="J90" s="0" t="s">
        <v>974</v>
      </c>
      <c r="K90" s="0" t="str">
        <f aca="false">VLOOKUP(A90,'IP-Adressen'!A:H,8,0)</f>
        <v>Shared Services</v>
      </c>
    </row>
    <row r="91" customFormat="false" ht="14.4" hidden="false" customHeight="false" outlineLevel="0" collapsed="false">
      <c r="A91" s="0" t="s">
        <v>842</v>
      </c>
      <c r="B91" s="0" t="s">
        <v>915</v>
      </c>
      <c r="C91" s="0" t="str">
        <f aca="false">VLOOKUP($A91,'IP-Adressen'!$A:$F,5,0)</f>
        <v>10.40.72.36</v>
      </c>
      <c r="D91" s="104" t="n">
        <f aca="false">VLOOKUP($A91,'IP-Adressen'!$A:$F,6,0)</f>
        <v>0</v>
      </c>
      <c r="E91" s="104" t="n">
        <f aca="false">VLOOKUP($A91,'IP-Adressen'!$A:$F,3,0)</f>
        <v>2114</v>
      </c>
      <c r="H91" s="0" t="n">
        <f aca="false">VLOOKUP(A91,'IP-Adressen'!A:F,3,0)</f>
        <v>2114</v>
      </c>
      <c r="J91" s="0" t="s">
        <v>975</v>
      </c>
      <c r="K91" s="0" t="str">
        <f aca="false">VLOOKUP(A91,'IP-Adressen'!A:H,8,0)</f>
        <v>Shared Services</v>
      </c>
    </row>
    <row r="92" customFormat="false" ht="14.4" hidden="false" customHeight="false" outlineLevel="0" collapsed="false">
      <c r="A92" s="0" t="s">
        <v>844</v>
      </c>
      <c r="B92" s="0" t="s">
        <v>915</v>
      </c>
      <c r="C92" s="0" t="str">
        <f aca="false">VLOOKUP($A92,'IP-Adressen'!$A:$F,5,0)</f>
        <v>10.40.73.17</v>
      </c>
      <c r="D92" s="104" t="n">
        <f aca="false">VLOOKUP($A92,'IP-Adressen'!$A:$F,6,0)</f>
        <v>0</v>
      </c>
      <c r="E92" s="104" t="n">
        <f aca="false">VLOOKUP($A92,'IP-Adressen'!$A:$F,3,0)</f>
        <v>2114</v>
      </c>
      <c r="H92" s="0" t="n">
        <f aca="false">VLOOKUP(A92,'IP-Adressen'!A:F,3,0)</f>
        <v>2114</v>
      </c>
      <c r="J92" s="0" t="s">
        <v>976</v>
      </c>
      <c r="K92" s="0" t="str">
        <f aca="false">VLOOKUP(A92,'IP-Adressen'!A:H,8,0)</f>
        <v>Shared Services</v>
      </c>
    </row>
    <row r="93" customFormat="false" ht="14.4" hidden="false" customHeight="false" outlineLevel="0" collapsed="false">
      <c r="A93" s="0" t="s">
        <v>846</v>
      </c>
      <c r="B93" s="0" t="s">
        <v>915</v>
      </c>
      <c r="C93" s="0" t="str">
        <f aca="false">VLOOKUP($A93,'IP-Adressen'!$A:$F,5,0)</f>
        <v>10.40.73.18</v>
      </c>
      <c r="D93" s="104" t="n">
        <f aca="false">VLOOKUP($A93,'IP-Adressen'!$A:$F,6,0)</f>
        <v>0</v>
      </c>
      <c r="E93" s="104" t="n">
        <f aca="false">VLOOKUP($A93,'IP-Adressen'!$A:$F,3,0)</f>
        <v>2114</v>
      </c>
      <c r="H93" s="0" t="n">
        <f aca="false">VLOOKUP(A93,'IP-Adressen'!A:F,3,0)</f>
        <v>2114</v>
      </c>
      <c r="J93" s="0" t="s">
        <v>977</v>
      </c>
      <c r="K93" s="0" t="str">
        <f aca="false">VLOOKUP(A93,'IP-Adressen'!A:H,8,0)</f>
        <v>Shared Services</v>
      </c>
    </row>
    <row r="94" customFormat="false" ht="14.4" hidden="false" customHeight="false" outlineLevel="0" collapsed="false">
      <c r="A94" s="0" t="s">
        <v>848</v>
      </c>
      <c r="B94" s="0" t="s">
        <v>915</v>
      </c>
      <c r="C94" s="0" t="str">
        <f aca="false">VLOOKUP($A94,'IP-Adressen'!$A:$F,5,0)</f>
        <v>10.40.73.19</v>
      </c>
      <c r="D94" s="104" t="n">
        <f aca="false">VLOOKUP($A94,'IP-Adressen'!$A:$F,6,0)</f>
        <v>0</v>
      </c>
      <c r="E94" s="104" t="n">
        <f aca="false">VLOOKUP($A94,'IP-Adressen'!$A:$F,3,0)</f>
        <v>2114</v>
      </c>
      <c r="H94" s="0" t="n">
        <f aca="false">VLOOKUP(A94,'IP-Adressen'!A:F,3,0)</f>
        <v>2114</v>
      </c>
      <c r="J94" s="0" t="s">
        <v>978</v>
      </c>
      <c r="K94" s="0" t="str">
        <f aca="false">VLOOKUP(A94,'IP-Adressen'!A:H,8,0)</f>
        <v>Shared Services</v>
      </c>
    </row>
    <row r="95" customFormat="false" ht="14.4" hidden="false" customHeight="false" outlineLevel="0" collapsed="false">
      <c r="A95" s="0" t="s">
        <v>979</v>
      </c>
      <c r="B95" s="0" t="s">
        <v>915</v>
      </c>
      <c r="C95" s="0" t="e">
        <f aca="false">VLOOKUP($A95,'IP-Adressen'!$A:$F,5,0)</f>
        <v>#N/A</v>
      </c>
      <c r="D95" s="104" t="e">
        <f aca="false">VLOOKUP($A95,'IP-Adressen'!$A:$F,6,0)</f>
        <v>#N/A</v>
      </c>
      <c r="E95" s="104" t="e">
        <f aca="false">VLOOKUP($A95,'IP-Adressen'!$A:$F,3,0)</f>
        <v>#N/A</v>
      </c>
      <c r="H95" s="0" t="e">
        <f aca="false">VLOOKUP(A95,'IP-Adressen'!A:F,3,0)</f>
        <v>#N/A</v>
      </c>
      <c r="J95" s="0" t="s">
        <v>980</v>
      </c>
      <c r="K95" s="0" t="e">
        <f aca="false">VLOOKUP(A95,'IP-Adressen'!A:H,8,0)</f>
        <v>#N/A</v>
      </c>
    </row>
    <row r="96" customFormat="false" ht="14.4" hidden="false" customHeight="false" outlineLevel="0" collapsed="false">
      <c r="A96" s="0" t="s">
        <v>979</v>
      </c>
      <c r="B96" s="0" t="s">
        <v>915</v>
      </c>
      <c r="C96" s="0" t="e">
        <f aca="false">VLOOKUP($A96,'IP-Adressen'!$A:$F,5,0)</f>
        <v>#N/A</v>
      </c>
      <c r="D96" s="104" t="e">
        <f aca="false">VLOOKUP($A96,'IP-Adressen'!$A:$F,6,0)</f>
        <v>#N/A</v>
      </c>
      <c r="E96" s="104" t="e">
        <f aca="false">VLOOKUP($A96,'IP-Adressen'!$A:$F,3,0)</f>
        <v>#N/A</v>
      </c>
      <c r="H96" s="0" t="e">
        <f aca="false">VLOOKUP(A96,'IP-Adressen'!A:F,3,0)</f>
        <v>#N/A</v>
      </c>
      <c r="J96" s="0" t="s">
        <v>981</v>
      </c>
      <c r="K96" s="0" t="e">
        <f aca="false">VLOOKUP(A96,'IP-Adressen'!A:H,8,0)</f>
        <v>#N/A</v>
      </c>
    </row>
    <row r="97" customFormat="false" ht="14.4" hidden="false" customHeight="false" outlineLevel="0" collapsed="false">
      <c r="A97" s="0" t="s">
        <v>979</v>
      </c>
      <c r="B97" s="0" t="s">
        <v>915</v>
      </c>
      <c r="C97" s="0" t="e">
        <f aca="false">VLOOKUP($A97,'IP-Adressen'!$A:$F,5,0)</f>
        <v>#N/A</v>
      </c>
      <c r="D97" s="104" t="e">
        <f aca="false">VLOOKUP($A97,'IP-Adressen'!$A:$F,6,0)</f>
        <v>#N/A</v>
      </c>
      <c r="E97" s="104" t="e">
        <f aca="false">VLOOKUP($A97,'IP-Adressen'!$A:$F,3,0)</f>
        <v>#N/A</v>
      </c>
      <c r="H97" s="0" t="e">
        <f aca="false">VLOOKUP(A97,'IP-Adressen'!A:F,3,0)</f>
        <v>#N/A</v>
      </c>
      <c r="J97" s="0" t="s">
        <v>982</v>
      </c>
      <c r="K97" s="0" t="e">
        <f aca="false">VLOOKUP(A97,'IP-Adressen'!A:H,8,0)</f>
        <v>#N/A</v>
      </c>
    </row>
    <row r="98" customFormat="false" ht="14.4" hidden="false" customHeight="false" outlineLevel="0" collapsed="false">
      <c r="A98" s="0" t="s">
        <v>979</v>
      </c>
      <c r="B98" s="0" t="s">
        <v>915</v>
      </c>
      <c r="C98" s="0" t="e">
        <f aca="false">VLOOKUP($A98,'IP-Adressen'!$A:$F,5,0)</f>
        <v>#N/A</v>
      </c>
      <c r="D98" s="104" t="e">
        <f aca="false">VLOOKUP($A98,'IP-Adressen'!$A:$F,6,0)</f>
        <v>#N/A</v>
      </c>
      <c r="E98" s="104" t="e">
        <f aca="false">VLOOKUP($A98,'IP-Adressen'!$A:$F,3,0)</f>
        <v>#N/A</v>
      </c>
      <c r="H98" s="0" t="e">
        <f aca="false">VLOOKUP(A98,'IP-Adressen'!A:F,3,0)</f>
        <v>#N/A</v>
      </c>
      <c r="J98" s="0" t="s">
        <v>983</v>
      </c>
      <c r="K98" s="0" t="e">
        <f aca="false">VLOOKUP(A98,'IP-Adressen'!A:H,8,0)</f>
        <v>#N/A</v>
      </c>
    </row>
    <row r="99" customFormat="false" ht="14.4" hidden="false" customHeight="false" outlineLevel="0" collapsed="false">
      <c r="A99" s="0" t="s">
        <v>979</v>
      </c>
      <c r="B99" s="0" t="s">
        <v>915</v>
      </c>
      <c r="C99" s="0" t="e">
        <f aca="false">VLOOKUP($A99,'IP-Adressen'!$A:$F,5,0)</f>
        <v>#N/A</v>
      </c>
      <c r="D99" s="104" t="e">
        <f aca="false">VLOOKUP($A99,'IP-Adressen'!$A:$F,6,0)</f>
        <v>#N/A</v>
      </c>
      <c r="E99" s="104" t="e">
        <f aca="false">VLOOKUP($A99,'IP-Adressen'!$A:$F,3,0)</f>
        <v>#N/A</v>
      </c>
      <c r="H99" s="0" t="e">
        <f aca="false">VLOOKUP(A99,'IP-Adressen'!A:F,3,0)</f>
        <v>#N/A</v>
      </c>
      <c r="J99" s="0" t="s">
        <v>984</v>
      </c>
      <c r="K99" s="0" t="e">
        <f aca="false">VLOOKUP(A99,'IP-Adressen'!A:H,8,0)</f>
        <v>#N/A</v>
      </c>
    </row>
    <row r="100" customFormat="false" ht="14.4" hidden="false" customHeight="false" outlineLevel="0" collapsed="false">
      <c r="A100" s="0" t="s">
        <v>979</v>
      </c>
      <c r="B100" s="0" t="s">
        <v>915</v>
      </c>
      <c r="C100" s="0" t="e">
        <f aca="false">VLOOKUP($A100,'IP-Adressen'!$A:$F,5,0)</f>
        <v>#N/A</v>
      </c>
      <c r="D100" s="104" t="e">
        <f aca="false">VLOOKUP($A100,'IP-Adressen'!$A:$F,6,0)</f>
        <v>#N/A</v>
      </c>
      <c r="E100" s="104" t="e">
        <f aca="false">VLOOKUP($A100,'IP-Adressen'!$A:$F,3,0)</f>
        <v>#N/A</v>
      </c>
      <c r="H100" s="0" t="e">
        <f aca="false">VLOOKUP(A100,'IP-Adressen'!A:F,3,0)</f>
        <v>#N/A</v>
      </c>
      <c r="J100" s="0" t="s">
        <v>985</v>
      </c>
      <c r="K100" s="0" t="e">
        <f aca="false">VLOOKUP(A100,'IP-Adressen'!A:H,8,0)</f>
        <v>#N/A</v>
      </c>
    </row>
    <row r="101" customFormat="false" ht="14.4" hidden="false" customHeight="false" outlineLevel="0" collapsed="false">
      <c r="A101" s="0" t="s">
        <v>986</v>
      </c>
      <c r="B101" s="0" t="s">
        <v>915</v>
      </c>
      <c r="C101" s="0" t="e">
        <f aca="false">VLOOKUP($A101,'IP-Adressen'!$A:$F,5,0)</f>
        <v>#N/A</v>
      </c>
      <c r="D101" s="104" t="e">
        <f aca="false">VLOOKUP($A101,'IP-Adressen'!$A:$F,6,0)</f>
        <v>#N/A</v>
      </c>
      <c r="E101" s="104" t="e">
        <f aca="false">VLOOKUP($A101,'IP-Adressen'!$A:$F,3,0)</f>
        <v>#N/A</v>
      </c>
      <c r="H101" s="0" t="e">
        <f aca="false">VLOOKUP(A101,'IP-Adressen'!A:F,3,0)</f>
        <v>#N/A</v>
      </c>
      <c r="J101" s="0" t="s">
        <v>987</v>
      </c>
      <c r="K101" s="0" t="e">
        <f aca="false">VLOOKUP(A101,'IP-Adressen'!A:H,8,0)</f>
        <v>#N/A</v>
      </c>
    </row>
    <row r="102" customFormat="false" ht="14.4" hidden="false" customHeight="false" outlineLevel="0" collapsed="false">
      <c r="A102" s="0" t="s">
        <v>986</v>
      </c>
      <c r="B102" s="0" t="s">
        <v>915</v>
      </c>
      <c r="C102" s="0" t="e">
        <f aca="false">VLOOKUP($A102,'IP-Adressen'!$A:$F,5,0)</f>
        <v>#N/A</v>
      </c>
      <c r="D102" s="104" t="e">
        <f aca="false">VLOOKUP($A102,'IP-Adressen'!$A:$F,6,0)</f>
        <v>#N/A</v>
      </c>
      <c r="E102" s="104" t="e">
        <f aca="false">VLOOKUP($A102,'IP-Adressen'!$A:$F,3,0)</f>
        <v>#N/A</v>
      </c>
      <c r="H102" s="0" t="e">
        <f aca="false">VLOOKUP(A102,'IP-Adressen'!A:F,3,0)</f>
        <v>#N/A</v>
      </c>
      <c r="J102" s="0" t="s">
        <v>988</v>
      </c>
      <c r="K102" s="0" t="e">
        <f aca="false">VLOOKUP(A102,'IP-Adressen'!A:H,8,0)</f>
        <v>#N/A</v>
      </c>
    </row>
    <row r="103" customFormat="false" ht="14.4" hidden="false" customHeight="false" outlineLevel="0" collapsed="false">
      <c r="A103" s="0" t="s">
        <v>986</v>
      </c>
      <c r="B103" s="0" t="s">
        <v>915</v>
      </c>
      <c r="C103" s="0" t="e">
        <f aca="false">VLOOKUP($A103,'IP-Adressen'!$A:$F,5,0)</f>
        <v>#N/A</v>
      </c>
      <c r="D103" s="104" t="e">
        <f aca="false">VLOOKUP($A103,'IP-Adressen'!$A:$F,6,0)</f>
        <v>#N/A</v>
      </c>
      <c r="E103" s="104" t="e">
        <f aca="false">VLOOKUP($A103,'IP-Adressen'!$A:$F,3,0)</f>
        <v>#N/A</v>
      </c>
      <c r="H103" s="0" t="e">
        <f aca="false">VLOOKUP(A103,'IP-Adressen'!A:F,3,0)</f>
        <v>#N/A</v>
      </c>
      <c r="J103" s="0" t="s">
        <v>989</v>
      </c>
      <c r="K103" s="0" t="e">
        <f aca="false">VLOOKUP(A103,'IP-Adressen'!A:H,8,0)</f>
        <v>#N/A</v>
      </c>
    </row>
    <row r="104" customFormat="false" ht="14.4" hidden="false" customHeight="false" outlineLevel="0" collapsed="false">
      <c r="A104" s="0" t="s">
        <v>986</v>
      </c>
      <c r="B104" s="0" t="s">
        <v>915</v>
      </c>
      <c r="C104" s="0" t="e">
        <f aca="false">VLOOKUP($A104,'IP-Adressen'!$A:$F,5,0)</f>
        <v>#N/A</v>
      </c>
      <c r="D104" s="104" t="e">
        <f aca="false">VLOOKUP($A104,'IP-Adressen'!$A:$F,6,0)</f>
        <v>#N/A</v>
      </c>
      <c r="E104" s="104" t="e">
        <f aca="false">VLOOKUP($A104,'IP-Adressen'!$A:$F,3,0)</f>
        <v>#N/A</v>
      </c>
      <c r="H104" s="0" t="e">
        <f aca="false">VLOOKUP(A104,'IP-Adressen'!A:F,3,0)</f>
        <v>#N/A</v>
      </c>
      <c r="J104" s="0" t="s">
        <v>990</v>
      </c>
      <c r="K104" s="0" t="e">
        <f aca="false">VLOOKUP(A104,'IP-Adressen'!A:H,8,0)</f>
        <v>#N/A</v>
      </c>
    </row>
    <row r="105" customFormat="false" ht="14.4" hidden="false" customHeight="false" outlineLevel="0" collapsed="false">
      <c r="A105" s="0" t="s">
        <v>986</v>
      </c>
      <c r="B105" s="0" t="s">
        <v>915</v>
      </c>
      <c r="C105" s="0" t="e">
        <f aca="false">VLOOKUP($A105,'IP-Adressen'!$A:$F,5,0)</f>
        <v>#N/A</v>
      </c>
      <c r="D105" s="104" t="e">
        <f aca="false">VLOOKUP($A105,'IP-Adressen'!$A:$F,6,0)</f>
        <v>#N/A</v>
      </c>
      <c r="E105" s="104" t="e">
        <f aca="false">VLOOKUP($A105,'IP-Adressen'!$A:$F,3,0)</f>
        <v>#N/A</v>
      </c>
      <c r="H105" s="0" t="e">
        <f aca="false">VLOOKUP(A105,'IP-Adressen'!A:F,3,0)</f>
        <v>#N/A</v>
      </c>
      <c r="J105" s="0" t="s">
        <v>991</v>
      </c>
      <c r="K105" s="0" t="e">
        <f aca="false">VLOOKUP(A105,'IP-Adressen'!A:H,8,0)</f>
        <v>#N/A</v>
      </c>
    </row>
    <row r="106" customFormat="false" ht="14.4" hidden="false" customHeight="false" outlineLevel="0" collapsed="false">
      <c r="A106" s="0" t="s">
        <v>986</v>
      </c>
      <c r="B106" s="0" t="s">
        <v>915</v>
      </c>
      <c r="C106" s="0" t="e">
        <f aca="false">VLOOKUP($A106,'IP-Adressen'!$A:$F,5,0)</f>
        <v>#N/A</v>
      </c>
      <c r="D106" s="104" t="e">
        <f aca="false">VLOOKUP($A106,'IP-Adressen'!$A:$F,6,0)</f>
        <v>#N/A</v>
      </c>
      <c r="E106" s="104" t="e">
        <f aca="false">VLOOKUP($A106,'IP-Adressen'!$A:$F,3,0)</f>
        <v>#N/A</v>
      </c>
      <c r="H106" s="0" t="e">
        <f aca="false">VLOOKUP(A106,'IP-Adressen'!A:F,3,0)</f>
        <v>#N/A</v>
      </c>
      <c r="J106" s="0" t="s">
        <v>992</v>
      </c>
      <c r="K106" s="0" t="e">
        <f aca="false">VLOOKUP(A106,'IP-Adressen'!A:H,8,0)</f>
        <v>#N/A</v>
      </c>
    </row>
    <row r="107" customFormat="false" ht="14.4" hidden="false" customHeight="false" outlineLevel="0" collapsed="false">
      <c r="A107" s="0" t="s">
        <v>986</v>
      </c>
      <c r="B107" s="0" t="s">
        <v>915</v>
      </c>
      <c r="C107" s="0" t="e">
        <f aca="false">VLOOKUP($A107,'IP-Adressen'!$A:$F,5,0)</f>
        <v>#N/A</v>
      </c>
      <c r="D107" s="104" t="e">
        <f aca="false">VLOOKUP($A107,'IP-Adressen'!$A:$F,6,0)</f>
        <v>#N/A</v>
      </c>
      <c r="E107" s="104" t="e">
        <f aca="false">VLOOKUP($A107,'IP-Adressen'!$A:$F,3,0)</f>
        <v>#N/A</v>
      </c>
      <c r="H107" s="0" t="n">
        <v>0</v>
      </c>
      <c r="J107" s="0" t="s">
        <v>993</v>
      </c>
      <c r="K107" s="0" t="e">
        <f aca="false">VLOOKUP(A107,'IP-Adressen'!A:H,8,0)</f>
        <v>#N/A</v>
      </c>
    </row>
    <row r="108" customFormat="false" ht="14.4" hidden="false" customHeight="false" outlineLevel="0" collapsed="false">
      <c r="A108" s="0" t="s">
        <v>994</v>
      </c>
      <c r="B108" s="0" t="s">
        <v>915</v>
      </c>
      <c r="C108" s="0" t="e">
        <f aca="false">VLOOKUP($A108,'IP-Adressen'!$A:$F,5,0)</f>
        <v>#N/A</v>
      </c>
      <c r="D108" s="104" t="e">
        <f aca="false">VLOOKUP($A108,'IP-Adressen'!$A:$F,6,0)</f>
        <v>#N/A</v>
      </c>
      <c r="E108" s="104" t="e">
        <f aca="false">VLOOKUP($A108,'IP-Adressen'!$A:$F,3,0)</f>
        <v>#N/A</v>
      </c>
      <c r="H108" s="0" t="n">
        <v>0</v>
      </c>
      <c r="J108" s="0" t="s">
        <v>995</v>
      </c>
      <c r="K108" s="0" t="e">
        <f aca="false">VLOOKUP(A108,'IP-Adressen'!A:H,8,0)</f>
        <v>#N/A</v>
      </c>
    </row>
    <row r="109" customFormat="false" ht="14.4" hidden="false" customHeight="false" outlineLevel="0" collapsed="false">
      <c r="A109" s="0" t="s">
        <v>994</v>
      </c>
      <c r="C109" s="0" t="e">
        <f aca="false">VLOOKUP($A109,'IP-Adressen'!$A:$F,5,0)</f>
        <v>#N/A</v>
      </c>
      <c r="D109" s="104" t="e">
        <f aca="false">VLOOKUP($A109,'IP-Adressen'!$A:$F,6,0)</f>
        <v>#N/A</v>
      </c>
      <c r="E109" s="104" t="e">
        <f aca="false">VLOOKUP($A109,'IP-Adressen'!$A:$F,3,0)</f>
        <v>#N/A</v>
      </c>
      <c r="H109" s="0" t="n">
        <v>0</v>
      </c>
      <c r="J109" s="0" t="s">
        <v>996</v>
      </c>
      <c r="K109" s="0" t="e">
        <f aca="false">VLOOKUP(A109,'IP-Adressen'!A:H,8,0)</f>
        <v>#N/A</v>
      </c>
    </row>
    <row r="110" customFormat="false" ht="14.4" hidden="false" customHeight="false" outlineLevel="0" collapsed="false">
      <c r="A110" s="0" t="s">
        <v>994</v>
      </c>
      <c r="B110" s="0" t="s">
        <v>915</v>
      </c>
      <c r="C110" s="0" t="e">
        <f aca="false">VLOOKUP($A110,'IP-Adressen'!$A:$F,5,0)</f>
        <v>#N/A</v>
      </c>
      <c r="D110" s="104" t="e">
        <f aca="false">VLOOKUP($A110,'IP-Adressen'!$A:$F,6,0)</f>
        <v>#N/A</v>
      </c>
      <c r="E110" s="104" t="e">
        <f aca="false">VLOOKUP($A110,'IP-Adressen'!$A:$F,3,0)</f>
        <v>#N/A</v>
      </c>
      <c r="H110" s="0" t="n">
        <v>0</v>
      </c>
      <c r="J110" s="0" t="s">
        <v>997</v>
      </c>
      <c r="K110" s="0" t="e">
        <f aca="false">VLOOKUP(A110,'IP-Adressen'!A:H,8,0)</f>
        <v>#N/A</v>
      </c>
    </row>
    <row r="111" customFormat="false" ht="14.4" hidden="false" customHeight="false" outlineLevel="0" collapsed="false">
      <c r="A111" s="0" t="s">
        <v>998</v>
      </c>
      <c r="B111" s="0" t="s">
        <v>915</v>
      </c>
      <c r="C111" s="0" t="e">
        <f aca="false">VLOOKUP($A111,'IP-Adressen'!$A:$F,5,0)</f>
        <v>#N/A</v>
      </c>
      <c r="D111" s="104" t="e">
        <f aca="false">VLOOKUP($A111,'IP-Adressen'!$A:$F,6,0)</f>
        <v>#N/A</v>
      </c>
      <c r="E111" s="104" t="e">
        <f aca="false">VLOOKUP($A111,'IP-Adressen'!$A:$F,3,0)</f>
        <v>#N/A</v>
      </c>
      <c r="H111" s="0" t="e">
        <f aca="false">VLOOKUP(A111,'IP-Adressen'!A:F,3,0)</f>
        <v>#N/A</v>
      </c>
      <c r="J111" s="0" t="s">
        <v>949</v>
      </c>
      <c r="K111" s="0" t="e">
        <f aca="false">VLOOKUP(A111,'IP-Adressen'!A:H,8,0)</f>
        <v>#N/A</v>
      </c>
    </row>
    <row r="112" customFormat="false" ht="14.4" hidden="false" customHeight="false" outlineLevel="0" collapsed="false">
      <c r="A112" s="0" t="s">
        <v>999</v>
      </c>
      <c r="B112" s="0" t="s">
        <v>915</v>
      </c>
      <c r="C112" s="0" t="e">
        <f aca="false">VLOOKUP($A112,'IP-Adressen'!$A:$F,5,0)</f>
        <v>#N/A</v>
      </c>
      <c r="D112" s="104" t="e">
        <f aca="false">VLOOKUP($A112,'IP-Adressen'!$A:$F,6,0)</f>
        <v>#N/A</v>
      </c>
      <c r="E112" s="104" t="e">
        <f aca="false">VLOOKUP($A112,'IP-Adressen'!$A:$F,3,0)</f>
        <v>#N/A</v>
      </c>
      <c r="H112" s="0" t="e">
        <f aca="false">VLOOKUP(A112,'IP-Adressen'!A:F,3,0)</f>
        <v>#N/A</v>
      </c>
      <c r="J112" s="0" t="s">
        <v>951</v>
      </c>
      <c r="K112" s="0" t="e">
        <f aca="false">VLOOKUP(A112,'IP-Adressen'!A:H,8,0)</f>
        <v>#N/A</v>
      </c>
    </row>
    <row r="113" customFormat="false" ht="14.4" hidden="false" customHeight="false" outlineLevel="0" collapsed="false">
      <c r="A113" s="0" t="s">
        <v>994</v>
      </c>
      <c r="C113" s="0" t="e">
        <f aca="false">VLOOKUP($A113,'IP-Adressen'!$A:$F,5,0)</f>
        <v>#N/A</v>
      </c>
      <c r="D113" s="104" t="e">
        <f aca="false">VLOOKUP($A113,'IP-Adressen'!$A:$F,6,0)</f>
        <v>#N/A</v>
      </c>
      <c r="E113" s="104" t="e">
        <f aca="false">VLOOKUP($A113,'IP-Adressen'!$A:$F,3,0)</f>
        <v>#N/A</v>
      </c>
      <c r="H113" s="0" t="n">
        <v>0</v>
      </c>
      <c r="J113" s="0" t="s">
        <v>1000</v>
      </c>
      <c r="K113" s="0" t="e">
        <f aca="false">VLOOKUP(A113,'IP-Adressen'!A:H,8,0)</f>
        <v>#N/A</v>
      </c>
    </row>
    <row r="114" customFormat="false" ht="14.4" hidden="false" customHeight="false" outlineLevel="0" collapsed="false">
      <c r="A114" s="0" t="s">
        <v>994</v>
      </c>
      <c r="C114" s="0" t="e">
        <f aca="false">VLOOKUP($A114,'IP-Adressen'!$A:$F,5,0)</f>
        <v>#N/A</v>
      </c>
      <c r="D114" s="104" t="e">
        <f aca="false">VLOOKUP($A114,'IP-Adressen'!$A:$F,6,0)</f>
        <v>#N/A</v>
      </c>
      <c r="E114" s="104" t="e">
        <f aca="false">VLOOKUP($A114,'IP-Adressen'!$A:$F,3,0)</f>
        <v>#N/A</v>
      </c>
      <c r="H114" s="0" t="n">
        <v>0</v>
      </c>
      <c r="J114" s="0" t="s">
        <v>1001</v>
      </c>
      <c r="K114" s="0" t="e">
        <f aca="false">VLOOKUP(A114,'IP-Adressen'!A:H,8,0)</f>
        <v>#N/A</v>
      </c>
    </row>
    <row r="115" customFormat="false" ht="14.4" hidden="false" customHeight="false" outlineLevel="0" collapsed="false">
      <c r="A115" s="0" t="s">
        <v>994</v>
      </c>
      <c r="C115" s="0" t="e">
        <f aca="false">VLOOKUP($A115,'IP-Adressen'!$A:$F,5,0)</f>
        <v>#N/A</v>
      </c>
      <c r="D115" s="104" t="e">
        <f aca="false">VLOOKUP($A115,'IP-Adressen'!$A:$F,6,0)</f>
        <v>#N/A</v>
      </c>
      <c r="E115" s="104" t="e">
        <f aca="false">VLOOKUP($A115,'IP-Adressen'!$A:$F,3,0)</f>
        <v>#N/A</v>
      </c>
      <c r="J115" s="0" t="s">
        <v>1002</v>
      </c>
      <c r="K115" s="0" t="e">
        <f aca="false">VLOOKUP(A115,'IP-Adressen'!A:H,8,0)</f>
        <v>#N/A</v>
      </c>
    </row>
    <row r="116" customFormat="false" ht="14.4" hidden="false" customHeight="false" outlineLevel="0" collapsed="false">
      <c r="A116" s="0" t="s">
        <v>994</v>
      </c>
      <c r="C116" s="0" t="e">
        <f aca="false">VLOOKUP($A116,'IP-Adressen'!$A:$F,5,0)</f>
        <v>#N/A</v>
      </c>
      <c r="D116" s="104" t="e">
        <f aca="false">VLOOKUP($A116,'IP-Adressen'!$A:$F,6,0)</f>
        <v>#N/A</v>
      </c>
      <c r="E116" s="104" t="e">
        <f aca="false">VLOOKUP($A116,'IP-Adressen'!$A:$F,3,0)</f>
        <v>#N/A</v>
      </c>
      <c r="J116" s="0" t="s">
        <v>1002</v>
      </c>
      <c r="K116" s="0" t="e">
        <f aca="false">VLOOKUP(A116,'IP-Adressen'!A:H,8,0)</f>
        <v>#N/A</v>
      </c>
    </row>
    <row r="117" customFormat="false" ht="14.4" hidden="false" customHeight="false" outlineLevel="0" collapsed="false">
      <c r="A117" s="0" t="s">
        <v>1003</v>
      </c>
      <c r="B117" s="0" t="s">
        <v>915</v>
      </c>
      <c r="C117" s="0" t="e">
        <f aca="false">VLOOKUP($A117,'IP-Adressen'!$A:$F,5,0)</f>
        <v>#N/A</v>
      </c>
      <c r="D117" s="104" t="e">
        <f aca="false">VLOOKUP($A117,'IP-Adressen'!$A:$F,6,0)</f>
        <v>#N/A</v>
      </c>
      <c r="E117" s="104" t="e">
        <f aca="false">VLOOKUP($A117,'IP-Adressen'!$A:$F,3,0)</f>
        <v>#N/A</v>
      </c>
      <c r="J117" s="0" t="s">
        <v>1004</v>
      </c>
      <c r="K117" s="0" t="e">
        <f aca="false">VLOOKUP(A117,'IP-Adressen'!A:H,8,0)</f>
        <v>#N/A</v>
      </c>
    </row>
    <row r="118" customFormat="false" ht="14.4" hidden="false" customHeight="false" outlineLevel="0" collapsed="false">
      <c r="A118" s="0" t="s">
        <v>1005</v>
      </c>
      <c r="B118" s="0" t="s">
        <v>915</v>
      </c>
      <c r="C118" s="0" t="e">
        <f aca="false">VLOOKUP($A118,'IP-Adressen'!$A:$F,5,0)</f>
        <v>#N/A</v>
      </c>
      <c r="D118" s="104" t="e">
        <f aca="false">VLOOKUP($A118,'IP-Adressen'!$A:$F,6,0)</f>
        <v>#N/A</v>
      </c>
      <c r="E118" s="104" t="e">
        <f aca="false">VLOOKUP($A118,'IP-Adressen'!$A:$F,3,0)</f>
        <v>#N/A</v>
      </c>
      <c r="J118" s="0" t="s">
        <v>1006</v>
      </c>
      <c r="K118" s="0" t="e">
        <f aca="false">VLOOKUP(A118,'IP-Adressen'!A:H,8,0)</f>
        <v>#N/A</v>
      </c>
    </row>
    <row r="119" customFormat="false" ht="14.4" hidden="false" customHeight="false" outlineLevel="0" collapsed="false">
      <c r="A119" s="0" t="s">
        <v>1007</v>
      </c>
      <c r="B119" s="0" t="s">
        <v>915</v>
      </c>
      <c r="C119" s="0" t="e">
        <f aca="false">VLOOKUP($A119,'IP-Adressen'!$A:$F,5,0)</f>
        <v>#N/A</v>
      </c>
      <c r="D119" s="104" t="e">
        <f aca="false">VLOOKUP($A119,'IP-Adressen'!$A:$F,6,0)</f>
        <v>#N/A</v>
      </c>
      <c r="E119" s="104" t="e">
        <f aca="false">VLOOKUP($A119,'IP-Adressen'!$A:$F,3,0)</f>
        <v>#N/A</v>
      </c>
      <c r="J119" s="0" t="s">
        <v>1008</v>
      </c>
      <c r="K119" s="0" t="e">
        <f aca="false">VLOOKUP(A119,'IP-Adressen'!A:H,8,0)</f>
        <v>#N/A</v>
      </c>
    </row>
    <row r="120" customFormat="false" ht="14.4" hidden="false" customHeight="false" outlineLevel="0" collapsed="false">
      <c r="A120" s="0" t="s">
        <v>1009</v>
      </c>
      <c r="B120" s="0" t="s">
        <v>915</v>
      </c>
      <c r="C120" s="0" t="e">
        <f aca="false">VLOOKUP($A120,'IP-Adressen'!$A:$F,5,0)</f>
        <v>#N/A</v>
      </c>
      <c r="D120" s="104" t="e">
        <f aca="false">VLOOKUP($A120,'IP-Adressen'!$A:$F,6,0)</f>
        <v>#N/A</v>
      </c>
      <c r="E120" s="104" t="e">
        <f aca="false">VLOOKUP($A120,'IP-Adressen'!$A:$F,3,0)</f>
        <v>#N/A</v>
      </c>
      <c r="J120" s="0" t="s">
        <v>1010</v>
      </c>
      <c r="K120" s="0" t="e">
        <f aca="false">VLOOKUP(A120,'IP-Adressen'!A:H,8,0)</f>
        <v>#N/A</v>
      </c>
    </row>
    <row r="121" customFormat="false" ht="14.4" hidden="false" customHeight="false" outlineLevel="0" collapsed="false">
      <c r="A121" s="0" t="s">
        <v>1011</v>
      </c>
      <c r="B121" s="0" t="s">
        <v>915</v>
      </c>
      <c r="C121" s="0" t="e">
        <f aca="false">VLOOKUP($A121,'IP-Adressen'!$A:$F,5,0)</f>
        <v>#N/A</v>
      </c>
      <c r="D121" s="104" t="e">
        <f aca="false">VLOOKUP($A121,'IP-Adressen'!$A:$F,6,0)</f>
        <v>#N/A</v>
      </c>
      <c r="E121" s="104" t="e">
        <f aca="false">VLOOKUP($A121,'IP-Adressen'!$A:$F,3,0)</f>
        <v>#N/A</v>
      </c>
      <c r="J121" s="0" t="s">
        <v>1012</v>
      </c>
      <c r="K121" s="0" t="e">
        <f aca="false">VLOOKUP(A121,'IP-Adressen'!A:H,8,0)</f>
        <v>#N/A</v>
      </c>
    </row>
    <row r="122" customFormat="false" ht="14.4" hidden="false" customHeight="false" outlineLevel="0" collapsed="false">
      <c r="A122" s="0" t="s">
        <v>1013</v>
      </c>
      <c r="B122" s="0" t="s">
        <v>915</v>
      </c>
      <c r="C122" s="0" t="e">
        <f aca="false">VLOOKUP($A122,'IP-Adressen'!$A:$F,5,0)</f>
        <v>#N/A</v>
      </c>
      <c r="D122" s="104" t="e">
        <f aca="false">VLOOKUP($A122,'IP-Adressen'!$A:$F,6,0)</f>
        <v>#N/A</v>
      </c>
      <c r="E122" s="104" t="e">
        <f aca="false">VLOOKUP($A122,'IP-Adressen'!$A:$F,3,0)</f>
        <v>#N/A</v>
      </c>
      <c r="J122" s="0" t="s">
        <v>1014</v>
      </c>
      <c r="K122" s="0" t="e">
        <f aca="false">VLOOKUP(A122,'IP-Adressen'!A:H,8,0)</f>
        <v>#N/A</v>
      </c>
    </row>
    <row r="123" customFormat="false" ht="14.4" hidden="false" customHeight="false" outlineLevel="0" collapsed="false">
      <c r="A123" s="0" t="s">
        <v>1015</v>
      </c>
      <c r="B123" s="0" t="s">
        <v>915</v>
      </c>
      <c r="C123" s="0" t="e">
        <f aca="false">VLOOKUP($A123,'IP-Adressen'!$A:$F,5,0)</f>
        <v>#N/A</v>
      </c>
      <c r="D123" s="104" t="e">
        <f aca="false">VLOOKUP($A123,'IP-Adressen'!$A:$F,6,0)</f>
        <v>#N/A</v>
      </c>
      <c r="E123" s="104" t="e">
        <f aca="false">VLOOKUP($A123,'IP-Adressen'!$A:$F,3,0)</f>
        <v>#N/A</v>
      </c>
      <c r="J123" s="0" t="s">
        <v>1016</v>
      </c>
      <c r="K123" s="0" t="e">
        <f aca="false">VLOOKUP(A123,'IP-Adressen'!A:H,8,0)</f>
        <v>#N/A</v>
      </c>
    </row>
    <row r="124" customFormat="false" ht="14.4" hidden="false" customHeight="false" outlineLevel="0" collapsed="false">
      <c r="A124" s="0" t="s">
        <v>1017</v>
      </c>
      <c r="B124" s="0" t="s">
        <v>915</v>
      </c>
      <c r="C124" s="0" t="e">
        <f aca="false">VLOOKUP($A124,'IP-Adressen'!$A:$F,5,0)</f>
        <v>#N/A</v>
      </c>
      <c r="D124" s="104" t="e">
        <f aca="false">VLOOKUP($A124,'IP-Adressen'!$A:$F,6,0)</f>
        <v>#N/A</v>
      </c>
      <c r="E124" s="104" t="e">
        <f aca="false">VLOOKUP($A124,'IP-Adressen'!$A:$F,3,0)</f>
        <v>#N/A</v>
      </c>
      <c r="J124" s="0" t="s">
        <v>1018</v>
      </c>
      <c r="K124" s="0" t="e">
        <f aca="false">VLOOKUP(A124,'IP-Adressen'!A:H,8,0)</f>
        <v>#N/A</v>
      </c>
    </row>
    <row r="125" customFormat="false" ht="14.4" hidden="false" customHeight="false" outlineLevel="0" collapsed="false">
      <c r="A125" s="0" t="s">
        <v>1019</v>
      </c>
      <c r="B125" s="0" t="s">
        <v>915</v>
      </c>
      <c r="C125" s="0" t="e">
        <f aca="false">VLOOKUP($A125,'IP-Adressen'!$A:$F,5,0)</f>
        <v>#N/A</v>
      </c>
      <c r="D125" s="104" t="e">
        <f aca="false">VLOOKUP($A125,'IP-Adressen'!$A:$F,6,0)</f>
        <v>#N/A</v>
      </c>
      <c r="E125" s="104" t="e">
        <f aca="false">VLOOKUP($A125,'IP-Adressen'!$A:$F,3,0)</f>
        <v>#N/A</v>
      </c>
      <c r="J125" s="0" t="s">
        <v>1020</v>
      </c>
      <c r="K125" s="0" t="e">
        <f aca="false">VLOOKUP(A125,'IP-Adressen'!A:H,8,0)</f>
        <v>#N/A</v>
      </c>
    </row>
    <row r="126" customFormat="false" ht="14.4" hidden="false" customHeight="false" outlineLevel="0" collapsed="false">
      <c r="A126" s="0" t="s">
        <v>1021</v>
      </c>
      <c r="B126" s="0" t="s">
        <v>915</v>
      </c>
      <c r="C126" s="0" t="e">
        <f aca="false">VLOOKUP($A126,'IP-Adressen'!$A:$F,5,0)</f>
        <v>#N/A</v>
      </c>
      <c r="D126" s="104" t="e">
        <f aca="false">VLOOKUP($A126,'IP-Adressen'!$A:$F,6,0)</f>
        <v>#N/A</v>
      </c>
      <c r="E126" s="104" t="e">
        <f aca="false">VLOOKUP($A126,'IP-Adressen'!$A:$F,3,0)</f>
        <v>#N/A</v>
      </c>
      <c r="J126" s="0" t="s">
        <v>1022</v>
      </c>
      <c r="K126" s="0" t="e">
        <f aca="false">VLOOKUP(A126,'IP-Adressen'!A:H,8,0)</f>
        <v>#N/A</v>
      </c>
    </row>
    <row r="127" customFormat="false" ht="14.4" hidden="false" customHeight="false" outlineLevel="0" collapsed="false">
      <c r="A127" s="0" t="s">
        <v>1023</v>
      </c>
      <c r="B127" s="0" t="s">
        <v>915</v>
      </c>
      <c r="C127" s="0" t="e">
        <f aca="false">VLOOKUP($A127,'IP-Adressen'!$A:$F,5,0)</f>
        <v>#N/A</v>
      </c>
      <c r="D127" s="104" t="e">
        <f aca="false">VLOOKUP($A127,'IP-Adressen'!$A:$F,6,0)</f>
        <v>#N/A</v>
      </c>
      <c r="E127" s="104" t="e">
        <f aca="false">VLOOKUP($A127,'IP-Adressen'!$A:$F,3,0)</f>
        <v>#N/A</v>
      </c>
      <c r="J127" s="0" t="s">
        <v>1024</v>
      </c>
      <c r="K127" s="0" t="e">
        <f aca="false">VLOOKUP(A127,'IP-Adressen'!A:H,8,0)</f>
        <v>#N/A</v>
      </c>
    </row>
    <row r="128" customFormat="false" ht="14.4" hidden="false" customHeight="false" outlineLevel="0" collapsed="false">
      <c r="A128" s="0" t="s">
        <v>1025</v>
      </c>
      <c r="B128" s="0" t="s">
        <v>915</v>
      </c>
      <c r="C128" s="0" t="e">
        <f aca="false">VLOOKUP($A128,'IP-Adressen'!$A:$F,5,0)</f>
        <v>#N/A</v>
      </c>
      <c r="D128" s="104" t="e">
        <f aca="false">VLOOKUP($A128,'IP-Adressen'!$A:$F,6,0)</f>
        <v>#N/A</v>
      </c>
      <c r="E128" s="104" t="e">
        <f aca="false">VLOOKUP($A128,'IP-Adressen'!$A:$F,3,0)</f>
        <v>#N/A</v>
      </c>
      <c r="J128" s="0" t="s">
        <v>1026</v>
      </c>
      <c r="K128" s="0" t="e">
        <f aca="false">VLOOKUP(A128,'IP-Adressen'!A:H,8,0)</f>
        <v>#N/A</v>
      </c>
    </row>
    <row r="129" customFormat="false" ht="14.4" hidden="false" customHeight="false" outlineLevel="0" collapsed="false">
      <c r="A129" s="0" t="s">
        <v>1027</v>
      </c>
      <c r="B129" s="0" t="s">
        <v>915</v>
      </c>
      <c r="C129" s="0" t="e">
        <f aca="false">VLOOKUP($A129,'IP-Adressen'!$A:$F,5,0)</f>
        <v>#N/A</v>
      </c>
      <c r="D129" s="104" t="e">
        <f aca="false">VLOOKUP($A129,'IP-Adressen'!$A:$F,6,0)</f>
        <v>#N/A</v>
      </c>
      <c r="E129" s="104" t="e">
        <f aca="false">VLOOKUP($A129,'IP-Adressen'!$A:$F,3,0)</f>
        <v>#N/A</v>
      </c>
      <c r="J129" s="0" t="s">
        <v>1028</v>
      </c>
      <c r="K129" s="0" t="e">
        <f aca="false">VLOOKUP(A129,'IP-Adressen'!A:H,8,0)</f>
        <v>#N/A</v>
      </c>
    </row>
    <row r="130" customFormat="false" ht="14.4" hidden="false" customHeight="false" outlineLevel="0" collapsed="false">
      <c r="A130" s="0" t="s">
        <v>1029</v>
      </c>
      <c r="B130" s="0" t="s">
        <v>915</v>
      </c>
      <c r="C130" s="0" t="e">
        <f aca="false">VLOOKUP($A130,'IP-Adressen'!$A:$F,5,0)</f>
        <v>#N/A</v>
      </c>
      <c r="D130" s="104" t="e">
        <f aca="false">VLOOKUP($A130,'IP-Adressen'!$A:$F,6,0)</f>
        <v>#N/A</v>
      </c>
      <c r="E130" s="104" t="e">
        <f aca="false">VLOOKUP($A130,'IP-Adressen'!$A:$F,3,0)</f>
        <v>#N/A</v>
      </c>
      <c r="J130" s="0" t="s">
        <v>1030</v>
      </c>
      <c r="K130" s="0" t="e">
        <f aca="false">VLOOKUP(A130,'IP-Adressen'!A:H,8,0)</f>
        <v>#N/A</v>
      </c>
    </row>
    <row r="131" customFormat="false" ht="14.4" hidden="false" customHeight="false" outlineLevel="0" collapsed="false">
      <c r="A131" s="0" t="s">
        <v>1031</v>
      </c>
      <c r="B131" s="0" t="s">
        <v>915</v>
      </c>
      <c r="C131" s="0" t="e">
        <f aca="false">VLOOKUP($A131,'IP-Adressen'!$A:$F,5,0)</f>
        <v>#N/A</v>
      </c>
      <c r="D131" s="104" t="e">
        <f aca="false">VLOOKUP($A131,'IP-Adressen'!$A:$F,6,0)</f>
        <v>#N/A</v>
      </c>
      <c r="E131" s="104" t="e">
        <f aca="false">VLOOKUP($A131,'IP-Adressen'!$A:$F,3,0)</f>
        <v>#N/A</v>
      </c>
      <c r="J131" s="0" t="s">
        <v>1032</v>
      </c>
      <c r="K131" s="0" t="e">
        <f aca="false">VLOOKUP(A131,'IP-Adressen'!A:H,8,0)</f>
        <v>#N/A</v>
      </c>
    </row>
    <row r="132" customFormat="false" ht="14.4" hidden="false" customHeight="false" outlineLevel="0" collapsed="false">
      <c r="A132" s="0" t="s">
        <v>1033</v>
      </c>
      <c r="B132" s="0" t="s">
        <v>915</v>
      </c>
      <c r="C132" s="0" t="e">
        <f aca="false">VLOOKUP($A132,'IP-Adressen'!$A:$F,5,0)</f>
        <v>#N/A</v>
      </c>
      <c r="D132" s="104" t="e">
        <f aca="false">VLOOKUP($A132,'IP-Adressen'!$A:$F,6,0)</f>
        <v>#N/A</v>
      </c>
      <c r="E132" s="104" t="e">
        <f aca="false">VLOOKUP($A132,'IP-Adressen'!$A:$F,3,0)</f>
        <v>#N/A</v>
      </c>
      <c r="J132" s="0" t="s">
        <v>1034</v>
      </c>
      <c r="K132" s="0" t="e">
        <f aca="false">VLOOKUP(A132,'IP-Adressen'!A:H,8,0)</f>
        <v>#N/A</v>
      </c>
    </row>
    <row r="133" customFormat="false" ht="14.4" hidden="false" customHeight="false" outlineLevel="0" collapsed="false">
      <c r="A133" s="0" t="s">
        <v>1035</v>
      </c>
      <c r="B133" s="0" t="s">
        <v>915</v>
      </c>
      <c r="C133" s="0" t="e">
        <f aca="false">VLOOKUP($A133,'IP-Adressen'!$A:$F,5,0)</f>
        <v>#N/A</v>
      </c>
      <c r="D133" s="104" t="e">
        <f aca="false">VLOOKUP($A133,'IP-Adressen'!$A:$F,6,0)</f>
        <v>#N/A</v>
      </c>
      <c r="E133" s="104" t="e">
        <f aca="false">VLOOKUP($A133,'IP-Adressen'!$A:$F,3,0)</f>
        <v>#N/A</v>
      </c>
      <c r="J133" s="0" t="s">
        <v>1036</v>
      </c>
      <c r="K133" s="0" t="e">
        <f aca="false">VLOOKUP(A133,'IP-Adressen'!A:H,8,0)</f>
        <v>#N/A</v>
      </c>
    </row>
    <row r="134" customFormat="false" ht="14.4" hidden="false" customHeight="false" outlineLevel="0" collapsed="false">
      <c r="A134" s="0" t="s">
        <v>1037</v>
      </c>
      <c r="B134" s="0" t="s">
        <v>915</v>
      </c>
      <c r="C134" s="0" t="e">
        <f aca="false">VLOOKUP($A134,'IP-Adressen'!$A:$F,5,0)</f>
        <v>#N/A</v>
      </c>
      <c r="D134" s="104" t="e">
        <f aca="false">VLOOKUP($A134,'IP-Adressen'!$A:$F,6,0)</f>
        <v>#N/A</v>
      </c>
      <c r="E134" s="104" t="e">
        <f aca="false">VLOOKUP($A134,'IP-Adressen'!$A:$F,3,0)</f>
        <v>#N/A</v>
      </c>
      <c r="J134" s="0" t="s">
        <v>1038</v>
      </c>
      <c r="K134" s="0" t="e">
        <f aca="false">VLOOKUP(A134,'IP-Adressen'!A:H,8,0)</f>
        <v>#N/A</v>
      </c>
    </row>
    <row r="135" customFormat="false" ht="14.4" hidden="false" customHeight="false" outlineLevel="0" collapsed="false">
      <c r="A135" s="0" t="s">
        <v>1039</v>
      </c>
      <c r="B135" s="0" t="s">
        <v>915</v>
      </c>
      <c r="C135" s="0" t="e">
        <f aca="false">VLOOKUP($A135,'IP-Adressen'!$A:$F,5,0)</f>
        <v>#N/A</v>
      </c>
      <c r="D135" s="104" t="e">
        <f aca="false">VLOOKUP($A135,'IP-Adressen'!$A:$F,6,0)</f>
        <v>#N/A</v>
      </c>
      <c r="E135" s="104" t="e">
        <f aca="false">VLOOKUP($A135,'IP-Adressen'!$A:$F,3,0)</f>
        <v>#N/A</v>
      </c>
      <c r="J135" s="0" t="s">
        <v>1040</v>
      </c>
      <c r="K135" s="0" t="e">
        <f aca="false">VLOOKUP(A135,'IP-Adressen'!A:H,8,0)</f>
        <v>#N/A</v>
      </c>
    </row>
    <row r="136" customFormat="false" ht="14.4" hidden="false" customHeight="false" outlineLevel="0" collapsed="false">
      <c r="A136" s="0" t="s">
        <v>1041</v>
      </c>
      <c r="B136" s="0" t="s">
        <v>915</v>
      </c>
      <c r="C136" s="0" t="e">
        <f aca="false">VLOOKUP($A136,'IP-Adressen'!$A:$F,5,0)</f>
        <v>#N/A</v>
      </c>
      <c r="D136" s="104" t="e">
        <f aca="false">VLOOKUP($A136,'IP-Adressen'!$A:$F,6,0)</f>
        <v>#N/A</v>
      </c>
      <c r="E136" s="104" t="e">
        <f aca="false">VLOOKUP($A136,'IP-Adressen'!$A:$F,3,0)</f>
        <v>#N/A</v>
      </c>
      <c r="J136" s="0" t="s">
        <v>1042</v>
      </c>
      <c r="K136" s="0" t="e">
        <f aca="false">VLOOKUP(A136,'IP-Adressen'!A:H,8,0)</f>
        <v>#N/A</v>
      </c>
    </row>
    <row r="137" customFormat="false" ht="14.4" hidden="false" customHeight="false" outlineLevel="0" collapsed="false">
      <c r="A137" s="0" t="s">
        <v>1043</v>
      </c>
      <c r="B137" s="0" t="s">
        <v>915</v>
      </c>
      <c r="C137" s="0" t="e">
        <f aca="false">VLOOKUP($A137,'IP-Adressen'!$A:$F,5,0)</f>
        <v>#N/A</v>
      </c>
      <c r="D137" s="104" t="e">
        <f aca="false">VLOOKUP($A137,'IP-Adressen'!$A:$F,6,0)</f>
        <v>#N/A</v>
      </c>
      <c r="E137" s="104" t="e">
        <f aca="false">VLOOKUP($A137,'IP-Adressen'!$A:$F,3,0)</f>
        <v>#N/A</v>
      </c>
      <c r="J137" s="0" t="s">
        <v>1044</v>
      </c>
      <c r="K137" s="0" t="e">
        <f aca="false">VLOOKUP(A137,'IP-Adressen'!A:H,8,0)</f>
        <v>#N/A</v>
      </c>
    </row>
    <row r="138" customFormat="false" ht="14.4" hidden="false" customHeight="false" outlineLevel="0" collapsed="false">
      <c r="A138" s="0" t="s">
        <v>1045</v>
      </c>
      <c r="B138" s="0" t="s">
        <v>915</v>
      </c>
      <c r="C138" s="0" t="e">
        <f aca="false">VLOOKUP($A138,'IP-Adressen'!$A:$F,5,0)</f>
        <v>#N/A</v>
      </c>
      <c r="D138" s="104" t="e">
        <f aca="false">VLOOKUP($A138,'IP-Adressen'!$A:$F,6,0)</f>
        <v>#N/A</v>
      </c>
      <c r="E138" s="104" t="e">
        <f aca="false">VLOOKUP($A138,'IP-Adressen'!$A:$F,3,0)</f>
        <v>#N/A</v>
      </c>
      <c r="J138" s="0" t="s">
        <v>1046</v>
      </c>
      <c r="K138" s="0" t="e">
        <f aca="false">VLOOKUP(A138,'IP-Adressen'!A:H,8,0)</f>
        <v>#N/A</v>
      </c>
    </row>
    <row r="139" customFormat="false" ht="14.4" hidden="false" customHeight="false" outlineLevel="0" collapsed="false">
      <c r="A139" s="110" t="s">
        <v>811</v>
      </c>
      <c r="B139" s="0" t="s">
        <v>746</v>
      </c>
      <c r="C139" s="0" t="n">
        <f aca="false">VLOOKUP($A139,'IP-Adressen'!$A:$F,5,0)</f>
        <v>0</v>
      </c>
      <c r="D139" s="104" t="n">
        <f aca="false">VLOOKUP($A139,'IP-Adressen'!$A:$F,6,0)</f>
        <v>0</v>
      </c>
      <c r="E139" s="104" t="e">
        <f aca="false">VLOOKUP($A139,'IP-Adressen'!$A:$F,3,0)</f>
        <v>#N/A</v>
      </c>
      <c r="K139" s="0" t="n">
        <f aca="false">VLOOKUP(A139,'IP-Adressen'!A:H,8,0)</f>
        <v>0</v>
      </c>
    </row>
    <row r="140" customFormat="false" ht="14.4" hidden="false" customHeight="false" outlineLevel="0" collapsed="false">
      <c r="A140" s="0" t="s">
        <v>813</v>
      </c>
      <c r="B140" s="0" t="s">
        <v>746</v>
      </c>
      <c r="C140" s="0" t="n">
        <f aca="false">VLOOKUP($A140,'IP-Adressen'!$A:$F,5,0)</f>
        <v>0</v>
      </c>
      <c r="D140" s="104" t="n">
        <f aca="false">VLOOKUP($A140,'IP-Adressen'!$A:$F,6,0)</f>
        <v>0</v>
      </c>
      <c r="E140" s="104" t="e">
        <f aca="false">VLOOKUP($A140,'IP-Adressen'!$A:$F,3,0)</f>
        <v>#N/A</v>
      </c>
      <c r="K140" s="0" t="n">
        <f aca="false">VLOOKUP(A140,'IP-Adressen'!A:H,8,0)</f>
        <v>0</v>
      </c>
    </row>
    <row r="141" customFormat="false" ht="14.4" hidden="false" customHeight="false" outlineLevel="0" collapsed="false">
      <c r="A141" s="0" t="s">
        <v>815</v>
      </c>
      <c r="B141" s="0" t="s">
        <v>746</v>
      </c>
      <c r="C141" s="0" t="n">
        <f aca="false">VLOOKUP($A141,'IP-Adressen'!$A:$F,5,0)</f>
        <v>0</v>
      </c>
      <c r="D141" s="104" t="n">
        <f aca="false">VLOOKUP($A141,'IP-Adressen'!$A:$F,6,0)</f>
        <v>0</v>
      </c>
      <c r="E141" s="104" t="e">
        <f aca="false">VLOOKUP($A141,'IP-Adressen'!$A:$F,3,0)</f>
        <v>#N/A</v>
      </c>
      <c r="K141" s="0" t="n">
        <f aca="false">VLOOKUP(A141,'IP-Adressen'!A:H,8,0)</f>
        <v>0</v>
      </c>
    </row>
    <row r="142" customFormat="false" ht="14.4" hidden="false" customHeight="false" outlineLevel="0" collapsed="false">
      <c r="A142" s="0" t="s">
        <v>906</v>
      </c>
      <c r="B142" s="0" t="s">
        <v>915</v>
      </c>
      <c r="C142" s="0" t="str">
        <f aca="false">VLOOKUP($A142,'IP-Adressen'!$A:$F,5,0)</f>
        <v>45.147.36.225</v>
      </c>
      <c r="D142" s="0" t="n">
        <f aca="false">VLOOKUP($A142,'IP-Adressen'!$A:$F,6,0)</f>
        <v>0</v>
      </c>
      <c r="E142" s="0" t="n">
        <f aca="false">VLOOKUP($A142,'IP-Adressen'!$A:$F,3,0)</f>
        <v>0</v>
      </c>
      <c r="K142" s="0" t="e">
        <f aca="false">VLOOKUP(A142,'IP-Adressen'!A:H,8,0)</f>
        <v>#N/A</v>
      </c>
    </row>
  </sheetData>
  <autoFilter ref="1:1048576"/>
  <dataValidations count="1">
    <dataValidation allowBlank="true" operator="between" showDropDown="false" showErrorMessage="true" showInputMessage="true" sqref="B2:B41" type="list">
      <formula1>Type</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9" activeCellId="0" sqref="I19"/>
    </sheetView>
  </sheetViews>
  <sheetFormatPr defaultColWidth="8.90234375" defaultRowHeight="14.4" zeroHeight="false" outlineLevelRow="0" outlineLevelCol="0"/>
  <cols>
    <col collapsed="false" customWidth="true" hidden="false" outlineLevel="0" max="2" min="1" style="95" width="26.56"/>
    <col collapsed="false" customWidth="true" hidden="false" outlineLevel="0" max="3" min="3" style="95" width="18.33"/>
    <col collapsed="false" customWidth="true" hidden="false" outlineLevel="0" max="4" min="4" style="0" width="18"/>
    <col collapsed="false" customWidth="true" hidden="false" outlineLevel="0" max="6" min="5" style="95" width="25"/>
    <col collapsed="false" customWidth="true" hidden="false" outlineLevel="0" max="7" min="7" style="95" width="26.44"/>
    <col collapsed="false" customWidth="true" hidden="false" outlineLevel="0" max="8" min="8" style="95" width="25.44"/>
    <col collapsed="false" customWidth="true" hidden="false" outlineLevel="0" max="9" min="9" style="95" width="15.11"/>
    <col collapsed="false" customWidth="true" hidden="false" outlineLevel="0" max="10" min="10" style="95" width="16.89"/>
  </cols>
  <sheetData>
    <row r="1" customFormat="false" ht="14.4" hidden="false" customHeight="false" outlineLevel="0" collapsed="false">
      <c r="A1" s="111" t="s">
        <v>744</v>
      </c>
      <c r="B1" s="111" t="s">
        <v>771</v>
      </c>
      <c r="C1" s="111" t="s">
        <v>1047</v>
      </c>
      <c r="D1" s="111" t="s">
        <v>1048</v>
      </c>
      <c r="E1" s="112" t="s">
        <v>1049</v>
      </c>
      <c r="F1" s="112" t="s">
        <v>1050</v>
      </c>
      <c r="G1" s="112" t="s">
        <v>1051</v>
      </c>
      <c r="H1" s="112" t="s">
        <v>1052</v>
      </c>
      <c r="I1" s="112" t="s">
        <v>1053</v>
      </c>
      <c r="J1" s="112" t="s">
        <v>747</v>
      </c>
    </row>
    <row r="2" customFormat="false" ht="43.2" hidden="false" customHeight="false" outlineLevel="0" collapsed="false">
      <c r="A2" s="113" t="s">
        <v>789</v>
      </c>
      <c r="B2" s="62" t="str">
        <f aca="false">VLOOKUP($A2,Systemübersicht!$A:$K,11,0)</f>
        <v>Management (MGMT)</v>
      </c>
      <c r="C2" s="62" t="str">
        <f aca="false">VLOOKUP($A2,Systemübersicht!$A:$K,3,0)</f>
        <v>10.40.208.10</v>
      </c>
      <c r="D2" s="62" t="str">
        <f aca="false">VLOOKUP($A2,Systemübersicht!$A:$K,4,0)</f>
        <v>2a0f:2687:8:0e::10</v>
      </c>
      <c r="E2" s="62" t="s">
        <v>773</v>
      </c>
      <c r="F2" s="62" t="str">
        <f aca="false">VLOOKUP($E2,Systemübersicht!$A:$K,11,0)</f>
        <v>Shared Services</v>
      </c>
      <c r="G2" s="62" t="str">
        <f aca="false">VLOOKUP($E2,Systemübersicht!$A:$K,3,0)</f>
        <v>10.40.72.10</v>
      </c>
      <c r="H2" s="62" t="str">
        <f aca="false">VLOOKUP($E2,Systemübersicht!$A:$K,4,0)</f>
        <v>2a0f:2687:7::10</v>
      </c>
      <c r="I2" s="101" t="s">
        <v>1054</v>
      </c>
      <c r="J2" s="62" t="s">
        <v>1055</v>
      </c>
    </row>
    <row r="3" customFormat="false" ht="43.2" hidden="false" customHeight="false" outlineLevel="0" collapsed="false">
      <c r="A3" s="113" t="s">
        <v>789</v>
      </c>
      <c r="B3" s="62" t="str">
        <f aca="false">VLOOKUP($A3,Systemübersicht!$A:$K,11,0)</f>
        <v>Management (MGMT)</v>
      </c>
      <c r="C3" s="62" t="str">
        <f aca="false">VLOOKUP($A3,Systemübersicht!$A:$K,3,0)</f>
        <v>10.40.208.10</v>
      </c>
      <c r="D3" s="62" t="str">
        <f aca="false">VLOOKUP($A3,Systemübersicht!$A:$K,4,0)</f>
        <v>2a0f:2687:8:0e::10</v>
      </c>
      <c r="E3" s="114" t="s">
        <v>776</v>
      </c>
      <c r="F3" s="62" t="str">
        <f aca="false">VLOOKUP($E3,Systemübersicht!$A:$K,11,0)</f>
        <v>Shared Services</v>
      </c>
      <c r="G3" s="62" t="str">
        <f aca="false">VLOOKUP($E3,Systemübersicht!$A:$K,3,0)</f>
        <v>10.40.72.11</v>
      </c>
      <c r="H3" s="62" t="str">
        <f aca="false">VLOOKUP($E3,Systemübersicht!$A:$K,4,0)</f>
        <v>2a0f:2687:7::11</v>
      </c>
      <c r="I3" s="101" t="s">
        <v>1054</v>
      </c>
      <c r="J3" s="62" t="s">
        <v>1055</v>
      </c>
    </row>
    <row r="4" customFormat="false" ht="14.4" hidden="false" customHeight="false" outlineLevel="0" collapsed="false">
      <c r="A4" s="62" t="s">
        <v>773</v>
      </c>
      <c r="B4" s="62" t="str">
        <f aca="false">VLOOKUP($A4,Systemübersicht!$A:$K,11,0)</f>
        <v>Shared Services</v>
      </c>
      <c r="C4" s="62" t="str">
        <f aca="false">VLOOKUP($A4,Systemübersicht!$A:$K,3,0)</f>
        <v>10.40.72.10</v>
      </c>
      <c r="D4" s="62" t="str">
        <f aca="false">VLOOKUP($A4,Systemübersicht!$A:$K,4,0)</f>
        <v>2a0f:2687:7::10</v>
      </c>
      <c r="E4" s="62" t="s">
        <v>811</v>
      </c>
      <c r="F4" s="62" t="n">
        <f aca="false">VLOOKUP($E4,Systemübersicht!$A:$K,11,0)</f>
        <v>0</v>
      </c>
      <c r="G4" s="62" t="n">
        <f aca="false">VLOOKUP($E4,Systemübersicht!$A:$K,3,0)</f>
        <v>0</v>
      </c>
      <c r="H4" s="62" t="n">
        <f aca="false">VLOOKUP($E4,Systemübersicht!$A:$K,4,0)</f>
        <v>0</v>
      </c>
      <c r="I4" s="62" t="n">
        <v>123</v>
      </c>
      <c r="J4" s="62" t="s">
        <v>1056</v>
      </c>
    </row>
    <row r="5" customFormat="false" ht="14.4" hidden="false" customHeight="false" outlineLevel="0" collapsed="false">
      <c r="A5" s="114" t="s">
        <v>776</v>
      </c>
      <c r="B5" s="62" t="str">
        <f aca="false">VLOOKUP($A5,Systemübersicht!$A:$K,11,0)</f>
        <v>Shared Services</v>
      </c>
      <c r="C5" s="62" t="str">
        <f aca="false">VLOOKUP($A5,Systemübersicht!$A:$K,3,0)</f>
        <v>10.40.72.11</v>
      </c>
      <c r="D5" s="62" t="str">
        <f aca="false">VLOOKUP($A5,Systemübersicht!$A:$K,4,0)</f>
        <v>2a0f:2687:7::11</v>
      </c>
      <c r="E5" s="62" t="s">
        <v>811</v>
      </c>
      <c r="F5" s="62" t="n">
        <f aca="false">VLOOKUP($E5,Systemübersicht!$A:$K,11,0)</f>
        <v>0</v>
      </c>
      <c r="G5" s="62" t="n">
        <f aca="false">VLOOKUP($E5,Systemübersicht!$A:$K,3,0)</f>
        <v>0</v>
      </c>
      <c r="H5" s="62" t="n">
        <f aca="false">VLOOKUP($E5,Systemübersicht!$A:$K,4,0)</f>
        <v>0</v>
      </c>
      <c r="I5" s="62" t="n">
        <v>123</v>
      </c>
      <c r="J5" s="62" t="s">
        <v>1056</v>
      </c>
    </row>
    <row r="6" customFormat="false" ht="28.8" hidden="false" customHeight="false" outlineLevel="0" collapsed="false">
      <c r="A6" s="115" t="s">
        <v>789</v>
      </c>
      <c r="B6" s="116" t="str">
        <f aca="false">VLOOKUP($A6,Systemübersicht!$A:$K,11,0)</f>
        <v>Management (MGMT)</v>
      </c>
      <c r="C6" s="116" t="str">
        <f aca="false">VLOOKUP($A6,Systemübersicht!$A:$K,3,0)</f>
        <v>10.40.208.10</v>
      </c>
      <c r="D6" s="116" t="str">
        <f aca="false">VLOOKUP($A6,Systemübersicht!$A:$K,4,0)</f>
        <v>2a0f:2687:8:0e::10</v>
      </c>
      <c r="E6" s="116" t="s">
        <v>904</v>
      </c>
      <c r="F6" s="116" t="str">
        <f aca="false">VLOOKUP($E6,Systemübersicht!$A:$K,11,0)</f>
        <v>Management (MGMT)</v>
      </c>
      <c r="G6" s="116" t="str">
        <f aca="false">VLOOKUP($E6,Systemübersicht!$A:$K,3,0)</f>
        <v>10.40.194.100</v>
      </c>
      <c r="H6" s="116" t="n">
        <f aca="false">VLOOKUP($E6,Systemübersicht!$A:$K,4,0)</f>
        <v>0</v>
      </c>
      <c r="I6" s="117" t="s">
        <v>1057</v>
      </c>
      <c r="J6" s="116" t="s">
        <v>1055</v>
      </c>
    </row>
    <row r="7" customFormat="false" ht="28.8" hidden="false" customHeight="false" outlineLevel="0" collapsed="false">
      <c r="A7" s="113" t="s">
        <v>789</v>
      </c>
      <c r="B7" s="62" t="str">
        <f aca="false">VLOOKUP($A7,Systemübersicht!$A:$K,11,0)</f>
        <v>Management (MGMT)</v>
      </c>
      <c r="C7" s="62" t="str">
        <f aca="false">VLOOKUP($A7,Systemübersicht!$A:$K,3,0)</f>
        <v>10.40.208.10</v>
      </c>
      <c r="D7" s="62"/>
      <c r="E7" s="95" t="s">
        <v>906</v>
      </c>
      <c r="F7" s="62" t="e">
        <f aca="false">VLOOKUP($E7,Systemübersicht!$A:$K,11,0)</f>
        <v>#N/A</v>
      </c>
      <c r="G7" s="62" t="str">
        <f aca="false">VLOOKUP($E7,Systemübersicht!$A:$K,3,0)</f>
        <v>45.147.36.225</v>
      </c>
      <c r="H7" s="62" t="n">
        <f aca="false">VLOOKUP($E7,Systemübersicht!$A:$K,4,0)</f>
        <v>0</v>
      </c>
      <c r="I7" s="101" t="s">
        <v>1058</v>
      </c>
      <c r="J7" s="62" t="s">
        <v>1055</v>
      </c>
    </row>
    <row r="8" customFormat="false" ht="14.4" hidden="false" customHeight="false" outlineLevel="0" collapsed="false">
      <c r="A8" s="62" t="s">
        <v>773</v>
      </c>
      <c r="B8" s="62" t="str">
        <f aca="false">VLOOKUP($A8,Systemübersicht!$A:$K,11,0)</f>
        <v>Shared Services</v>
      </c>
      <c r="C8" s="62" t="str">
        <f aca="false">VLOOKUP($A8,Systemübersicht!$A:$K,3,0)</f>
        <v>10.40.72.10</v>
      </c>
      <c r="D8" s="7"/>
      <c r="E8" s="95" t="s">
        <v>906</v>
      </c>
      <c r="F8" s="62" t="e">
        <f aca="false">VLOOKUP($E8,Systemübersicht!$A:$K,11,0)</f>
        <v>#N/A</v>
      </c>
      <c r="G8" s="62" t="str">
        <f aca="false">VLOOKUP($E8,Systemübersicht!$A:$K,3,0)</f>
        <v>45.147.36.225</v>
      </c>
      <c r="H8" s="62" t="n">
        <f aca="false">VLOOKUP($E8,Systemübersicht!$A:$K,4,0)</f>
        <v>0</v>
      </c>
      <c r="I8" s="62" t="n">
        <v>3128</v>
      </c>
      <c r="J8" s="62" t="s">
        <v>1055</v>
      </c>
    </row>
    <row r="9" customFormat="false" ht="14.4" hidden="false" customHeight="false" outlineLevel="0" collapsed="false">
      <c r="A9" s="114" t="s">
        <v>776</v>
      </c>
      <c r="B9" s="62" t="str">
        <f aca="false">VLOOKUP($A9,Systemübersicht!$A:$K,11,0)</f>
        <v>Shared Services</v>
      </c>
      <c r="C9" s="62" t="str">
        <f aca="false">VLOOKUP($A9,Systemübersicht!$A:$K,3,0)</f>
        <v>10.40.72.11</v>
      </c>
      <c r="D9" s="7"/>
      <c r="E9" s="95" t="s">
        <v>906</v>
      </c>
      <c r="F9" s="62" t="e">
        <f aca="false">VLOOKUP($E9,Systemübersicht!$A:$K,11,0)</f>
        <v>#N/A</v>
      </c>
      <c r="G9" s="62" t="str">
        <f aca="false">VLOOKUP($E9,Systemübersicht!$A:$K,3,0)</f>
        <v>45.147.36.225</v>
      </c>
      <c r="H9" s="62" t="n">
        <f aca="false">VLOOKUP($E9,Systemübersicht!$A:$K,4,0)</f>
        <v>0</v>
      </c>
      <c r="I9" s="62" t="n">
        <v>3128</v>
      </c>
      <c r="J9" s="62" t="s">
        <v>1055</v>
      </c>
    </row>
    <row r="10" customFormat="false" ht="14.4" hidden="false" customHeight="false" outlineLevel="0" collapsed="false">
      <c r="A10" s="62" t="s">
        <v>906</v>
      </c>
      <c r="B10" s="62" t="e">
        <f aca="false">VLOOKUP($A10,Systemübersicht!$A:$K,11,0)</f>
        <v>#N/A</v>
      </c>
      <c r="C10" s="62" t="str">
        <f aca="false">VLOOKUP($A10,Systemübersicht!$A:$K,3,0)</f>
        <v>45.147.36.225</v>
      </c>
      <c r="D10" s="62" t="n">
        <f aca="false">VLOOKUP($A10,Systemübersicht!$A:$K,4,0)</f>
        <v>0</v>
      </c>
      <c r="E10" s="62" t="s">
        <v>1059</v>
      </c>
      <c r="F10" s="62"/>
      <c r="G10" s="62"/>
      <c r="H10" s="62"/>
      <c r="I10" s="62" t="n">
        <v>53</v>
      </c>
      <c r="J10" s="62" t="s">
        <v>1056</v>
      </c>
    </row>
    <row r="11" customFormat="false" ht="14.4" hidden="false" customHeight="false" outlineLevel="0" collapsed="false">
      <c r="A11" s="62" t="s">
        <v>906</v>
      </c>
      <c r="B11" s="62" t="e">
        <f aca="false">VLOOKUP($A11,Systemübersicht!$A:$K,11,0)</f>
        <v>#N/A</v>
      </c>
      <c r="C11" s="62" t="str">
        <f aca="false">VLOOKUP($A11,Systemübersicht!$A:$K,3,0)</f>
        <v>45.147.36.225</v>
      </c>
      <c r="D11" s="62" t="n">
        <f aca="false">VLOOKUP($A11,Systemübersicht!$A:$K,4,0)</f>
        <v>0</v>
      </c>
      <c r="E11" s="62" t="s">
        <v>1059</v>
      </c>
      <c r="F11" s="62"/>
      <c r="G11" s="62"/>
      <c r="H11" s="62"/>
      <c r="I11" s="62" t="s">
        <v>1060</v>
      </c>
      <c r="J11" s="62" t="s">
        <v>1055</v>
      </c>
    </row>
    <row r="12" customFormat="false" ht="14.4" hidden="false" customHeight="false" outlineLevel="0" collapsed="false">
      <c r="A12" s="62"/>
      <c r="B12" s="62"/>
      <c r="C12" s="62"/>
      <c r="D12" s="7"/>
      <c r="E12" s="62"/>
      <c r="F12" s="62"/>
      <c r="G12" s="62"/>
      <c r="H12" s="62"/>
      <c r="I12" s="62"/>
      <c r="J12" s="62"/>
    </row>
    <row r="13" customFormat="false" ht="43.2" hidden="false" customHeight="false" outlineLevel="0" collapsed="false">
      <c r="A13" s="8" t="s">
        <v>1061</v>
      </c>
      <c r="B13" s="62" t="e">
        <f aca="false">VLOOKUP($A13,Systemübersicht!$A:$K,11,0)</f>
        <v>#N/A</v>
      </c>
      <c r="C13" s="62" t="e">
        <f aca="false">VLOOKUP($A13,Systemübersicht!$A:$K,3,0)</f>
        <v>#N/A</v>
      </c>
      <c r="D13" s="7"/>
      <c r="E13" s="8" t="s">
        <v>1062</v>
      </c>
      <c r="F13" s="62" t="e">
        <f aca="false">VLOOKUP($E13,Systemübersicht!$A:$K,11,0)</f>
        <v>#N/A</v>
      </c>
      <c r="G13" s="62" t="e">
        <f aca="false">VLOOKUP($E13,Systemübersicht!$A:$K,3,0)</f>
        <v>#N/A</v>
      </c>
      <c r="H13" s="62" t="e">
        <f aca="false">VLOOKUP($E13,Systemübersicht!$A:$K,4,0)</f>
        <v>#N/A</v>
      </c>
      <c r="I13" s="101" t="n">
        <v>123</v>
      </c>
      <c r="J13" s="62" t="s">
        <v>1056</v>
      </c>
    </row>
    <row r="14" customFormat="false" ht="28.8" hidden="false" customHeight="false" outlineLevel="0" collapsed="false">
      <c r="A14" s="8" t="s">
        <v>1061</v>
      </c>
      <c r="B14" s="62" t="e">
        <f aca="false">VLOOKUP($A14,Systemübersicht!$A:$K,11,0)</f>
        <v>#N/A</v>
      </c>
      <c r="C14" s="62" t="e">
        <f aca="false">VLOOKUP($A14,Systemübersicht!$A:$K,3,0)</f>
        <v>#N/A</v>
      </c>
      <c r="D14" s="7"/>
      <c r="E14" s="8" t="s">
        <v>1063</v>
      </c>
      <c r="F14" s="62" t="e">
        <f aca="false">VLOOKUP($E14,Systemübersicht!$A:$K,11,0)</f>
        <v>#N/A</v>
      </c>
      <c r="G14" s="62" t="e">
        <f aca="false">VLOOKUP($E14,Systemübersicht!$A:$K,3,0)</f>
        <v>#N/A</v>
      </c>
      <c r="H14" s="62" t="e">
        <f aca="false">VLOOKUP($E14,Systemübersicht!$A:$K,4,0)</f>
        <v>#N/A</v>
      </c>
      <c r="I14" s="101" t="n">
        <v>53</v>
      </c>
      <c r="J14" s="62" t="s">
        <v>1056</v>
      </c>
    </row>
    <row r="15" customFormat="false" ht="57.6" hidden="false" customHeight="false" outlineLevel="0" collapsed="false">
      <c r="A15" s="8" t="s">
        <v>1061</v>
      </c>
      <c r="B15" s="62" t="e">
        <f aca="false">VLOOKUP($A15,Systemübersicht!$A:$K,11,0)</f>
        <v>#N/A</v>
      </c>
      <c r="C15" s="62" t="e">
        <f aca="false">VLOOKUP($A15,Systemübersicht!$A:$K,3,0)</f>
        <v>#N/A</v>
      </c>
      <c r="D15" s="7"/>
      <c r="E15" s="8" t="s">
        <v>1063</v>
      </c>
      <c r="F15" s="62" t="e">
        <f aca="false">VLOOKUP($E15,Systemübersicht!$A:$K,11,0)</f>
        <v>#N/A</v>
      </c>
      <c r="G15" s="62" t="e">
        <f aca="false">VLOOKUP($E15,Systemübersicht!$A:$K,3,0)</f>
        <v>#N/A</v>
      </c>
      <c r="H15" s="62" t="e">
        <f aca="false">VLOOKUP($E15,Systemübersicht!$A:$K,4,0)</f>
        <v>#N/A</v>
      </c>
      <c r="I15" s="101" t="s">
        <v>1064</v>
      </c>
      <c r="J15" s="62" t="s">
        <v>1055</v>
      </c>
    </row>
    <row r="16" customFormat="false" ht="57.6" hidden="false" customHeight="false" outlineLevel="0" collapsed="false">
      <c r="A16" s="8" t="s">
        <v>1061</v>
      </c>
      <c r="B16" s="62" t="e">
        <f aca="false">VLOOKUP($A16,Systemübersicht!$A:$K,11,0)</f>
        <v>#N/A</v>
      </c>
      <c r="C16" s="62" t="e">
        <f aca="false">VLOOKUP($A16,Systemübersicht!$A:$K,3,0)</f>
        <v>#N/A</v>
      </c>
      <c r="D16" s="7"/>
      <c r="E16" s="8" t="s">
        <v>1063</v>
      </c>
      <c r="F16" s="62" t="e">
        <f aca="false">VLOOKUP($E16,Systemübersicht!$A:$K,11,0)</f>
        <v>#N/A</v>
      </c>
      <c r="G16" s="62" t="e">
        <f aca="false">VLOOKUP($E16,Systemübersicht!$A:$K,3,0)</f>
        <v>#N/A</v>
      </c>
      <c r="H16" s="62" t="e">
        <f aca="false">VLOOKUP($E16,Systemübersicht!$A:$K,4,0)</f>
        <v>#N/A</v>
      </c>
      <c r="I16" s="101" t="s">
        <v>1065</v>
      </c>
      <c r="J16" s="62" t="s">
        <v>1056</v>
      </c>
    </row>
    <row r="17" customFormat="false" ht="28.8" hidden="false" customHeight="false" outlineLevel="0" collapsed="false">
      <c r="A17" s="7" t="s">
        <v>904</v>
      </c>
      <c r="B17" s="62" t="str">
        <f aca="false">VLOOKUP($A17,Systemübersicht!$A:$K,11,0)</f>
        <v>Management (MGMT)</v>
      </c>
      <c r="C17" s="62" t="str">
        <f aca="false">VLOOKUP($A17,Systemübersicht!$A:$K,3,0)</f>
        <v>10.40.194.100</v>
      </c>
      <c r="D17" s="7"/>
      <c r="E17" s="8" t="s">
        <v>1063</v>
      </c>
      <c r="F17" s="62" t="e">
        <f aca="false">VLOOKUP($E17,Systemübersicht!$A:$K,11,0)</f>
        <v>#N/A</v>
      </c>
      <c r="G17" s="62" t="e">
        <f aca="false">VLOOKUP($E17,Systemübersicht!$A:$K,3,0)</f>
        <v>#N/A</v>
      </c>
      <c r="H17" s="62" t="e">
        <f aca="false">VLOOKUP($E17,Systemübersicht!$A:$K,4,0)</f>
        <v>#N/A</v>
      </c>
      <c r="I17" s="62" t="n">
        <v>88</v>
      </c>
      <c r="J17" s="62" t="s">
        <v>1055</v>
      </c>
    </row>
    <row r="18" customFormat="false" ht="28.8" hidden="false" customHeight="false" outlineLevel="0" collapsed="false">
      <c r="A18" s="7" t="s">
        <v>904</v>
      </c>
      <c r="B18" s="62" t="str">
        <f aca="false">VLOOKUP($A18,Systemübersicht!$A:$K,11,0)</f>
        <v>Management (MGMT)</v>
      </c>
      <c r="C18" s="62" t="str">
        <f aca="false">VLOOKUP($A18,Systemübersicht!$A:$K,3,0)</f>
        <v>10.40.194.100</v>
      </c>
      <c r="D18" s="7"/>
      <c r="E18" s="8" t="s">
        <v>1063</v>
      </c>
      <c r="F18" s="62" t="e">
        <f aca="false">VLOOKUP($E18,Systemübersicht!$A:$K,11,0)</f>
        <v>#N/A</v>
      </c>
      <c r="G18" s="62" t="e">
        <f aca="false">VLOOKUP($E18,Systemübersicht!$A:$K,3,0)</f>
        <v>#N/A</v>
      </c>
      <c r="H18" s="62" t="e">
        <f aca="false">VLOOKUP($E18,Systemübersicht!$A:$K,4,0)</f>
        <v>#N/A</v>
      </c>
      <c r="I18" s="101" t="s">
        <v>1066</v>
      </c>
      <c r="J18" s="62" t="s">
        <v>1056</v>
      </c>
    </row>
    <row r="19" customFormat="false" ht="14.4" hidden="false" customHeight="false" outlineLevel="0" collapsed="false">
      <c r="A19" s="7"/>
      <c r="B19" s="62"/>
      <c r="C19" s="62"/>
      <c r="D19" s="7"/>
      <c r="E19" s="8"/>
      <c r="F19" s="62"/>
      <c r="G19" s="62"/>
      <c r="H19" s="62"/>
      <c r="I19" s="62"/>
      <c r="J19" s="62"/>
    </row>
    <row r="20" customFormat="false" ht="14.4" hidden="false" customHeight="false" outlineLevel="0" collapsed="false">
      <c r="A20" s="7"/>
      <c r="B20" s="62"/>
      <c r="C20" s="62"/>
      <c r="E20" s="8"/>
      <c r="F20" s="6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00B050"/>
    <pageSetUpPr fitToPage="false"/>
  </sheetPr>
  <dimension ref="A1:B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4609375" defaultRowHeight="14.4" zeroHeight="false" outlineLevelRow="0" outlineLevelCol="0"/>
  <cols>
    <col collapsed="false" customWidth="true" hidden="false" outlineLevel="0" max="1" min="1" style="0" width="27.99"/>
    <col collapsed="false" customWidth="true" hidden="false" outlineLevel="0" max="2" min="2" style="0" width="23.44"/>
  </cols>
  <sheetData>
    <row r="1" customFormat="false" ht="14.4" hidden="false" customHeight="false" outlineLevel="0" collapsed="false">
      <c r="A1" s="10" t="s">
        <v>41</v>
      </c>
      <c r="B1" s="118"/>
    </row>
    <row r="2" customFormat="false" ht="14.4" hidden="false" customHeight="false" outlineLevel="0" collapsed="false">
      <c r="A2" s="12" t="s">
        <v>1067</v>
      </c>
      <c r="B2" s="13" t="str">
        <f aca="false">Informationen!$B$2</f>
        <v>ITSG -- AP400 DiGeN</v>
      </c>
    </row>
    <row r="3" customFormat="false" ht="14.4" hidden="false" customHeight="false" outlineLevel="0" collapsed="false">
      <c r="A3" s="14" t="s">
        <v>2</v>
      </c>
      <c r="B3" s="15" t="n">
        <f aca="false">Informationen!$B$3</f>
        <v>43698</v>
      </c>
    </row>
    <row r="4" customFormat="false" ht="14.4" hidden="false" customHeight="false" outlineLevel="0" collapsed="false">
      <c r="A4" s="12" t="s">
        <v>44</v>
      </c>
      <c r="B4" s="119" t="str">
        <f aca="false">Informationen!$B$4</f>
        <v>0.00.011</v>
      </c>
    </row>
    <row r="7" customFormat="false" ht="14.4" hidden="false" customHeight="false" outlineLevel="0" collapsed="false">
      <c r="A7" s="0" t="s">
        <v>1068</v>
      </c>
      <c r="B7" s="0" t="s">
        <v>1069</v>
      </c>
    </row>
    <row r="8" customFormat="false" ht="14.4" hidden="false" customHeight="false" outlineLevel="0" collapsed="false">
      <c r="A8" s="0" t="s">
        <v>1070</v>
      </c>
      <c r="B8" s="0" t="s">
        <v>904</v>
      </c>
    </row>
    <row r="9" customFormat="false" ht="14.4" hidden="false" customHeight="false" outlineLevel="0" collapsed="false">
      <c r="A9" s="0" t="s">
        <v>1071</v>
      </c>
      <c r="B9" s="0" t="s">
        <v>905</v>
      </c>
    </row>
    <row r="10" customFormat="false" ht="14.4" hidden="false" customHeight="false" outlineLevel="0" collapsed="false">
      <c r="A10" s="0" t="s">
        <v>1072</v>
      </c>
      <c r="B10" s="8" t="s">
        <v>364</v>
      </c>
    </row>
    <row r="11" customFormat="false" ht="14.4" hidden="false" customHeight="false" outlineLevel="0" collapsed="false">
      <c r="A11" s="0" t="s">
        <v>1073</v>
      </c>
      <c r="B11" s="0" t="s">
        <v>124</v>
      </c>
    </row>
    <row r="12" customFormat="false" ht="14.4" hidden="false" customHeight="false" outlineLevel="0" collapsed="false">
      <c r="A12" s="0" t="s">
        <v>1074</v>
      </c>
      <c r="B12" s="0" t="s">
        <v>68</v>
      </c>
    </row>
    <row r="13" customFormat="false" ht="14.4" hidden="false" customHeight="false" outlineLevel="0" collapsed="false">
      <c r="A13" s="0" t="s">
        <v>1075</v>
      </c>
      <c r="B13" s="0" t="s">
        <v>774</v>
      </c>
    </row>
    <row r="14" customFormat="false" ht="14.4" hidden="false" customHeight="false" outlineLevel="0" collapsed="false">
      <c r="A14" s="0" t="s">
        <v>1076</v>
      </c>
      <c r="B14" s="0" t="s">
        <v>777</v>
      </c>
    </row>
    <row r="16" customFormat="false" ht="14.4" hidden="false" customHeight="false" outlineLevel="0" collapsed="false">
      <c r="A16" s="0" t="s">
        <v>1077</v>
      </c>
    </row>
    <row r="17" customFormat="false" ht="14.4" hidden="false" customHeight="false" outlineLevel="0" collapsed="false">
      <c r="A17" s="0" t="s">
        <v>1072</v>
      </c>
    </row>
    <row r="18" customFormat="false" ht="14.4" hidden="false" customHeight="false" outlineLevel="0" collapsed="false">
      <c r="A18" s="0" t="s">
        <v>1073</v>
      </c>
    </row>
    <row r="19" customFormat="false" ht="14.4" hidden="false" customHeight="false" outlineLevel="0" collapsed="false">
      <c r="A19" s="0" t="s">
        <v>1074</v>
      </c>
    </row>
    <row r="20" customFormat="false" ht="14.4" hidden="false" customHeight="false" outlineLevel="0" collapsed="false">
      <c r="A20" s="0" t="s">
        <v>1075</v>
      </c>
    </row>
    <row r="21" customFormat="false" ht="14.4" hidden="false" customHeight="false" outlineLevel="0" collapsed="false">
      <c r="A21" s="0" t="s">
        <v>1076</v>
      </c>
    </row>
    <row r="23" customFormat="false" ht="14.4" hidden="false" customHeight="false" outlineLevel="0" collapsed="false">
      <c r="A23" s="0" t="s">
        <v>1078</v>
      </c>
    </row>
    <row r="24" customFormat="false" ht="14.4" hidden="false" customHeight="false" outlineLevel="0" collapsed="false">
      <c r="A24" s="0" t="s">
        <v>1079</v>
      </c>
    </row>
    <row r="25" customFormat="false" ht="14.4" hidden="false" customHeight="false" outlineLevel="0" collapsed="false">
      <c r="A25" s="0" t="s">
        <v>1080</v>
      </c>
    </row>
    <row r="26" customFormat="false" ht="14.4" hidden="false" customHeight="false" outlineLevel="0" collapsed="false">
      <c r="A26" s="0" t="s">
        <v>1081</v>
      </c>
    </row>
    <row r="28" customFormat="false" ht="14.4" hidden="false" customHeight="false" outlineLevel="0" collapsed="false">
      <c r="A28" s="0" t="s">
        <v>44</v>
      </c>
      <c r="B28" s="0" t="s">
        <v>1082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4.xml><?xml version="1.0" encoding="utf-8"?>
<worksheet xmlns="http://schemas.openxmlformats.org/spreadsheetml/2006/main" xmlns:r="http://schemas.openxmlformats.org/officeDocument/2006/relationships">
  <sheetPr filterMode="false">
    <tabColor rgb="FF00B050"/>
    <pageSetUpPr fitToPage="false"/>
  </sheetPr>
  <dimension ref="A1:O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3" activeCellId="0" sqref="E23"/>
    </sheetView>
  </sheetViews>
  <sheetFormatPr defaultColWidth="11.4609375" defaultRowHeight="14.4" zeroHeight="false" outlineLevelRow="0" outlineLevelCol="0"/>
  <cols>
    <col collapsed="false" customWidth="true" hidden="false" outlineLevel="0" max="1" min="1" style="0" width="47.1"/>
    <col collapsed="false" customWidth="true" hidden="false" outlineLevel="0" max="5" min="2" style="0" width="21.89"/>
    <col collapsed="false" customWidth="true" hidden="false" outlineLevel="0" max="6" min="6" style="0" width="22.89"/>
    <col collapsed="false" customWidth="true" hidden="false" outlineLevel="0" max="7" min="7" style="0" width="12.66"/>
  </cols>
  <sheetData>
    <row r="1" customFormat="false" ht="14.4" hidden="false" customHeight="false" outlineLevel="0" collapsed="false">
      <c r="A1" s="10" t="s">
        <v>41</v>
      </c>
      <c r="B1" s="118"/>
    </row>
    <row r="2" customFormat="false" ht="14.4" hidden="false" customHeight="false" outlineLevel="0" collapsed="false">
      <c r="A2" s="12" t="s">
        <v>1067</v>
      </c>
      <c r="B2" s="13" t="str">
        <f aca="false">Informationen!$B$2</f>
        <v>ITSG -- AP400 DiGeN</v>
      </c>
    </row>
    <row r="3" customFormat="false" ht="14.4" hidden="false" customHeight="false" outlineLevel="0" collapsed="false">
      <c r="A3" s="14" t="s">
        <v>2</v>
      </c>
      <c r="B3" s="15" t="n">
        <f aca="false">Informationen!$B$3</f>
        <v>43698</v>
      </c>
    </row>
    <row r="4" customFormat="false" ht="14.4" hidden="false" customHeight="false" outlineLevel="0" collapsed="false">
      <c r="A4" s="12" t="s">
        <v>44</v>
      </c>
      <c r="B4" s="119" t="str">
        <f aca="false">Informationen!$B$4</f>
        <v>0.00.011</v>
      </c>
      <c r="H4" s="120"/>
      <c r="I4" s="120"/>
      <c r="J4" s="120"/>
      <c r="K4" s="120"/>
      <c r="L4" s="120"/>
    </row>
    <row r="5" customFormat="false" ht="14.4" hidden="false" customHeight="false" outlineLevel="0" collapsed="false">
      <c r="H5" s="120"/>
      <c r="I5" s="120"/>
      <c r="J5" s="120"/>
      <c r="K5" s="120"/>
      <c r="L5" s="120"/>
    </row>
    <row r="6" customFormat="false" ht="14.4" hidden="false" customHeight="false" outlineLevel="0" collapsed="false">
      <c r="A6" s="0" t="s">
        <v>1068</v>
      </c>
      <c r="B6" s="0" t="s">
        <v>1083</v>
      </c>
      <c r="C6" s="0" t="s">
        <v>1084</v>
      </c>
      <c r="D6" s="0" t="s">
        <v>1085</v>
      </c>
      <c r="E6" s="0" t="s">
        <v>1086</v>
      </c>
      <c r="F6" s="0" t="s">
        <v>1087</v>
      </c>
      <c r="H6" s="121" t="s">
        <v>1088</v>
      </c>
      <c r="I6" s="122"/>
      <c r="K6" s="122"/>
      <c r="L6" s="122"/>
    </row>
    <row r="7" customFormat="false" ht="14.4" hidden="false" customHeight="false" outlineLevel="0" collapsed="false">
      <c r="A7" s="0" t="s">
        <v>1070</v>
      </c>
      <c r="B7" s="0" t="s">
        <v>1089</v>
      </c>
      <c r="C7" s="0" t="s">
        <v>1090</v>
      </c>
      <c r="D7" s="0" t="s">
        <v>1091</v>
      </c>
      <c r="E7" s="0" t="s">
        <v>1092</v>
      </c>
      <c r="F7" s="0" t="s">
        <v>1093</v>
      </c>
      <c r="H7" s="121"/>
      <c r="I7" s="123"/>
      <c r="K7" s="123"/>
      <c r="L7" s="123"/>
    </row>
    <row r="8" customFormat="false" ht="14.4" hidden="false" customHeight="false" outlineLevel="0" collapsed="false">
      <c r="A8" s="0" t="s">
        <v>1071</v>
      </c>
      <c r="B8" s="0" t="s">
        <v>1094</v>
      </c>
      <c r="C8" s="0" t="s">
        <v>1095</v>
      </c>
      <c r="D8" s="0" t="s">
        <v>1096</v>
      </c>
      <c r="E8" s="0" t="s">
        <v>1097</v>
      </c>
      <c r="F8" s="0" t="s">
        <v>1098</v>
      </c>
      <c r="H8" s="121"/>
      <c r="I8" s="123"/>
      <c r="K8" s="123"/>
      <c r="L8" s="123"/>
    </row>
    <row r="9" customFormat="false" ht="14.4" hidden="false" customHeight="false" outlineLevel="0" collapsed="false">
      <c r="A9" s="0" t="s">
        <v>1072</v>
      </c>
      <c r="B9" s="0" t="s">
        <v>364</v>
      </c>
      <c r="C9" s="0" t="s">
        <v>364</v>
      </c>
      <c r="D9" s="0" t="s">
        <v>364</v>
      </c>
      <c r="E9" s="0" t="s">
        <v>364</v>
      </c>
      <c r="F9" s="0" t="s">
        <v>364</v>
      </c>
      <c r="H9" s="121"/>
      <c r="I9" s="123"/>
      <c r="K9" s="123"/>
      <c r="L9" s="123"/>
    </row>
    <row r="10" customFormat="false" ht="14.4" hidden="false" customHeight="false" outlineLevel="0" collapsed="false">
      <c r="A10" s="0" t="s">
        <v>1073</v>
      </c>
      <c r="B10" s="0" t="s">
        <v>124</v>
      </c>
      <c r="C10" s="0" t="s">
        <v>124</v>
      </c>
      <c r="D10" s="0" t="s">
        <v>124</v>
      </c>
      <c r="E10" s="0" t="s">
        <v>124</v>
      </c>
      <c r="F10" s="0" t="s">
        <v>124</v>
      </c>
      <c r="H10" s="121"/>
      <c r="I10" s="120"/>
      <c r="K10" s="120"/>
      <c r="L10" s="120"/>
    </row>
    <row r="11" customFormat="false" ht="14.4" hidden="false" customHeight="false" outlineLevel="0" collapsed="false">
      <c r="A11" s="0" t="s">
        <v>1074</v>
      </c>
      <c r="H11" s="121"/>
      <c r="I11" s="120"/>
      <c r="K11" s="120"/>
      <c r="L11" s="120"/>
    </row>
    <row r="12" customFormat="false" ht="14.4" hidden="false" customHeight="false" outlineLevel="0" collapsed="false">
      <c r="A12" s="0" t="s">
        <v>1075</v>
      </c>
      <c r="H12" s="121"/>
      <c r="I12" s="120"/>
      <c r="K12" s="120"/>
      <c r="L12" s="120"/>
    </row>
    <row r="13" customFormat="false" ht="14.4" hidden="false" customHeight="false" outlineLevel="0" collapsed="false">
      <c r="A13" s="0" t="s">
        <v>1076</v>
      </c>
      <c r="H13" s="121"/>
      <c r="I13" s="120"/>
      <c r="K13" s="120"/>
      <c r="L13" s="120"/>
    </row>
    <row r="14" customFormat="false" ht="14.4" hidden="false" customHeight="false" outlineLevel="0" collapsed="false">
      <c r="H14" s="121"/>
    </row>
    <row r="15" customFormat="false" ht="14.4" hidden="false" customHeight="false" outlineLevel="0" collapsed="false">
      <c r="A15" s="0" t="s">
        <v>1077</v>
      </c>
      <c r="H15" s="121"/>
    </row>
    <row r="16" customFormat="false" ht="14.4" hidden="false" customHeight="false" outlineLevel="0" collapsed="false">
      <c r="A16" s="0" t="s">
        <v>1072</v>
      </c>
      <c r="H16" s="121"/>
    </row>
    <row r="17" customFormat="false" ht="14.4" hidden="false" customHeight="false" outlineLevel="0" collapsed="false">
      <c r="A17" s="0" t="s">
        <v>1073</v>
      </c>
      <c r="H17" s="121"/>
    </row>
    <row r="18" customFormat="false" ht="14.4" hidden="false" customHeight="false" outlineLevel="0" collapsed="false">
      <c r="A18" s="0" t="s">
        <v>1074</v>
      </c>
      <c r="H18" s="121"/>
    </row>
    <row r="19" customFormat="false" ht="14.4" hidden="false" customHeight="false" outlineLevel="0" collapsed="false">
      <c r="A19" s="0" t="s">
        <v>1075</v>
      </c>
      <c r="H19" s="121"/>
    </row>
    <row r="20" customFormat="false" ht="14.4" hidden="false" customHeight="false" outlineLevel="0" collapsed="false">
      <c r="A20" s="0" t="s">
        <v>1076</v>
      </c>
      <c r="H20" s="121"/>
    </row>
    <row r="21" customFormat="false" ht="14.4" hidden="false" customHeight="false" outlineLevel="0" collapsed="false">
      <c r="H21" s="121"/>
    </row>
    <row r="22" customFormat="false" ht="14.4" hidden="false" customHeight="false" outlineLevel="0" collapsed="false">
      <c r="A22" s="0" t="s">
        <v>1099</v>
      </c>
      <c r="B22" s="0" t="s">
        <v>1100</v>
      </c>
      <c r="C22" s="0" t="s">
        <v>1101</v>
      </c>
      <c r="D22" s="0" t="s">
        <v>1102</v>
      </c>
      <c r="E22" s="0" t="s">
        <v>1103</v>
      </c>
      <c r="F22" s="0" t="s">
        <v>1104</v>
      </c>
      <c r="H22" s="121"/>
    </row>
    <row r="23" customFormat="false" ht="14.4" hidden="false" customHeight="false" outlineLevel="0" collapsed="false">
      <c r="A23" s="0" t="s">
        <v>1105</v>
      </c>
      <c r="B23" s="0" t="s">
        <v>1106</v>
      </c>
      <c r="C23" s="0" t="s">
        <v>1107</v>
      </c>
      <c r="D23" s="0" t="s">
        <v>1108</v>
      </c>
      <c r="E23" s="0" t="s">
        <v>1109</v>
      </c>
      <c r="F23" s="0" t="s">
        <v>1110</v>
      </c>
      <c r="H23" s="121"/>
    </row>
    <row r="24" customFormat="false" ht="14.4" hidden="false" customHeight="false" outlineLevel="0" collapsed="false">
      <c r="A24" s="0" t="s">
        <v>1111</v>
      </c>
      <c r="B24" s="0" t="s">
        <v>364</v>
      </c>
      <c r="C24" s="0" t="s">
        <v>364</v>
      </c>
      <c r="D24" s="0" t="s">
        <v>364</v>
      </c>
      <c r="E24" s="0" t="s">
        <v>364</v>
      </c>
      <c r="F24" s="0" t="s">
        <v>364</v>
      </c>
      <c r="H24" s="121"/>
      <c r="K24" s="120"/>
      <c r="L24" s="120"/>
      <c r="M24" s="120"/>
      <c r="N24" s="120"/>
      <c r="O24" s="120"/>
    </row>
    <row r="25" customFormat="false" ht="14.4" hidden="false" customHeight="false" outlineLevel="0" collapsed="false">
      <c r="A25" s="0" t="s">
        <v>1112</v>
      </c>
      <c r="B25" s="0" t="s">
        <v>431</v>
      </c>
      <c r="C25" s="0" t="s">
        <v>1113</v>
      </c>
      <c r="D25" s="0" t="s">
        <v>116</v>
      </c>
      <c r="E25" s="0" t="s">
        <v>116</v>
      </c>
      <c r="F25" s="0" t="s">
        <v>1113</v>
      </c>
      <c r="H25" s="121"/>
      <c r="K25" s="120"/>
      <c r="L25" s="120"/>
      <c r="M25" s="120"/>
      <c r="N25" s="120"/>
      <c r="O25" s="120"/>
    </row>
    <row r="26" customFormat="false" ht="14.4" hidden="false" customHeight="false" outlineLevel="0" collapsed="false">
      <c r="H26" s="121"/>
      <c r="K26" s="120"/>
      <c r="L26" s="120"/>
      <c r="M26" s="120"/>
      <c r="N26" s="120"/>
      <c r="O26" s="120"/>
    </row>
    <row r="27" customFormat="false" ht="14.4" hidden="false" customHeight="false" outlineLevel="0" collapsed="false">
      <c r="A27" s="0" t="s">
        <v>1114</v>
      </c>
      <c r="H27" s="121"/>
      <c r="K27" s="122"/>
      <c r="L27" s="122"/>
      <c r="M27" s="120"/>
      <c r="N27" s="120"/>
      <c r="O27" s="120"/>
    </row>
    <row r="28" customFormat="false" ht="14.4" hidden="false" customHeight="false" outlineLevel="0" collapsed="false">
      <c r="A28" s="0" t="s">
        <v>1111</v>
      </c>
      <c r="H28" s="121"/>
      <c r="K28" s="123"/>
      <c r="L28" s="123"/>
      <c r="M28" s="120"/>
      <c r="N28" s="120"/>
      <c r="O28" s="120"/>
    </row>
    <row r="29" customFormat="false" ht="14.4" hidden="false" customHeight="false" outlineLevel="0" collapsed="false">
      <c r="A29" s="0" t="s">
        <v>1112</v>
      </c>
      <c r="H29" s="121"/>
      <c r="K29" s="123"/>
      <c r="L29" s="123"/>
      <c r="M29" s="120"/>
      <c r="N29" s="120"/>
      <c r="O29" s="120"/>
    </row>
    <row r="30" customFormat="false" ht="14.4" hidden="false" customHeight="false" outlineLevel="0" collapsed="false">
      <c r="H30" s="121"/>
      <c r="K30" s="123"/>
      <c r="L30" s="123"/>
      <c r="M30" s="120"/>
      <c r="N30" s="120"/>
      <c r="O30" s="120"/>
    </row>
    <row r="31" customFormat="false" ht="14.4" hidden="false" customHeight="false" outlineLevel="0" collapsed="false">
      <c r="H31" s="121"/>
      <c r="K31" s="123"/>
      <c r="L31" s="123"/>
      <c r="M31" s="120"/>
      <c r="N31" s="120"/>
      <c r="O31" s="120"/>
    </row>
    <row r="32" customFormat="false" ht="14.4" hidden="false" customHeight="false" outlineLevel="0" collapsed="false">
      <c r="A32" s="0" t="s">
        <v>1115</v>
      </c>
      <c r="B32" s="0" t="s">
        <v>816</v>
      </c>
      <c r="C32" s="0" t="s">
        <v>818</v>
      </c>
      <c r="D32" s="0" t="s">
        <v>1116</v>
      </c>
      <c r="E32" s="0" t="s">
        <v>1117</v>
      </c>
      <c r="F32" s="0" t="s">
        <v>1118</v>
      </c>
      <c r="H32" s="121"/>
      <c r="K32" s="123"/>
      <c r="L32" s="123"/>
      <c r="M32" s="120"/>
      <c r="N32" s="120"/>
      <c r="O32" s="120"/>
    </row>
    <row r="33" customFormat="false" ht="14.4" hidden="false" customHeight="false" outlineLevel="0" collapsed="false">
      <c r="A33" s="0" t="s">
        <v>1119</v>
      </c>
      <c r="B33" s="0" t="s">
        <v>1120</v>
      </c>
      <c r="C33" s="0" t="s">
        <v>1121</v>
      </c>
      <c r="D33" s="0" t="s">
        <v>1122</v>
      </c>
      <c r="E33" s="0" t="s">
        <v>1123</v>
      </c>
      <c r="F33" s="0" t="s">
        <v>1124</v>
      </c>
      <c r="H33" s="121"/>
      <c r="K33" s="123"/>
      <c r="L33" s="123"/>
      <c r="M33" s="120"/>
      <c r="N33" s="120"/>
      <c r="O33" s="120"/>
    </row>
    <row r="34" customFormat="false" ht="14.4" hidden="false" customHeight="false" outlineLevel="0" collapsed="false">
      <c r="A34" s="0" t="s">
        <v>1125</v>
      </c>
      <c r="H34" s="121"/>
      <c r="K34" s="123"/>
      <c r="L34" s="123"/>
      <c r="M34" s="120"/>
      <c r="N34" s="120"/>
      <c r="O34" s="120"/>
    </row>
    <row r="35" customFormat="false" ht="14.4" hidden="false" customHeight="false" outlineLevel="0" collapsed="false">
      <c r="A35" s="0" t="s">
        <v>1072</v>
      </c>
      <c r="B35" s="0" t="s">
        <v>364</v>
      </c>
      <c r="C35" s="0" t="s">
        <v>364</v>
      </c>
      <c r="D35" s="0" t="s">
        <v>364</v>
      </c>
      <c r="E35" s="0" t="s">
        <v>364</v>
      </c>
      <c r="F35" s="0" t="s">
        <v>364</v>
      </c>
      <c r="H35" s="121"/>
      <c r="K35" s="123"/>
      <c r="L35" s="123"/>
      <c r="M35" s="120"/>
      <c r="N35" s="120"/>
      <c r="O35" s="120"/>
    </row>
    <row r="36" customFormat="false" ht="14.4" hidden="false" customHeight="false" outlineLevel="0" collapsed="false">
      <c r="A36" s="0" t="s">
        <v>1073</v>
      </c>
      <c r="B36" s="0" t="s">
        <v>124</v>
      </c>
      <c r="C36" s="0" t="s">
        <v>124</v>
      </c>
      <c r="D36" s="0" t="s">
        <v>124</v>
      </c>
      <c r="E36" s="0" t="s">
        <v>124</v>
      </c>
      <c r="F36" s="0" t="s">
        <v>124</v>
      </c>
      <c r="H36" s="121"/>
      <c r="K36" s="123"/>
      <c r="L36" s="123"/>
      <c r="M36" s="120"/>
      <c r="N36" s="120"/>
      <c r="O36" s="120"/>
    </row>
    <row r="37" customFormat="false" ht="14.4" hidden="false" customHeight="false" outlineLevel="0" collapsed="false">
      <c r="H37" s="121"/>
      <c r="K37" s="120"/>
      <c r="L37" s="123"/>
      <c r="M37" s="120"/>
      <c r="N37" s="120"/>
      <c r="O37" s="120"/>
    </row>
    <row r="38" customFormat="false" ht="14.4" hidden="false" customHeight="false" outlineLevel="0" collapsed="false">
      <c r="A38" s="0" t="s">
        <v>1126</v>
      </c>
      <c r="H38" s="121"/>
      <c r="K38" s="123"/>
      <c r="L38" s="120"/>
      <c r="M38" s="120"/>
      <c r="N38" s="120"/>
      <c r="O38" s="120"/>
    </row>
    <row r="39" customFormat="false" ht="14.4" hidden="false" customHeight="false" outlineLevel="0" collapsed="false">
      <c r="A39" s="0" t="s">
        <v>1125</v>
      </c>
      <c r="H39" s="121"/>
      <c r="K39" s="123"/>
      <c r="L39" s="120"/>
      <c r="M39" s="120"/>
      <c r="N39" s="120"/>
      <c r="O39" s="120"/>
    </row>
    <row r="40" customFormat="false" ht="14.4" hidden="false" customHeight="false" outlineLevel="0" collapsed="false">
      <c r="H40" s="121"/>
      <c r="K40" s="123"/>
      <c r="L40" s="120"/>
      <c r="M40" s="120"/>
      <c r="N40" s="120"/>
      <c r="O40" s="120"/>
    </row>
    <row r="41" customFormat="false" ht="14.4" hidden="false" customHeight="false" outlineLevel="0" collapsed="false">
      <c r="A41" s="0" t="s">
        <v>1073</v>
      </c>
      <c r="H41" s="121"/>
      <c r="K41" s="123"/>
      <c r="L41" s="120"/>
      <c r="M41" s="120"/>
      <c r="N41" s="120"/>
      <c r="O41" s="120"/>
    </row>
    <row r="42" customFormat="false" ht="14.4" hidden="false" customHeight="false" outlineLevel="0" collapsed="false">
      <c r="H42" s="121"/>
      <c r="K42" s="123"/>
      <c r="L42" s="120"/>
      <c r="M42" s="120"/>
      <c r="N42" s="120"/>
      <c r="O42" s="120"/>
    </row>
    <row r="43" customFormat="false" ht="14.4" hidden="false" customHeight="false" outlineLevel="0" collapsed="false">
      <c r="H43" s="121"/>
      <c r="K43" s="123"/>
      <c r="L43" s="120"/>
      <c r="M43" s="120"/>
      <c r="N43" s="120"/>
      <c r="O43" s="120"/>
    </row>
    <row r="44" customFormat="false" ht="14.4" hidden="false" customHeight="false" outlineLevel="0" collapsed="false">
      <c r="A44" s="0" t="s">
        <v>1127</v>
      </c>
      <c r="B44" s="0" t="s">
        <v>1128</v>
      </c>
      <c r="C44" s="0" t="s">
        <v>1129</v>
      </c>
      <c r="D44" s="0" t="s">
        <v>1130</v>
      </c>
      <c r="E44" s="0" t="s">
        <v>1131</v>
      </c>
      <c r="F44" s="0" t="s">
        <v>1132</v>
      </c>
      <c r="H44" s="121"/>
      <c r="K44" s="123"/>
      <c r="L44" s="120"/>
      <c r="M44" s="120"/>
      <c r="N44" s="120"/>
      <c r="O44" s="120"/>
    </row>
    <row r="45" customFormat="false" ht="14.4" hidden="false" customHeight="false" outlineLevel="0" collapsed="false">
      <c r="A45" s="0" t="s">
        <v>1125</v>
      </c>
      <c r="B45" s="0" t="n">
        <v>2107</v>
      </c>
      <c r="C45" s="0" t="n">
        <v>2107</v>
      </c>
      <c r="D45" s="0" t="n">
        <v>2108</v>
      </c>
      <c r="E45" s="0" t="n">
        <v>2108</v>
      </c>
      <c r="F45" s="0" t="n">
        <v>2108</v>
      </c>
      <c r="J45" s="120"/>
      <c r="K45" s="123"/>
      <c r="L45" s="120"/>
      <c r="M45" s="120"/>
      <c r="N45" s="120"/>
      <c r="O45" s="120"/>
    </row>
    <row r="46" customFormat="false" ht="14.4" hidden="false" customHeight="false" outlineLevel="0" collapsed="false">
      <c r="A46" s="0" t="s">
        <v>1072</v>
      </c>
      <c r="J46" s="120"/>
      <c r="K46" s="120"/>
      <c r="L46" s="120"/>
      <c r="M46" s="120"/>
      <c r="N46" s="120"/>
      <c r="O46" s="120"/>
    </row>
    <row r="47" customFormat="false" ht="14.4" hidden="false" customHeight="false" outlineLevel="0" collapsed="false">
      <c r="A47" s="0" t="s">
        <v>1073</v>
      </c>
      <c r="B47" s="7" t="s">
        <v>150</v>
      </c>
      <c r="C47" s="7" t="s">
        <v>150</v>
      </c>
      <c r="D47" s="0" t="s">
        <v>155</v>
      </c>
      <c r="E47" s="0" t="s">
        <v>155</v>
      </c>
      <c r="F47" s="0" t="s">
        <v>155</v>
      </c>
    </row>
    <row r="49" customFormat="false" ht="14.4" hidden="false" customHeight="false" outlineLevel="0" collapsed="false">
      <c r="A49" s="0" t="s">
        <v>1133</v>
      </c>
      <c r="B49" s="0" t="s">
        <v>1134</v>
      </c>
      <c r="C49" s="0" t="s">
        <v>1135</v>
      </c>
      <c r="D49" s="0" t="s">
        <v>1136</v>
      </c>
      <c r="E49" s="0" t="s">
        <v>1137</v>
      </c>
      <c r="F49" s="0" t="s">
        <v>1138</v>
      </c>
    </row>
    <row r="50" customFormat="false" ht="14.4" hidden="false" customHeight="false" outlineLevel="0" collapsed="false">
      <c r="A50" s="0" t="s">
        <v>1125</v>
      </c>
      <c r="B50" s="0" t="n">
        <v>2107</v>
      </c>
      <c r="C50" s="0" t="n">
        <v>2107</v>
      </c>
      <c r="D50" s="0" t="n">
        <v>2108</v>
      </c>
      <c r="E50" s="0" t="n">
        <v>2108</v>
      </c>
      <c r="F50" s="0" t="n">
        <v>2108</v>
      </c>
    </row>
    <row r="51" customFormat="false" ht="14.4" hidden="false" customHeight="false" outlineLevel="0" collapsed="false">
      <c r="A51" s="0" t="s">
        <v>1072</v>
      </c>
    </row>
    <row r="52" customFormat="false" ht="14.4" hidden="false" customHeight="false" outlineLevel="0" collapsed="false">
      <c r="A52" s="0" t="s">
        <v>1073</v>
      </c>
    </row>
    <row r="54" customFormat="false" ht="14.4" hidden="false" customHeight="false" outlineLevel="0" collapsed="false">
      <c r="A54" s="0" t="s">
        <v>1139</v>
      </c>
      <c r="B54" s="0" t="s">
        <v>1140</v>
      </c>
      <c r="C54" s="0" t="s">
        <v>1141</v>
      </c>
      <c r="D54" s="0" t="s">
        <v>1142</v>
      </c>
      <c r="E54" s="0" t="s">
        <v>1143</v>
      </c>
      <c r="F54" s="0" t="s">
        <v>1144</v>
      </c>
    </row>
    <row r="55" customFormat="false" ht="14.4" hidden="false" customHeight="false" outlineLevel="0" collapsed="false">
      <c r="A55" s="0" t="s">
        <v>1125</v>
      </c>
      <c r="B55" s="0" t="n">
        <v>2109</v>
      </c>
      <c r="C55" s="0" t="n">
        <v>2109</v>
      </c>
      <c r="D55" s="0" t="n">
        <v>2109</v>
      </c>
      <c r="E55" s="0" t="n">
        <v>2109</v>
      </c>
      <c r="F55" s="0" t="n">
        <v>2109</v>
      </c>
    </row>
    <row r="56" customFormat="false" ht="14.4" hidden="false" customHeight="false" outlineLevel="0" collapsed="false">
      <c r="A56" s="0" t="s">
        <v>1072</v>
      </c>
    </row>
    <row r="57" customFormat="false" ht="14.4" hidden="false" customHeight="false" outlineLevel="0" collapsed="false">
      <c r="A57" s="0" t="s">
        <v>1073</v>
      </c>
    </row>
    <row r="59" customFormat="false" ht="14.4" hidden="false" customHeight="false" outlineLevel="0" collapsed="false">
      <c r="A59" s="0" t="s">
        <v>1145</v>
      </c>
      <c r="B59" s="0" t="s">
        <v>1146</v>
      </c>
      <c r="C59" s="0" t="s">
        <v>1147</v>
      </c>
      <c r="D59" s="0" t="s">
        <v>1148</v>
      </c>
      <c r="E59" s="0" t="s">
        <v>1149</v>
      </c>
    </row>
    <row r="61" customFormat="false" ht="14.4" hidden="false" customHeight="false" outlineLevel="0" collapsed="false">
      <c r="A61" s="0" t="s">
        <v>1150</v>
      </c>
    </row>
    <row r="62" customFormat="false" ht="14.4" hidden="false" customHeight="false" outlineLevel="0" collapsed="false">
      <c r="A62" s="0" t="s">
        <v>1151</v>
      </c>
    </row>
    <row r="63" customFormat="false" ht="14.4" hidden="false" customHeight="false" outlineLevel="0" collapsed="false">
      <c r="A63" s="0" t="s">
        <v>1152</v>
      </c>
    </row>
    <row r="64" customFormat="false" ht="14.4" hidden="false" customHeight="false" outlineLevel="0" collapsed="false">
      <c r="A64" s="0" t="s">
        <v>1153</v>
      </c>
    </row>
    <row r="65" customFormat="false" ht="14.4" hidden="false" customHeight="false" outlineLevel="0" collapsed="false">
      <c r="A65" s="0" t="s">
        <v>1154</v>
      </c>
    </row>
  </sheetData>
  <mergeCells count="1">
    <mergeCell ref="H6:H44"/>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5.xml><?xml version="1.0" encoding="utf-8"?>
<worksheet xmlns="http://schemas.openxmlformats.org/spreadsheetml/2006/main" xmlns:r="http://schemas.openxmlformats.org/officeDocument/2006/relationships">
  <sheetPr filterMode="false">
    <tabColor rgb="FF00B050"/>
    <pageSetUpPr fitToPage="false"/>
  </sheetPr>
  <dimension ref="A1:B4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pane xSplit="1" ySplit="0" topLeftCell="B13" activePane="topRight" state="frozen"/>
      <selection pane="topLeft" activeCell="A13" activeCellId="0" sqref="A13"/>
      <selection pane="topRight" activeCell="B26" activeCellId="0" sqref="B26"/>
    </sheetView>
  </sheetViews>
  <sheetFormatPr defaultColWidth="11.4609375" defaultRowHeight="14.4" zeroHeight="false" outlineLevelRow="0" outlineLevelCol="0"/>
  <cols>
    <col collapsed="false" customWidth="true" hidden="false" outlineLevel="0" max="1" min="1" style="0" width="91.56"/>
    <col collapsed="false" customWidth="true" hidden="false" outlineLevel="0" max="2" min="2" style="0" width="72.01"/>
    <col collapsed="false" customWidth="true" hidden="false" outlineLevel="0" max="4" min="3" style="0" width="35.33"/>
  </cols>
  <sheetData>
    <row r="1" customFormat="false" ht="14.4" hidden="false" customHeight="false" outlineLevel="0" collapsed="false">
      <c r="A1" s="10" t="s">
        <v>41</v>
      </c>
      <c r="B1" s="118"/>
    </row>
    <row r="2" customFormat="false" ht="14.4" hidden="false" customHeight="false" outlineLevel="0" collapsed="false">
      <c r="A2" s="12" t="s">
        <v>1067</v>
      </c>
      <c r="B2" s="13" t="str">
        <f aca="false">Informationen!$B$2</f>
        <v>ITSG -- AP400 DiGeN</v>
      </c>
    </row>
    <row r="3" customFormat="false" ht="14.4" hidden="false" customHeight="false" outlineLevel="0" collapsed="false">
      <c r="A3" s="14" t="s">
        <v>2</v>
      </c>
      <c r="B3" s="15" t="n">
        <f aca="false">Informationen!$B$3</f>
        <v>43698</v>
      </c>
    </row>
    <row r="4" customFormat="false" ht="14.4" hidden="false" customHeight="false" outlineLevel="0" collapsed="false">
      <c r="A4" s="12" t="s">
        <v>44</v>
      </c>
      <c r="B4" s="119" t="str">
        <f aca="false">Informationen!$B$4</f>
        <v>0.00.011</v>
      </c>
    </row>
    <row r="5" customFormat="false" ht="14.4" hidden="false" customHeight="false" outlineLevel="0" collapsed="false">
      <c r="A5" s="30"/>
      <c r="B5" s="13"/>
    </row>
    <row r="6" customFormat="false" ht="14.4" hidden="false" customHeight="false" outlineLevel="0" collapsed="false">
      <c r="A6" s="12" t="s">
        <v>1155</v>
      </c>
      <c r="B6" s="12" t="s">
        <v>1156</v>
      </c>
    </row>
    <row r="7" customFormat="false" ht="14.4" hidden="false" customHeight="false" outlineLevel="0" collapsed="false">
      <c r="A7" s="14" t="s">
        <v>1157</v>
      </c>
      <c r="B7" s="14" t="s">
        <v>1158</v>
      </c>
    </row>
    <row r="8" customFormat="false" ht="14.4" hidden="false" customHeight="false" outlineLevel="0" collapsed="false">
      <c r="A8" s="12" t="s">
        <v>1159</v>
      </c>
      <c r="B8" s="12" t="s">
        <v>1160</v>
      </c>
    </row>
    <row r="9" customFormat="false" ht="14.4" hidden="false" customHeight="false" outlineLevel="0" collapsed="false">
      <c r="A9" s="14" t="s">
        <v>1161</v>
      </c>
      <c r="B9" s="14"/>
    </row>
    <row r="11" customFormat="false" ht="14.4" hidden="false" customHeight="false" outlineLevel="0" collapsed="false">
      <c r="A11" s="25" t="s">
        <v>1068</v>
      </c>
      <c r="B11" s="124" t="s">
        <v>1162</v>
      </c>
    </row>
    <row r="12" customFormat="false" ht="14.4" hidden="false" customHeight="false" outlineLevel="0" collapsed="false">
      <c r="A12" s="30" t="s">
        <v>1070</v>
      </c>
      <c r="B12" s="125" t="s">
        <v>1163</v>
      </c>
    </row>
    <row r="13" customFormat="false" ht="14.4" hidden="false" customHeight="false" outlineLevel="0" collapsed="false">
      <c r="A13" s="30" t="s">
        <v>1164</v>
      </c>
      <c r="B13" s="12" t="s">
        <v>1165</v>
      </c>
    </row>
    <row r="14" customFormat="false" ht="14.4" hidden="false" customHeight="false" outlineLevel="0" collapsed="false">
      <c r="A14" s="30" t="s">
        <v>1072</v>
      </c>
      <c r="B14" s="12" t="s">
        <v>364</v>
      </c>
    </row>
    <row r="15" customFormat="false" ht="14.4" hidden="false" customHeight="false" outlineLevel="0" collapsed="false">
      <c r="A15" s="30" t="s">
        <v>1166</v>
      </c>
      <c r="B15" s="126"/>
    </row>
    <row r="16" customFormat="false" ht="14.4" hidden="false" customHeight="false" outlineLevel="0" collapsed="false">
      <c r="A16" s="30" t="s">
        <v>1167</v>
      </c>
      <c r="B16" s="12"/>
    </row>
    <row r="17" customFormat="false" ht="14.4" hidden="false" customHeight="false" outlineLevel="0" collapsed="false">
      <c r="A17" s="30" t="s">
        <v>1073</v>
      </c>
      <c r="B17" s="12" t="s">
        <v>124</v>
      </c>
    </row>
    <row r="18" customFormat="false" ht="14.4" hidden="false" customHeight="false" outlineLevel="0" collapsed="false">
      <c r="A18" s="30" t="s">
        <v>73</v>
      </c>
      <c r="B18" s="12" t="s">
        <v>1168</v>
      </c>
    </row>
    <row r="19" customFormat="false" ht="14.4" hidden="false" customHeight="false" outlineLevel="0" collapsed="false">
      <c r="A19" s="30" t="s">
        <v>1074</v>
      </c>
      <c r="B19" s="12" t="s">
        <v>1168</v>
      </c>
    </row>
    <row r="20" customFormat="false" ht="14.4" hidden="false" customHeight="false" outlineLevel="0" collapsed="false">
      <c r="A20" s="30"/>
      <c r="B20" s="12"/>
    </row>
    <row r="21" customFormat="false" ht="14.4" hidden="false" customHeight="false" outlineLevel="0" collapsed="false">
      <c r="A21" s="30" t="s">
        <v>1169</v>
      </c>
      <c r="B21" s="12"/>
    </row>
    <row r="22" customFormat="false" ht="14.4" hidden="false" customHeight="false" outlineLevel="0" collapsed="false">
      <c r="A22" s="30" t="s">
        <v>1072</v>
      </c>
      <c r="B22" s="12"/>
    </row>
    <row r="23" customFormat="false" ht="14.4" hidden="false" customHeight="false" outlineLevel="0" collapsed="false">
      <c r="A23" s="30" t="s">
        <v>1073</v>
      </c>
      <c r="B23" s="12"/>
    </row>
    <row r="24" customFormat="false" ht="14.4" hidden="false" customHeight="false" outlineLevel="0" collapsed="false">
      <c r="A24" s="30"/>
      <c r="B24" s="12"/>
    </row>
    <row r="25" customFormat="false" ht="14.4" hidden="false" customHeight="false" outlineLevel="0" collapsed="false">
      <c r="A25" s="30" t="s">
        <v>1170</v>
      </c>
      <c r="B25" s="127" t="s">
        <v>1171</v>
      </c>
    </row>
    <row r="26" customFormat="false" ht="14.4" hidden="false" customHeight="false" outlineLevel="0" collapsed="false">
      <c r="A26" s="30" t="s">
        <v>1172</v>
      </c>
      <c r="B26" s="12" t="s">
        <v>1173</v>
      </c>
    </row>
    <row r="27" customFormat="false" ht="14.4" hidden="false" customHeight="false" outlineLevel="0" collapsed="false">
      <c r="A27" s="30"/>
      <c r="B27" s="12"/>
    </row>
    <row r="28" customFormat="false" ht="14.4" hidden="false" customHeight="false" outlineLevel="0" collapsed="false">
      <c r="A28" s="30" t="s">
        <v>1099</v>
      </c>
      <c r="B28" s="125" t="s">
        <v>1174</v>
      </c>
    </row>
    <row r="29" customFormat="false" ht="14.4" hidden="false" customHeight="false" outlineLevel="0" collapsed="false">
      <c r="A29" s="30" t="s">
        <v>1105</v>
      </c>
      <c r="B29" s="30" t="s">
        <v>1175</v>
      </c>
    </row>
    <row r="30" customFormat="false" ht="14.4" hidden="false" customHeight="false" outlineLevel="0" collapsed="false">
      <c r="A30" s="30" t="s">
        <v>1111</v>
      </c>
      <c r="B30" s="12" t="s">
        <v>364</v>
      </c>
    </row>
    <row r="31" customFormat="false" ht="14.4" hidden="false" customHeight="false" outlineLevel="0" collapsed="false">
      <c r="A31" s="30" t="s">
        <v>1112</v>
      </c>
      <c r="B31" s="12" t="s">
        <v>116</v>
      </c>
    </row>
    <row r="32" customFormat="false" ht="14.4" hidden="false" customHeight="false" outlineLevel="0" collapsed="false">
      <c r="A32" s="30"/>
      <c r="B32" s="12"/>
    </row>
    <row r="33" customFormat="false" ht="14.4" hidden="false" customHeight="false" outlineLevel="0" collapsed="false">
      <c r="A33" s="30" t="s">
        <v>1176</v>
      </c>
      <c r="B33" s="12"/>
    </row>
    <row r="34" customFormat="false" ht="14.4" hidden="false" customHeight="false" outlineLevel="0" collapsed="false">
      <c r="A34" s="30" t="s">
        <v>1111</v>
      </c>
      <c r="B34" s="12"/>
    </row>
    <row r="35" customFormat="false" ht="14.4" hidden="false" customHeight="false" outlineLevel="0" collapsed="false">
      <c r="A35" s="30" t="s">
        <v>1112</v>
      </c>
      <c r="B35" s="12"/>
    </row>
    <row r="36" customFormat="false" ht="14.4" hidden="false" customHeight="false" outlineLevel="0" collapsed="false">
      <c r="A36" s="30"/>
      <c r="B36" s="12"/>
    </row>
    <row r="37" customFormat="false" ht="14.4" hidden="false" customHeight="false" outlineLevel="0" collapsed="false">
      <c r="A37" s="12" t="s">
        <v>1177</v>
      </c>
      <c r="B37" s="13"/>
    </row>
    <row r="38" customFormat="false" ht="14.4" hidden="false" customHeight="false" outlineLevel="0" collapsed="false">
      <c r="A38" s="12" t="s">
        <v>1178</v>
      </c>
      <c r="B38" s="13"/>
    </row>
    <row r="39" customFormat="false" ht="14.4" hidden="false" customHeight="false" outlineLevel="0" collapsed="false">
      <c r="A39" s="128" t="s">
        <v>1179</v>
      </c>
      <c r="B39" s="13"/>
    </row>
    <row r="40" customFormat="false" ht="14.4" hidden="false" customHeight="false" outlineLevel="0" collapsed="false">
      <c r="A40" s="128" t="s">
        <v>1179</v>
      </c>
      <c r="B40" s="13"/>
    </row>
    <row r="41" customFormat="false" ht="14.4" hidden="false" customHeight="false" outlineLevel="0" collapsed="false">
      <c r="A41" s="30"/>
      <c r="B41" s="12"/>
    </row>
    <row r="42" customFormat="false" ht="14.4" hidden="false" customHeight="false" outlineLevel="0" collapsed="false">
      <c r="A42" s="30" t="s">
        <v>1180</v>
      </c>
      <c r="B42" s="12"/>
    </row>
    <row r="43" customFormat="false" ht="14.4" hidden="false" customHeight="false" outlineLevel="0" collapsed="false">
      <c r="A43" s="30"/>
      <c r="B43" s="12"/>
    </row>
    <row r="44" customFormat="false" ht="14.4" hidden="false" customHeight="false" outlineLevel="0" collapsed="false">
      <c r="A44" s="30" t="s">
        <v>1151</v>
      </c>
      <c r="B44" s="12"/>
    </row>
    <row r="45" customFormat="false" ht="14.4" hidden="false" customHeight="false" outlineLevel="0" collapsed="false">
      <c r="A45" s="30" t="s">
        <v>1152</v>
      </c>
      <c r="B45" s="12"/>
    </row>
    <row r="46" customFormat="false" ht="63" hidden="false" customHeight="true" outlineLevel="0" collapsed="false">
      <c r="A46" s="129" t="s">
        <v>1181</v>
      </c>
      <c r="B46" s="130"/>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tableParts>
    <tablePart r:id="rId3"/>
  </tableParts>
</worksheet>
</file>

<file path=xl/worksheets/sheet16.xml><?xml version="1.0" encoding="utf-8"?>
<worksheet xmlns="http://schemas.openxmlformats.org/spreadsheetml/2006/main" xmlns:r="http://schemas.openxmlformats.org/officeDocument/2006/relationships">
  <sheetPr filterMode="false">
    <tabColor rgb="FFFFC000"/>
    <pageSetUpPr fitToPage="false"/>
  </sheetPr>
  <dimension ref="A1: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ColWidth="11.4609375" defaultRowHeight="14.4" zeroHeight="false" outlineLevelRow="0" outlineLevelCol="0"/>
  <cols>
    <col collapsed="false" customWidth="true" hidden="false" outlineLevel="0" max="1" min="1" style="0" width="33.44"/>
    <col collapsed="false" customWidth="true" hidden="false" outlineLevel="0" max="4" min="2" style="0" width="30.66"/>
    <col collapsed="false" customWidth="true" hidden="false" outlineLevel="0" max="5" min="5" style="0" width="31.55"/>
    <col collapsed="false" customWidth="true" hidden="false" outlineLevel="0" max="7" min="6" style="0" width="30.01"/>
  </cols>
  <sheetData>
    <row r="1" customFormat="false" ht="14.4" hidden="false" customHeight="false" outlineLevel="0" collapsed="false">
      <c r="A1" s="10" t="s">
        <v>41</v>
      </c>
      <c r="B1" s="118"/>
    </row>
    <row r="2" customFormat="false" ht="14.4" hidden="false" customHeight="false" outlineLevel="0" collapsed="false">
      <c r="A2" s="12" t="s">
        <v>1067</v>
      </c>
      <c r="B2" s="13" t="str">
        <f aca="false">Informationen!$B$2</f>
        <v>ITSG -- AP400 DiGeN</v>
      </c>
    </row>
    <row r="3" customFormat="false" ht="14.4" hidden="false" customHeight="false" outlineLevel="0" collapsed="false">
      <c r="A3" s="14" t="s">
        <v>2</v>
      </c>
      <c r="B3" s="15" t="n">
        <f aca="false">Informationen!$B$3</f>
        <v>43698</v>
      </c>
    </row>
    <row r="4" customFormat="false" ht="14.4" hidden="false" customHeight="false" outlineLevel="0" collapsed="false">
      <c r="A4" s="12" t="s">
        <v>44</v>
      </c>
      <c r="B4" s="119" t="str">
        <f aca="false">Informationen!$B$4</f>
        <v>0.00.011</v>
      </c>
    </row>
    <row r="5" customFormat="false" ht="14.4" hidden="false" customHeight="false" outlineLevel="0" collapsed="false">
      <c r="B5" s="98"/>
    </row>
    <row r="6" customFormat="false" ht="14.4" hidden="false" customHeight="false" outlineLevel="0" collapsed="false">
      <c r="A6" s="14" t="s">
        <v>1161</v>
      </c>
      <c r="B6" s="14" t="s">
        <v>1182</v>
      </c>
    </row>
    <row r="8" customFormat="false" ht="14.4" hidden="false" customHeight="false" outlineLevel="0" collapsed="false">
      <c r="A8" s="25" t="s">
        <v>1068</v>
      </c>
      <c r="B8" s="25" t="s">
        <v>1183</v>
      </c>
      <c r="C8" s="25" t="s">
        <v>1184</v>
      </c>
      <c r="D8" s="25" t="s">
        <v>1185</v>
      </c>
      <c r="E8" s="124" t="s">
        <v>1186</v>
      </c>
      <c r="F8" s="124" t="s">
        <v>1187</v>
      </c>
      <c r="G8" s="124" t="s">
        <v>1188</v>
      </c>
    </row>
    <row r="9" customFormat="false" ht="14.4" hidden="false" customHeight="false" outlineLevel="0" collapsed="false">
      <c r="A9" s="30" t="s">
        <v>1189</v>
      </c>
      <c r="B9" s="30" t="s">
        <v>1190</v>
      </c>
      <c r="C9" s="30" t="s">
        <v>916</v>
      </c>
      <c r="D9" s="30" t="s">
        <v>916</v>
      </c>
      <c r="E9" s="30" t="s">
        <v>1191</v>
      </c>
      <c r="F9" s="30" t="s">
        <v>916</v>
      </c>
      <c r="G9" s="30" t="s">
        <v>916</v>
      </c>
    </row>
    <row r="10" customFormat="false" ht="14.4" hidden="false" customHeight="false" outlineLevel="0" collapsed="false">
      <c r="A10" s="30" t="s">
        <v>1192</v>
      </c>
      <c r="B10" s="30" t="s">
        <v>1193</v>
      </c>
      <c r="C10" s="30" t="s">
        <v>916</v>
      </c>
      <c r="D10" s="30" t="s">
        <v>916</v>
      </c>
      <c r="E10" s="30" t="s">
        <v>1194</v>
      </c>
      <c r="F10" s="30" t="s">
        <v>916</v>
      </c>
      <c r="G10" s="30" t="s">
        <v>916</v>
      </c>
    </row>
    <row r="11" customFormat="false" ht="14.4" hidden="false" customHeight="false" outlineLevel="0" collapsed="false">
      <c r="A11" s="30" t="s">
        <v>1195</v>
      </c>
      <c r="B11" s="30" t="s">
        <v>1196</v>
      </c>
      <c r="C11" s="30"/>
      <c r="D11" s="12"/>
      <c r="E11" s="30" t="s">
        <v>1197</v>
      </c>
      <c r="F11" s="30"/>
      <c r="G11" s="12"/>
    </row>
    <row r="12" customFormat="false" ht="14.4" hidden="false" customHeight="false" outlineLevel="0" collapsed="false">
      <c r="A12" s="30" t="s">
        <v>1198</v>
      </c>
      <c r="B12" s="30" t="s">
        <v>1199</v>
      </c>
      <c r="C12" s="30"/>
      <c r="D12" s="12"/>
      <c r="E12" s="30" t="s">
        <v>1200</v>
      </c>
      <c r="F12" s="30"/>
      <c r="G12" s="12"/>
    </row>
    <row r="13" customFormat="false" ht="14.4" hidden="false" customHeight="false" outlineLevel="0" collapsed="false">
      <c r="A13" s="30" t="s">
        <v>1072</v>
      </c>
      <c r="B13" s="30" t="s">
        <v>364</v>
      </c>
      <c r="C13" s="30"/>
      <c r="D13" s="30"/>
      <c r="E13" s="30" t="s">
        <v>364</v>
      </c>
      <c r="F13" s="30"/>
      <c r="G13" s="30"/>
    </row>
    <row r="14" customFormat="false" ht="14.4" hidden="false" customHeight="false" outlineLevel="0" collapsed="false">
      <c r="A14" s="30" t="s">
        <v>1073</v>
      </c>
      <c r="B14" s="30" t="s">
        <v>116</v>
      </c>
      <c r="C14" s="30"/>
      <c r="D14" s="30"/>
      <c r="E14" s="30" t="s">
        <v>116</v>
      </c>
      <c r="F14" s="30"/>
      <c r="G14" s="30"/>
    </row>
    <row r="15" customFormat="false" ht="14.4" hidden="false" customHeight="false" outlineLevel="0" collapsed="false">
      <c r="A15" s="30" t="s">
        <v>1074</v>
      </c>
      <c r="B15" s="36" t="s">
        <v>68</v>
      </c>
      <c r="C15" s="12"/>
      <c r="D15" s="12"/>
      <c r="E15" s="36" t="s">
        <v>68</v>
      </c>
      <c r="F15" s="12"/>
      <c r="G15" s="12"/>
    </row>
    <row r="16" customFormat="false" ht="14.4" hidden="false" customHeight="false" outlineLevel="0" collapsed="false">
      <c r="A16" s="30" t="s">
        <v>1075</v>
      </c>
      <c r="B16" s="30" t="s">
        <v>774</v>
      </c>
      <c r="C16" s="30"/>
      <c r="D16" s="30"/>
      <c r="E16" s="30" t="s">
        <v>774</v>
      </c>
      <c r="F16" s="30"/>
      <c r="G16" s="30"/>
    </row>
    <row r="17" customFormat="false" ht="14.4" hidden="false" customHeight="false" outlineLevel="0" collapsed="false">
      <c r="A17" s="30" t="s">
        <v>1076</v>
      </c>
      <c r="B17" s="36" t="s">
        <v>777</v>
      </c>
      <c r="C17" s="36"/>
      <c r="D17" s="36"/>
      <c r="E17" s="36" t="s">
        <v>777</v>
      </c>
      <c r="F17" s="36"/>
      <c r="G17" s="36"/>
    </row>
    <row r="18" customFormat="false" ht="14.4" hidden="false" customHeight="false" outlineLevel="0" collapsed="false">
      <c r="A18" s="30"/>
      <c r="B18" s="36"/>
      <c r="C18" s="12"/>
      <c r="D18" s="12"/>
      <c r="E18" s="36"/>
      <c r="F18" s="36"/>
      <c r="G18" s="36"/>
    </row>
    <row r="19" customFormat="false" ht="14.4" hidden="false" customHeight="false" outlineLevel="0" collapsed="false">
      <c r="A19" s="30" t="s">
        <v>1201</v>
      </c>
      <c r="B19" s="36" t="s">
        <v>1202</v>
      </c>
      <c r="C19" s="12"/>
      <c r="D19" s="12"/>
      <c r="E19" s="36" t="s">
        <v>1203</v>
      </c>
      <c r="F19" s="36"/>
      <c r="G19" s="36"/>
    </row>
    <row r="20" customFormat="false" ht="14.4" hidden="false" customHeight="false" outlineLevel="0" collapsed="false">
      <c r="A20" s="30" t="s">
        <v>1204</v>
      </c>
      <c r="B20" s="36" t="s">
        <v>1205</v>
      </c>
      <c r="C20" s="12"/>
      <c r="D20" s="12"/>
      <c r="E20" s="36" t="s">
        <v>1206</v>
      </c>
      <c r="F20" s="36"/>
      <c r="G20" s="36"/>
    </row>
    <row r="21" customFormat="false" ht="14.4" hidden="false" customHeight="false" outlineLevel="0" collapsed="false">
      <c r="A21" s="30" t="s">
        <v>1207</v>
      </c>
      <c r="B21" s="36" t="s">
        <v>1208</v>
      </c>
      <c r="C21" s="12"/>
      <c r="D21" s="12"/>
      <c r="E21" s="36" t="s">
        <v>1209</v>
      </c>
      <c r="F21" s="36"/>
      <c r="G21" s="36"/>
    </row>
    <row r="22" customFormat="false" ht="14.4" hidden="false" customHeight="false" outlineLevel="0" collapsed="false">
      <c r="A22" s="30" t="s">
        <v>1210</v>
      </c>
      <c r="B22" s="36" t="s">
        <v>1211</v>
      </c>
      <c r="C22" s="12"/>
      <c r="D22" s="12"/>
      <c r="E22" s="36" t="s">
        <v>1211</v>
      </c>
      <c r="F22" s="36"/>
      <c r="G22" s="36"/>
    </row>
    <row r="23" customFormat="false" ht="14.4" hidden="false" customHeight="false" outlineLevel="0" collapsed="false">
      <c r="A23" s="30" t="s">
        <v>1212</v>
      </c>
      <c r="B23" s="36" t="s">
        <v>1213</v>
      </c>
      <c r="C23" s="12"/>
      <c r="D23" s="12"/>
      <c r="E23" s="36" t="s">
        <v>1214</v>
      </c>
      <c r="F23" s="36"/>
      <c r="G23" s="36"/>
    </row>
    <row r="24" customFormat="false" ht="14.4" hidden="false" customHeight="false" outlineLevel="0" collapsed="false">
      <c r="A24" s="30"/>
      <c r="B24" s="30"/>
      <c r="C24" s="12"/>
      <c r="D24" s="12"/>
      <c r="E24" s="30"/>
      <c r="F24" s="12"/>
      <c r="G24" s="12"/>
    </row>
    <row r="25" customFormat="false" ht="14.4" hidden="false" customHeight="false" outlineLevel="0" collapsed="false">
      <c r="A25" s="30" t="s">
        <v>1215</v>
      </c>
      <c r="B25" s="30" t="s">
        <v>1182</v>
      </c>
      <c r="C25" s="30"/>
      <c r="D25" s="30"/>
      <c r="E25" s="30" t="s">
        <v>1182</v>
      </c>
      <c r="F25" s="30"/>
      <c r="G25" s="30"/>
    </row>
    <row r="26" customFormat="false" ht="14.4" hidden="false" customHeight="false" outlineLevel="0" collapsed="false">
      <c r="A26" s="30"/>
      <c r="B26" s="30"/>
      <c r="C26" s="12"/>
      <c r="D26" s="12"/>
      <c r="E26" s="30"/>
      <c r="F26" s="12"/>
      <c r="G26" s="12"/>
    </row>
    <row r="27" customFormat="false" ht="14.4" hidden="false" customHeight="false" outlineLevel="0" collapsed="false">
      <c r="A27" s="30" t="s">
        <v>1216</v>
      </c>
      <c r="B27" s="36" t="s">
        <v>1217</v>
      </c>
      <c r="C27" s="36" t="s">
        <v>1218</v>
      </c>
      <c r="D27" s="36" t="s">
        <v>1219</v>
      </c>
      <c r="E27" s="36" t="s">
        <v>1217</v>
      </c>
      <c r="F27" s="36" t="s">
        <v>1220</v>
      </c>
      <c r="G27" s="36" t="s">
        <v>1221</v>
      </c>
    </row>
    <row r="28" customFormat="false" ht="14.4" hidden="false" customHeight="false" outlineLevel="0" collapsed="false">
      <c r="A28" s="30" t="s">
        <v>1222</v>
      </c>
      <c r="B28" s="36" t="s">
        <v>1223</v>
      </c>
      <c r="C28" s="36" t="s">
        <v>1224</v>
      </c>
      <c r="D28" s="36" t="s">
        <v>1225</v>
      </c>
      <c r="E28" s="36" t="s">
        <v>1223</v>
      </c>
      <c r="F28" s="36" t="s">
        <v>1226</v>
      </c>
      <c r="G28" s="36" t="s">
        <v>1227</v>
      </c>
    </row>
    <row r="29" customFormat="false" ht="14.4" hidden="false" customHeight="false" outlineLevel="0" collapsed="false">
      <c r="A29" s="12"/>
      <c r="B29" s="12"/>
      <c r="C29" s="12"/>
      <c r="D29" s="12"/>
      <c r="E29" s="12"/>
      <c r="F29" s="12"/>
      <c r="G29" s="12"/>
    </row>
    <row r="30" customFormat="false" ht="15" hidden="false" customHeight="true" outlineLevel="0" collapsed="false">
      <c r="A30" s="12" t="s">
        <v>1228</v>
      </c>
      <c r="B30" s="12" t="s">
        <v>1229</v>
      </c>
      <c r="C30" s="12"/>
      <c r="D30" s="12"/>
      <c r="E30" s="12" t="s">
        <v>1229</v>
      </c>
      <c r="F30" s="12"/>
      <c r="G30" s="12"/>
    </row>
    <row r="31" customFormat="false" ht="14.4" hidden="false" customHeight="false" outlineLevel="0" collapsed="false">
      <c r="A31" s="12" t="s">
        <v>1230</v>
      </c>
      <c r="B31" s="12" t="s">
        <v>1231</v>
      </c>
      <c r="C31" s="12"/>
      <c r="D31" s="12"/>
      <c r="E31" s="12" t="s">
        <v>1231</v>
      </c>
      <c r="F31" s="12"/>
      <c r="G31" s="12"/>
    </row>
    <row r="32" customFormat="false" ht="14.4" hidden="false" customHeight="false" outlineLevel="0" collapsed="false">
      <c r="A32" s="12" t="s">
        <v>1232</v>
      </c>
      <c r="B32" s="12" t="s">
        <v>1233</v>
      </c>
      <c r="C32" s="12"/>
      <c r="D32" s="12"/>
      <c r="E32" s="12" t="s">
        <v>1233</v>
      </c>
      <c r="F32" s="12"/>
      <c r="G32" s="12"/>
    </row>
    <row r="33" customFormat="false" ht="14.4" hidden="false" customHeight="false" outlineLevel="0" collapsed="false">
      <c r="A33" s="12" t="s">
        <v>1234</v>
      </c>
      <c r="B33" s="12" t="s">
        <v>1235</v>
      </c>
      <c r="C33" s="12"/>
      <c r="D33" s="12"/>
      <c r="E33" s="12" t="s">
        <v>1235</v>
      </c>
      <c r="F33" s="12"/>
      <c r="G33" s="12"/>
    </row>
    <row r="34" customFormat="false" ht="14.4" hidden="false" customHeight="false" outlineLevel="0" collapsed="false">
      <c r="A34" s="12"/>
      <c r="B34" s="12"/>
      <c r="C34" s="12"/>
      <c r="D34" s="12"/>
      <c r="E34" s="12"/>
      <c r="F34" s="12"/>
      <c r="G34" s="12"/>
    </row>
    <row r="35" customFormat="false" ht="14.4" hidden="false" customHeight="false" outlineLevel="0" collapsed="false">
      <c r="A35" s="12"/>
      <c r="B35" s="12"/>
      <c r="C35" s="12"/>
      <c r="D35" s="12"/>
      <c r="E35" s="12"/>
      <c r="F35" s="12"/>
      <c r="G35" s="12"/>
    </row>
    <row r="36" customFormat="false" ht="14.4" hidden="false" customHeight="false" outlineLevel="0" collapsed="false">
      <c r="A36" s="131"/>
      <c r="B36" s="131"/>
      <c r="C36" s="132"/>
      <c r="D36" s="132"/>
      <c r="E36" s="131"/>
      <c r="F36" s="131"/>
      <c r="G36" s="131"/>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7.xml><?xml version="1.0" encoding="utf-8"?>
<worksheet xmlns="http://schemas.openxmlformats.org/spreadsheetml/2006/main" xmlns:r="http://schemas.openxmlformats.org/officeDocument/2006/relationships">
  <sheetPr filterMode="false">
    <pageSetUpPr fitToPage="false"/>
  </sheetPr>
  <dimension ref="A1:L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0.6875" defaultRowHeight="14.4" zeroHeight="false" outlineLevelRow="0" outlineLevelCol="0"/>
  <cols>
    <col collapsed="false" customWidth="true" hidden="false" outlineLevel="0" max="1" min="1" style="133" width="7.11"/>
    <col collapsed="false" customWidth="true" hidden="false" outlineLevel="0" max="2" min="2" style="133" width="20.66"/>
    <col collapsed="false" customWidth="true" hidden="false" outlineLevel="0" max="3" min="3" style="133" width="11.45"/>
    <col collapsed="false" customWidth="true" hidden="false" outlineLevel="0" max="4" min="4" style="133" width="12.44"/>
    <col collapsed="false" customWidth="true" hidden="false" outlineLevel="0" max="6" min="5" style="133" width="14.44"/>
    <col collapsed="false" customWidth="true" hidden="false" outlineLevel="0" max="7" min="7" style="133" width="13.44"/>
    <col collapsed="false" customWidth="true" hidden="false" outlineLevel="0" max="12" min="8" style="133" width="14.44"/>
  </cols>
  <sheetData>
    <row r="1" customFormat="false" ht="14.4" hidden="false" customHeight="false" outlineLevel="0" collapsed="false">
      <c r="A1" s="133" t="s">
        <v>114</v>
      </c>
      <c r="B1" s="133" t="s">
        <v>908</v>
      </c>
      <c r="C1" s="133" t="s">
        <v>1236</v>
      </c>
      <c r="D1" s="133" t="s">
        <v>1237</v>
      </c>
      <c r="E1" s="133" t="s">
        <v>1238</v>
      </c>
      <c r="F1" s="133" t="s">
        <v>1073</v>
      </c>
      <c r="G1" s="133" t="s">
        <v>1239</v>
      </c>
      <c r="H1" s="133" t="s">
        <v>1240</v>
      </c>
      <c r="I1" s="133" t="s">
        <v>1241</v>
      </c>
      <c r="J1" s="133" t="s">
        <v>1242</v>
      </c>
      <c r="K1" s="133" t="s">
        <v>1243</v>
      </c>
      <c r="L1" s="133" t="s">
        <v>1244</v>
      </c>
    </row>
    <row r="2" customFormat="false" ht="14.4" hidden="false" customHeight="false" outlineLevel="0" collapsed="false">
      <c r="A2" s="133" t="s">
        <v>1245</v>
      </c>
      <c r="B2" s="133" t="s">
        <v>121</v>
      </c>
      <c r="C2" s="133" t="s">
        <v>1072</v>
      </c>
      <c r="D2" s="133" t="s">
        <v>1246</v>
      </c>
      <c r="E2" s="133" t="s">
        <v>364</v>
      </c>
      <c r="F2" s="133" t="s">
        <v>431</v>
      </c>
      <c r="G2" s="133" t="s">
        <v>68</v>
      </c>
      <c r="H2" s="133" t="s">
        <v>774</v>
      </c>
      <c r="I2" s="133" t="s">
        <v>777</v>
      </c>
    </row>
    <row r="3" customFormat="false" ht="14.4" hidden="false" customHeight="false" outlineLevel="0" collapsed="false">
      <c r="A3" s="133" t="s">
        <v>1245</v>
      </c>
      <c r="B3" s="133" t="s">
        <v>121</v>
      </c>
      <c r="C3" s="133" t="s">
        <v>1247</v>
      </c>
      <c r="K3" s="133" t="s">
        <v>1248</v>
      </c>
      <c r="L3" s="133" t="s">
        <v>1249</v>
      </c>
    </row>
    <row r="4" customFormat="false" ht="14.4" hidden="false" customHeight="false" outlineLevel="0" collapsed="false">
      <c r="A4" s="133" t="s">
        <v>1250</v>
      </c>
      <c r="B4" s="133" t="s">
        <v>121</v>
      </c>
      <c r="C4" s="133" t="s">
        <v>1072</v>
      </c>
      <c r="D4" s="133" t="s">
        <v>1251</v>
      </c>
      <c r="E4" s="133" t="s">
        <v>364</v>
      </c>
      <c r="F4" s="133" t="s">
        <v>116</v>
      </c>
      <c r="G4" s="133" t="s">
        <v>68</v>
      </c>
      <c r="H4" s="133" t="s">
        <v>774</v>
      </c>
      <c r="I4" s="133" t="s">
        <v>777</v>
      </c>
    </row>
    <row r="5" customFormat="false" ht="14.4" hidden="false" customHeight="false" outlineLevel="0" collapsed="false">
      <c r="A5" s="133" t="s">
        <v>1250</v>
      </c>
      <c r="B5" s="133" t="s">
        <v>121</v>
      </c>
      <c r="C5" s="133" t="s">
        <v>1247</v>
      </c>
      <c r="K5" s="133" t="s">
        <v>1252</v>
      </c>
      <c r="L5" s="133" t="s">
        <v>1253</v>
      </c>
    </row>
    <row r="6" customFormat="false" ht="14.4" hidden="false" customHeight="false" outlineLevel="0" collapsed="false">
      <c r="A6" s="133" t="s">
        <v>1254</v>
      </c>
      <c r="B6" s="133" t="s">
        <v>373</v>
      </c>
      <c r="C6" s="133" t="s">
        <v>1072</v>
      </c>
      <c r="D6" s="133" t="s">
        <v>1255</v>
      </c>
      <c r="E6" s="133" t="s">
        <v>364</v>
      </c>
      <c r="F6" s="133" t="s">
        <v>124</v>
      </c>
      <c r="G6" s="133" t="s">
        <v>68</v>
      </c>
      <c r="H6" s="133" t="s">
        <v>774</v>
      </c>
      <c r="I6" s="133" t="s">
        <v>777</v>
      </c>
    </row>
    <row r="7" customFormat="false" ht="14.4" hidden="false" customHeight="false" outlineLevel="0" collapsed="false">
      <c r="A7" s="133" t="s">
        <v>1254</v>
      </c>
      <c r="B7" s="133" t="s">
        <v>1256</v>
      </c>
      <c r="C7" s="133" t="s">
        <v>1072</v>
      </c>
      <c r="D7" s="133" t="s">
        <v>1257</v>
      </c>
      <c r="E7" s="133" t="s">
        <v>374</v>
      </c>
    </row>
    <row r="8" customFormat="false" ht="14.4" hidden="false" customHeight="false" outlineLevel="0" collapsed="false">
      <c r="A8" s="133" t="s">
        <v>1245</v>
      </c>
      <c r="B8" s="133" t="s">
        <v>1256</v>
      </c>
      <c r="C8" s="133" t="s">
        <v>1247</v>
      </c>
      <c r="K8" s="133" t="s">
        <v>1146</v>
      </c>
      <c r="L8" s="133" t="s">
        <v>1258</v>
      </c>
    </row>
    <row r="9" customFormat="false" ht="14.4" hidden="false" customHeight="false" outlineLevel="0" collapsed="false">
      <c r="A9" s="133" t="s">
        <v>1250</v>
      </c>
      <c r="B9" s="133" t="s">
        <v>1256</v>
      </c>
      <c r="C9" s="133" t="s">
        <v>1247</v>
      </c>
      <c r="K9" s="133" t="s">
        <v>1259</v>
      </c>
      <c r="L9" s="133" t="s">
        <v>1260</v>
      </c>
    </row>
    <row r="10" customFormat="false" ht="14.4" hidden="false" customHeight="false" outlineLevel="0" collapsed="false">
      <c r="A10" s="133" t="s">
        <v>1254</v>
      </c>
      <c r="B10" s="133" t="s">
        <v>1261</v>
      </c>
      <c r="C10" s="133" t="s">
        <v>1072</v>
      </c>
      <c r="D10" s="133" t="s">
        <v>1262</v>
      </c>
      <c r="E10" s="133" t="s">
        <v>374</v>
      </c>
    </row>
    <row r="11" customFormat="false" ht="14.4" hidden="false" customHeight="false" outlineLevel="0" collapsed="false">
      <c r="A11" s="133" t="s">
        <v>1245</v>
      </c>
      <c r="B11" s="133" t="s">
        <v>1261</v>
      </c>
      <c r="C11" s="133" t="s">
        <v>1247</v>
      </c>
      <c r="K11" s="133" t="s">
        <v>1263</v>
      </c>
      <c r="L11" s="133" t="s">
        <v>1264</v>
      </c>
    </row>
    <row r="12" customFormat="false" ht="14.4" hidden="false" customHeight="false" outlineLevel="0" collapsed="false">
      <c r="A12" s="133" t="s">
        <v>1250</v>
      </c>
      <c r="B12" s="133" t="s">
        <v>1261</v>
      </c>
      <c r="C12" s="133" t="s">
        <v>1247</v>
      </c>
      <c r="K12" s="133" t="s">
        <v>1265</v>
      </c>
      <c r="L12" s="133" t="s">
        <v>1266</v>
      </c>
    </row>
    <row r="13" customFormat="false" ht="14.4" hidden="false" customHeight="false" outlineLevel="0" collapsed="false">
      <c r="A13" s="133" t="s">
        <v>1254</v>
      </c>
      <c r="B13" s="133" t="s">
        <v>166</v>
      </c>
      <c r="C13" s="133" t="s">
        <v>1072</v>
      </c>
      <c r="D13" s="133" t="s">
        <v>1267</v>
      </c>
      <c r="E13" s="133" t="s">
        <v>374</v>
      </c>
    </row>
    <row r="14" customFormat="false" ht="14.4" hidden="false" customHeight="false" outlineLevel="0" collapsed="false">
      <c r="A14" s="133" t="s">
        <v>1245</v>
      </c>
      <c r="B14" s="133" t="s">
        <v>166</v>
      </c>
      <c r="C14" s="133" t="s">
        <v>1247</v>
      </c>
      <c r="K14" s="133" t="s">
        <v>1268</v>
      </c>
      <c r="L14" s="133" t="s">
        <v>1269</v>
      </c>
    </row>
    <row r="15" customFormat="false" ht="14.4" hidden="false" customHeight="false" outlineLevel="0" collapsed="false">
      <c r="A15" s="133" t="s">
        <v>1250</v>
      </c>
      <c r="B15" s="133" t="s">
        <v>166</v>
      </c>
      <c r="C15" s="133" t="s">
        <v>1247</v>
      </c>
      <c r="K15" s="133" t="s">
        <v>1270</v>
      </c>
      <c r="L15" s="133" t="s">
        <v>1271</v>
      </c>
    </row>
    <row r="16" customFormat="false" ht="14.4" hidden="false" customHeight="false" outlineLevel="0" collapsed="false">
      <c r="A16" s="133" t="s">
        <v>1254</v>
      </c>
      <c r="B16" s="133" t="s">
        <v>170</v>
      </c>
      <c r="C16" s="133" t="s">
        <v>1072</v>
      </c>
      <c r="D16" s="133" t="s">
        <v>1272</v>
      </c>
      <c r="E16" s="133" t="s">
        <v>374</v>
      </c>
    </row>
    <row r="17" customFormat="false" ht="14.4" hidden="false" customHeight="false" outlineLevel="0" collapsed="false">
      <c r="A17" s="133" t="s">
        <v>1245</v>
      </c>
      <c r="B17" s="133" t="s">
        <v>170</v>
      </c>
      <c r="C17" s="133" t="s">
        <v>1247</v>
      </c>
      <c r="K17" s="133" t="s">
        <v>1273</v>
      </c>
      <c r="L17" s="133" t="s">
        <v>1274</v>
      </c>
    </row>
    <row r="18" customFormat="false" ht="14.4" hidden="false" customHeight="false" outlineLevel="0" collapsed="false">
      <c r="A18" s="133" t="s">
        <v>1250</v>
      </c>
      <c r="B18" s="133" t="s">
        <v>170</v>
      </c>
      <c r="C18" s="133" t="s">
        <v>1247</v>
      </c>
      <c r="K18" s="133" t="s">
        <v>1275</v>
      </c>
      <c r="L18" s="133" t="s">
        <v>1276</v>
      </c>
    </row>
    <row r="19" customFormat="false" ht="14.4" hidden="false" customHeight="false" outlineLevel="0" collapsed="false">
      <c r="A19" s="133" t="s">
        <v>1245</v>
      </c>
      <c r="B19" s="133" t="s">
        <v>1277</v>
      </c>
      <c r="C19" s="133" t="s">
        <v>1072</v>
      </c>
      <c r="D19" s="133" t="s">
        <v>1278</v>
      </c>
      <c r="E19" s="133" t="s">
        <v>374</v>
      </c>
    </row>
    <row r="20" customFormat="false" ht="14.4" hidden="false" customHeight="false" outlineLevel="0" collapsed="false">
      <c r="A20" s="133" t="s">
        <v>1245</v>
      </c>
      <c r="B20" s="133" t="s">
        <v>1277</v>
      </c>
      <c r="C20" s="133" t="s">
        <v>1247</v>
      </c>
      <c r="K20" s="133" t="s">
        <v>1279</v>
      </c>
      <c r="L20" s="133" t="s">
        <v>1280</v>
      </c>
    </row>
    <row r="21" customFormat="false" ht="14.4" hidden="false" customHeight="false" outlineLevel="0" collapsed="false">
      <c r="A21" s="133" t="s">
        <v>1250</v>
      </c>
      <c r="B21" s="133" t="s">
        <v>1277</v>
      </c>
      <c r="C21" s="133" t="s">
        <v>1072</v>
      </c>
      <c r="D21" s="133" t="s">
        <v>1281</v>
      </c>
      <c r="E21" s="133" t="s">
        <v>374</v>
      </c>
    </row>
    <row r="22" customFormat="false" ht="14.4" hidden="false" customHeight="false" outlineLevel="0" collapsed="false">
      <c r="A22" s="133" t="s">
        <v>1250</v>
      </c>
      <c r="B22" s="133" t="s">
        <v>1277</v>
      </c>
      <c r="C22" s="133" t="s">
        <v>1247</v>
      </c>
      <c r="K22" s="133" t="s">
        <v>1282</v>
      </c>
      <c r="L22" s="133" t="s">
        <v>1283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8.xml><?xml version="1.0" encoding="utf-8"?>
<worksheet xmlns="http://schemas.openxmlformats.org/spreadsheetml/2006/main" xmlns:r="http://schemas.openxmlformats.org/officeDocument/2006/relationships">
  <sheetPr filterMode="false">
    <tabColor rgb="FFFFC000"/>
    <pageSetUpPr fitToPage="false"/>
  </sheetPr>
  <dimension ref="A1:I2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ColWidth="11.4609375" defaultRowHeight="14.4" zeroHeight="false" outlineLevelRow="0" outlineLevelCol="0"/>
  <cols>
    <col collapsed="false" customWidth="true" hidden="false" outlineLevel="0" max="1" min="1" style="0" width="33.11"/>
    <col collapsed="false" customWidth="true" hidden="false" outlineLevel="0" max="2" min="2" style="0" width="36.89"/>
    <col collapsed="false" customWidth="true" hidden="false" outlineLevel="0" max="3" min="3" style="0" width="24.67"/>
    <col collapsed="false" customWidth="true" hidden="false" outlineLevel="0" max="4" min="4" style="0" width="14.44"/>
    <col collapsed="false" customWidth="true" hidden="false" outlineLevel="0" max="6" min="6" style="0" width="30.66"/>
    <col collapsed="false" customWidth="true" hidden="false" outlineLevel="0" max="7" min="7" style="0" width="36.89"/>
    <col collapsed="false" customWidth="true" hidden="false" outlineLevel="0" max="8" min="8" style="0" width="24.67"/>
    <col collapsed="false" customWidth="true" hidden="false" outlineLevel="0" max="9" min="9" style="0" width="14.44"/>
  </cols>
  <sheetData>
    <row r="1" customFormat="false" ht="18" hidden="false" customHeight="false" outlineLevel="0" collapsed="false">
      <c r="A1" s="134" t="s">
        <v>1284</v>
      </c>
      <c r="B1" s="134"/>
    </row>
    <row r="2" customFormat="false" ht="14.4" hidden="false" customHeight="false" outlineLevel="0" collapsed="false">
      <c r="A2" s="135" t="s">
        <v>1285</v>
      </c>
      <c r="B2" s="135"/>
    </row>
    <row r="3" customFormat="false" ht="14.4" hidden="false" customHeight="false" outlineLevel="0" collapsed="false">
      <c r="A3" s="136" t="s">
        <v>1236</v>
      </c>
      <c r="B3" s="137" t="s">
        <v>1286</v>
      </c>
    </row>
    <row r="4" customFormat="false" ht="14.4" hidden="false" customHeight="false" outlineLevel="0" collapsed="false">
      <c r="A4" s="136" t="s">
        <v>1070</v>
      </c>
      <c r="B4" s="137" t="s">
        <v>1287</v>
      </c>
    </row>
    <row r="5" customFormat="false" ht="14.4" hidden="false" customHeight="false" outlineLevel="0" collapsed="false">
      <c r="A5" s="136" t="s">
        <v>1288</v>
      </c>
      <c r="B5" s="137" t="s">
        <v>1289</v>
      </c>
    </row>
    <row r="6" customFormat="false" ht="14.4" hidden="false" customHeight="false" outlineLevel="0" collapsed="false">
      <c r="A6" s="135" t="s">
        <v>1290</v>
      </c>
      <c r="B6" s="135"/>
    </row>
    <row r="7" customFormat="false" ht="14.4" hidden="false" customHeight="false" outlineLevel="0" collapsed="false">
      <c r="A7" s="136" t="s">
        <v>1291</v>
      </c>
      <c r="B7" s="137" t="s">
        <v>208</v>
      </c>
    </row>
    <row r="8" customFormat="false" ht="14.4" hidden="false" customHeight="false" outlineLevel="0" collapsed="false">
      <c r="A8" s="136" t="s">
        <v>1292</v>
      </c>
      <c r="B8" s="137" t="s">
        <v>1293</v>
      </c>
    </row>
    <row r="9" customFormat="false" ht="14.4" hidden="false" customHeight="false" outlineLevel="0" collapsed="false">
      <c r="A9" s="135" t="s">
        <v>1294</v>
      </c>
      <c r="B9" s="135"/>
    </row>
    <row r="10" customFormat="false" ht="14.4" hidden="false" customHeight="false" outlineLevel="0" collapsed="false">
      <c r="A10" s="136" t="s">
        <v>1295</v>
      </c>
      <c r="B10" s="137" t="s">
        <v>1296</v>
      </c>
    </row>
    <row r="11" customFormat="false" ht="14.4" hidden="false" customHeight="false" outlineLevel="0" collapsed="false">
      <c r="A11" s="136" t="s">
        <v>1297</v>
      </c>
      <c r="B11" s="138" t="s">
        <v>1298</v>
      </c>
    </row>
    <row r="12" customFormat="false" ht="14.4" hidden="false" customHeight="false" outlineLevel="0" collapsed="false">
      <c r="A12" s="136" t="s">
        <v>1299</v>
      </c>
      <c r="B12" s="137" t="s">
        <v>1300</v>
      </c>
    </row>
    <row r="13" customFormat="false" ht="14.4" hidden="false" customHeight="false" outlineLevel="0" collapsed="false">
      <c r="A13" s="136" t="s">
        <v>1301</v>
      </c>
      <c r="B13" s="137" t="s">
        <v>1302</v>
      </c>
    </row>
    <row r="14" customFormat="false" ht="14.4" hidden="false" customHeight="false" outlineLevel="0" collapsed="false">
      <c r="A14" s="136" t="s">
        <v>1303</v>
      </c>
      <c r="B14" s="137" t="s">
        <v>1302</v>
      </c>
    </row>
    <row r="15" customFormat="false" ht="15" hidden="false" customHeight="false" outlineLevel="0" collapsed="false">
      <c r="A15" s="139" t="s">
        <v>1304</v>
      </c>
      <c r="B15" s="140" t="s">
        <v>1302</v>
      </c>
    </row>
    <row r="17" customFormat="false" ht="15" hidden="false" customHeight="false" outlineLevel="0" collapsed="false"/>
    <row r="18" customFormat="false" ht="18" hidden="false" customHeight="false" outlineLevel="0" collapsed="false">
      <c r="A18" s="134" t="s">
        <v>1305</v>
      </c>
      <c r="B18" s="134"/>
      <c r="C18" s="134"/>
      <c r="D18" s="134"/>
      <c r="F18" s="134" t="s">
        <v>1305</v>
      </c>
      <c r="G18" s="134"/>
      <c r="H18" s="134"/>
      <c r="I18" s="134"/>
    </row>
    <row r="19" customFormat="false" ht="14.4" hidden="false" customHeight="false" outlineLevel="0" collapsed="false">
      <c r="A19" s="135" t="s">
        <v>1285</v>
      </c>
      <c r="B19" s="135"/>
      <c r="C19" s="135"/>
      <c r="D19" s="135"/>
      <c r="F19" s="135" t="s">
        <v>1285</v>
      </c>
      <c r="G19" s="135"/>
      <c r="H19" s="135"/>
      <c r="I19" s="135"/>
    </row>
    <row r="20" customFormat="false" ht="14.4" hidden="false" customHeight="false" outlineLevel="0" collapsed="false">
      <c r="A20" s="136" t="s">
        <v>908</v>
      </c>
      <c r="B20" s="104" t="s">
        <v>1306</v>
      </c>
      <c r="C20" s="104"/>
      <c r="D20" s="137"/>
      <c r="F20" s="136" t="s">
        <v>908</v>
      </c>
      <c r="G20" s="104" t="s">
        <v>1307</v>
      </c>
      <c r="H20" s="104"/>
      <c r="I20" s="137"/>
    </row>
    <row r="21" customFormat="false" ht="14.4" hidden="false" customHeight="false" outlineLevel="0" collapsed="false">
      <c r="A21" s="136" t="s">
        <v>1308</v>
      </c>
      <c r="B21" s="104" t="s">
        <v>1309</v>
      </c>
      <c r="C21" s="104"/>
      <c r="D21" s="137"/>
      <c r="F21" s="136" t="s">
        <v>1308</v>
      </c>
      <c r="G21" s="104" t="s">
        <v>1309</v>
      </c>
      <c r="H21" s="104"/>
      <c r="I21" s="137"/>
    </row>
    <row r="22" customFormat="false" ht="14.4" hidden="false" customHeight="false" outlineLevel="0" collapsed="false">
      <c r="A22" s="136" t="s">
        <v>1310</v>
      </c>
      <c r="B22" s="104" t="s">
        <v>1311</v>
      </c>
      <c r="C22" s="104"/>
      <c r="D22" s="137"/>
      <c r="F22" s="136" t="s">
        <v>1310</v>
      </c>
      <c r="G22" s="104" t="s">
        <v>1311</v>
      </c>
      <c r="H22" s="104"/>
      <c r="I22" s="137"/>
    </row>
    <row r="23" customFormat="false" ht="14.4" hidden="false" customHeight="false" outlineLevel="0" collapsed="false">
      <c r="A23" s="136" t="s">
        <v>1312</v>
      </c>
      <c r="B23" s="104" t="s">
        <v>1306</v>
      </c>
      <c r="C23" s="104"/>
      <c r="D23" s="137"/>
      <c r="F23" s="136" t="s">
        <v>1312</v>
      </c>
      <c r="G23" s="104" t="s">
        <v>1307</v>
      </c>
      <c r="H23" s="104"/>
      <c r="I23" s="137"/>
    </row>
    <row r="24" customFormat="false" ht="14.4" hidden="false" customHeight="false" outlineLevel="0" collapsed="false">
      <c r="A24" s="135" t="s">
        <v>1313</v>
      </c>
      <c r="B24" s="135"/>
      <c r="C24" s="135"/>
      <c r="D24" s="135"/>
      <c r="F24" s="135" t="s">
        <v>1313</v>
      </c>
      <c r="G24" s="135"/>
      <c r="H24" s="135"/>
      <c r="I24" s="135"/>
    </row>
    <row r="25" customFormat="false" ht="14.4" hidden="false" customHeight="false" outlineLevel="0" collapsed="false">
      <c r="A25" s="141" t="s">
        <v>1314</v>
      </c>
      <c r="B25" s="141"/>
      <c r="C25" s="141"/>
      <c r="D25" s="141"/>
      <c r="F25" s="141" t="s">
        <v>1314</v>
      </c>
      <c r="G25" s="141"/>
      <c r="H25" s="141"/>
      <c r="I25" s="141"/>
    </row>
    <row r="26" customFormat="false" ht="14.4" hidden="false" customHeight="false" outlineLevel="0" collapsed="false">
      <c r="A26" s="135" t="s">
        <v>1315</v>
      </c>
      <c r="B26" s="135"/>
      <c r="C26" s="135"/>
      <c r="D26" s="135"/>
      <c r="F26" s="135" t="s">
        <v>1315</v>
      </c>
      <c r="G26" s="135"/>
      <c r="H26" s="135"/>
      <c r="I26" s="135"/>
    </row>
    <row r="27" customFormat="false" ht="14.4" hidden="false" customHeight="false" outlineLevel="0" collapsed="false">
      <c r="A27" s="141" t="s">
        <v>1316</v>
      </c>
      <c r="B27" s="141"/>
      <c r="C27" s="141"/>
      <c r="D27" s="141"/>
      <c r="F27" s="141" t="s">
        <v>1316</v>
      </c>
      <c r="G27" s="141"/>
      <c r="H27" s="141"/>
      <c r="I27" s="141"/>
    </row>
    <row r="28" customFormat="false" ht="14.4" hidden="false" customHeight="false" outlineLevel="0" collapsed="false">
      <c r="A28" s="135" t="s">
        <v>1317</v>
      </c>
      <c r="B28" s="135"/>
      <c r="C28" s="135"/>
      <c r="D28" s="135"/>
      <c r="F28" s="135" t="s">
        <v>1317</v>
      </c>
      <c r="G28" s="135"/>
      <c r="H28" s="135"/>
      <c r="I28" s="135"/>
    </row>
    <row r="29" customFormat="false" ht="14.4" hidden="false" customHeight="false" outlineLevel="0" collapsed="false">
      <c r="A29" s="142" t="s">
        <v>1318</v>
      </c>
      <c r="B29" s="142"/>
      <c r="C29" s="142"/>
      <c r="D29" s="142"/>
      <c r="F29" s="142" t="s">
        <v>1318</v>
      </c>
      <c r="G29" s="142"/>
      <c r="H29" s="142"/>
      <c r="I29" s="142"/>
    </row>
    <row r="30" customFormat="false" ht="14.4" hidden="false" customHeight="false" outlineLevel="0" collapsed="false">
      <c r="A30" s="143" t="s">
        <v>1319</v>
      </c>
      <c r="B30" s="144" t="s">
        <v>1320</v>
      </c>
      <c r="C30" s="144" t="s">
        <v>1321</v>
      </c>
      <c r="D30" s="137"/>
      <c r="F30" s="143" t="s">
        <v>1319</v>
      </c>
      <c r="G30" s="144" t="s">
        <v>1320</v>
      </c>
      <c r="H30" s="144" t="s">
        <v>1321</v>
      </c>
      <c r="I30" s="137"/>
    </row>
    <row r="31" customFormat="false" ht="14.4" hidden="false" customHeight="false" outlineLevel="0" collapsed="false">
      <c r="A31" s="136" t="s">
        <v>166</v>
      </c>
      <c r="B31" s="104" t="s">
        <v>1322</v>
      </c>
      <c r="C31" s="104" t="s">
        <v>1323</v>
      </c>
      <c r="D31" s="137"/>
      <c r="F31" s="136" t="s">
        <v>166</v>
      </c>
      <c r="G31" s="104" t="s">
        <v>1322</v>
      </c>
      <c r="H31" s="104" t="s">
        <v>1323</v>
      </c>
      <c r="I31" s="137"/>
    </row>
    <row r="32" customFormat="false" ht="14.4" hidden="false" customHeight="false" outlineLevel="0" collapsed="false">
      <c r="A32" s="136" t="s">
        <v>170</v>
      </c>
      <c r="B32" s="104" t="s">
        <v>1322</v>
      </c>
      <c r="C32" s="104" t="s">
        <v>1323</v>
      </c>
      <c r="D32" s="137"/>
      <c r="F32" s="136" t="s">
        <v>170</v>
      </c>
      <c r="G32" s="104" t="s">
        <v>1322</v>
      </c>
      <c r="H32" s="104" t="s">
        <v>1323</v>
      </c>
      <c r="I32" s="137"/>
    </row>
    <row r="33" customFormat="false" ht="14.4" hidden="false" customHeight="false" outlineLevel="0" collapsed="false">
      <c r="A33" s="136" t="s">
        <v>1261</v>
      </c>
      <c r="B33" s="104" t="s">
        <v>148</v>
      </c>
      <c r="C33" s="104" t="s">
        <v>1323</v>
      </c>
      <c r="D33" s="137"/>
      <c r="F33" s="136" t="s">
        <v>1261</v>
      </c>
      <c r="G33" s="104" t="s">
        <v>148</v>
      </c>
      <c r="H33" s="104" t="s">
        <v>1323</v>
      </c>
      <c r="I33" s="137"/>
    </row>
    <row r="34" customFormat="false" ht="14.4" hidden="false" customHeight="false" outlineLevel="0" collapsed="false">
      <c r="A34" s="136" t="s">
        <v>1256</v>
      </c>
      <c r="B34" s="104" t="s">
        <v>1324</v>
      </c>
      <c r="C34" s="104" t="s">
        <v>1323</v>
      </c>
      <c r="D34" s="137"/>
      <c r="F34" s="136" t="s">
        <v>1256</v>
      </c>
      <c r="G34" s="104" t="s">
        <v>1324</v>
      </c>
      <c r="H34" s="104" t="s">
        <v>1323</v>
      </c>
      <c r="I34" s="137"/>
    </row>
    <row r="35" customFormat="false" ht="14.4" hidden="false" customHeight="false" outlineLevel="0" collapsed="false">
      <c r="A35" s="136" t="s">
        <v>1256</v>
      </c>
      <c r="B35" s="104" t="s">
        <v>1324</v>
      </c>
      <c r="C35" s="104" t="s">
        <v>1323</v>
      </c>
      <c r="D35" s="137"/>
      <c r="F35" s="136" t="s">
        <v>1256</v>
      </c>
      <c r="G35" s="104" t="s">
        <v>1324</v>
      </c>
      <c r="H35" s="104" t="s">
        <v>1323</v>
      </c>
      <c r="I35" s="137"/>
    </row>
    <row r="36" customFormat="false" ht="14.4" hidden="false" customHeight="false" outlineLevel="0" collapsed="false">
      <c r="A36" s="142" t="s">
        <v>1325</v>
      </c>
      <c r="B36" s="142"/>
      <c r="C36" s="142"/>
      <c r="D36" s="142"/>
      <c r="F36" s="142" t="s">
        <v>1325</v>
      </c>
      <c r="G36" s="142"/>
      <c r="H36" s="142"/>
      <c r="I36" s="142"/>
    </row>
    <row r="37" customFormat="false" ht="14.4" hidden="false" customHeight="false" outlineLevel="0" collapsed="false">
      <c r="A37" s="143" t="s">
        <v>1326</v>
      </c>
      <c r="B37" s="144" t="s">
        <v>1327</v>
      </c>
      <c r="C37" s="104"/>
      <c r="D37" s="137"/>
      <c r="F37" s="143" t="s">
        <v>1326</v>
      </c>
      <c r="G37" s="144" t="s">
        <v>1327</v>
      </c>
      <c r="H37" s="104"/>
      <c r="I37" s="137"/>
    </row>
    <row r="38" customFormat="false" ht="14.4" hidden="false" customHeight="false" outlineLevel="0" collapsed="false">
      <c r="A38" s="136" t="s">
        <v>1328</v>
      </c>
      <c r="B38" s="104" t="s">
        <v>1329</v>
      </c>
      <c r="C38" s="104"/>
      <c r="D38" s="137"/>
      <c r="F38" s="136" t="s">
        <v>1328</v>
      </c>
      <c r="G38" s="104" t="s">
        <v>1329</v>
      </c>
      <c r="H38" s="104"/>
      <c r="I38" s="137"/>
    </row>
    <row r="39" customFormat="false" ht="14.4" hidden="false" customHeight="false" outlineLevel="0" collapsed="false">
      <c r="A39" s="136" t="s">
        <v>373</v>
      </c>
      <c r="B39" s="104" t="s">
        <v>373</v>
      </c>
      <c r="C39" s="104"/>
      <c r="D39" s="137"/>
      <c r="F39" s="136" t="s">
        <v>373</v>
      </c>
      <c r="G39" s="104" t="s">
        <v>373</v>
      </c>
      <c r="H39" s="104"/>
      <c r="I39" s="137"/>
    </row>
    <row r="40" customFormat="false" ht="14.4" hidden="false" customHeight="false" outlineLevel="0" collapsed="false">
      <c r="A40" s="136" t="s">
        <v>166</v>
      </c>
      <c r="B40" s="104" t="s">
        <v>166</v>
      </c>
      <c r="C40" s="104"/>
      <c r="D40" s="137"/>
      <c r="F40" s="136" t="s">
        <v>166</v>
      </c>
      <c r="G40" s="104" t="s">
        <v>166</v>
      </c>
      <c r="H40" s="104"/>
      <c r="I40" s="137"/>
    </row>
    <row r="41" customFormat="false" ht="14.4" hidden="false" customHeight="false" outlineLevel="0" collapsed="false">
      <c r="A41" s="136" t="s">
        <v>170</v>
      </c>
      <c r="B41" s="104" t="s">
        <v>170</v>
      </c>
      <c r="C41" s="104"/>
      <c r="D41" s="137"/>
      <c r="F41" s="136" t="s">
        <v>170</v>
      </c>
      <c r="G41" s="104" t="s">
        <v>170</v>
      </c>
      <c r="H41" s="104"/>
      <c r="I41" s="137"/>
    </row>
    <row r="42" customFormat="false" ht="14.4" hidden="false" customHeight="false" outlineLevel="0" collapsed="false">
      <c r="A42" s="136" t="s">
        <v>1261</v>
      </c>
      <c r="B42" s="104" t="s">
        <v>1261</v>
      </c>
      <c r="C42" s="104"/>
      <c r="D42" s="137"/>
      <c r="F42" s="136" t="s">
        <v>1261</v>
      </c>
      <c r="G42" s="104" t="s">
        <v>1261</v>
      </c>
      <c r="H42" s="104"/>
      <c r="I42" s="137"/>
    </row>
    <row r="43" customFormat="false" ht="14.4" hidden="false" customHeight="false" outlineLevel="0" collapsed="false">
      <c r="A43" s="136" t="s">
        <v>1330</v>
      </c>
      <c r="B43" s="104" t="s">
        <v>1256</v>
      </c>
      <c r="C43" s="104"/>
      <c r="D43" s="137"/>
      <c r="F43" s="136" t="s">
        <v>1330</v>
      </c>
      <c r="G43" s="104" t="s">
        <v>1256</v>
      </c>
      <c r="H43" s="104"/>
      <c r="I43" s="137"/>
    </row>
    <row r="44" customFormat="false" ht="14.4" hidden="false" customHeight="false" outlineLevel="0" collapsed="false">
      <c r="A44" s="142" t="s">
        <v>1331</v>
      </c>
      <c r="B44" s="142"/>
      <c r="C44" s="142"/>
      <c r="D44" s="142"/>
      <c r="F44" s="142" t="s">
        <v>1331</v>
      </c>
      <c r="G44" s="142"/>
      <c r="H44" s="142"/>
      <c r="I44" s="142"/>
    </row>
    <row r="45" customFormat="false" ht="14.4" hidden="false" customHeight="false" outlineLevel="0" collapsed="false">
      <c r="A45" s="143" t="s">
        <v>1332</v>
      </c>
      <c r="B45" s="144" t="s">
        <v>1333</v>
      </c>
      <c r="C45" s="144" t="s">
        <v>1334</v>
      </c>
      <c r="D45" s="145" t="s">
        <v>1335</v>
      </c>
      <c r="F45" s="143" t="s">
        <v>1332</v>
      </c>
      <c r="G45" s="144" t="s">
        <v>1333</v>
      </c>
      <c r="H45" s="144" t="s">
        <v>1334</v>
      </c>
      <c r="I45" s="145" t="s">
        <v>1335</v>
      </c>
    </row>
    <row r="46" customFormat="false" ht="14.4" hidden="false" customHeight="false" outlineLevel="0" collapsed="false">
      <c r="A46" s="136" t="s">
        <v>1336</v>
      </c>
      <c r="B46" s="104" t="s">
        <v>1337</v>
      </c>
      <c r="C46" s="104" t="s">
        <v>1338</v>
      </c>
      <c r="D46" s="137" t="s">
        <v>1339</v>
      </c>
      <c r="F46" s="136" t="s">
        <v>1340</v>
      </c>
      <c r="G46" s="104" t="s">
        <v>1337</v>
      </c>
      <c r="H46" s="104" t="s">
        <v>1338</v>
      </c>
      <c r="I46" s="137" t="s">
        <v>1339</v>
      </c>
    </row>
    <row r="47" customFormat="false" ht="14.4" hidden="false" customHeight="false" outlineLevel="0" collapsed="false">
      <c r="A47" s="136" t="s">
        <v>1341</v>
      </c>
      <c r="B47" s="104" t="s">
        <v>1337</v>
      </c>
      <c r="C47" s="104" t="s">
        <v>1338</v>
      </c>
      <c r="D47" s="137" t="s">
        <v>1339</v>
      </c>
      <c r="F47" s="136" t="s">
        <v>1342</v>
      </c>
      <c r="G47" s="104" t="s">
        <v>1337</v>
      </c>
      <c r="H47" s="104" t="s">
        <v>1338</v>
      </c>
      <c r="I47" s="137" t="s">
        <v>1339</v>
      </c>
    </row>
    <row r="48" customFormat="false" ht="14.4" hidden="false" customHeight="false" outlineLevel="0" collapsed="false">
      <c r="A48" s="142" t="s">
        <v>1343</v>
      </c>
      <c r="B48" s="142"/>
      <c r="C48" s="142"/>
      <c r="D48" s="142"/>
      <c r="F48" s="142" t="s">
        <v>1343</v>
      </c>
      <c r="G48" s="142"/>
      <c r="H48" s="142"/>
      <c r="I48" s="142"/>
    </row>
    <row r="49" customFormat="false" ht="14.4" hidden="false" customHeight="false" outlineLevel="0" collapsed="false">
      <c r="A49" s="143" t="s">
        <v>908</v>
      </c>
      <c r="B49" s="144" t="s">
        <v>1344</v>
      </c>
      <c r="C49" s="144" t="s">
        <v>1345</v>
      </c>
      <c r="D49" s="145" t="s">
        <v>1070</v>
      </c>
      <c r="F49" s="143" t="s">
        <v>908</v>
      </c>
      <c r="G49" s="144" t="s">
        <v>1344</v>
      </c>
      <c r="H49" s="144" t="s">
        <v>1345</v>
      </c>
      <c r="I49" s="145" t="s">
        <v>1070</v>
      </c>
    </row>
    <row r="50" customFormat="false" ht="14.4" hidden="false" customHeight="false" outlineLevel="0" collapsed="false">
      <c r="A50" s="136" t="s">
        <v>1346</v>
      </c>
      <c r="B50" s="104" t="s">
        <v>1347</v>
      </c>
      <c r="C50" s="104" t="s">
        <v>1348</v>
      </c>
      <c r="D50" s="137" t="s">
        <v>1349</v>
      </c>
      <c r="F50" s="136" t="s">
        <v>1346</v>
      </c>
      <c r="G50" s="104" t="s">
        <v>1350</v>
      </c>
      <c r="H50" s="104" t="s">
        <v>1351</v>
      </c>
      <c r="I50" s="137" t="s">
        <v>1352</v>
      </c>
    </row>
    <row r="51" customFormat="false" ht="15" hidden="false" customHeight="false" outlineLevel="0" collapsed="false">
      <c r="A51" s="139" t="s">
        <v>1346</v>
      </c>
      <c r="B51" s="146" t="s">
        <v>1353</v>
      </c>
      <c r="C51" s="146" t="s">
        <v>1354</v>
      </c>
      <c r="D51" s="140" t="s">
        <v>1355</v>
      </c>
      <c r="F51" s="139" t="s">
        <v>1346</v>
      </c>
      <c r="G51" s="146" t="s">
        <v>1356</v>
      </c>
      <c r="H51" s="146" t="s">
        <v>1357</v>
      </c>
      <c r="I51" s="140" t="s">
        <v>1358</v>
      </c>
    </row>
    <row r="53" customFormat="false" ht="18" hidden="false" customHeight="false" outlineLevel="0" collapsed="false">
      <c r="A53" s="134" t="s">
        <v>1305</v>
      </c>
      <c r="B53" s="134"/>
      <c r="C53" s="134"/>
      <c r="D53" s="134"/>
      <c r="F53" s="134" t="s">
        <v>1305</v>
      </c>
      <c r="G53" s="134"/>
      <c r="H53" s="134"/>
      <c r="I53" s="134"/>
    </row>
    <row r="54" customFormat="false" ht="14.4" hidden="false" customHeight="false" outlineLevel="0" collapsed="false">
      <c r="A54" s="135" t="s">
        <v>1285</v>
      </c>
      <c r="B54" s="135"/>
      <c r="C54" s="135"/>
      <c r="D54" s="135"/>
      <c r="F54" s="135" t="s">
        <v>1285</v>
      </c>
      <c r="G54" s="135"/>
      <c r="H54" s="135"/>
      <c r="I54" s="135"/>
    </row>
    <row r="55" customFormat="false" ht="14.4" hidden="false" customHeight="false" outlineLevel="0" collapsed="false">
      <c r="A55" s="136" t="s">
        <v>908</v>
      </c>
      <c r="B55" s="104" t="s">
        <v>1359</v>
      </c>
      <c r="C55" s="104"/>
      <c r="D55" s="137"/>
      <c r="F55" s="136" t="s">
        <v>908</v>
      </c>
      <c r="G55" s="104" t="s">
        <v>1360</v>
      </c>
      <c r="H55" s="104"/>
      <c r="I55" s="137"/>
    </row>
    <row r="56" customFormat="false" ht="14.4" hidden="false" customHeight="false" outlineLevel="0" collapsed="false">
      <c r="A56" s="136" t="s">
        <v>1308</v>
      </c>
      <c r="B56" s="104" t="s">
        <v>1309</v>
      </c>
      <c r="C56" s="104"/>
      <c r="D56" s="137"/>
      <c r="F56" s="136" t="s">
        <v>1308</v>
      </c>
      <c r="G56" s="104" t="s">
        <v>1309</v>
      </c>
      <c r="H56" s="104"/>
      <c r="I56" s="137"/>
    </row>
    <row r="57" customFormat="false" ht="14.4" hidden="false" customHeight="false" outlineLevel="0" collapsed="false">
      <c r="A57" s="136" t="s">
        <v>1310</v>
      </c>
      <c r="B57" s="104" t="s">
        <v>1311</v>
      </c>
      <c r="C57" s="104"/>
      <c r="D57" s="137"/>
      <c r="F57" s="136" t="s">
        <v>1310</v>
      </c>
      <c r="G57" s="104" t="s">
        <v>1311</v>
      </c>
      <c r="H57" s="104"/>
      <c r="I57" s="137"/>
    </row>
    <row r="58" customFormat="false" ht="14.4" hidden="false" customHeight="false" outlineLevel="0" collapsed="false">
      <c r="A58" s="136" t="s">
        <v>1312</v>
      </c>
      <c r="B58" s="104" t="s">
        <v>1359</v>
      </c>
      <c r="C58" s="104"/>
      <c r="D58" s="137"/>
      <c r="F58" s="136" t="s">
        <v>1312</v>
      </c>
      <c r="G58" s="104" t="s">
        <v>1360</v>
      </c>
      <c r="H58" s="104"/>
      <c r="I58" s="137"/>
    </row>
    <row r="59" customFormat="false" ht="14.4" hidden="false" customHeight="false" outlineLevel="0" collapsed="false">
      <c r="A59" s="135" t="s">
        <v>1313</v>
      </c>
      <c r="B59" s="135"/>
      <c r="C59" s="135"/>
      <c r="D59" s="135"/>
      <c r="F59" s="135" t="s">
        <v>1313</v>
      </c>
      <c r="G59" s="135"/>
      <c r="H59" s="135"/>
      <c r="I59" s="135"/>
    </row>
    <row r="60" customFormat="false" ht="14.4" hidden="false" customHeight="false" outlineLevel="0" collapsed="false">
      <c r="A60" s="141" t="s">
        <v>1314</v>
      </c>
      <c r="B60" s="141"/>
      <c r="C60" s="141"/>
      <c r="D60" s="141"/>
      <c r="F60" s="141" t="s">
        <v>1314</v>
      </c>
      <c r="G60" s="141"/>
      <c r="H60" s="141"/>
      <c r="I60" s="141"/>
    </row>
    <row r="61" customFormat="false" ht="14.4" hidden="false" customHeight="false" outlineLevel="0" collapsed="false">
      <c r="A61" s="135" t="s">
        <v>1315</v>
      </c>
      <c r="B61" s="135"/>
      <c r="C61" s="135"/>
      <c r="D61" s="135"/>
      <c r="F61" s="135" t="s">
        <v>1315</v>
      </c>
      <c r="G61" s="135"/>
      <c r="H61" s="135"/>
      <c r="I61" s="135"/>
    </row>
    <row r="62" customFormat="false" ht="14.4" hidden="false" customHeight="false" outlineLevel="0" collapsed="false">
      <c r="A62" s="141" t="s">
        <v>1316</v>
      </c>
      <c r="B62" s="141"/>
      <c r="C62" s="141"/>
      <c r="D62" s="141"/>
      <c r="F62" s="141" t="s">
        <v>1316</v>
      </c>
      <c r="G62" s="141"/>
      <c r="H62" s="141"/>
      <c r="I62" s="141"/>
    </row>
    <row r="63" customFormat="false" ht="14.4" hidden="false" customHeight="false" outlineLevel="0" collapsed="false">
      <c r="A63" s="135" t="s">
        <v>1317</v>
      </c>
      <c r="B63" s="135"/>
      <c r="C63" s="135"/>
      <c r="D63" s="135"/>
      <c r="F63" s="135" t="s">
        <v>1317</v>
      </c>
      <c r="G63" s="135"/>
      <c r="H63" s="135"/>
      <c r="I63" s="135"/>
    </row>
    <row r="64" customFormat="false" ht="14.4" hidden="false" customHeight="false" outlineLevel="0" collapsed="false">
      <c r="A64" s="142" t="s">
        <v>1318</v>
      </c>
      <c r="B64" s="142"/>
      <c r="C64" s="142"/>
      <c r="D64" s="142"/>
      <c r="F64" s="142" t="s">
        <v>1318</v>
      </c>
      <c r="G64" s="142"/>
      <c r="H64" s="142"/>
      <c r="I64" s="142"/>
    </row>
    <row r="65" customFormat="false" ht="14.4" hidden="false" customHeight="false" outlineLevel="0" collapsed="false">
      <c r="A65" s="143" t="s">
        <v>1319</v>
      </c>
      <c r="B65" s="144" t="s">
        <v>1320</v>
      </c>
      <c r="C65" s="144" t="s">
        <v>1321</v>
      </c>
      <c r="D65" s="137"/>
      <c r="F65" s="143" t="s">
        <v>1319</v>
      </c>
      <c r="G65" s="144" t="s">
        <v>1320</v>
      </c>
      <c r="H65" s="144" t="s">
        <v>1321</v>
      </c>
      <c r="I65" s="137"/>
    </row>
    <row r="66" customFormat="false" ht="14.4" hidden="false" customHeight="false" outlineLevel="0" collapsed="false">
      <c r="A66" s="136" t="s">
        <v>166</v>
      </c>
      <c r="B66" s="104" t="s">
        <v>1322</v>
      </c>
      <c r="C66" s="104" t="s">
        <v>1323</v>
      </c>
      <c r="D66" s="137"/>
      <c r="F66" s="136" t="s">
        <v>166</v>
      </c>
      <c r="G66" s="104" t="s">
        <v>1322</v>
      </c>
      <c r="H66" s="104" t="s">
        <v>1323</v>
      </c>
      <c r="I66" s="137"/>
    </row>
    <row r="67" customFormat="false" ht="14.4" hidden="false" customHeight="false" outlineLevel="0" collapsed="false">
      <c r="A67" s="136" t="s">
        <v>170</v>
      </c>
      <c r="B67" s="104" t="s">
        <v>1322</v>
      </c>
      <c r="C67" s="104" t="s">
        <v>1323</v>
      </c>
      <c r="D67" s="137"/>
      <c r="F67" s="136" t="s">
        <v>170</v>
      </c>
      <c r="G67" s="104" t="s">
        <v>1322</v>
      </c>
      <c r="H67" s="104" t="s">
        <v>1323</v>
      </c>
      <c r="I67" s="137"/>
    </row>
    <row r="68" customFormat="false" ht="14.4" hidden="false" customHeight="false" outlineLevel="0" collapsed="false">
      <c r="A68" s="136" t="s">
        <v>1261</v>
      </c>
      <c r="B68" s="104" t="s">
        <v>148</v>
      </c>
      <c r="C68" s="104" t="s">
        <v>1323</v>
      </c>
      <c r="D68" s="137"/>
      <c r="F68" s="136" t="s">
        <v>1261</v>
      </c>
      <c r="G68" s="104" t="s">
        <v>148</v>
      </c>
      <c r="H68" s="104" t="s">
        <v>1323</v>
      </c>
      <c r="I68" s="137"/>
    </row>
    <row r="69" customFormat="false" ht="14.4" hidden="false" customHeight="false" outlineLevel="0" collapsed="false">
      <c r="A69" s="136" t="s">
        <v>1256</v>
      </c>
      <c r="B69" s="104" t="s">
        <v>1324</v>
      </c>
      <c r="C69" s="104" t="s">
        <v>1323</v>
      </c>
      <c r="D69" s="137"/>
      <c r="F69" s="136" t="s">
        <v>1256</v>
      </c>
      <c r="G69" s="104" t="s">
        <v>1324</v>
      </c>
      <c r="H69" s="104" t="s">
        <v>1323</v>
      </c>
      <c r="I69" s="137"/>
    </row>
    <row r="70" customFormat="false" ht="14.4" hidden="false" customHeight="false" outlineLevel="0" collapsed="false">
      <c r="A70" s="136" t="s">
        <v>1256</v>
      </c>
      <c r="B70" s="104" t="s">
        <v>1324</v>
      </c>
      <c r="C70" s="104" t="s">
        <v>1323</v>
      </c>
      <c r="D70" s="137"/>
      <c r="F70" s="136" t="s">
        <v>1256</v>
      </c>
      <c r="G70" s="104" t="s">
        <v>1324</v>
      </c>
      <c r="H70" s="104" t="s">
        <v>1323</v>
      </c>
      <c r="I70" s="137"/>
    </row>
    <row r="71" customFormat="false" ht="14.4" hidden="false" customHeight="false" outlineLevel="0" collapsed="false">
      <c r="A71" s="142" t="s">
        <v>1325</v>
      </c>
      <c r="B71" s="142"/>
      <c r="C71" s="142"/>
      <c r="D71" s="142"/>
      <c r="F71" s="142" t="s">
        <v>1325</v>
      </c>
      <c r="G71" s="142"/>
      <c r="H71" s="142"/>
      <c r="I71" s="142"/>
    </row>
    <row r="72" customFormat="false" ht="14.4" hidden="false" customHeight="false" outlineLevel="0" collapsed="false">
      <c r="A72" s="143" t="s">
        <v>1326</v>
      </c>
      <c r="B72" s="144" t="s">
        <v>1327</v>
      </c>
      <c r="C72" s="104"/>
      <c r="D72" s="137"/>
      <c r="F72" s="143" t="s">
        <v>1326</v>
      </c>
      <c r="G72" s="144" t="s">
        <v>1327</v>
      </c>
      <c r="H72" s="104"/>
      <c r="I72" s="137"/>
    </row>
    <row r="73" customFormat="false" ht="14.4" hidden="false" customHeight="false" outlineLevel="0" collapsed="false">
      <c r="A73" s="136" t="s">
        <v>1328</v>
      </c>
      <c r="B73" s="104" t="s">
        <v>1329</v>
      </c>
      <c r="C73" s="104"/>
      <c r="D73" s="137"/>
      <c r="F73" s="136" t="s">
        <v>1328</v>
      </c>
      <c r="G73" s="104" t="s">
        <v>1329</v>
      </c>
      <c r="H73" s="104"/>
      <c r="I73" s="137"/>
    </row>
    <row r="74" customFormat="false" ht="14.4" hidden="false" customHeight="false" outlineLevel="0" collapsed="false">
      <c r="A74" s="136" t="s">
        <v>373</v>
      </c>
      <c r="B74" s="104" t="s">
        <v>373</v>
      </c>
      <c r="C74" s="104"/>
      <c r="D74" s="137"/>
      <c r="F74" s="136" t="s">
        <v>373</v>
      </c>
      <c r="G74" s="104" t="s">
        <v>373</v>
      </c>
      <c r="H74" s="104"/>
      <c r="I74" s="137"/>
    </row>
    <row r="75" customFormat="false" ht="14.4" hidden="false" customHeight="false" outlineLevel="0" collapsed="false">
      <c r="A75" s="136" t="s">
        <v>166</v>
      </c>
      <c r="B75" s="104" t="s">
        <v>166</v>
      </c>
      <c r="C75" s="104"/>
      <c r="D75" s="137"/>
      <c r="F75" s="136" t="s">
        <v>166</v>
      </c>
      <c r="G75" s="104" t="s">
        <v>166</v>
      </c>
      <c r="H75" s="104"/>
      <c r="I75" s="137"/>
    </row>
    <row r="76" customFormat="false" ht="14.4" hidden="false" customHeight="false" outlineLevel="0" collapsed="false">
      <c r="A76" s="136" t="s">
        <v>170</v>
      </c>
      <c r="B76" s="104" t="s">
        <v>170</v>
      </c>
      <c r="C76" s="104"/>
      <c r="D76" s="137"/>
      <c r="F76" s="136" t="s">
        <v>170</v>
      </c>
      <c r="G76" s="104" t="s">
        <v>170</v>
      </c>
      <c r="H76" s="104"/>
      <c r="I76" s="137"/>
    </row>
    <row r="77" customFormat="false" ht="14.4" hidden="false" customHeight="false" outlineLevel="0" collapsed="false">
      <c r="A77" s="136" t="s">
        <v>1261</v>
      </c>
      <c r="B77" s="104" t="s">
        <v>1261</v>
      </c>
      <c r="C77" s="104"/>
      <c r="D77" s="137"/>
      <c r="F77" s="136" t="s">
        <v>1261</v>
      </c>
      <c r="G77" s="104" t="s">
        <v>1261</v>
      </c>
      <c r="H77" s="104"/>
      <c r="I77" s="137"/>
    </row>
    <row r="78" customFormat="false" ht="14.4" hidden="false" customHeight="false" outlineLevel="0" collapsed="false">
      <c r="A78" s="136" t="s">
        <v>1330</v>
      </c>
      <c r="B78" s="104" t="s">
        <v>1256</v>
      </c>
      <c r="C78" s="104"/>
      <c r="D78" s="137"/>
      <c r="F78" s="136" t="s">
        <v>1330</v>
      </c>
      <c r="G78" s="104" t="s">
        <v>1256</v>
      </c>
      <c r="H78" s="104"/>
      <c r="I78" s="137"/>
    </row>
    <row r="79" customFormat="false" ht="14.4" hidden="false" customHeight="false" outlineLevel="0" collapsed="false">
      <c r="A79" s="142" t="s">
        <v>1331</v>
      </c>
      <c r="B79" s="142"/>
      <c r="C79" s="142"/>
      <c r="D79" s="142"/>
      <c r="F79" s="142" t="s">
        <v>1331</v>
      </c>
      <c r="G79" s="142"/>
      <c r="H79" s="142"/>
      <c r="I79" s="142"/>
    </row>
    <row r="80" customFormat="false" ht="14.4" hidden="false" customHeight="false" outlineLevel="0" collapsed="false">
      <c r="A80" s="143" t="s">
        <v>1332</v>
      </c>
      <c r="B80" s="144" t="s">
        <v>1333</v>
      </c>
      <c r="C80" s="144" t="s">
        <v>1334</v>
      </c>
      <c r="D80" s="145" t="s">
        <v>1335</v>
      </c>
      <c r="F80" s="143" t="s">
        <v>1332</v>
      </c>
      <c r="G80" s="144" t="s">
        <v>1333</v>
      </c>
      <c r="H80" s="144" t="s">
        <v>1334</v>
      </c>
      <c r="I80" s="145" t="s">
        <v>1335</v>
      </c>
    </row>
    <row r="81" customFormat="false" ht="14.4" hidden="false" customHeight="false" outlineLevel="0" collapsed="false">
      <c r="A81" s="136" t="s">
        <v>1361</v>
      </c>
      <c r="B81" s="104" t="s">
        <v>1337</v>
      </c>
      <c r="C81" s="104" t="s">
        <v>1338</v>
      </c>
      <c r="D81" s="137" t="s">
        <v>1339</v>
      </c>
      <c r="F81" s="136" t="s">
        <v>1362</v>
      </c>
      <c r="G81" s="104" t="s">
        <v>1337</v>
      </c>
      <c r="H81" s="104" t="s">
        <v>1338</v>
      </c>
      <c r="I81" s="137" t="s">
        <v>1339</v>
      </c>
    </row>
    <row r="82" customFormat="false" ht="14.4" hidden="false" customHeight="false" outlineLevel="0" collapsed="false">
      <c r="A82" s="136" t="s">
        <v>1363</v>
      </c>
      <c r="B82" s="104" t="s">
        <v>1337</v>
      </c>
      <c r="C82" s="104" t="s">
        <v>1338</v>
      </c>
      <c r="D82" s="137" t="s">
        <v>1339</v>
      </c>
      <c r="F82" s="136" t="s">
        <v>1364</v>
      </c>
      <c r="G82" s="104" t="s">
        <v>1337</v>
      </c>
      <c r="H82" s="104" t="s">
        <v>1338</v>
      </c>
      <c r="I82" s="137" t="s">
        <v>1339</v>
      </c>
    </row>
    <row r="83" customFormat="false" ht="14.4" hidden="false" customHeight="false" outlineLevel="0" collapsed="false">
      <c r="A83" s="142" t="s">
        <v>1343</v>
      </c>
      <c r="B83" s="142"/>
      <c r="C83" s="142"/>
      <c r="D83" s="142"/>
      <c r="F83" s="142" t="s">
        <v>1343</v>
      </c>
      <c r="G83" s="142"/>
      <c r="H83" s="142"/>
      <c r="I83" s="142"/>
    </row>
    <row r="84" customFormat="false" ht="14.4" hidden="false" customHeight="false" outlineLevel="0" collapsed="false">
      <c r="A84" s="143" t="s">
        <v>908</v>
      </c>
      <c r="B84" s="144" t="s">
        <v>1344</v>
      </c>
      <c r="C84" s="144" t="s">
        <v>1345</v>
      </c>
      <c r="D84" s="145" t="s">
        <v>1070</v>
      </c>
      <c r="F84" s="143" t="s">
        <v>908</v>
      </c>
      <c r="G84" s="144" t="s">
        <v>1344</v>
      </c>
      <c r="H84" s="144" t="s">
        <v>1345</v>
      </c>
      <c r="I84" s="145" t="s">
        <v>1070</v>
      </c>
    </row>
    <row r="85" customFormat="false" ht="14.4" hidden="false" customHeight="false" outlineLevel="0" collapsed="false">
      <c r="A85" s="136" t="s">
        <v>1346</v>
      </c>
      <c r="B85" s="104" t="s">
        <v>1365</v>
      </c>
      <c r="C85" s="104" t="s">
        <v>1366</v>
      </c>
      <c r="D85" s="137" t="s">
        <v>1367</v>
      </c>
      <c r="F85" s="136" t="s">
        <v>1346</v>
      </c>
      <c r="G85" s="104" t="s">
        <v>1368</v>
      </c>
      <c r="H85" s="104" t="s">
        <v>1369</v>
      </c>
      <c r="I85" s="137" t="s">
        <v>1370</v>
      </c>
    </row>
    <row r="86" customFormat="false" ht="14.4" hidden="false" customHeight="false" outlineLevel="0" collapsed="false">
      <c r="A86" s="136" t="s">
        <v>1346</v>
      </c>
      <c r="B86" s="104" t="s">
        <v>1371</v>
      </c>
      <c r="C86" s="104" t="s">
        <v>1372</v>
      </c>
      <c r="D86" s="137" t="s">
        <v>1373</v>
      </c>
      <c r="F86" s="136" t="s">
        <v>1346</v>
      </c>
      <c r="G86" s="104" t="s">
        <v>1374</v>
      </c>
      <c r="H86" s="104" t="s">
        <v>1375</v>
      </c>
      <c r="I86" s="137" t="s">
        <v>1376</v>
      </c>
    </row>
    <row r="87" customFormat="false" ht="15" hidden="false" customHeight="false" outlineLevel="0" collapsed="false">
      <c r="A87" s="139" t="s">
        <v>1346</v>
      </c>
      <c r="B87" s="146" t="s">
        <v>1377</v>
      </c>
      <c r="C87" s="146" t="s">
        <v>1378</v>
      </c>
      <c r="D87" s="140" t="s">
        <v>1379</v>
      </c>
      <c r="F87" s="139" t="s">
        <v>1346</v>
      </c>
      <c r="G87" s="146" t="s">
        <v>1380</v>
      </c>
      <c r="H87" s="146" t="s">
        <v>1381</v>
      </c>
      <c r="I87" s="140" t="s">
        <v>1382</v>
      </c>
    </row>
    <row r="89" customFormat="false" ht="15" hidden="false" customHeight="false" outlineLevel="0" collapsed="false"/>
    <row r="90" customFormat="false" ht="18" hidden="false" customHeight="false" outlineLevel="0" collapsed="false">
      <c r="A90" s="134" t="s">
        <v>1305</v>
      </c>
      <c r="B90" s="134"/>
      <c r="C90" s="134"/>
      <c r="D90" s="134"/>
      <c r="F90" s="134" t="s">
        <v>1305</v>
      </c>
      <c r="G90" s="134"/>
      <c r="H90" s="134"/>
      <c r="I90" s="134"/>
    </row>
    <row r="91" customFormat="false" ht="14.4" hidden="false" customHeight="false" outlineLevel="0" collapsed="false">
      <c r="A91" s="135" t="s">
        <v>1285</v>
      </c>
      <c r="B91" s="135"/>
      <c r="C91" s="135"/>
      <c r="D91" s="135"/>
      <c r="F91" s="135" t="s">
        <v>1285</v>
      </c>
      <c r="G91" s="135"/>
      <c r="H91" s="135"/>
      <c r="I91" s="135"/>
    </row>
    <row r="92" customFormat="false" ht="14.4" hidden="false" customHeight="false" outlineLevel="0" collapsed="false">
      <c r="A92" s="136" t="s">
        <v>908</v>
      </c>
      <c r="B92" s="104" t="s">
        <v>1383</v>
      </c>
      <c r="C92" s="104"/>
      <c r="D92" s="137"/>
      <c r="F92" s="136" t="s">
        <v>908</v>
      </c>
      <c r="G92" s="104" t="s">
        <v>1384</v>
      </c>
      <c r="H92" s="104"/>
      <c r="I92" s="137"/>
    </row>
    <row r="93" customFormat="false" ht="14.4" hidden="false" customHeight="false" outlineLevel="0" collapsed="false">
      <c r="A93" s="136" t="s">
        <v>1308</v>
      </c>
      <c r="B93" s="104" t="s">
        <v>1309</v>
      </c>
      <c r="C93" s="104"/>
      <c r="D93" s="137"/>
      <c r="F93" s="136" t="s">
        <v>1308</v>
      </c>
      <c r="G93" s="104" t="s">
        <v>1309</v>
      </c>
      <c r="H93" s="104"/>
      <c r="I93" s="137"/>
    </row>
    <row r="94" customFormat="false" ht="14.4" hidden="false" customHeight="false" outlineLevel="0" collapsed="false">
      <c r="A94" s="136" t="s">
        <v>1310</v>
      </c>
      <c r="B94" s="104" t="s">
        <v>1311</v>
      </c>
      <c r="C94" s="104"/>
      <c r="D94" s="137"/>
      <c r="F94" s="136" t="s">
        <v>1310</v>
      </c>
      <c r="G94" s="104" t="s">
        <v>1311</v>
      </c>
      <c r="H94" s="104"/>
      <c r="I94" s="137"/>
    </row>
    <row r="95" customFormat="false" ht="14.4" hidden="false" customHeight="false" outlineLevel="0" collapsed="false">
      <c r="A95" s="136" t="s">
        <v>1312</v>
      </c>
      <c r="B95" s="104" t="s">
        <v>1383</v>
      </c>
      <c r="C95" s="104"/>
      <c r="D95" s="137"/>
      <c r="F95" s="136" t="s">
        <v>1312</v>
      </c>
      <c r="G95" s="104" t="s">
        <v>1384</v>
      </c>
      <c r="H95" s="104"/>
      <c r="I95" s="137"/>
    </row>
    <row r="96" customFormat="false" ht="14.4" hidden="false" customHeight="false" outlineLevel="0" collapsed="false">
      <c r="A96" s="135" t="s">
        <v>1313</v>
      </c>
      <c r="B96" s="135"/>
      <c r="C96" s="135"/>
      <c r="D96" s="135"/>
      <c r="F96" s="135" t="s">
        <v>1313</v>
      </c>
      <c r="G96" s="135"/>
      <c r="H96" s="135"/>
      <c r="I96" s="135"/>
    </row>
    <row r="97" customFormat="false" ht="14.4" hidden="false" customHeight="false" outlineLevel="0" collapsed="false">
      <c r="A97" s="141" t="s">
        <v>1314</v>
      </c>
      <c r="B97" s="141"/>
      <c r="C97" s="141"/>
      <c r="D97" s="141"/>
      <c r="F97" s="141" t="s">
        <v>1314</v>
      </c>
      <c r="G97" s="141"/>
      <c r="H97" s="141"/>
      <c r="I97" s="141"/>
    </row>
    <row r="98" customFormat="false" ht="14.4" hidden="false" customHeight="false" outlineLevel="0" collapsed="false">
      <c r="A98" s="135" t="s">
        <v>1315</v>
      </c>
      <c r="B98" s="135"/>
      <c r="C98" s="135"/>
      <c r="D98" s="135"/>
      <c r="F98" s="135" t="s">
        <v>1315</v>
      </c>
      <c r="G98" s="135"/>
      <c r="H98" s="135"/>
      <c r="I98" s="135"/>
    </row>
    <row r="99" customFormat="false" ht="14.4" hidden="false" customHeight="false" outlineLevel="0" collapsed="false">
      <c r="A99" s="141" t="s">
        <v>1316</v>
      </c>
      <c r="B99" s="141"/>
      <c r="C99" s="141"/>
      <c r="D99" s="141"/>
      <c r="F99" s="141" t="s">
        <v>1316</v>
      </c>
      <c r="G99" s="141"/>
      <c r="H99" s="141"/>
      <c r="I99" s="141"/>
    </row>
    <row r="100" customFormat="false" ht="14.4" hidden="false" customHeight="false" outlineLevel="0" collapsed="false">
      <c r="A100" s="135" t="s">
        <v>1317</v>
      </c>
      <c r="B100" s="135"/>
      <c r="C100" s="135"/>
      <c r="D100" s="135"/>
      <c r="F100" s="135" t="s">
        <v>1317</v>
      </c>
      <c r="G100" s="135"/>
      <c r="H100" s="135"/>
      <c r="I100" s="135"/>
    </row>
    <row r="101" customFormat="false" ht="14.4" hidden="false" customHeight="false" outlineLevel="0" collapsed="false">
      <c r="A101" s="142" t="s">
        <v>1318</v>
      </c>
      <c r="B101" s="142"/>
      <c r="C101" s="142"/>
      <c r="D101" s="142"/>
      <c r="F101" s="142" t="s">
        <v>1318</v>
      </c>
      <c r="G101" s="142"/>
      <c r="H101" s="142"/>
      <c r="I101" s="142"/>
    </row>
    <row r="102" customFormat="false" ht="14.4" hidden="false" customHeight="false" outlineLevel="0" collapsed="false">
      <c r="A102" s="143" t="s">
        <v>1319</v>
      </c>
      <c r="B102" s="144" t="s">
        <v>1320</v>
      </c>
      <c r="C102" s="144" t="s">
        <v>1321</v>
      </c>
      <c r="D102" s="137"/>
      <c r="F102" s="143" t="s">
        <v>1319</v>
      </c>
      <c r="G102" s="144" t="s">
        <v>1320</v>
      </c>
      <c r="H102" s="144" t="s">
        <v>1321</v>
      </c>
      <c r="I102" s="137"/>
    </row>
    <row r="103" customFormat="false" ht="14.4" hidden="false" customHeight="false" outlineLevel="0" collapsed="false">
      <c r="A103" s="136" t="s">
        <v>166</v>
      </c>
      <c r="B103" s="104" t="s">
        <v>1322</v>
      </c>
      <c r="C103" s="104" t="s">
        <v>1323</v>
      </c>
      <c r="D103" s="137"/>
      <c r="F103" s="136" t="s">
        <v>166</v>
      </c>
      <c r="G103" s="104" t="s">
        <v>1322</v>
      </c>
      <c r="H103" s="104" t="s">
        <v>1323</v>
      </c>
      <c r="I103" s="137"/>
    </row>
    <row r="104" customFormat="false" ht="14.4" hidden="false" customHeight="false" outlineLevel="0" collapsed="false">
      <c r="A104" s="136" t="s">
        <v>170</v>
      </c>
      <c r="B104" s="104" t="s">
        <v>1322</v>
      </c>
      <c r="C104" s="104" t="s">
        <v>1323</v>
      </c>
      <c r="D104" s="137"/>
      <c r="F104" s="136" t="s">
        <v>170</v>
      </c>
      <c r="G104" s="104" t="s">
        <v>1322</v>
      </c>
      <c r="H104" s="104" t="s">
        <v>1323</v>
      </c>
      <c r="I104" s="137"/>
    </row>
    <row r="105" customFormat="false" ht="14.4" hidden="false" customHeight="false" outlineLevel="0" collapsed="false">
      <c r="A105" s="136" t="s">
        <v>1261</v>
      </c>
      <c r="B105" s="104" t="s">
        <v>148</v>
      </c>
      <c r="C105" s="104" t="s">
        <v>1323</v>
      </c>
      <c r="D105" s="137"/>
      <c r="F105" s="136" t="s">
        <v>1261</v>
      </c>
      <c r="G105" s="104" t="s">
        <v>148</v>
      </c>
      <c r="H105" s="104" t="s">
        <v>1323</v>
      </c>
      <c r="I105" s="137"/>
    </row>
    <row r="106" customFormat="false" ht="14.4" hidden="false" customHeight="false" outlineLevel="0" collapsed="false">
      <c r="A106" s="136" t="s">
        <v>1256</v>
      </c>
      <c r="B106" s="104" t="s">
        <v>1324</v>
      </c>
      <c r="C106" s="104" t="s">
        <v>1323</v>
      </c>
      <c r="D106" s="137"/>
      <c r="F106" s="136" t="s">
        <v>1256</v>
      </c>
      <c r="G106" s="104" t="s">
        <v>1324</v>
      </c>
      <c r="H106" s="104" t="s">
        <v>1323</v>
      </c>
      <c r="I106" s="137"/>
    </row>
    <row r="107" customFormat="false" ht="14.4" hidden="false" customHeight="false" outlineLevel="0" collapsed="false">
      <c r="A107" s="136" t="s">
        <v>1256</v>
      </c>
      <c r="B107" s="104" t="s">
        <v>1324</v>
      </c>
      <c r="C107" s="104" t="s">
        <v>1323</v>
      </c>
      <c r="D107" s="137"/>
      <c r="F107" s="136" t="s">
        <v>1256</v>
      </c>
      <c r="G107" s="104" t="s">
        <v>1324</v>
      </c>
      <c r="H107" s="104" t="s">
        <v>1323</v>
      </c>
      <c r="I107" s="137"/>
    </row>
    <row r="108" customFormat="false" ht="14.4" hidden="false" customHeight="false" outlineLevel="0" collapsed="false">
      <c r="A108" s="142" t="s">
        <v>1325</v>
      </c>
      <c r="B108" s="142"/>
      <c r="C108" s="142"/>
      <c r="D108" s="142"/>
      <c r="F108" s="142" t="s">
        <v>1325</v>
      </c>
      <c r="G108" s="142"/>
      <c r="H108" s="142"/>
      <c r="I108" s="142"/>
    </row>
    <row r="109" customFormat="false" ht="14.4" hidden="false" customHeight="false" outlineLevel="0" collapsed="false">
      <c r="A109" s="143" t="s">
        <v>1326</v>
      </c>
      <c r="B109" s="144" t="s">
        <v>1327</v>
      </c>
      <c r="C109" s="104"/>
      <c r="D109" s="137"/>
      <c r="F109" s="143" t="s">
        <v>1326</v>
      </c>
      <c r="G109" s="144" t="s">
        <v>1327</v>
      </c>
      <c r="H109" s="104"/>
      <c r="I109" s="137"/>
    </row>
    <row r="110" customFormat="false" ht="14.4" hidden="false" customHeight="false" outlineLevel="0" collapsed="false">
      <c r="A110" s="136" t="s">
        <v>1328</v>
      </c>
      <c r="B110" s="104" t="s">
        <v>1329</v>
      </c>
      <c r="C110" s="104"/>
      <c r="D110" s="137"/>
      <c r="F110" s="136" t="s">
        <v>1328</v>
      </c>
      <c r="G110" s="104" t="s">
        <v>1329</v>
      </c>
      <c r="H110" s="104"/>
      <c r="I110" s="137"/>
    </row>
    <row r="111" customFormat="false" ht="14.4" hidden="false" customHeight="false" outlineLevel="0" collapsed="false">
      <c r="A111" s="136" t="s">
        <v>373</v>
      </c>
      <c r="B111" s="104" t="s">
        <v>373</v>
      </c>
      <c r="C111" s="104"/>
      <c r="D111" s="137"/>
      <c r="F111" s="136" t="s">
        <v>373</v>
      </c>
      <c r="G111" s="104" t="s">
        <v>373</v>
      </c>
      <c r="H111" s="104"/>
      <c r="I111" s="137"/>
    </row>
    <row r="112" customFormat="false" ht="14.4" hidden="false" customHeight="false" outlineLevel="0" collapsed="false">
      <c r="A112" s="136" t="s">
        <v>166</v>
      </c>
      <c r="B112" s="104" t="s">
        <v>166</v>
      </c>
      <c r="C112" s="104"/>
      <c r="D112" s="137"/>
      <c r="F112" s="136" t="s">
        <v>166</v>
      </c>
      <c r="G112" s="104" t="s">
        <v>166</v>
      </c>
      <c r="H112" s="104"/>
      <c r="I112" s="137"/>
    </row>
    <row r="113" customFormat="false" ht="14.4" hidden="false" customHeight="false" outlineLevel="0" collapsed="false">
      <c r="A113" s="136" t="s">
        <v>170</v>
      </c>
      <c r="B113" s="104" t="s">
        <v>170</v>
      </c>
      <c r="C113" s="104"/>
      <c r="D113" s="137"/>
      <c r="F113" s="136" t="s">
        <v>170</v>
      </c>
      <c r="G113" s="104" t="s">
        <v>170</v>
      </c>
      <c r="H113" s="104"/>
      <c r="I113" s="137"/>
    </row>
    <row r="114" customFormat="false" ht="14.4" hidden="false" customHeight="false" outlineLevel="0" collapsed="false">
      <c r="A114" s="136" t="s">
        <v>1261</v>
      </c>
      <c r="B114" s="104" t="s">
        <v>1261</v>
      </c>
      <c r="C114" s="104"/>
      <c r="D114" s="137"/>
      <c r="F114" s="136" t="s">
        <v>1261</v>
      </c>
      <c r="G114" s="104" t="s">
        <v>1261</v>
      </c>
      <c r="H114" s="104"/>
      <c r="I114" s="137"/>
    </row>
    <row r="115" customFormat="false" ht="14.4" hidden="false" customHeight="false" outlineLevel="0" collapsed="false">
      <c r="A115" s="136" t="s">
        <v>1330</v>
      </c>
      <c r="B115" s="104" t="s">
        <v>1256</v>
      </c>
      <c r="C115" s="104"/>
      <c r="D115" s="137"/>
      <c r="F115" s="136" t="s">
        <v>1330</v>
      </c>
      <c r="G115" s="104" t="s">
        <v>1256</v>
      </c>
      <c r="H115" s="104"/>
      <c r="I115" s="137"/>
    </row>
    <row r="116" customFormat="false" ht="14.4" hidden="false" customHeight="false" outlineLevel="0" collapsed="false">
      <c r="A116" s="142" t="s">
        <v>1331</v>
      </c>
      <c r="B116" s="142"/>
      <c r="C116" s="142"/>
      <c r="D116" s="142"/>
      <c r="F116" s="142" t="s">
        <v>1331</v>
      </c>
      <c r="G116" s="142"/>
      <c r="H116" s="142"/>
      <c r="I116" s="142"/>
    </row>
    <row r="117" customFormat="false" ht="14.4" hidden="false" customHeight="false" outlineLevel="0" collapsed="false">
      <c r="A117" s="143" t="s">
        <v>1332</v>
      </c>
      <c r="B117" s="144" t="s">
        <v>1333</v>
      </c>
      <c r="C117" s="144" t="s">
        <v>1334</v>
      </c>
      <c r="D117" s="145" t="s">
        <v>1335</v>
      </c>
      <c r="F117" s="143" t="s">
        <v>1332</v>
      </c>
      <c r="G117" s="144" t="s">
        <v>1333</v>
      </c>
      <c r="H117" s="144" t="s">
        <v>1334</v>
      </c>
      <c r="I117" s="145" t="s">
        <v>1335</v>
      </c>
    </row>
    <row r="118" customFormat="false" ht="14.4" hidden="false" customHeight="false" outlineLevel="0" collapsed="false">
      <c r="A118" s="136" t="s">
        <v>1385</v>
      </c>
      <c r="B118" s="104" t="s">
        <v>1337</v>
      </c>
      <c r="C118" s="104" t="s">
        <v>1338</v>
      </c>
      <c r="D118" s="137" t="s">
        <v>1339</v>
      </c>
      <c r="F118" s="136" t="s">
        <v>1386</v>
      </c>
      <c r="G118" s="104" t="s">
        <v>1337</v>
      </c>
      <c r="H118" s="104" t="s">
        <v>1338</v>
      </c>
      <c r="I118" s="137" t="s">
        <v>1339</v>
      </c>
    </row>
    <row r="119" customFormat="false" ht="14.4" hidden="false" customHeight="false" outlineLevel="0" collapsed="false">
      <c r="A119" s="136" t="s">
        <v>1387</v>
      </c>
      <c r="B119" s="104" t="s">
        <v>1337</v>
      </c>
      <c r="C119" s="104" t="s">
        <v>1338</v>
      </c>
      <c r="D119" s="137" t="s">
        <v>1339</v>
      </c>
      <c r="F119" s="136" t="s">
        <v>1388</v>
      </c>
      <c r="G119" s="104" t="s">
        <v>1337</v>
      </c>
      <c r="H119" s="104" t="s">
        <v>1338</v>
      </c>
      <c r="I119" s="137" t="s">
        <v>1339</v>
      </c>
    </row>
    <row r="120" customFormat="false" ht="14.4" hidden="false" customHeight="false" outlineLevel="0" collapsed="false">
      <c r="A120" s="142" t="s">
        <v>1343</v>
      </c>
      <c r="B120" s="142"/>
      <c r="C120" s="142"/>
      <c r="D120" s="142"/>
      <c r="F120" s="142" t="s">
        <v>1343</v>
      </c>
      <c r="G120" s="142"/>
      <c r="H120" s="142"/>
      <c r="I120" s="142"/>
    </row>
    <row r="121" customFormat="false" ht="14.4" hidden="false" customHeight="false" outlineLevel="0" collapsed="false">
      <c r="A121" s="143" t="s">
        <v>908</v>
      </c>
      <c r="B121" s="144" t="s">
        <v>1344</v>
      </c>
      <c r="C121" s="144" t="s">
        <v>1345</v>
      </c>
      <c r="D121" s="145" t="s">
        <v>1070</v>
      </c>
      <c r="F121" s="143" t="s">
        <v>908</v>
      </c>
      <c r="G121" s="144" t="s">
        <v>1344</v>
      </c>
      <c r="H121" s="144" t="s">
        <v>1345</v>
      </c>
      <c r="I121" s="145" t="s">
        <v>1070</v>
      </c>
    </row>
    <row r="122" customFormat="false" ht="14.4" hidden="false" customHeight="false" outlineLevel="0" collapsed="false">
      <c r="A122" s="136" t="s">
        <v>1346</v>
      </c>
      <c r="B122" s="104" t="s">
        <v>1389</v>
      </c>
      <c r="C122" s="104" t="s">
        <v>1390</v>
      </c>
      <c r="D122" s="137" t="s">
        <v>1391</v>
      </c>
      <c r="F122" s="136" t="s">
        <v>1346</v>
      </c>
      <c r="G122" s="104" t="s">
        <v>1392</v>
      </c>
      <c r="H122" s="104" t="s">
        <v>1393</v>
      </c>
      <c r="I122" s="137" t="s">
        <v>1394</v>
      </c>
    </row>
    <row r="123" customFormat="false" ht="14.4" hidden="false" customHeight="false" outlineLevel="0" collapsed="false">
      <c r="A123" s="136" t="s">
        <v>1346</v>
      </c>
      <c r="B123" s="104" t="s">
        <v>1395</v>
      </c>
      <c r="C123" s="104" t="s">
        <v>1396</v>
      </c>
      <c r="D123" s="137" t="s">
        <v>1397</v>
      </c>
      <c r="F123" s="136" t="s">
        <v>1346</v>
      </c>
      <c r="G123" s="104" t="s">
        <v>1398</v>
      </c>
      <c r="H123" s="104" t="s">
        <v>1399</v>
      </c>
      <c r="I123" s="137" t="s">
        <v>1400</v>
      </c>
    </row>
    <row r="124" customFormat="false" ht="15" hidden="false" customHeight="false" outlineLevel="0" collapsed="false">
      <c r="A124" s="139" t="s">
        <v>1346</v>
      </c>
      <c r="B124" s="146" t="s">
        <v>1401</v>
      </c>
      <c r="C124" s="146" t="s">
        <v>1402</v>
      </c>
      <c r="D124" s="140" t="s">
        <v>1403</v>
      </c>
      <c r="F124" s="139" t="s">
        <v>1346</v>
      </c>
      <c r="G124" s="146" t="s">
        <v>1404</v>
      </c>
      <c r="H124" s="146" t="s">
        <v>1405</v>
      </c>
      <c r="I124" s="140" t="s">
        <v>1406</v>
      </c>
    </row>
    <row r="126" customFormat="false" ht="15" hidden="false" customHeight="false" outlineLevel="0" collapsed="false"/>
    <row r="127" customFormat="false" ht="18" hidden="false" customHeight="false" outlineLevel="0" collapsed="false">
      <c r="A127" s="134" t="s">
        <v>1305</v>
      </c>
      <c r="B127" s="134"/>
      <c r="C127" s="134"/>
      <c r="D127" s="134"/>
      <c r="F127" s="134" t="s">
        <v>1305</v>
      </c>
      <c r="G127" s="134"/>
      <c r="H127" s="134"/>
      <c r="I127" s="134"/>
    </row>
    <row r="128" customFormat="false" ht="14.4" hidden="false" customHeight="false" outlineLevel="0" collapsed="false">
      <c r="A128" s="135" t="s">
        <v>1285</v>
      </c>
      <c r="B128" s="135"/>
      <c r="C128" s="135"/>
      <c r="D128" s="135"/>
      <c r="F128" s="135" t="s">
        <v>1285</v>
      </c>
      <c r="G128" s="135"/>
      <c r="H128" s="135"/>
      <c r="I128" s="135"/>
    </row>
    <row r="129" customFormat="false" ht="14.4" hidden="false" customHeight="false" outlineLevel="0" collapsed="false">
      <c r="A129" s="136" t="s">
        <v>908</v>
      </c>
      <c r="B129" s="104" t="s">
        <v>1407</v>
      </c>
      <c r="C129" s="104"/>
      <c r="D129" s="137"/>
      <c r="F129" s="136" t="s">
        <v>908</v>
      </c>
      <c r="G129" s="104" t="s">
        <v>1408</v>
      </c>
      <c r="H129" s="104"/>
      <c r="I129" s="137"/>
    </row>
    <row r="130" customFormat="false" ht="14.4" hidden="false" customHeight="false" outlineLevel="0" collapsed="false">
      <c r="A130" s="136" t="s">
        <v>1308</v>
      </c>
      <c r="B130" s="104" t="s">
        <v>1309</v>
      </c>
      <c r="C130" s="104"/>
      <c r="D130" s="137"/>
      <c r="F130" s="136" t="s">
        <v>1308</v>
      </c>
      <c r="G130" s="104" t="s">
        <v>1309</v>
      </c>
      <c r="H130" s="104"/>
      <c r="I130" s="137"/>
    </row>
    <row r="131" customFormat="false" ht="14.4" hidden="false" customHeight="false" outlineLevel="0" collapsed="false">
      <c r="A131" s="136" t="s">
        <v>1310</v>
      </c>
      <c r="B131" s="104" t="s">
        <v>1311</v>
      </c>
      <c r="C131" s="104"/>
      <c r="D131" s="137"/>
      <c r="F131" s="136" t="s">
        <v>1310</v>
      </c>
      <c r="G131" s="104" t="s">
        <v>1311</v>
      </c>
      <c r="H131" s="104"/>
      <c r="I131" s="137"/>
    </row>
    <row r="132" customFormat="false" ht="14.4" hidden="false" customHeight="false" outlineLevel="0" collapsed="false">
      <c r="A132" s="136" t="s">
        <v>1312</v>
      </c>
      <c r="B132" s="104" t="s">
        <v>1407</v>
      </c>
      <c r="C132" s="104"/>
      <c r="D132" s="137"/>
      <c r="F132" s="136" t="s">
        <v>1312</v>
      </c>
      <c r="G132" s="104" t="s">
        <v>1408</v>
      </c>
      <c r="H132" s="104"/>
      <c r="I132" s="137"/>
    </row>
    <row r="133" customFormat="false" ht="14.4" hidden="false" customHeight="false" outlineLevel="0" collapsed="false">
      <c r="A133" s="135" t="s">
        <v>1313</v>
      </c>
      <c r="B133" s="135"/>
      <c r="C133" s="135"/>
      <c r="D133" s="135"/>
      <c r="F133" s="135" t="s">
        <v>1313</v>
      </c>
      <c r="G133" s="135"/>
      <c r="H133" s="135"/>
      <c r="I133" s="135"/>
    </row>
    <row r="134" customFormat="false" ht="14.4" hidden="false" customHeight="false" outlineLevel="0" collapsed="false">
      <c r="A134" s="141" t="s">
        <v>1314</v>
      </c>
      <c r="B134" s="141"/>
      <c r="C134" s="141"/>
      <c r="D134" s="141"/>
      <c r="F134" s="141" t="s">
        <v>1314</v>
      </c>
      <c r="G134" s="141"/>
      <c r="H134" s="141"/>
      <c r="I134" s="141"/>
    </row>
    <row r="135" customFormat="false" ht="14.4" hidden="false" customHeight="false" outlineLevel="0" collapsed="false">
      <c r="A135" s="135" t="s">
        <v>1315</v>
      </c>
      <c r="B135" s="135"/>
      <c r="C135" s="135"/>
      <c r="D135" s="135"/>
      <c r="F135" s="135" t="s">
        <v>1315</v>
      </c>
      <c r="G135" s="135"/>
      <c r="H135" s="135"/>
      <c r="I135" s="135"/>
    </row>
    <row r="136" customFormat="false" ht="14.4" hidden="false" customHeight="false" outlineLevel="0" collapsed="false">
      <c r="A136" s="141" t="s">
        <v>1316</v>
      </c>
      <c r="B136" s="141"/>
      <c r="C136" s="141"/>
      <c r="D136" s="141"/>
      <c r="F136" s="141" t="s">
        <v>1316</v>
      </c>
      <c r="G136" s="141"/>
      <c r="H136" s="141"/>
      <c r="I136" s="141"/>
    </row>
    <row r="137" customFormat="false" ht="14.4" hidden="false" customHeight="false" outlineLevel="0" collapsed="false">
      <c r="A137" s="135" t="s">
        <v>1317</v>
      </c>
      <c r="B137" s="135"/>
      <c r="C137" s="135"/>
      <c r="D137" s="135"/>
      <c r="F137" s="135" t="s">
        <v>1317</v>
      </c>
      <c r="G137" s="135"/>
      <c r="H137" s="135"/>
      <c r="I137" s="135"/>
    </row>
    <row r="138" customFormat="false" ht="14.4" hidden="false" customHeight="false" outlineLevel="0" collapsed="false">
      <c r="A138" s="142" t="s">
        <v>1318</v>
      </c>
      <c r="B138" s="142"/>
      <c r="C138" s="142"/>
      <c r="D138" s="142"/>
      <c r="F138" s="142" t="s">
        <v>1318</v>
      </c>
      <c r="G138" s="142"/>
      <c r="H138" s="142"/>
      <c r="I138" s="142"/>
    </row>
    <row r="139" customFormat="false" ht="14.4" hidden="false" customHeight="false" outlineLevel="0" collapsed="false">
      <c r="A139" s="143" t="s">
        <v>1319</v>
      </c>
      <c r="B139" s="144" t="s">
        <v>1320</v>
      </c>
      <c r="C139" s="144" t="s">
        <v>1321</v>
      </c>
      <c r="D139" s="137"/>
      <c r="F139" s="143" t="s">
        <v>1319</v>
      </c>
      <c r="G139" s="144" t="s">
        <v>1320</v>
      </c>
      <c r="H139" s="144" t="s">
        <v>1321</v>
      </c>
      <c r="I139" s="137"/>
    </row>
    <row r="140" customFormat="false" ht="14.4" hidden="false" customHeight="false" outlineLevel="0" collapsed="false">
      <c r="A140" s="136" t="s">
        <v>166</v>
      </c>
      <c r="B140" s="104" t="s">
        <v>1322</v>
      </c>
      <c r="C140" s="104" t="s">
        <v>1323</v>
      </c>
      <c r="D140" s="137"/>
      <c r="F140" s="136" t="s">
        <v>166</v>
      </c>
      <c r="G140" s="104" t="s">
        <v>1322</v>
      </c>
      <c r="H140" s="104" t="s">
        <v>1323</v>
      </c>
      <c r="I140" s="137"/>
    </row>
    <row r="141" customFormat="false" ht="14.4" hidden="false" customHeight="false" outlineLevel="0" collapsed="false">
      <c r="A141" s="136" t="s">
        <v>170</v>
      </c>
      <c r="B141" s="104" t="s">
        <v>1322</v>
      </c>
      <c r="C141" s="104" t="s">
        <v>1323</v>
      </c>
      <c r="D141" s="137"/>
      <c r="F141" s="136" t="s">
        <v>170</v>
      </c>
      <c r="G141" s="104" t="s">
        <v>1322</v>
      </c>
      <c r="H141" s="104" t="s">
        <v>1323</v>
      </c>
      <c r="I141" s="137"/>
    </row>
    <row r="142" customFormat="false" ht="14.4" hidden="false" customHeight="false" outlineLevel="0" collapsed="false">
      <c r="A142" s="136" t="s">
        <v>1261</v>
      </c>
      <c r="B142" s="104" t="s">
        <v>148</v>
      </c>
      <c r="C142" s="104" t="s">
        <v>1323</v>
      </c>
      <c r="D142" s="137"/>
      <c r="F142" s="136" t="s">
        <v>1261</v>
      </c>
      <c r="G142" s="104" t="s">
        <v>148</v>
      </c>
      <c r="H142" s="104" t="s">
        <v>1323</v>
      </c>
      <c r="I142" s="137"/>
    </row>
    <row r="143" customFormat="false" ht="14.4" hidden="false" customHeight="false" outlineLevel="0" collapsed="false">
      <c r="A143" s="136" t="s">
        <v>1256</v>
      </c>
      <c r="B143" s="104" t="s">
        <v>1324</v>
      </c>
      <c r="C143" s="104" t="s">
        <v>1323</v>
      </c>
      <c r="D143" s="137"/>
      <c r="F143" s="136" t="s">
        <v>1256</v>
      </c>
      <c r="G143" s="104" t="s">
        <v>1324</v>
      </c>
      <c r="H143" s="104" t="s">
        <v>1323</v>
      </c>
      <c r="I143" s="137"/>
    </row>
    <row r="144" customFormat="false" ht="14.4" hidden="false" customHeight="false" outlineLevel="0" collapsed="false">
      <c r="A144" s="136" t="s">
        <v>1256</v>
      </c>
      <c r="B144" s="104" t="s">
        <v>1324</v>
      </c>
      <c r="C144" s="104" t="s">
        <v>1323</v>
      </c>
      <c r="D144" s="137"/>
      <c r="F144" s="136" t="s">
        <v>1256</v>
      </c>
      <c r="G144" s="104" t="s">
        <v>1324</v>
      </c>
      <c r="H144" s="104" t="s">
        <v>1323</v>
      </c>
      <c r="I144" s="137"/>
    </row>
    <row r="145" customFormat="false" ht="14.4" hidden="false" customHeight="false" outlineLevel="0" collapsed="false">
      <c r="A145" s="142" t="s">
        <v>1325</v>
      </c>
      <c r="B145" s="142"/>
      <c r="C145" s="142"/>
      <c r="D145" s="142"/>
      <c r="F145" s="142" t="s">
        <v>1325</v>
      </c>
      <c r="G145" s="142"/>
      <c r="H145" s="142"/>
      <c r="I145" s="142"/>
    </row>
    <row r="146" customFormat="false" ht="14.4" hidden="false" customHeight="false" outlineLevel="0" collapsed="false">
      <c r="A146" s="143" t="s">
        <v>1326</v>
      </c>
      <c r="B146" s="144" t="s">
        <v>1327</v>
      </c>
      <c r="C146" s="104"/>
      <c r="D146" s="137"/>
      <c r="F146" s="143" t="s">
        <v>1326</v>
      </c>
      <c r="G146" s="144" t="s">
        <v>1327</v>
      </c>
      <c r="H146" s="104"/>
      <c r="I146" s="137"/>
    </row>
    <row r="147" customFormat="false" ht="14.4" hidden="false" customHeight="false" outlineLevel="0" collapsed="false">
      <c r="A147" s="136" t="s">
        <v>1328</v>
      </c>
      <c r="B147" s="104" t="s">
        <v>1329</v>
      </c>
      <c r="C147" s="104"/>
      <c r="D147" s="137"/>
      <c r="F147" s="136" t="s">
        <v>1328</v>
      </c>
      <c r="G147" s="104" t="s">
        <v>1329</v>
      </c>
      <c r="H147" s="104"/>
      <c r="I147" s="137"/>
    </row>
    <row r="148" customFormat="false" ht="14.4" hidden="false" customHeight="false" outlineLevel="0" collapsed="false">
      <c r="A148" s="136" t="s">
        <v>373</v>
      </c>
      <c r="B148" s="104" t="s">
        <v>373</v>
      </c>
      <c r="C148" s="104"/>
      <c r="D148" s="137"/>
      <c r="F148" s="136" t="s">
        <v>373</v>
      </c>
      <c r="G148" s="104" t="s">
        <v>373</v>
      </c>
      <c r="H148" s="104"/>
      <c r="I148" s="137"/>
    </row>
    <row r="149" customFormat="false" ht="14.4" hidden="false" customHeight="false" outlineLevel="0" collapsed="false">
      <c r="A149" s="136" t="s">
        <v>166</v>
      </c>
      <c r="B149" s="104" t="s">
        <v>166</v>
      </c>
      <c r="C149" s="104"/>
      <c r="D149" s="137"/>
      <c r="F149" s="136" t="s">
        <v>166</v>
      </c>
      <c r="G149" s="104" t="s">
        <v>166</v>
      </c>
      <c r="H149" s="104"/>
      <c r="I149" s="137"/>
    </row>
    <row r="150" customFormat="false" ht="14.4" hidden="false" customHeight="false" outlineLevel="0" collapsed="false">
      <c r="A150" s="136" t="s">
        <v>170</v>
      </c>
      <c r="B150" s="104" t="s">
        <v>170</v>
      </c>
      <c r="C150" s="104"/>
      <c r="D150" s="137"/>
      <c r="F150" s="136" t="s">
        <v>170</v>
      </c>
      <c r="G150" s="104" t="s">
        <v>170</v>
      </c>
      <c r="H150" s="104"/>
      <c r="I150" s="137"/>
    </row>
    <row r="151" customFormat="false" ht="14.4" hidden="false" customHeight="false" outlineLevel="0" collapsed="false">
      <c r="A151" s="136" t="s">
        <v>1261</v>
      </c>
      <c r="B151" s="104" t="s">
        <v>1261</v>
      </c>
      <c r="C151" s="104"/>
      <c r="D151" s="137"/>
      <c r="F151" s="136" t="s">
        <v>1261</v>
      </c>
      <c r="G151" s="104" t="s">
        <v>1261</v>
      </c>
      <c r="H151" s="104"/>
      <c r="I151" s="137"/>
    </row>
    <row r="152" customFormat="false" ht="14.4" hidden="false" customHeight="false" outlineLevel="0" collapsed="false">
      <c r="A152" s="136" t="s">
        <v>1330</v>
      </c>
      <c r="B152" s="104" t="s">
        <v>1256</v>
      </c>
      <c r="C152" s="104"/>
      <c r="D152" s="137"/>
      <c r="F152" s="136" t="s">
        <v>1330</v>
      </c>
      <c r="G152" s="104" t="s">
        <v>1256</v>
      </c>
      <c r="H152" s="104"/>
      <c r="I152" s="137"/>
    </row>
    <row r="153" customFormat="false" ht="14.4" hidden="false" customHeight="false" outlineLevel="0" collapsed="false">
      <c r="A153" s="142" t="s">
        <v>1331</v>
      </c>
      <c r="B153" s="142"/>
      <c r="C153" s="142"/>
      <c r="D153" s="142"/>
      <c r="F153" s="142" t="s">
        <v>1331</v>
      </c>
      <c r="G153" s="142"/>
      <c r="H153" s="142"/>
      <c r="I153" s="142"/>
    </row>
    <row r="154" customFormat="false" ht="14.4" hidden="false" customHeight="false" outlineLevel="0" collapsed="false">
      <c r="A154" s="143" t="s">
        <v>1332</v>
      </c>
      <c r="B154" s="144" t="s">
        <v>1333</v>
      </c>
      <c r="C154" s="144" t="s">
        <v>1334</v>
      </c>
      <c r="D154" s="145" t="s">
        <v>1335</v>
      </c>
      <c r="F154" s="143" t="s">
        <v>1332</v>
      </c>
      <c r="G154" s="144" t="s">
        <v>1333</v>
      </c>
      <c r="H154" s="144" t="s">
        <v>1334</v>
      </c>
      <c r="I154" s="145" t="s">
        <v>1335</v>
      </c>
    </row>
    <row r="155" customFormat="false" ht="14.4" hidden="false" customHeight="false" outlineLevel="0" collapsed="false">
      <c r="A155" s="136" t="s">
        <v>1409</v>
      </c>
      <c r="B155" s="104" t="s">
        <v>1337</v>
      </c>
      <c r="C155" s="104" t="s">
        <v>1338</v>
      </c>
      <c r="D155" s="137" t="s">
        <v>1339</v>
      </c>
      <c r="F155" s="136" t="s">
        <v>1410</v>
      </c>
      <c r="G155" s="104" t="s">
        <v>1337</v>
      </c>
      <c r="H155" s="104" t="s">
        <v>1338</v>
      </c>
      <c r="I155" s="137" t="s">
        <v>1339</v>
      </c>
    </row>
    <row r="156" customFormat="false" ht="14.4" hidden="false" customHeight="false" outlineLevel="0" collapsed="false">
      <c r="A156" s="136" t="s">
        <v>1411</v>
      </c>
      <c r="B156" s="104" t="s">
        <v>1337</v>
      </c>
      <c r="C156" s="104" t="s">
        <v>1338</v>
      </c>
      <c r="D156" s="137" t="s">
        <v>1339</v>
      </c>
      <c r="F156" s="136" t="s">
        <v>1412</v>
      </c>
      <c r="G156" s="104" t="s">
        <v>1337</v>
      </c>
      <c r="H156" s="104" t="s">
        <v>1338</v>
      </c>
      <c r="I156" s="137" t="s">
        <v>1339</v>
      </c>
    </row>
    <row r="157" customFormat="false" ht="14.4" hidden="false" customHeight="false" outlineLevel="0" collapsed="false">
      <c r="A157" s="142" t="s">
        <v>1343</v>
      </c>
      <c r="B157" s="142"/>
      <c r="C157" s="142"/>
      <c r="D157" s="142"/>
      <c r="F157" s="142" t="s">
        <v>1343</v>
      </c>
      <c r="G157" s="142"/>
      <c r="H157" s="142"/>
      <c r="I157" s="142"/>
    </row>
    <row r="158" customFormat="false" ht="14.4" hidden="false" customHeight="false" outlineLevel="0" collapsed="false">
      <c r="A158" s="143" t="s">
        <v>908</v>
      </c>
      <c r="B158" s="144" t="s">
        <v>1344</v>
      </c>
      <c r="C158" s="144" t="s">
        <v>1345</v>
      </c>
      <c r="D158" s="145" t="s">
        <v>1070</v>
      </c>
      <c r="F158" s="143" t="s">
        <v>908</v>
      </c>
      <c r="G158" s="144" t="s">
        <v>1344</v>
      </c>
      <c r="H158" s="144" t="s">
        <v>1345</v>
      </c>
      <c r="I158" s="145" t="s">
        <v>1070</v>
      </c>
    </row>
    <row r="159" customFormat="false" ht="14.4" hidden="false" customHeight="false" outlineLevel="0" collapsed="false">
      <c r="A159" s="136" t="s">
        <v>1346</v>
      </c>
      <c r="B159" s="104" t="s">
        <v>1413</v>
      </c>
      <c r="C159" s="104" t="s">
        <v>1414</v>
      </c>
      <c r="D159" s="137" t="s">
        <v>1415</v>
      </c>
      <c r="F159" s="136" t="s">
        <v>1346</v>
      </c>
      <c r="G159" s="104" t="s">
        <v>1416</v>
      </c>
      <c r="H159" s="104" t="s">
        <v>1417</v>
      </c>
      <c r="I159" s="137" t="s">
        <v>1418</v>
      </c>
    </row>
    <row r="160" customFormat="false" ht="15" hidden="false" customHeight="false" outlineLevel="0" collapsed="false">
      <c r="A160" s="139" t="s">
        <v>1346</v>
      </c>
      <c r="B160" s="146" t="s">
        <v>1419</v>
      </c>
      <c r="C160" s="146" t="s">
        <v>1420</v>
      </c>
      <c r="D160" s="140" t="s">
        <v>1421</v>
      </c>
      <c r="F160" s="139" t="s">
        <v>1346</v>
      </c>
      <c r="G160" s="146" t="s">
        <v>1422</v>
      </c>
      <c r="H160" s="146" t="s">
        <v>1423</v>
      </c>
      <c r="I160" s="140" t="s">
        <v>1424</v>
      </c>
    </row>
    <row r="164" customFormat="false" ht="15" hidden="false" customHeight="false" outlineLevel="0" collapsed="false"/>
    <row r="165" customFormat="false" ht="18" hidden="false" customHeight="false" outlineLevel="0" collapsed="false">
      <c r="A165" s="134" t="s">
        <v>1425</v>
      </c>
      <c r="B165" s="134"/>
      <c r="F165" s="134" t="s">
        <v>1425</v>
      </c>
      <c r="G165" s="134"/>
    </row>
    <row r="166" customFormat="false" ht="14.4" hidden="false" customHeight="false" outlineLevel="0" collapsed="false">
      <c r="A166" s="135" t="s">
        <v>1285</v>
      </c>
      <c r="B166" s="135"/>
      <c r="F166" s="135" t="s">
        <v>1285</v>
      </c>
      <c r="G166" s="135"/>
    </row>
    <row r="167" customFormat="false" ht="14.4" hidden="false" customHeight="false" outlineLevel="0" collapsed="false">
      <c r="A167" s="136" t="s">
        <v>1426</v>
      </c>
      <c r="B167" s="137" t="s">
        <v>743</v>
      </c>
      <c r="F167" s="136" t="s">
        <v>1426</v>
      </c>
      <c r="G167" s="137" t="s">
        <v>743</v>
      </c>
    </row>
    <row r="168" customFormat="false" ht="14.4" hidden="false" customHeight="false" outlineLevel="0" collapsed="false">
      <c r="A168" s="136" t="s">
        <v>1427</v>
      </c>
      <c r="B168" s="137" t="s">
        <v>1428</v>
      </c>
      <c r="F168" s="136" t="s">
        <v>1427</v>
      </c>
      <c r="G168" s="137" t="s">
        <v>1429</v>
      </c>
    </row>
    <row r="169" customFormat="false" ht="14.4" hidden="false" customHeight="false" outlineLevel="0" collapsed="false">
      <c r="A169" s="135" t="s">
        <v>1290</v>
      </c>
      <c r="B169" s="135"/>
      <c r="F169" s="135" t="s">
        <v>1290</v>
      </c>
      <c r="G169" s="135"/>
    </row>
    <row r="170" customFormat="false" ht="14.4" hidden="false" customHeight="false" outlineLevel="0" collapsed="false">
      <c r="A170" s="136" t="s">
        <v>1291</v>
      </c>
      <c r="B170" s="137" t="s">
        <v>202</v>
      </c>
      <c r="F170" s="136" t="s">
        <v>1291</v>
      </c>
      <c r="G170" s="137" t="s">
        <v>202</v>
      </c>
    </row>
    <row r="171" customFormat="false" ht="14.4" hidden="false" customHeight="false" outlineLevel="0" collapsed="false">
      <c r="A171" s="136" t="s">
        <v>1292</v>
      </c>
      <c r="B171" s="137" t="s">
        <v>1430</v>
      </c>
      <c r="F171" s="136" t="s">
        <v>1292</v>
      </c>
      <c r="G171" s="137" t="s">
        <v>1430</v>
      </c>
    </row>
    <row r="172" customFormat="false" ht="14.4" hidden="false" customHeight="false" outlineLevel="0" collapsed="false">
      <c r="A172" s="135" t="s">
        <v>1431</v>
      </c>
      <c r="B172" s="135"/>
      <c r="F172" s="135" t="s">
        <v>1431</v>
      </c>
      <c r="G172" s="135"/>
    </row>
    <row r="173" customFormat="false" ht="14.4" hidden="false" customHeight="false" outlineLevel="0" collapsed="false">
      <c r="A173" s="136" t="s">
        <v>908</v>
      </c>
      <c r="B173" s="137" t="s">
        <v>1432</v>
      </c>
      <c r="F173" s="136" t="s">
        <v>908</v>
      </c>
      <c r="G173" s="137" t="s">
        <v>1432</v>
      </c>
    </row>
    <row r="174" customFormat="false" ht="14.4" hidden="false" customHeight="false" outlineLevel="0" collapsed="false">
      <c r="A174" s="136" t="s">
        <v>1433</v>
      </c>
      <c r="B174" s="138" t="s">
        <v>1434</v>
      </c>
      <c r="F174" s="136" t="s">
        <v>1433</v>
      </c>
      <c r="G174" s="138" t="s">
        <v>1434</v>
      </c>
    </row>
    <row r="175" customFormat="false" ht="14.4" hidden="false" customHeight="false" outlineLevel="0" collapsed="false">
      <c r="A175" s="135" t="s">
        <v>1435</v>
      </c>
      <c r="B175" s="135"/>
      <c r="F175" s="135" t="s">
        <v>1435</v>
      </c>
      <c r="G175" s="135"/>
    </row>
    <row r="176" customFormat="false" ht="14.4" hidden="false" customHeight="false" outlineLevel="0" collapsed="false">
      <c r="A176" s="136" t="s">
        <v>1436</v>
      </c>
      <c r="B176" s="137" t="s">
        <v>166</v>
      </c>
      <c r="F176" s="136" t="s">
        <v>1436</v>
      </c>
      <c r="G176" s="137" t="s">
        <v>166</v>
      </c>
    </row>
    <row r="177" customFormat="false" ht="14.4" hidden="false" customHeight="false" outlineLevel="0" collapsed="false">
      <c r="A177" s="136" t="s">
        <v>1319</v>
      </c>
      <c r="B177" s="137" t="s">
        <v>166</v>
      </c>
      <c r="F177" s="136" t="s">
        <v>1319</v>
      </c>
      <c r="G177" s="137" t="s">
        <v>166</v>
      </c>
    </row>
    <row r="178" customFormat="false" ht="14.4" hidden="false" customHeight="false" outlineLevel="0" collapsed="false">
      <c r="A178" s="136" t="s">
        <v>1436</v>
      </c>
      <c r="B178" s="137" t="s">
        <v>170</v>
      </c>
      <c r="F178" s="136" t="s">
        <v>1436</v>
      </c>
      <c r="G178" s="137" t="s">
        <v>170</v>
      </c>
    </row>
    <row r="179" customFormat="false" ht="15" hidden="false" customHeight="false" outlineLevel="0" collapsed="false">
      <c r="A179" s="139" t="s">
        <v>1319</v>
      </c>
      <c r="B179" s="140" t="s">
        <v>170</v>
      </c>
      <c r="F179" s="139" t="s">
        <v>1319</v>
      </c>
      <c r="G179" s="140" t="s">
        <v>170</v>
      </c>
    </row>
    <row r="181" customFormat="false" ht="15" hidden="false" customHeight="false" outlineLevel="0" collapsed="false"/>
    <row r="182" customFormat="false" ht="18" hidden="false" customHeight="false" outlineLevel="0" collapsed="false">
      <c r="A182" s="134" t="s">
        <v>1437</v>
      </c>
      <c r="B182" s="134"/>
    </row>
    <row r="183" customFormat="false" ht="14.4" hidden="false" customHeight="false" outlineLevel="0" collapsed="false">
      <c r="A183" s="135" t="s">
        <v>1285</v>
      </c>
      <c r="B183" s="135"/>
    </row>
    <row r="184" customFormat="false" ht="14.4" hidden="false" customHeight="false" outlineLevel="0" collapsed="false">
      <c r="A184" s="136" t="s">
        <v>908</v>
      </c>
      <c r="B184" s="137" t="s">
        <v>1438</v>
      </c>
    </row>
    <row r="185" customFormat="false" ht="14.4" hidden="false" customHeight="false" outlineLevel="0" collapsed="false">
      <c r="A185" s="136" t="s">
        <v>1431</v>
      </c>
      <c r="B185" s="137" t="s">
        <v>1432</v>
      </c>
    </row>
    <row r="186" customFormat="false" ht="14.4" hidden="false" customHeight="false" outlineLevel="0" collapsed="false">
      <c r="A186" s="135" t="s">
        <v>1439</v>
      </c>
      <c r="B186" s="135"/>
    </row>
    <row r="187" customFormat="false" ht="14.4" hidden="false" customHeight="false" outlineLevel="0" collapsed="false">
      <c r="A187" s="136" t="s">
        <v>1440</v>
      </c>
      <c r="B187" s="137" t="s">
        <v>1441</v>
      </c>
    </row>
    <row r="188" customFormat="false" ht="14.4" hidden="false" customHeight="false" outlineLevel="0" collapsed="false">
      <c r="A188" s="136" t="s">
        <v>1442</v>
      </c>
      <c r="B188" s="137" t="s">
        <v>1443</v>
      </c>
    </row>
    <row r="189" customFormat="false" ht="14.4" hidden="false" customHeight="false" outlineLevel="0" collapsed="false">
      <c r="A189" s="136" t="s">
        <v>1444</v>
      </c>
      <c r="B189" s="137" t="s">
        <v>1445</v>
      </c>
    </row>
    <row r="190" customFormat="false" ht="14.4" hidden="false" customHeight="false" outlineLevel="0" collapsed="false">
      <c r="A190" s="136" t="s">
        <v>1442</v>
      </c>
      <c r="B190" s="137" t="s">
        <v>1443</v>
      </c>
    </row>
    <row r="191" customFormat="false" ht="14.4" hidden="false" customHeight="false" outlineLevel="0" collapsed="false">
      <c r="A191" s="135" t="s">
        <v>1446</v>
      </c>
      <c r="B191" s="135"/>
    </row>
    <row r="192" customFormat="false" ht="14.4" hidden="false" customHeight="false" outlineLevel="0" collapsed="false">
      <c r="A192" s="136" t="s">
        <v>1334</v>
      </c>
      <c r="B192" s="137" t="s">
        <v>1447</v>
      </c>
    </row>
    <row r="193" customFormat="false" ht="14.4" hidden="false" customHeight="false" outlineLevel="0" collapsed="false">
      <c r="A193" s="147" t="s">
        <v>1442</v>
      </c>
      <c r="B193" s="148" t="s">
        <v>1443</v>
      </c>
    </row>
    <row r="194" customFormat="false" ht="14.4" hidden="false" customHeight="false" outlineLevel="0" collapsed="false">
      <c r="A194" s="136" t="s">
        <v>1448</v>
      </c>
      <c r="B194" s="137" t="s">
        <v>1434</v>
      </c>
    </row>
    <row r="195" customFormat="false" ht="14.4" hidden="false" customHeight="false" outlineLevel="0" collapsed="false">
      <c r="A195" s="136" t="s">
        <v>1442</v>
      </c>
      <c r="B195" s="137" t="s">
        <v>1443</v>
      </c>
    </row>
    <row r="196" customFormat="false" ht="14.4" hidden="false" customHeight="false" outlineLevel="0" collapsed="false">
      <c r="A196" s="136" t="s">
        <v>1449</v>
      </c>
      <c r="B196" s="137" t="s">
        <v>1450</v>
      </c>
    </row>
    <row r="197" customFormat="false" ht="15" hidden="false" customHeight="false" outlineLevel="0" collapsed="false">
      <c r="A197" s="139" t="s">
        <v>1442</v>
      </c>
      <c r="B197" s="140" t="s">
        <v>1443</v>
      </c>
    </row>
    <row r="198" customFormat="false" ht="14.4" hidden="false" customHeight="false" outlineLevel="0" collapsed="false">
      <c r="A198" s="147"/>
      <c r="B198" s="120"/>
    </row>
    <row r="199" customFormat="false" ht="15" hidden="false" customHeight="false" outlineLevel="0" collapsed="false"/>
    <row r="200" customFormat="false" ht="18" hidden="false" customHeight="false" outlineLevel="0" collapsed="false">
      <c r="A200" s="134" t="s">
        <v>1451</v>
      </c>
      <c r="B200" s="134"/>
      <c r="F200" s="134" t="s">
        <v>1451</v>
      </c>
      <c r="G200" s="134"/>
    </row>
    <row r="201" customFormat="false" ht="14.4" hidden="false" customHeight="false" outlineLevel="0" collapsed="false">
      <c r="A201" s="135" t="s">
        <v>1285</v>
      </c>
      <c r="B201" s="135"/>
      <c r="F201" s="135" t="s">
        <v>1285</v>
      </c>
      <c r="G201" s="135"/>
    </row>
    <row r="202" customFormat="false" ht="14.4" hidden="false" customHeight="false" outlineLevel="0" collapsed="false">
      <c r="A202" s="136" t="s">
        <v>908</v>
      </c>
      <c r="B202" s="137" t="s">
        <v>1452</v>
      </c>
      <c r="F202" s="136" t="s">
        <v>908</v>
      </c>
      <c r="G202" s="137" t="s">
        <v>1453</v>
      </c>
    </row>
    <row r="203" customFormat="false" ht="14.4" hidden="false" customHeight="false" outlineLevel="0" collapsed="false">
      <c r="A203" s="136" t="s">
        <v>1454</v>
      </c>
      <c r="B203" s="137" t="s">
        <v>1455</v>
      </c>
      <c r="F203" s="136" t="s">
        <v>1454</v>
      </c>
      <c r="G203" s="137" t="s">
        <v>1455</v>
      </c>
    </row>
    <row r="204" customFormat="false" ht="14.4" hidden="false" customHeight="false" outlineLevel="0" collapsed="false">
      <c r="A204" s="135" t="s">
        <v>1456</v>
      </c>
      <c r="B204" s="135"/>
      <c r="F204" s="135" t="s">
        <v>1456</v>
      </c>
      <c r="G204" s="135"/>
    </row>
    <row r="205" customFormat="false" ht="15" hidden="false" customHeight="false" outlineLevel="0" collapsed="false">
      <c r="A205" s="149" t="s">
        <v>1457</v>
      </c>
      <c r="B205" s="149"/>
      <c r="F205" s="149" t="s">
        <v>1457</v>
      </c>
      <c r="G205" s="149"/>
    </row>
  </sheetData>
  <mergeCells count="114">
    <mergeCell ref="A1:B1"/>
    <mergeCell ref="A2:B2"/>
    <mergeCell ref="A6:B6"/>
    <mergeCell ref="A9:B9"/>
    <mergeCell ref="A18:D18"/>
    <mergeCell ref="F18:I18"/>
    <mergeCell ref="A19:D19"/>
    <mergeCell ref="F19:I19"/>
    <mergeCell ref="A24:D24"/>
    <mergeCell ref="F24:I24"/>
    <mergeCell ref="A25:D25"/>
    <mergeCell ref="F25:I25"/>
    <mergeCell ref="A26:D26"/>
    <mergeCell ref="F26:I26"/>
    <mergeCell ref="A27:D27"/>
    <mergeCell ref="F27:I27"/>
    <mergeCell ref="A28:D28"/>
    <mergeCell ref="F28:I28"/>
    <mergeCell ref="A29:D29"/>
    <mergeCell ref="F29:I29"/>
    <mergeCell ref="A36:D36"/>
    <mergeCell ref="F36:I36"/>
    <mergeCell ref="A44:D44"/>
    <mergeCell ref="F44:I44"/>
    <mergeCell ref="A48:D48"/>
    <mergeCell ref="F48:I48"/>
    <mergeCell ref="A53:D53"/>
    <mergeCell ref="F53:I53"/>
    <mergeCell ref="A54:D54"/>
    <mergeCell ref="F54:I54"/>
    <mergeCell ref="A59:D59"/>
    <mergeCell ref="F59:I59"/>
    <mergeCell ref="A60:D60"/>
    <mergeCell ref="F60:I60"/>
    <mergeCell ref="A61:D61"/>
    <mergeCell ref="F61:I61"/>
    <mergeCell ref="A62:D62"/>
    <mergeCell ref="F62:I62"/>
    <mergeCell ref="A63:D63"/>
    <mergeCell ref="F63:I63"/>
    <mergeCell ref="A64:D64"/>
    <mergeCell ref="F64:I64"/>
    <mergeCell ref="A71:D71"/>
    <mergeCell ref="F71:I71"/>
    <mergeCell ref="A79:D79"/>
    <mergeCell ref="F79:I79"/>
    <mergeCell ref="A83:D83"/>
    <mergeCell ref="F83:I83"/>
    <mergeCell ref="A90:D90"/>
    <mergeCell ref="F90:I90"/>
    <mergeCell ref="A91:D91"/>
    <mergeCell ref="F91:I91"/>
    <mergeCell ref="A96:D96"/>
    <mergeCell ref="F96:I96"/>
    <mergeCell ref="A97:D97"/>
    <mergeCell ref="F97:I97"/>
    <mergeCell ref="A98:D98"/>
    <mergeCell ref="F98:I98"/>
    <mergeCell ref="A99:D99"/>
    <mergeCell ref="F99:I99"/>
    <mergeCell ref="A100:D100"/>
    <mergeCell ref="F100:I100"/>
    <mergeCell ref="A101:D101"/>
    <mergeCell ref="F101:I101"/>
    <mergeCell ref="A108:D108"/>
    <mergeCell ref="F108:I108"/>
    <mergeCell ref="A116:D116"/>
    <mergeCell ref="F116:I116"/>
    <mergeCell ref="A120:D120"/>
    <mergeCell ref="F120:I120"/>
    <mergeCell ref="A127:D127"/>
    <mergeCell ref="F127:I127"/>
    <mergeCell ref="A128:D128"/>
    <mergeCell ref="F128:I128"/>
    <mergeCell ref="A133:D133"/>
    <mergeCell ref="F133:I133"/>
    <mergeCell ref="A134:D134"/>
    <mergeCell ref="F134:I134"/>
    <mergeCell ref="A135:D135"/>
    <mergeCell ref="F135:I135"/>
    <mergeCell ref="A136:D136"/>
    <mergeCell ref="F136:I136"/>
    <mergeCell ref="A137:D137"/>
    <mergeCell ref="F137:I137"/>
    <mergeCell ref="A138:D138"/>
    <mergeCell ref="F138:I138"/>
    <mergeCell ref="A145:D145"/>
    <mergeCell ref="F145:I145"/>
    <mergeCell ref="A153:D153"/>
    <mergeCell ref="F153:I153"/>
    <mergeCell ref="A157:D157"/>
    <mergeCell ref="F157:I157"/>
    <mergeCell ref="A165:B165"/>
    <mergeCell ref="F165:G165"/>
    <mergeCell ref="A166:B166"/>
    <mergeCell ref="F166:G166"/>
    <mergeCell ref="A169:B169"/>
    <mergeCell ref="F169:G169"/>
    <mergeCell ref="A172:B172"/>
    <mergeCell ref="F172:G172"/>
    <mergeCell ref="A175:B175"/>
    <mergeCell ref="F175:G175"/>
    <mergeCell ref="A182:B182"/>
    <mergeCell ref="A183:B183"/>
    <mergeCell ref="A186:B186"/>
    <mergeCell ref="A191:B191"/>
    <mergeCell ref="A200:B200"/>
    <mergeCell ref="F200:G200"/>
    <mergeCell ref="A201:B201"/>
    <mergeCell ref="F201:G201"/>
    <mergeCell ref="A204:B204"/>
    <mergeCell ref="F204:G204"/>
    <mergeCell ref="A205:B205"/>
    <mergeCell ref="F205:G20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L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10.6875" defaultRowHeight="14.4" zeroHeight="false" outlineLevelRow="0" outlineLevelCol="0"/>
  <cols>
    <col collapsed="false" customWidth="true" hidden="false" outlineLevel="0" max="2" min="2" style="0" width="19.11"/>
    <col collapsed="false" customWidth="true" hidden="false" outlineLevel="0" max="3" min="3" style="0" width="15"/>
    <col collapsed="false" customWidth="true" hidden="false" outlineLevel="0" max="4" min="4" style="0" width="10.56"/>
    <col collapsed="false" customWidth="true" hidden="false" outlineLevel="0" max="5" min="5" style="0" width="8.89"/>
    <col collapsed="false" customWidth="true" hidden="false" outlineLevel="0" max="6" min="6" style="0" width="12.89"/>
    <col collapsed="false" customWidth="true" hidden="false" outlineLevel="0" max="7" min="7" style="0" width="11.89"/>
    <col collapsed="false" customWidth="true" hidden="false" outlineLevel="0" max="8" min="8" style="0" width="16.89"/>
    <col collapsed="false" customWidth="true" hidden="false" outlineLevel="0" max="9" min="9" style="0" width="20.89"/>
    <col collapsed="false" customWidth="true" hidden="false" outlineLevel="0" max="10" min="10" style="0" width="14.88"/>
    <col collapsed="false" customWidth="true" hidden="false" outlineLevel="0" max="11" min="11" style="0" width="17.11"/>
  </cols>
  <sheetData>
    <row r="1" customFormat="false" ht="14.4" hidden="false" customHeight="false" outlineLevel="0" collapsed="false">
      <c r="A1" s="150" t="s">
        <v>114</v>
      </c>
      <c r="B1" s="133" t="s">
        <v>908</v>
      </c>
      <c r="C1" s="133" t="s">
        <v>1320</v>
      </c>
      <c r="D1" s="133" t="s">
        <v>1236</v>
      </c>
      <c r="E1" s="133" t="s">
        <v>1458</v>
      </c>
      <c r="F1" s="133" t="s">
        <v>1459</v>
      </c>
      <c r="G1" s="133" t="s">
        <v>1460</v>
      </c>
      <c r="H1" s="133" t="s">
        <v>1461</v>
      </c>
      <c r="I1" s="133" t="s">
        <v>1462</v>
      </c>
      <c r="J1" s="133" t="s">
        <v>1463</v>
      </c>
      <c r="K1" s="133" t="s">
        <v>1464</v>
      </c>
      <c r="L1" s="133" t="s">
        <v>1465</v>
      </c>
    </row>
    <row r="2" customFormat="false" ht="14.4" hidden="false" customHeight="false" outlineLevel="0" collapsed="false">
      <c r="A2" s="151" t="s">
        <v>1250</v>
      </c>
      <c r="B2" s="133" t="s">
        <v>121</v>
      </c>
      <c r="C2" s="133" t="s">
        <v>1285</v>
      </c>
      <c r="D2" s="133" t="s">
        <v>1466</v>
      </c>
      <c r="E2" s="133" t="n">
        <v>2100</v>
      </c>
      <c r="F2" s="133" t="s">
        <v>1251</v>
      </c>
      <c r="G2" s="133" t="s">
        <v>1467</v>
      </c>
      <c r="H2" s="133" t="s">
        <v>1468</v>
      </c>
      <c r="I2" s="133" t="n">
        <v>2500</v>
      </c>
      <c r="J2" s="133" t="n">
        <v>20000</v>
      </c>
      <c r="K2" s="133"/>
      <c r="L2" s="133"/>
    </row>
    <row r="3" customFormat="false" ht="14.4" hidden="false" customHeight="false" outlineLevel="0" collapsed="false">
      <c r="A3" s="152" t="s">
        <v>1254</v>
      </c>
      <c r="B3" s="133" t="s">
        <v>606</v>
      </c>
      <c r="C3" s="133" t="s">
        <v>1285</v>
      </c>
      <c r="D3" s="133" t="s">
        <v>1466</v>
      </c>
      <c r="E3" s="133" t="n">
        <v>1300</v>
      </c>
      <c r="F3" s="133" t="s">
        <v>1469</v>
      </c>
      <c r="G3" s="133" t="s">
        <v>1467</v>
      </c>
      <c r="H3" s="133" t="s">
        <v>1468</v>
      </c>
      <c r="I3" s="133" t="n">
        <v>2500</v>
      </c>
      <c r="J3" s="133" t="n">
        <v>20000</v>
      </c>
      <c r="K3" s="133" t="s">
        <v>1470</v>
      </c>
      <c r="L3" s="133" t="s">
        <v>1329</v>
      </c>
    </row>
    <row r="4" customFormat="false" ht="14.4" hidden="false" customHeight="false" outlineLevel="0" collapsed="false">
      <c r="A4" s="151" t="s">
        <v>1254</v>
      </c>
      <c r="B4" s="133" t="s">
        <v>373</v>
      </c>
      <c r="C4" s="133" t="s">
        <v>1471</v>
      </c>
      <c r="D4" s="133" t="s">
        <v>1466</v>
      </c>
      <c r="E4" s="133" t="n">
        <v>2101</v>
      </c>
      <c r="F4" s="133" t="s">
        <v>1255</v>
      </c>
      <c r="G4" s="133" t="s">
        <v>1467</v>
      </c>
      <c r="H4" s="133" t="s">
        <v>1468</v>
      </c>
      <c r="I4" s="133" t="n">
        <v>2500</v>
      </c>
      <c r="J4" s="133" t="n">
        <v>20000</v>
      </c>
      <c r="K4" s="133" t="s">
        <v>1470</v>
      </c>
      <c r="L4" s="133"/>
    </row>
    <row r="5" customFormat="false" ht="14.4" hidden="false" customHeight="false" outlineLevel="0" collapsed="false">
      <c r="A5" s="152" t="s">
        <v>1254</v>
      </c>
      <c r="B5" s="133" t="s">
        <v>166</v>
      </c>
      <c r="C5" s="133" t="s">
        <v>1322</v>
      </c>
      <c r="D5" s="133" t="s">
        <v>1466</v>
      </c>
      <c r="E5" s="133" t="n">
        <v>2110</v>
      </c>
      <c r="F5" s="133" t="s">
        <v>1267</v>
      </c>
      <c r="G5" s="133" t="s">
        <v>1467</v>
      </c>
      <c r="H5" s="133" t="s">
        <v>1468</v>
      </c>
      <c r="I5" s="133" t="n">
        <v>2500</v>
      </c>
      <c r="J5" s="133" t="n">
        <v>20000</v>
      </c>
      <c r="K5" s="133" t="s">
        <v>1470</v>
      </c>
      <c r="L5" s="133"/>
    </row>
    <row r="6" customFormat="false" ht="14.4" hidden="false" customHeight="false" outlineLevel="0" collapsed="false">
      <c r="A6" s="151" t="s">
        <v>1254</v>
      </c>
      <c r="B6" s="133" t="s">
        <v>170</v>
      </c>
      <c r="C6" s="133" t="s">
        <v>1322</v>
      </c>
      <c r="D6" s="133" t="s">
        <v>1466</v>
      </c>
      <c r="E6" s="133" t="n">
        <v>2111</v>
      </c>
      <c r="F6" s="133" t="s">
        <v>1272</v>
      </c>
      <c r="G6" s="133" t="s">
        <v>1467</v>
      </c>
      <c r="H6" s="133" t="s">
        <v>1468</v>
      </c>
      <c r="I6" s="133" t="n">
        <v>2500</v>
      </c>
      <c r="J6" s="133" t="n">
        <v>20000</v>
      </c>
      <c r="K6" s="133" t="s">
        <v>1470</v>
      </c>
      <c r="L6" s="133"/>
    </row>
    <row r="7" customFormat="false" ht="14.4" hidden="false" customHeight="false" outlineLevel="0" collapsed="false">
      <c r="A7" s="152" t="s">
        <v>1245</v>
      </c>
      <c r="B7" s="133" t="s">
        <v>1277</v>
      </c>
      <c r="C7" s="133" t="s">
        <v>1285</v>
      </c>
      <c r="D7" s="133" t="s">
        <v>1466</v>
      </c>
      <c r="E7" s="133" t="n">
        <v>2112</v>
      </c>
      <c r="F7" s="133" t="s">
        <v>1278</v>
      </c>
      <c r="G7" s="133" t="s">
        <v>1467</v>
      </c>
      <c r="H7" s="133" t="s">
        <v>1468</v>
      </c>
      <c r="I7" s="133" t="n">
        <v>2500</v>
      </c>
      <c r="J7" s="133" t="n">
        <v>20000</v>
      </c>
      <c r="K7" s="133" t="s">
        <v>1277</v>
      </c>
      <c r="L7" s="133"/>
    </row>
    <row r="8" customFormat="false" ht="14.4" hidden="false" customHeight="false" outlineLevel="0" collapsed="false">
      <c r="A8" s="151" t="s">
        <v>1250</v>
      </c>
      <c r="B8" s="133" t="s">
        <v>1277</v>
      </c>
      <c r="C8" s="133" t="s">
        <v>1285</v>
      </c>
      <c r="D8" s="133" t="s">
        <v>1466</v>
      </c>
      <c r="E8" s="133" t="n">
        <v>2113</v>
      </c>
      <c r="F8" s="133" t="s">
        <v>1281</v>
      </c>
      <c r="G8" s="133" t="s">
        <v>1467</v>
      </c>
      <c r="H8" s="133" t="s">
        <v>1468</v>
      </c>
      <c r="I8" s="133" t="n">
        <v>2500</v>
      </c>
      <c r="J8" s="133" t="n">
        <v>20000</v>
      </c>
      <c r="K8" s="133" t="s">
        <v>1277</v>
      </c>
      <c r="L8" s="133"/>
    </row>
    <row r="9" customFormat="false" ht="14.4" hidden="false" customHeight="false" outlineLevel="0" collapsed="false">
      <c r="A9" s="152" t="s">
        <v>1254</v>
      </c>
      <c r="B9" s="133" t="s">
        <v>589</v>
      </c>
      <c r="C9" s="133" t="s">
        <v>1285</v>
      </c>
      <c r="D9" s="133" t="s">
        <v>1466</v>
      </c>
      <c r="E9" s="133" t="n">
        <v>1000</v>
      </c>
      <c r="F9" s="133" t="s">
        <v>1469</v>
      </c>
      <c r="G9" s="133" t="s">
        <v>1467</v>
      </c>
      <c r="H9" s="133" t="s">
        <v>1468</v>
      </c>
      <c r="I9" s="133" t="n">
        <v>2500</v>
      </c>
      <c r="J9" s="133" t="n">
        <v>20000</v>
      </c>
      <c r="K9" s="133" t="s">
        <v>1470</v>
      </c>
      <c r="L9" s="133" t="s">
        <v>1329</v>
      </c>
    </row>
    <row r="10" customFormat="false" ht="14.4" hidden="false" customHeight="false" outlineLevel="0" collapsed="false">
      <c r="A10" s="151" t="s">
        <v>1254</v>
      </c>
      <c r="B10" s="133" t="s">
        <v>595</v>
      </c>
      <c r="C10" s="133" t="s">
        <v>1285</v>
      </c>
      <c r="D10" s="133" t="s">
        <v>1466</v>
      </c>
      <c r="E10" s="133" t="n">
        <v>1100</v>
      </c>
      <c r="F10" s="133" t="s">
        <v>1469</v>
      </c>
      <c r="G10" s="133" t="s">
        <v>1467</v>
      </c>
      <c r="H10" s="133" t="s">
        <v>1468</v>
      </c>
      <c r="I10" s="133" t="n">
        <v>2500</v>
      </c>
      <c r="J10" s="133" t="n">
        <v>20000</v>
      </c>
      <c r="K10" s="133" t="s">
        <v>1470</v>
      </c>
      <c r="L10" s="133" t="s">
        <v>1329</v>
      </c>
    </row>
    <row r="11" customFormat="false" ht="14.4" hidden="false" customHeight="false" outlineLevel="0" collapsed="false">
      <c r="A11" s="152" t="s">
        <v>1254</v>
      </c>
      <c r="B11" s="133" t="s">
        <v>600</v>
      </c>
      <c r="C11" s="133" t="s">
        <v>1285</v>
      </c>
      <c r="D11" s="133" t="s">
        <v>1466</v>
      </c>
      <c r="E11" s="133" t="n">
        <v>1200</v>
      </c>
      <c r="F11" s="133" t="s">
        <v>1469</v>
      </c>
      <c r="G11" s="133" t="s">
        <v>1467</v>
      </c>
      <c r="H11" s="133" t="s">
        <v>1468</v>
      </c>
      <c r="I11" s="133" t="n">
        <v>2500</v>
      </c>
      <c r="J11" s="133" t="n">
        <v>20000</v>
      </c>
      <c r="K11" s="133" t="s">
        <v>1470</v>
      </c>
      <c r="L11" s="133" t="s">
        <v>1329</v>
      </c>
    </row>
    <row r="12" customFormat="false" ht="14.4" hidden="false" customHeight="false" outlineLevel="0" collapsed="false">
      <c r="A12" s="151" t="s">
        <v>1254</v>
      </c>
      <c r="B12" s="133" t="s">
        <v>1261</v>
      </c>
      <c r="C12" s="133" t="s">
        <v>1472</v>
      </c>
      <c r="D12" s="133" t="s">
        <v>1466</v>
      </c>
      <c r="E12" s="133" t="n">
        <v>2106</v>
      </c>
      <c r="F12" s="133" t="s">
        <v>1262</v>
      </c>
      <c r="G12" s="133" t="s">
        <v>1467</v>
      </c>
      <c r="H12" s="133" t="s">
        <v>1468</v>
      </c>
      <c r="I12" s="133" t="n">
        <v>2500</v>
      </c>
      <c r="J12" s="133" t="n">
        <v>20000</v>
      </c>
      <c r="K12" s="133" t="s">
        <v>1473</v>
      </c>
      <c r="L12" s="133"/>
    </row>
    <row r="13" customFormat="false" ht="14.4" hidden="false" customHeight="false" outlineLevel="0" collapsed="false">
      <c r="A13" s="152" t="s">
        <v>1254</v>
      </c>
      <c r="B13" s="133" t="s">
        <v>1256</v>
      </c>
      <c r="C13" s="133" t="s">
        <v>1474</v>
      </c>
      <c r="D13" s="133" t="s">
        <v>1466</v>
      </c>
      <c r="E13" s="133" t="n">
        <v>2102</v>
      </c>
      <c r="F13" s="133" t="s">
        <v>1257</v>
      </c>
      <c r="G13" s="133" t="s">
        <v>1467</v>
      </c>
      <c r="H13" s="133" t="s">
        <v>1468</v>
      </c>
      <c r="I13" s="133" t="n">
        <v>2500</v>
      </c>
      <c r="J13" s="133" t="n">
        <v>20000</v>
      </c>
      <c r="K13" s="133" t="s">
        <v>1470</v>
      </c>
      <c r="L13" s="133"/>
    </row>
    <row r="14" customFormat="false" ht="14.4" hidden="false" customHeight="false" outlineLevel="0" collapsed="false">
      <c r="A14" s="151" t="s">
        <v>1245</v>
      </c>
      <c r="B14" s="133" t="s">
        <v>121</v>
      </c>
      <c r="C14" s="133" t="s">
        <v>1285</v>
      </c>
      <c r="D14" s="133" t="s">
        <v>1466</v>
      </c>
      <c r="E14" s="133" t="n">
        <v>2116</v>
      </c>
      <c r="F14" s="133" t="s">
        <v>1246</v>
      </c>
      <c r="G14" s="133" t="s">
        <v>1467</v>
      </c>
      <c r="H14" s="133" t="s">
        <v>1468</v>
      </c>
      <c r="I14" s="133" t="n">
        <v>2500</v>
      </c>
      <c r="J14" s="133" t="n">
        <v>20000</v>
      </c>
      <c r="K14" s="133"/>
      <c r="L14" s="133"/>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0.xml><?xml version="1.0" encoding="utf-8"?>
<worksheet xmlns="http://schemas.openxmlformats.org/spreadsheetml/2006/main" xmlns:r="http://schemas.openxmlformats.org/officeDocument/2006/relationships">
  <sheetPr filterMode="false">
    <tabColor rgb="FFFFC000"/>
    <pageSetUpPr fitToPage="false"/>
  </sheetPr>
  <dimension ref="A1:G1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4609375" defaultRowHeight="14.4" zeroHeight="false" outlineLevelRow="0" outlineLevelCol="0"/>
  <cols>
    <col collapsed="false" customWidth="true" hidden="false" outlineLevel="0" max="4" min="1" style="0" width="30.66"/>
    <col collapsed="false" customWidth="true" hidden="false" outlineLevel="0" max="5" min="5" style="0" width="24.56"/>
    <col collapsed="false" customWidth="true" hidden="false" outlineLevel="0" max="6" min="6" style="0" width="27"/>
    <col collapsed="false" customWidth="true" hidden="false" outlineLevel="0" max="7" min="7" style="0" width="24.56"/>
  </cols>
  <sheetData>
    <row r="1" customFormat="false" ht="14.4" hidden="false" customHeight="false" outlineLevel="0" collapsed="false">
      <c r="A1" s="10" t="s">
        <v>41</v>
      </c>
      <c r="B1" s="118"/>
    </row>
    <row r="2" customFormat="false" ht="14.4" hidden="false" customHeight="false" outlineLevel="0" collapsed="false">
      <c r="A2" s="12" t="s">
        <v>1067</v>
      </c>
      <c r="B2" s="13" t="str">
        <f aca="false">Informationen!$B$2</f>
        <v>ITSG -- AP400 DiGeN</v>
      </c>
    </row>
    <row r="3" customFormat="false" ht="14.4" hidden="false" customHeight="false" outlineLevel="0" collapsed="false">
      <c r="A3" s="14" t="s">
        <v>2</v>
      </c>
      <c r="B3" s="15" t="n">
        <f aca="false">Informationen!$B$3</f>
        <v>43698</v>
      </c>
    </row>
    <row r="4" customFormat="false" ht="14.4" hidden="false" customHeight="false" outlineLevel="0" collapsed="false">
      <c r="A4" s="12" t="s">
        <v>44</v>
      </c>
      <c r="B4" s="119" t="str">
        <f aca="false">Informationen!$B$4</f>
        <v>0.00.011</v>
      </c>
    </row>
    <row r="5" customFormat="false" ht="14.4" hidden="false" customHeight="false" outlineLevel="0" collapsed="false">
      <c r="B5" s="98"/>
    </row>
    <row r="6" customFormat="false" ht="14.4" hidden="false" customHeight="false" outlineLevel="0" collapsed="false">
      <c r="A6" s="0" t="s">
        <v>1475</v>
      </c>
    </row>
    <row r="7" customFormat="false" ht="14.4" hidden="false" customHeight="false" outlineLevel="0" collapsed="false">
      <c r="A7" s="97" t="s">
        <v>1476</v>
      </c>
    </row>
    <row r="8" customFormat="false" ht="14.4" hidden="false" customHeight="false" outlineLevel="0" collapsed="false">
      <c r="A8" s="153" t="s">
        <v>1477</v>
      </c>
      <c r="B8" s="25" t="s">
        <v>1478</v>
      </c>
      <c r="C8" s="25" t="s">
        <v>1479</v>
      </c>
      <c r="D8" s="25" t="s">
        <v>1480</v>
      </c>
      <c r="E8" s="25" t="s">
        <v>1481</v>
      </c>
      <c r="F8" s="25" t="s">
        <v>1482</v>
      </c>
      <c r="G8" s="124" t="s">
        <v>1483</v>
      </c>
    </row>
    <row r="9" customFormat="false" ht="14.4" hidden="false" customHeight="false" outlineLevel="0" collapsed="false">
      <c r="A9" s="30" t="s">
        <v>1484</v>
      </c>
      <c r="B9" s="30" t="s">
        <v>1277</v>
      </c>
      <c r="C9" s="30" t="s">
        <v>1485</v>
      </c>
      <c r="D9" s="30" t="s">
        <v>1486</v>
      </c>
      <c r="E9" s="154" t="n">
        <v>4</v>
      </c>
      <c r="F9" s="30" t="s">
        <v>1487</v>
      </c>
      <c r="G9" s="154"/>
    </row>
    <row r="10" customFormat="false" ht="14.4" hidden="false" customHeight="false" outlineLevel="0" collapsed="false">
      <c r="A10" s="30" t="s">
        <v>1488</v>
      </c>
      <c r="B10" s="30" t="s">
        <v>1470</v>
      </c>
      <c r="C10" s="30" t="s">
        <v>1489</v>
      </c>
      <c r="D10" s="30" t="s">
        <v>1490</v>
      </c>
      <c r="E10" s="154" t="n">
        <v>4</v>
      </c>
      <c r="F10" s="30" t="s">
        <v>1487</v>
      </c>
      <c r="G10" s="154"/>
    </row>
    <row r="11" customFormat="false" ht="14.4" hidden="false" customHeight="false" outlineLevel="0" collapsed="false">
      <c r="A11" s="36"/>
      <c r="B11" s="36"/>
      <c r="C11" s="52"/>
      <c r="D11" s="37"/>
      <c r="E11" s="155"/>
      <c r="F11" s="52"/>
      <c r="G11" s="156"/>
    </row>
    <row r="13" customFormat="false" ht="14.4" hidden="false" customHeight="false" outlineLevel="0" collapsed="false">
      <c r="A13" s="157" t="s">
        <v>1491</v>
      </c>
      <c r="B13" s="158" t="s">
        <v>1492</v>
      </c>
      <c r="C13" s="158" t="s">
        <v>1493</v>
      </c>
      <c r="D13" s="158" t="s">
        <v>1125</v>
      </c>
      <c r="E13" s="158" t="s">
        <v>1494</v>
      </c>
      <c r="F13" s="159" t="s">
        <v>1495</v>
      </c>
    </row>
    <row r="14" customFormat="false" ht="14.4" hidden="false" customHeight="false" outlineLevel="0" collapsed="false">
      <c r="A14" s="30" t="s">
        <v>1484</v>
      </c>
      <c r="B14" s="30" t="s">
        <v>1277</v>
      </c>
      <c r="C14" s="30" t="s">
        <v>1496</v>
      </c>
      <c r="D14" s="154" t="s">
        <v>1497</v>
      </c>
      <c r="E14" s="154"/>
      <c r="F14" s="154"/>
    </row>
    <row r="15" customFormat="false" ht="14.4" hidden="false" customHeight="false" outlineLevel="0" collapsed="false">
      <c r="A15" s="30" t="s">
        <v>1488</v>
      </c>
      <c r="B15" s="30" t="s">
        <v>166</v>
      </c>
      <c r="C15" s="30" t="s">
        <v>1496</v>
      </c>
      <c r="D15" s="154" t="n">
        <v>2110</v>
      </c>
      <c r="E15" s="154"/>
      <c r="F15" s="154"/>
    </row>
    <row r="16" customFormat="false" ht="14.4" hidden="false" customHeight="false" outlineLevel="0" collapsed="false">
      <c r="A16" s="30" t="s">
        <v>1488</v>
      </c>
      <c r="B16" s="30" t="s">
        <v>170</v>
      </c>
      <c r="C16" s="30" t="s">
        <v>1496</v>
      </c>
      <c r="D16" s="154" t="n">
        <v>2111</v>
      </c>
      <c r="E16" s="154"/>
      <c r="F16" s="154"/>
    </row>
    <row r="17" customFormat="false" ht="14.4" hidden="false" customHeight="false" outlineLevel="0" collapsed="false">
      <c r="A17" s="30" t="s">
        <v>1488</v>
      </c>
      <c r="B17" s="36" t="s">
        <v>373</v>
      </c>
      <c r="C17" s="30" t="s">
        <v>1496</v>
      </c>
      <c r="D17" s="154" t="n">
        <v>2101</v>
      </c>
      <c r="E17" s="154"/>
      <c r="F17" s="154"/>
    </row>
    <row r="18" customFormat="false" ht="14.4" hidden="false" customHeight="false" outlineLevel="0" collapsed="false">
      <c r="A18" s="30" t="s">
        <v>1488</v>
      </c>
      <c r="B18" s="30" t="s">
        <v>1498</v>
      </c>
      <c r="C18" s="30" t="s">
        <v>1496</v>
      </c>
      <c r="D18" s="154" t="n">
        <v>2106</v>
      </c>
      <c r="E18" s="154"/>
      <c r="F18" s="154"/>
    </row>
    <row r="19" customFormat="false" ht="14.4" hidden="false" customHeight="false" outlineLevel="0" collapsed="false">
      <c r="A19" s="30" t="s">
        <v>1488</v>
      </c>
      <c r="B19" s="30" t="s">
        <v>1499</v>
      </c>
      <c r="C19" s="30" t="s">
        <v>1496</v>
      </c>
      <c r="D19" s="154" t="n">
        <v>2102</v>
      </c>
      <c r="E19" s="154"/>
      <c r="F19" s="154"/>
    </row>
    <row r="20" customFormat="false" ht="14.4" hidden="false" customHeight="false" outlineLevel="0" collapsed="false">
      <c r="A20" s="30" t="s">
        <v>1500</v>
      </c>
      <c r="B20" s="30"/>
      <c r="C20" s="30"/>
      <c r="D20" s="154"/>
      <c r="E20" s="154"/>
      <c r="F20" s="154"/>
    </row>
    <row r="21" customFormat="false" ht="14.4" hidden="false" customHeight="false" outlineLevel="0" collapsed="false">
      <c r="A21" s="30"/>
      <c r="B21" s="36"/>
      <c r="C21" s="52"/>
      <c r="D21" s="154"/>
      <c r="E21" s="154"/>
      <c r="F21" s="154"/>
    </row>
    <row r="22" customFormat="false" ht="14.4" hidden="false" customHeight="false" outlineLevel="0" collapsed="false">
      <c r="A22" s="30"/>
      <c r="B22" s="30"/>
      <c r="C22" s="30"/>
      <c r="D22" s="154"/>
      <c r="E22" s="154"/>
      <c r="F22" s="154"/>
    </row>
    <row r="23" customFormat="false" ht="14.4" hidden="false" customHeight="false" outlineLevel="0" collapsed="false">
      <c r="A23" s="160"/>
      <c r="B23" s="30"/>
      <c r="C23" s="30"/>
      <c r="D23" s="154"/>
      <c r="E23" s="154"/>
      <c r="F23" s="154"/>
    </row>
    <row r="24" customFormat="false" ht="14.4" hidden="false" customHeight="false" outlineLevel="0" collapsed="false">
      <c r="A24" s="30"/>
      <c r="B24" s="30"/>
      <c r="C24" s="30"/>
      <c r="D24" s="154"/>
      <c r="E24" s="154"/>
      <c r="F24" s="154"/>
    </row>
    <row r="25" customFormat="false" ht="14.4" hidden="false" customHeight="false" outlineLevel="0" collapsed="false">
      <c r="A25" s="30"/>
      <c r="B25" s="36"/>
      <c r="C25" s="52"/>
      <c r="D25" s="154"/>
      <c r="E25" s="154"/>
      <c r="F25" s="154"/>
    </row>
    <row r="26" customFormat="false" ht="14.4" hidden="false" customHeight="false" outlineLevel="0" collapsed="false">
      <c r="A26" s="30"/>
      <c r="B26" s="30"/>
      <c r="C26" s="30"/>
      <c r="D26" s="154"/>
      <c r="E26" s="154"/>
      <c r="F26" s="154"/>
    </row>
    <row r="27" customFormat="false" ht="14.4" hidden="false" customHeight="false" outlineLevel="0" collapsed="false">
      <c r="A27" s="30"/>
      <c r="B27" s="30"/>
      <c r="C27" s="30"/>
      <c r="D27" s="154"/>
      <c r="E27" s="154"/>
      <c r="F27" s="154"/>
    </row>
    <row r="28" customFormat="false" ht="14.4" hidden="false" customHeight="false" outlineLevel="0" collapsed="false">
      <c r="A28" s="30"/>
      <c r="B28" s="30"/>
      <c r="C28" s="30"/>
      <c r="D28" s="154"/>
      <c r="E28" s="154"/>
      <c r="F28" s="154"/>
    </row>
    <row r="29" customFormat="false" ht="14.4" hidden="false" customHeight="false" outlineLevel="0" collapsed="false">
      <c r="A29" s="30"/>
      <c r="B29" s="36"/>
      <c r="C29" s="52"/>
      <c r="D29" s="154"/>
      <c r="E29" s="154"/>
      <c r="F29" s="154"/>
    </row>
    <row r="30" customFormat="false" ht="14.4" hidden="false" customHeight="false" outlineLevel="0" collapsed="false">
      <c r="A30" s="30"/>
      <c r="B30" s="30"/>
      <c r="C30" s="30"/>
      <c r="D30" s="154"/>
      <c r="E30" s="154"/>
      <c r="F30" s="154"/>
    </row>
    <row r="31" customFormat="false" ht="14.4" hidden="false" customHeight="false" outlineLevel="0" collapsed="false">
      <c r="A31" s="30"/>
      <c r="B31" s="30"/>
      <c r="C31" s="30"/>
      <c r="D31" s="154"/>
      <c r="E31" s="154"/>
      <c r="F31" s="154"/>
    </row>
    <row r="32" customFormat="false" ht="14.4" hidden="false" customHeight="false" outlineLevel="0" collapsed="false">
      <c r="A32" s="30"/>
      <c r="B32" s="30"/>
      <c r="C32" s="30"/>
      <c r="D32" s="154"/>
      <c r="E32" s="154"/>
      <c r="F32" s="154"/>
    </row>
    <row r="33" customFormat="false" ht="14.4" hidden="false" customHeight="false" outlineLevel="0" collapsed="false">
      <c r="A33" s="30"/>
      <c r="B33" s="36"/>
      <c r="C33" s="52"/>
      <c r="D33" s="154"/>
      <c r="E33" s="154"/>
      <c r="F33" s="154"/>
    </row>
    <row r="34" customFormat="false" ht="14.4" hidden="false" customHeight="false" outlineLevel="0" collapsed="false">
      <c r="A34" s="30"/>
      <c r="B34" s="30"/>
      <c r="C34" s="30"/>
      <c r="D34" s="154"/>
      <c r="E34" s="154"/>
      <c r="F34" s="154"/>
    </row>
    <row r="35" customFormat="false" ht="14.4" hidden="false" customHeight="false" outlineLevel="0" collapsed="false">
      <c r="A35" s="30"/>
      <c r="B35" s="30"/>
      <c r="C35" s="30"/>
      <c r="D35" s="154"/>
      <c r="E35" s="154"/>
      <c r="F35" s="154"/>
    </row>
    <row r="36" customFormat="false" ht="14.4" hidden="false" customHeight="false" outlineLevel="0" collapsed="false">
      <c r="A36" s="30"/>
      <c r="B36" s="30"/>
      <c r="C36" s="30"/>
      <c r="D36" s="154"/>
      <c r="E36" s="154"/>
      <c r="F36" s="154"/>
    </row>
    <row r="37" customFormat="false" ht="14.4" hidden="false" customHeight="false" outlineLevel="0" collapsed="false">
      <c r="A37" s="30"/>
      <c r="B37" s="36"/>
      <c r="C37" s="52"/>
      <c r="D37" s="154"/>
      <c r="E37" s="154"/>
      <c r="F37" s="154"/>
    </row>
    <row r="39" customFormat="false" ht="14.4" hidden="false" customHeight="false" outlineLevel="0" collapsed="false">
      <c r="A39" s="97" t="s">
        <v>1501</v>
      </c>
    </row>
    <row r="40" customFormat="false" ht="14.4" hidden="false" customHeight="false" outlineLevel="0" collapsed="false">
      <c r="A40" s="153" t="s">
        <v>1477</v>
      </c>
      <c r="B40" s="25" t="s">
        <v>1478</v>
      </c>
      <c r="C40" s="25" t="s">
        <v>1479</v>
      </c>
      <c r="D40" s="25" t="s">
        <v>1480</v>
      </c>
      <c r="E40" s="25" t="s">
        <v>1481</v>
      </c>
      <c r="F40" s="25" t="s">
        <v>1482</v>
      </c>
      <c r="G40" s="124" t="s">
        <v>1483</v>
      </c>
    </row>
    <row r="41" customFormat="false" ht="14.4" hidden="false" customHeight="false" outlineLevel="0" collapsed="false">
      <c r="A41" s="30" t="s">
        <v>1484</v>
      </c>
      <c r="B41" s="30" t="s">
        <v>1502</v>
      </c>
      <c r="C41" s="30" t="s">
        <v>1489</v>
      </c>
      <c r="D41" s="30" t="s">
        <v>1503</v>
      </c>
      <c r="E41" s="154" t="n">
        <v>2</v>
      </c>
      <c r="F41" s="30" t="s">
        <v>1487</v>
      </c>
      <c r="G41" s="154"/>
    </row>
    <row r="42" customFormat="false" ht="14.4" hidden="false" customHeight="false" outlineLevel="0" collapsed="false">
      <c r="A42" s="30" t="s">
        <v>1488</v>
      </c>
      <c r="B42" s="30" t="s">
        <v>1504</v>
      </c>
      <c r="C42" s="30" t="s">
        <v>1489</v>
      </c>
      <c r="D42" s="30" t="s">
        <v>1503</v>
      </c>
      <c r="E42" s="154" t="n">
        <v>2</v>
      </c>
      <c r="F42" s="30" t="s">
        <v>1487</v>
      </c>
      <c r="G42" s="154"/>
    </row>
    <row r="43" customFormat="false" ht="14.4" hidden="false" customHeight="false" outlineLevel="0" collapsed="false">
      <c r="A43" s="36" t="s">
        <v>1505</v>
      </c>
      <c r="B43" s="36" t="s">
        <v>1506</v>
      </c>
      <c r="C43" s="52" t="s">
        <v>1489</v>
      </c>
      <c r="D43" s="37" t="s">
        <v>1507</v>
      </c>
      <c r="E43" s="155" t="n">
        <v>2</v>
      </c>
      <c r="F43" s="52" t="s">
        <v>1487</v>
      </c>
      <c r="G43" s="161"/>
    </row>
    <row r="45" customFormat="false" ht="14.4" hidden="false" customHeight="false" outlineLevel="0" collapsed="false">
      <c r="A45" s="157" t="s">
        <v>1491</v>
      </c>
      <c r="B45" s="158" t="s">
        <v>1492</v>
      </c>
      <c r="C45" s="158" t="s">
        <v>1493</v>
      </c>
      <c r="D45" s="158" t="s">
        <v>1125</v>
      </c>
      <c r="E45" s="158" t="s">
        <v>1494</v>
      </c>
      <c r="F45" s="159" t="s">
        <v>1495</v>
      </c>
    </row>
    <row r="46" customFormat="false" ht="14.4" hidden="false" customHeight="false" outlineLevel="0" collapsed="false">
      <c r="A46" s="30"/>
      <c r="B46" s="30"/>
      <c r="C46" s="30"/>
      <c r="D46" s="154"/>
      <c r="E46" s="154"/>
      <c r="F46" s="154"/>
    </row>
    <row r="47" customFormat="false" ht="14.4" hidden="false" customHeight="false" outlineLevel="0" collapsed="false">
      <c r="A47" s="30"/>
      <c r="B47" s="30"/>
      <c r="C47" s="30"/>
      <c r="D47" s="154"/>
      <c r="E47" s="154"/>
      <c r="F47" s="154"/>
    </row>
    <row r="48" customFormat="false" ht="14.4" hidden="false" customHeight="false" outlineLevel="0" collapsed="false">
      <c r="A48" s="160"/>
      <c r="B48" s="30"/>
      <c r="C48" s="30"/>
      <c r="D48" s="154"/>
      <c r="E48" s="154"/>
      <c r="F48" s="154"/>
    </row>
    <row r="49" customFormat="false" ht="14.4" hidden="false" customHeight="false" outlineLevel="0" collapsed="false">
      <c r="A49" s="30"/>
      <c r="B49" s="36"/>
      <c r="C49" s="52"/>
      <c r="D49" s="154"/>
      <c r="E49" s="154"/>
      <c r="F49" s="154"/>
    </row>
    <row r="50" customFormat="false" ht="14.4" hidden="false" customHeight="false" outlineLevel="0" collapsed="false">
      <c r="A50" s="30"/>
      <c r="B50" s="30"/>
      <c r="C50" s="30"/>
      <c r="D50" s="154"/>
      <c r="E50" s="154"/>
      <c r="F50" s="154"/>
    </row>
    <row r="51" customFormat="false" ht="14.4" hidden="false" customHeight="false" outlineLevel="0" collapsed="false">
      <c r="A51" s="30"/>
      <c r="B51" s="30"/>
      <c r="C51" s="30"/>
      <c r="D51" s="154"/>
      <c r="E51" s="154"/>
      <c r="F51" s="154"/>
    </row>
    <row r="52" customFormat="false" ht="14.4" hidden="false" customHeight="false" outlineLevel="0" collapsed="false">
      <c r="A52" s="30"/>
      <c r="B52" s="30"/>
      <c r="C52" s="30"/>
      <c r="D52" s="154"/>
      <c r="E52" s="154"/>
      <c r="F52" s="154"/>
    </row>
    <row r="53" customFormat="false" ht="14.4" hidden="false" customHeight="false" outlineLevel="0" collapsed="false">
      <c r="A53" s="30"/>
      <c r="B53" s="36"/>
      <c r="C53" s="52"/>
      <c r="D53" s="154"/>
      <c r="E53" s="154"/>
      <c r="F53" s="154"/>
    </row>
    <row r="54" customFormat="false" ht="14.4" hidden="false" customHeight="false" outlineLevel="0" collapsed="false">
      <c r="A54" s="30"/>
      <c r="B54" s="30"/>
      <c r="C54" s="30"/>
      <c r="D54" s="154"/>
      <c r="E54" s="154"/>
      <c r="F54" s="154"/>
    </row>
    <row r="55" customFormat="false" ht="14.4" hidden="false" customHeight="false" outlineLevel="0" collapsed="false">
      <c r="A55" s="160"/>
      <c r="B55" s="30"/>
      <c r="C55" s="30"/>
      <c r="D55" s="154"/>
      <c r="E55" s="154"/>
      <c r="F55" s="154"/>
    </row>
    <row r="56" customFormat="false" ht="14.4" hidden="false" customHeight="false" outlineLevel="0" collapsed="false">
      <c r="A56" s="30"/>
      <c r="B56" s="30"/>
      <c r="C56" s="30"/>
      <c r="D56" s="154"/>
      <c r="E56" s="154"/>
      <c r="F56" s="154"/>
    </row>
    <row r="57" customFormat="false" ht="14.4" hidden="false" customHeight="false" outlineLevel="0" collapsed="false">
      <c r="A57" s="30"/>
      <c r="B57" s="36"/>
      <c r="C57" s="52"/>
      <c r="D57" s="154"/>
      <c r="E57" s="154"/>
      <c r="F57" s="154"/>
    </row>
    <row r="58" customFormat="false" ht="14.4" hidden="false" customHeight="false" outlineLevel="0" collapsed="false">
      <c r="A58" s="30"/>
      <c r="B58" s="30"/>
      <c r="C58" s="30"/>
      <c r="D58" s="154"/>
      <c r="E58" s="154"/>
      <c r="F58" s="154"/>
    </row>
    <row r="59" customFormat="false" ht="14.4" hidden="false" customHeight="false" outlineLevel="0" collapsed="false">
      <c r="A59" s="30"/>
      <c r="B59" s="30"/>
      <c r="C59" s="30"/>
      <c r="D59" s="154"/>
      <c r="E59" s="154"/>
      <c r="F59" s="154"/>
    </row>
    <row r="60" customFormat="false" ht="14.4" hidden="false" customHeight="false" outlineLevel="0" collapsed="false">
      <c r="A60" s="30"/>
      <c r="B60" s="30"/>
      <c r="C60" s="30"/>
      <c r="D60" s="154"/>
      <c r="E60" s="154"/>
      <c r="F60" s="154"/>
    </row>
    <row r="61" customFormat="false" ht="14.4" hidden="false" customHeight="false" outlineLevel="0" collapsed="false">
      <c r="A61" s="30"/>
      <c r="B61" s="36"/>
      <c r="C61" s="52"/>
      <c r="D61" s="154"/>
      <c r="E61" s="154"/>
      <c r="F61" s="154"/>
    </row>
    <row r="62" customFormat="false" ht="14.4" hidden="false" customHeight="false" outlineLevel="0" collapsed="false">
      <c r="A62" s="30"/>
      <c r="B62" s="30"/>
      <c r="C62" s="30"/>
      <c r="D62" s="154"/>
      <c r="E62" s="154"/>
      <c r="F62" s="154"/>
    </row>
    <row r="63" customFormat="false" ht="14.4" hidden="false" customHeight="false" outlineLevel="0" collapsed="false">
      <c r="A63" s="30"/>
      <c r="B63" s="30"/>
      <c r="C63" s="30"/>
      <c r="D63" s="154"/>
      <c r="E63" s="154"/>
      <c r="F63" s="154"/>
    </row>
    <row r="64" customFormat="false" ht="14.4" hidden="false" customHeight="false" outlineLevel="0" collapsed="false">
      <c r="A64" s="30"/>
      <c r="B64" s="30"/>
      <c r="C64" s="30"/>
      <c r="D64" s="154"/>
      <c r="E64" s="154"/>
      <c r="F64" s="154"/>
    </row>
    <row r="65" customFormat="false" ht="14.4" hidden="false" customHeight="false" outlineLevel="0" collapsed="false">
      <c r="A65" s="30"/>
      <c r="B65" s="36"/>
      <c r="C65" s="52"/>
      <c r="D65" s="154"/>
      <c r="E65" s="154"/>
      <c r="F65" s="154"/>
    </row>
    <row r="66" customFormat="false" ht="14.4" hidden="false" customHeight="false" outlineLevel="0" collapsed="false">
      <c r="A66" s="30"/>
      <c r="B66" s="30"/>
      <c r="C66" s="30"/>
      <c r="D66" s="154"/>
      <c r="E66" s="154"/>
      <c r="F66" s="154"/>
    </row>
    <row r="67" customFormat="false" ht="14.4" hidden="false" customHeight="false" outlineLevel="0" collapsed="false">
      <c r="A67" s="30"/>
      <c r="B67" s="30"/>
      <c r="C67" s="30"/>
      <c r="D67" s="154"/>
      <c r="E67" s="154"/>
      <c r="F67" s="154"/>
    </row>
    <row r="68" customFormat="false" ht="14.4" hidden="false" customHeight="false" outlineLevel="0" collapsed="false">
      <c r="A68" s="30"/>
      <c r="B68" s="30"/>
      <c r="C68" s="30"/>
      <c r="D68" s="154"/>
      <c r="E68" s="154"/>
      <c r="F68" s="154"/>
    </row>
    <row r="69" customFormat="false" ht="14.4" hidden="false" customHeight="false" outlineLevel="0" collapsed="false">
      <c r="A69" s="30"/>
      <c r="B69" s="36"/>
      <c r="C69" s="52"/>
      <c r="D69" s="154"/>
      <c r="E69" s="154"/>
      <c r="F69" s="154"/>
    </row>
    <row r="72" customFormat="false" ht="14.4" hidden="false" customHeight="false" outlineLevel="0" collapsed="false">
      <c r="A72" s="97" t="s">
        <v>1508</v>
      </c>
    </row>
    <row r="73" customFormat="false" ht="14.4" hidden="false" customHeight="false" outlineLevel="0" collapsed="false">
      <c r="A73" s="153" t="s">
        <v>1477</v>
      </c>
      <c r="B73" s="25" t="s">
        <v>1478</v>
      </c>
      <c r="C73" s="25" t="s">
        <v>1479</v>
      </c>
      <c r="D73" s="25" t="s">
        <v>1480</v>
      </c>
      <c r="E73" s="25" t="s">
        <v>1481</v>
      </c>
      <c r="F73" s="25" t="s">
        <v>1482</v>
      </c>
      <c r="G73" s="124" t="s">
        <v>1483</v>
      </c>
    </row>
    <row r="74" customFormat="false" ht="14.4" hidden="false" customHeight="false" outlineLevel="0" collapsed="false">
      <c r="A74" s="30" t="s">
        <v>1484</v>
      </c>
      <c r="B74" s="30" t="s">
        <v>1502</v>
      </c>
      <c r="C74" s="30" t="s">
        <v>1489</v>
      </c>
      <c r="D74" s="30" t="s">
        <v>1503</v>
      </c>
      <c r="E74" s="154" t="n">
        <v>2</v>
      </c>
      <c r="F74" s="30" t="s">
        <v>1487</v>
      </c>
      <c r="G74" s="154"/>
    </row>
    <row r="75" customFormat="false" ht="14.4" hidden="false" customHeight="false" outlineLevel="0" collapsed="false">
      <c r="A75" s="30" t="s">
        <v>1488</v>
      </c>
      <c r="B75" s="30" t="s">
        <v>1504</v>
      </c>
      <c r="C75" s="30" t="s">
        <v>1489</v>
      </c>
      <c r="D75" s="30" t="s">
        <v>1503</v>
      </c>
      <c r="E75" s="154" t="n">
        <v>2</v>
      </c>
      <c r="F75" s="30" t="s">
        <v>1487</v>
      </c>
      <c r="G75" s="154"/>
    </row>
    <row r="76" customFormat="false" ht="14.4" hidden="false" customHeight="false" outlineLevel="0" collapsed="false">
      <c r="A76" s="36" t="s">
        <v>1505</v>
      </c>
      <c r="B76" s="36" t="s">
        <v>1506</v>
      </c>
      <c r="C76" s="52" t="s">
        <v>1489</v>
      </c>
      <c r="D76" s="37" t="s">
        <v>1507</v>
      </c>
      <c r="E76" s="155" t="n">
        <v>2</v>
      </c>
      <c r="F76" s="52" t="s">
        <v>1487</v>
      </c>
      <c r="G76" s="161"/>
    </row>
    <row r="78" customFormat="false" ht="14.4" hidden="false" customHeight="false" outlineLevel="0" collapsed="false">
      <c r="A78" s="157" t="s">
        <v>1491</v>
      </c>
      <c r="B78" s="158" t="s">
        <v>1492</v>
      </c>
      <c r="C78" s="158" t="s">
        <v>1493</v>
      </c>
      <c r="D78" s="158" t="s">
        <v>1125</v>
      </c>
      <c r="E78" s="158" t="s">
        <v>1494</v>
      </c>
      <c r="F78" s="159" t="s">
        <v>1495</v>
      </c>
    </row>
    <row r="79" customFormat="false" ht="14.4" hidden="false" customHeight="false" outlineLevel="0" collapsed="false">
      <c r="A79" s="30"/>
      <c r="B79" s="36"/>
      <c r="C79" s="30"/>
      <c r="D79" s="154"/>
      <c r="E79" s="154"/>
      <c r="F79" s="154"/>
    </row>
    <row r="80" customFormat="false" ht="14.4" hidden="false" customHeight="false" outlineLevel="0" collapsed="false">
      <c r="A80" s="30"/>
      <c r="B80" s="36"/>
      <c r="C80" s="30"/>
      <c r="D80" s="154"/>
      <c r="E80" s="154"/>
      <c r="F80" s="154"/>
    </row>
    <row r="81" customFormat="false" ht="14.4" hidden="false" customHeight="false" outlineLevel="0" collapsed="false">
      <c r="A81" s="160"/>
      <c r="B81" s="36"/>
      <c r="C81" s="30"/>
      <c r="D81" s="154"/>
      <c r="E81" s="154"/>
      <c r="F81" s="154"/>
    </row>
    <row r="82" customFormat="false" ht="14.4" hidden="false" customHeight="false" outlineLevel="0" collapsed="false">
      <c r="A82" s="30"/>
      <c r="B82" s="36"/>
      <c r="C82" s="52"/>
      <c r="D82" s="154"/>
      <c r="E82" s="154"/>
      <c r="F82" s="154"/>
    </row>
    <row r="83" customFormat="false" ht="14.4" hidden="false" customHeight="false" outlineLevel="0" collapsed="false">
      <c r="A83" s="30"/>
      <c r="B83" s="36"/>
      <c r="C83" s="30"/>
      <c r="D83" s="154"/>
      <c r="E83" s="154"/>
      <c r="F83" s="154"/>
    </row>
    <row r="84" customFormat="false" ht="14.4" hidden="false" customHeight="false" outlineLevel="0" collapsed="false">
      <c r="A84" s="30"/>
      <c r="B84" s="36"/>
      <c r="C84" s="30"/>
      <c r="D84" s="154"/>
      <c r="E84" s="154"/>
      <c r="F84" s="154"/>
    </row>
    <row r="85" customFormat="false" ht="14.4" hidden="false" customHeight="false" outlineLevel="0" collapsed="false">
      <c r="A85" s="30"/>
      <c r="B85" s="36"/>
      <c r="C85" s="30"/>
      <c r="D85" s="154"/>
      <c r="E85" s="154"/>
      <c r="F85" s="154"/>
    </row>
    <row r="86" customFormat="false" ht="14.4" hidden="false" customHeight="false" outlineLevel="0" collapsed="false">
      <c r="A86" s="30"/>
      <c r="B86" s="36"/>
      <c r="C86" s="52"/>
      <c r="D86" s="154"/>
      <c r="E86" s="154"/>
      <c r="F86" s="154"/>
    </row>
    <row r="87" customFormat="false" ht="14.4" hidden="false" customHeight="false" outlineLevel="0" collapsed="false">
      <c r="A87" s="30"/>
      <c r="B87" s="36"/>
      <c r="C87" s="30"/>
      <c r="D87" s="154"/>
      <c r="E87" s="154"/>
      <c r="F87" s="154"/>
    </row>
    <row r="88" customFormat="false" ht="14.4" hidden="false" customHeight="false" outlineLevel="0" collapsed="false">
      <c r="A88" s="160"/>
      <c r="B88" s="36"/>
      <c r="C88" s="30"/>
      <c r="D88" s="154"/>
      <c r="E88" s="154"/>
      <c r="F88" s="154"/>
    </row>
    <row r="89" customFormat="false" ht="14.4" hidden="false" customHeight="false" outlineLevel="0" collapsed="false">
      <c r="A89" s="30"/>
      <c r="B89" s="36"/>
      <c r="C89" s="30"/>
      <c r="D89" s="154"/>
      <c r="E89" s="154"/>
      <c r="F89" s="154"/>
    </row>
    <row r="90" customFormat="false" ht="14.4" hidden="false" customHeight="false" outlineLevel="0" collapsed="false">
      <c r="A90" s="30"/>
      <c r="B90" s="36"/>
      <c r="C90" s="52"/>
      <c r="D90" s="154"/>
      <c r="E90" s="154"/>
      <c r="F90" s="154"/>
    </row>
    <row r="91" customFormat="false" ht="14.4" hidden="false" customHeight="false" outlineLevel="0" collapsed="false">
      <c r="A91" s="30"/>
      <c r="B91" s="36"/>
      <c r="C91" s="30"/>
      <c r="D91" s="154"/>
      <c r="E91" s="154"/>
      <c r="F91" s="154"/>
    </row>
    <row r="92" customFormat="false" ht="14.4" hidden="false" customHeight="false" outlineLevel="0" collapsed="false">
      <c r="A92" s="30"/>
      <c r="B92" s="36"/>
      <c r="C92" s="30"/>
      <c r="D92" s="154"/>
      <c r="E92" s="154"/>
      <c r="F92" s="154"/>
    </row>
    <row r="93" customFormat="false" ht="14.4" hidden="false" customHeight="false" outlineLevel="0" collapsed="false">
      <c r="A93" s="30"/>
      <c r="B93" s="36"/>
      <c r="C93" s="30"/>
      <c r="D93" s="154"/>
      <c r="E93" s="154"/>
      <c r="F93" s="154"/>
    </row>
    <row r="94" customFormat="false" ht="14.4" hidden="false" customHeight="false" outlineLevel="0" collapsed="false">
      <c r="A94" s="30"/>
      <c r="B94" s="36"/>
      <c r="C94" s="52"/>
      <c r="D94" s="154"/>
      <c r="E94" s="154"/>
      <c r="F94" s="154"/>
    </row>
    <row r="95" customFormat="false" ht="14.4" hidden="false" customHeight="false" outlineLevel="0" collapsed="false">
      <c r="A95" s="30"/>
      <c r="B95" s="36"/>
      <c r="C95" s="30"/>
      <c r="D95" s="154"/>
      <c r="E95" s="154"/>
      <c r="F95" s="154"/>
    </row>
    <row r="96" customFormat="false" ht="14.4" hidden="false" customHeight="false" outlineLevel="0" collapsed="false">
      <c r="A96" s="30"/>
      <c r="B96" s="36"/>
      <c r="C96" s="30"/>
      <c r="D96" s="154"/>
      <c r="E96" s="154"/>
      <c r="F96" s="154"/>
    </row>
    <row r="97" customFormat="false" ht="14.4" hidden="false" customHeight="false" outlineLevel="0" collapsed="false">
      <c r="A97" s="30"/>
      <c r="B97" s="36"/>
      <c r="C97" s="30"/>
      <c r="D97" s="154"/>
      <c r="E97" s="154"/>
      <c r="F97" s="154"/>
    </row>
    <row r="98" customFormat="false" ht="14.4" hidden="false" customHeight="false" outlineLevel="0" collapsed="false">
      <c r="A98" s="30"/>
      <c r="B98" s="36"/>
      <c r="C98" s="52"/>
      <c r="D98" s="154"/>
      <c r="E98" s="154"/>
      <c r="F98" s="154"/>
    </row>
    <row r="99" customFormat="false" ht="14.4" hidden="false" customHeight="false" outlineLevel="0" collapsed="false">
      <c r="A99" s="30"/>
      <c r="B99" s="36"/>
      <c r="C99" s="30"/>
      <c r="D99" s="154"/>
      <c r="E99" s="154"/>
      <c r="F99" s="154"/>
    </row>
    <row r="100" customFormat="false" ht="14.4" hidden="false" customHeight="false" outlineLevel="0" collapsed="false">
      <c r="A100" s="30"/>
      <c r="B100" s="36"/>
      <c r="C100" s="30"/>
      <c r="D100" s="154"/>
      <c r="E100" s="154"/>
      <c r="F100" s="154"/>
    </row>
    <row r="101" customFormat="false" ht="14.4" hidden="false" customHeight="false" outlineLevel="0" collapsed="false">
      <c r="A101" s="30"/>
      <c r="B101" s="36"/>
      <c r="C101" s="30"/>
      <c r="D101" s="154"/>
      <c r="E101" s="154"/>
      <c r="F101" s="154"/>
    </row>
    <row r="102" customFormat="false" ht="14.4" hidden="false" customHeight="false" outlineLevel="0" collapsed="false">
      <c r="A102" s="30"/>
      <c r="B102" s="36"/>
      <c r="C102" s="52"/>
      <c r="D102" s="154"/>
      <c r="E102" s="154"/>
      <c r="F102" s="154"/>
    </row>
  </sheetData>
  <dataValidations count="6">
    <dataValidation allowBlank="true" operator="between" showDropDown="false" showErrorMessage="true" showInputMessage="true" sqref="E14:E37 E46:E69 E79:E102" type="list">
      <formula1>"1 Gb/s,2 Gb/s,3 Gb/s,4 Gb/s,5 Gb/s,6 Gb/s,7 Gb/s,8 Gb/s,9 Gb/s,10 Gb/s,11 Gb/s,12 Gb/s,13 Gb/s,14 Gb/s,15 Gb/s,16 Gb/s,17 Gb/s,18 Gb/s,19 Gb/s,20 Gb/s"</formula1>
      <formula2>0</formula2>
    </dataValidation>
    <dataValidation allowBlank="true" operator="between" showDropDown="false" showErrorMessage="true" showInputMessage="true" sqref="C14:C37 C46:C69 C79:C102" type="list">
      <formula1>"Ethernet / Tagged,Ethernet / Untagged,Ethernet / Tunnel,FCoE,FC"</formula1>
      <formula2>0</formula2>
    </dataValidation>
    <dataValidation allowBlank="true" operator="between" showDropDown="false" showErrorMessage="true" showInputMessage="true" sqref="F9:F12 F38 F41:F44 F70:F71 F74:F77 F103" type="list">
      <formula1>"1 (Bays 1&amp;4),2 (Bays 2&amp;5),3 (Bays 3&amp;6)"</formula1>
      <formula2>0</formula2>
    </dataValidation>
    <dataValidation allowBlank="true" operator="between" showDropDown="false" showErrorMessage="true" showInputMessage="true" sqref="E9:E12 G12 G37 E38 E41:E44 G44 G69:G71 E70:E71 E74:E77 G77 G102:G103 E103" type="list">
      <formula1>"1,2,3,4,5,6,7,8,9,10"</formula1>
      <formula2>0</formula2>
    </dataValidation>
    <dataValidation allowBlank="true" operator="between" showDropDown="false" showErrorMessage="true" showInputMessage="true" sqref="D12 D37:D38 F37 D44 D69:D70 F69 D71 D77 D102:D103 F102" type="list">
      <formula1>"1x 40Gb,4x 10Gb (or 4x 8Gb)"</formula1>
      <formula2>0</formula2>
    </dataValidation>
    <dataValidation allowBlank="true" operator="between" showDropDown="false" showErrorMessage="true" showInputMessage="true" sqref="C12 C38 C44 C70:C71 C77 C103" type="list">
      <formula1>"Ethernet / Tagged,Ethernet / Untagged,Ethernet / Tunnel,FC,Image Streamer"</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tableParts>
    <tablePart r:id="rId1"/>
    <tablePart r:id="rId2"/>
    <tablePart r:id="rId3"/>
    <tablePart r:id="rId4"/>
    <tablePart r:id="rId5"/>
    <tablePart r:id="rId6"/>
  </tableParts>
</worksheet>
</file>

<file path=xl/worksheets/sheet21.xml><?xml version="1.0" encoding="utf-8"?>
<worksheet xmlns="http://schemas.openxmlformats.org/spreadsheetml/2006/main" xmlns:r="http://schemas.openxmlformats.org/officeDocument/2006/relationships">
  <sheetPr filterMode="false">
    <tabColor rgb="FFFFC000"/>
    <pageSetUpPr fitToPage="false"/>
  </sheetPr>
  <dimension ref="A1:C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609375" defaultRowHeight="14.4" zeroHeight="false" outlineLevelRow="0" outlineLevelCol="0"/>
  <cols>
    <col collapsed="false" customWidth="true" hidden="false" outlineLevel="0" max="1" min="1" style="104" width="32.11"/>
    <col collapsed="false" customWidth="true" hidden="false" outlineLevel="0" max="2" min="2" style="104" width="103"/>
    <col collapsed="false" customWidth="true" hidden="false" outlineLevel="0" max="3" min="3" style="104" width="69"/>
    <col collapsed="false" customWidth="false" hidden="false" outlineLevel="0" max="1025" min="4" style="104" width="11.45"/>
  </cols>
  <sheetData>
    <row r="1" customFormat="false" ht="14.4" hidden="false" customHeight="false" outlineLevel="0" collapsed="false">
      <c r="A1" s="104" t="s">
        <v>1509</v>
      </c>
    </row>
    <row r="2" customFormat="false" ht="14.4" hidden="false" customHeight="false" outlineLevel="0" collapsed="false">
      <c r="A2" s="104" t="s">
        <v>1510</v>
      </c>
    </row>
    <row r="4" customFormat="false" ht="408.9" hidden="false" customHeight="true" outlineLevel="0" collapsed="false">
      <c r="A4" s="162" t="s">
        <v>1511</v>
      </c>
      <c r="B4" s="162"/>
      <c r="C4" s="162"/>
    </row>
    <row r="6" customFormat="false" ht="14.4" hidden="false" customHeight="false" outlineLevel="0" collapsed="false">
      <c r="A6" s="163"/>
    </row>
    <row r="8" customFormat="false" ht="14.4" hidden="false" customHeight="false" outlineLevel="0" collapsed="false">
      <c r="A8" s="163"/>
    </row>
    <row r="10" customFormat="false" ht="14.4" hidden="false" customHeight="false" outlineLevel="0" collapsed="false">
      <c r="A10" s="163"/>
    </row>
    <row r="12" customFormat="false" ht="14.4" hidden="false" customHeight="false" outlineLevel="0" collapsed="false">
      <c r="A12" s="163"/>
    </row>
    <row r="13" customFormat="false" ht="14.4" hidden="false" customHeight="false" outlineLevel="0" collapsed="false">
      <c r="A13" s="163"/>
    </row>
    <row r="14" customFormat="false" ht="14.4" hidden="false" customHeight="false" outlineLevel="0" collapsed="false">
      <c r="A14" s="163"/>
    </row>
    <row r="15" customFormat="false" ht="14.4" hidden="false" customHeight="false" outlineLevel="0" collapsed="false">
      <c r="A15" s="163"/>
    </row>
    <row r="16" customFormat="false" ht="14.4" hidden="false" customHeight="false" outlineLevel="0" collapsed="false">
      <c r="A16" s="163"/>
    </row>
    <row r="17" customFormat="false" ht="14.4" hidden="false" customHeight="false" outlineLevel="0" collapsed="false">
      <c r="A17" s="163"/>
    </row>
    <row r="18" customFormat="false" ht="14.4" hidden="false" customHeight="false" outlineLevel="0" collapsed="false">
      <c r="A18" s="163"/>
    </row>
    <row r="19" customFormat="false" ht="14.4" hidden="false" customHeight="false" outlineLevel="0" collapsed="false">
      <c r="A19" s="163"/>
    </row>
    <row r="20" customFormat="false" ht="14.4" hidden="false" customHeight="false" outlineLevel="0" collapsed="false">
      <c r="A20" s="163"/>
    </row>
    <row r="22" customFormat="false" ht="14.4" hidden="false" customHeight="false" outlineLevel="0" collapsed="false">
      <c r="A22" s="163"/>
    </row>
    <row r="24" customFormat="false" ht="14.4" hidden="false" customHeight="false" outlineLevel="0" collapsed="false">
      <c r="A24" s="163"/>
    </row>
    <row r="26" customFormat="false" ht="14.4" hidden="false" customHeight="false" outlineLevel="0" collapsed="false">
      <c r="A26" s="163"/>
    </row>
    <row r="28" customFormat="false" ht="14.4" hidden="false" customHeight="false" outlineLevel="0" collapsed="false">
      <c r="A28" s="163"/>
    </row>
    <row r="29" customFormat="false" ht="14.4" hidden="false" customHeight="false" outlineLevel="0" collapsed="false">
      <c r="A29" s="163"/>
    </row>
    <row r="30" customFormat="false" ht="14.4" hidden="false" customHeight="false" outlineLevel="0" collapsed="false">
      <c r="A30" s="163"/>
    </row>
    <row r="31" customFormat="false" ht="14.4" hidden="false" customHeight="false" outlineLevel="0" collapsed="false">
      <c r="A31" s="163"/>
    </row>
    <row r="32" customFormat="false" ht="14.4" hidden="false" customHeight="false" outlineLevel="0" collapsed="false">
      <c r="A32" s="163"/>
    </row>
    <row r="33" customFormat="false" ht="14.4" hidden="false" customHeight="false" outlineLevel="0" collapsed="false">
      <c r="A33" s="163"/>
    </row>
    <row r="34" customFormat="false" ht="14.4" hidden="false" customHeight="false" outlineLevel="0" collapsed="false">
      <c r="A34" s="163"/>
    </row>
    <row r="35" customFormat="false" ht="14.4" hidden="false" customHeight="false" outlineLevel="0" collapsed="false">
      <c r="A35" s="163"/>
    </row>
    <row r="36" customFormat="false" ht="14.4" hidden="false" customHeight="false" outlineLevel="0" collapsed="false">
      <c r="A36" s="163"/>
    </row>
    <row r="39" customFormat="false" ht="14.4" hidden="false" customHeight="false" outlineLevel="0" collapsed="false">
      <c r="A39" s="164"/>
    </row>
    <row r="44" customFormat="false" ht="14.4" hidden="false" customHeight="false" outlineLevel="0" collapsed="false">
      <c r="A44" s="165"/>
    </row>
    <row r="47" customFormat="false" ht="14.4" hidden="false" customHeight="false" outlineLevel="0" collapsed="false">
      <c r="A47" s="166"/>
    </row>
    <row r="48" customFormat="false" ht="14.4" hidden="false" customHeight="false" outlineLevel="0" collapsed="false">
      <c r="A48" s="166"/>
    </row>
    <row r="49" customFormat="false" ht="14.4" hidden="false" customHeight="false" outlineLevel="0" collapsed="false">
      <c r="A49" s="166"/>
    </row>
    <row r="50" customFormat="false" ht="14.4" hidden="false" customHeight="false" outlineLevel="0" collapsed="false">
      <c r="A50" s="166"/>
    </row>
    <row r="51" customFormat="false" ht="14.4" hidden="false" customHeight="false" outlineLevel="0" collapsed="false">
      <c r="A51" s="166"/>
    </row>
    <row r="52" customFormat="false" ht="14.4" hidden="false" customHeight="false" outlineLevel="0" collapsed="false">
      <c r="A52" s="166"/>
    </row>
    <row r="54" customFormat="false" ht="14.4" hidden="false" customHeight="false" outlineLevel="0" collapsed="false">
      <c r="A54" s="166"/>
    </row>
    <row r="55" customFormat="false" ht="14.4" hidden="false" customHeight="false" outlineLevel="0" collapsed="false">
      <c r="A55" s="166"/>
    </row>
    <row r="56" customFormat="false" ht="14.4" hidden="false" customHeight="false" outlineLevel="0" collapsed="false">
      <c r="A56" s="166"/>
    </row>
    <row r="57" customFormat="false" ht="14.4" hidden="false" customHeight="false" outlineLevel="0" collapsed="false">
      <c r="A57" s="166"/>
    </row>
    <row r="58" customFormat="false" ht="14.4" hidden="false" customHeight="false" outlineLevel="0" collapsed="false">
      <c r="A58" s="166"/>
    </row>
    <row r="59" customFormat="false" ht="14.4" hidden="false" customHeight="false" outlineLevel="0" collapsed="false">
      <c r="A59" s="166"/>
    </row>
    <row r="60" customFormat="false" ht="14.4" hidden="false" customHeight="false" outlineLevel="0" collapsed="false">
      <c r="A60" s="166"/>
    </row>
    <row r="61" customFormat="false" ht="14.4" hidden="false" customHeight="false" outlineLevel="0" collapsed="false">
      <c r="A61" s="166"/>
    </row>
    <row r="64" customFormat="false" ht="14.4" hidden="false" customHeight="false" outlineLevel="0" collapsed="false">
      <c r="A64" s="167"/>
    </row>
    <row r="67" customFormat="false" ht="14.4" hidden="false" customHeight="false" outlineLevel="0" collapsed="false">
      <c r="A67" s="168"/>
    </row>
    <row r="69" customFormat="false" ht="14.4" hidden="false" customHeight="false" outlineLevel="0" collapsed="false">
      <c r="A69" s="169"/>
    </row>
    <row r="71" customFormat="false" ht="14.4" hidden="false" customHeight="false" outlineLevel="0" collapsed="false">
      <c r="A71" s="168"/>
    </row>
    <row r="73" customFormat="false" ht="14.4" hidden="false" customHeight="false" outlineLevel="0" collapsed="false">
      <c r="A73" s="169"/>
    </row>
  </sheetData>
  <mergeCells count="1">
    <mergeCell ref="A4:C4"/>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FFC000"/>
    <pageSetUpPr fitToPage="false"/>
  </sheetPr>
  <dimension ref="A1:AA86"/>
  <sheetViews>
    <sheetView showFormulas="false" showGridLines="true" showRowColHeaders="true" showZeros="true" rightToLeft="false" tabSelected="false" showOutlineSymbols="true" defaultGridColor="true" view="normal" topLeftCell="A67" colorId="64" zoomScale="80" zoomScaleNormal="80" zoomScalePageLayoutView="100" workbookViewId="0">
      <pane xSplit="1" ySplit="0" topLeftCell="B67" activePane="topRight" state="frozen"/>
      <selection pane="topLeft" activeCell="A67" activeCellId="0" sqref="A67"/>
      <selection pane="topRight" activeCell="A14" activeCellId="0" sqref="A14"/>
    </sheetView>
  </sheetViews>
  <sheetFormatPr defaultColWidth="11.4609375" defaultRowHeight="14.4" zeroHeight="false" outlineLevelRow="0" outlineLevelCol="0"/>
  <cols>
    <col collapsed="false" customWidth="true" hidden="false" outlineLevel="0" max="1" min="1" style="0" width="35.89"/>
    <col collapsed="false" customWidth="true" hidden="false" outlineLevel="0" max="4" min="2" style="0" width="39.33"/>
    <col collapsed="false" customWidth="true" hidden="false" outlineLevel="0" max="5" min="5" style="0" width="38.1"/>
    <col collapsed="false" customWidth="true" hidden="false" outlineLevel="0" max="8" min="6" style="0" width="35.33"/>
    <col collapsed="false" customWidth="true" hidden="false" outlineLevel="0" max="9" min="9" style="0" width="36.33"/>
    <col collapsed="false" customWidth="true" hidden="false" outlineLevel="0" max="16" min="10" style="0" width="35.33"/>
    <col collapsed="false" customWidth="true" hidden="false" outlineLevel="0" max="17" min="17" style="0" width="40.34"/>
    <col collapsed="false" customWidth="true" hidden="false" outlineLevel="0" max="18" min="18" style="0" width="39.33"/>
    <col collapsed="false" customWidth="true" hidden="false" outlineLevel="0" max="21" min="19" style="0" width="40.34"/>
    <col collapsed="false" customWidth="true" hidden="false" outlineLevel="0" max="22" min="22" style="0" width="39.33"/>
    <col collapsed="false" customWidth="true" hidden="false" outlineLevel="0" max="25" min="23" style="0" width="41.44"/>
    <col collapsed="false" customWidth="true" hidden="false" outlineLevel="0" max="26" min="26" style="0" width="40.34"/>
    <col collapsed="false" customWidth="true" hidden="false" outlineLevel="0" max="27" min="27" style="0" width="41.44"/>
  </cols>
  <sheetData>
    <row r="1" customFormat="false" ht="14.4" hidden="false" customHeight="false" outlineLevel="0" collapsed="false">
      <c r="A1" s="10" t="s">
        <v>41</v>
      </c>
      <c r="B1" s="118"/>
    </row>
    <row r="2" customFormat="false" ht="14.4" hidden="false" customHeight="false" outlineLevel="0" collapsed="false">
      <c r="A2" s="12" t="s">
        <v>1067</v>
      </c>
      <c r="B2" s="13" t="str">
        <f aca="false">Informationen!$B$2</f>
        <v>ITSG -- AP400 DiGeN</v>
      </c>
    </row>
    <row r="3" customFormat="false" ht="14.4" hidden="false" customHeight="false" outlineLevel="0" collapsed="false">
      <c r="A3" s="14" t="s">
        <v>2</v>
      </c>
      <c r="B3" s="15" t="n">
        <f aca="false">Informationen!$B$3</f>
        <v>43698</v>
      </c>
    </row>
    <row r="4" customFormat="false" ht="14.4" hidden="false" customHeight="false" outlineLevel="0" collapsed="false">
      <c r="A4" s="12" t="s">
        <v>44</v>
      </c>
      <c r="B4" s="119" t="str">
        <f aca="false">Informationen!$B$4</f>
        <v>0.00.011</v>
      </c>
    </row>
    <row r="5" customFormat="false" ht="14.4" hidden="false" customHeight="false" outlineLevel="0" collapsed="false">
      <c r="B5" s="98"/>
    </row>
    <row r="6" customFormat="false" ht="14.4" hidden="false" customHeight="false" outlineLevel="0" collapsed="false">
      <c r="A6" s="12" t="s">
        <v>1155</v>
      </c>
      <c r="B6" s="12"/>
    </row>
    <row r="7" customFormat="false" ht="14.4" hidden="false" customHeight="false" outlineLevel="0" collapsed="false">
      <c r="A7" s="14" t="s">
        <v>1157</v>
      </c>
      <c r="B7" s="14"/>
    </row>
    <row r="8" customFormat="false" ht="14.4" hidden="false" customHeight="false" outlineLevel="0" collapsed="false">
      <c r="A8" s="12" t="s">
        <v>1159</v>
      </c>
      <c r="B8" s="12"/>
    </row>
    <row r="9" customFormat="false" ht="14.4" hidden="false" customHeight="false" outlineLevel="0" collapsed="false">
      <c r="A9" s="14" t="s">
        <v>1161</v>
      </c>
      <c r="B9" s="14"/>
    </row>
    <row r="11" customFormat="false" ht="14.4" hidden="false" customHeight="false" outlineLevel="0" collapsed="false">
      <c r="A11" s="0" t="s">
        <v>1512</v>
      </c>
    </row>
    <row r="12" customFormat="false" ht="14.4" hidden="false" customHeight="false" outlineLevel="0" collapsed="false">
      <c r="A12" s="0" t="s">
        <v>1513</v>
      </c>
    </row>
    <row r="13" customFormat="false" ht="14.4" hidden="false" customHeight="false" outlineLevel="0" collapsed="false">
      <c r="A13" s="0" t="s">
        <v>1514</v>
      </c>
    </row>
    <row r="14" customFormat="false" ht="14.4" hidden="false" customHeight="false" outlineLevel="0" collapsed="false">
      <c r="A14" s="25" t="s">
        <v>1068</v>
      </c>
      <c r="B14" s="124" t="s">
        <v>1515</v>
      </c>
      <c r="C14" s="124" t="s">
        <v>1516</v>
      </c>
      <c r="D14" s="124" t="s">
        <v>1517</v>
      </c>
      <c r="E14" s="124" t="s">
        <v>1518</v>
      </c>
      <c r="F14" s="124" t="s">
        <v>1519</v>
      </c>
      <c r="G14" s="124" t="s">
        <v>1520</v>
      </c>
      <c r="H14" s="124" t="s">
        <v>1521</v>
      </c>
      <c r="I14" s="124" t="s">
        <v>1522</v>
      </c>
      <c r="J14" s="124" t="s">
        <v>1523</v>
      </c>
      <c r="K14" s="124" t="s">
        <v>1524</v>
      </c>
      <c r="L14" s="124" t="s">
        <v>1525</v>
      </c>
      <c r="M14" s="124" t="s">
        <v>1526</v>
      </c>
      <c r="N14" s="124" t="s">
        <v>1527</v>
      </c>
      <c r="O14" s="124" t="s">
        <v>1528</v>
      </c>
      <c r="P14" s="124" t="s">
        <v>1529</v>
      </c>
      <c r="Q14" s="124" t="s">
        <v>1530</v>
      </c>
      <c r="R14" s="124" t="s">
        <v>1531</v>
      </c>
      <c r="S14" s="124" t="s">
        <v>1532</v>
      </c>
      <c r="T14" s="124" t="s">
        <v>1533</v>
      </c>
      <c r="U14" s="124" t="s">
        <v>1534</v>
      </c>
      <c r="V14" s="124" t="s">
        <v>1535</v>
      </c>
      <c r="W14" s="124" t="s">
        <v>1536</v>
      </c>
      <c r="X14" s="124" t="s">
        <v>1537</v>
      </c>
      <c r="Y14" s="124" t="s">
        <v>1538</v>
      </c>
      <c r="Z14" s="124" t="s">
        <v>1539</v>
      </c>
      <c r="AA14" s="124" t="s">
        <v>1540</v>
      </c>
    </row>
    <row r="15" customFormat="false" ht="14.4" hidden="false" customHeight="false" outlineLevel="0" collapsed="false">
      <c r="A15" s="30" t="s">
        <v>1541</v>
      </c>
      <c r="B15" s="12" t="s">
        <v>1542</v>
      </c>
      <c r="C15" s="12" t="s">
        <v>1542</v>
      </c>
      <c r="D15" s="12" t="s">
        <v>1542</v>
      </c>
      <c r="E15" s="12" t="s">
        <v>1543</v>
      </c>
      <c r="F15" s="12" t="s">
        <v>1542</v>
      </c>
      <c r="G15" s="12" t="s">
        <v>1542</v>
      </c>
      <c r="H15" s="12" t="s">
        <v>1542</v>
      </c>
      <c r="I15" s="12" t="s">
        <v>1543</v>
      </c>
      <c r="J15" s="12" t="s">
        <v>1542</v>
      </c>
      <c r="K15" s="12" t="s">
        <v>1542</v>
      </c>
      <c r="L15" s="12" t="s">
        <v>1542</v>
      </c>
      <c r="M15" s="12" t="s">
        <v>1543</v>
      </c>
      <c r="N15" s="124" t="s">
        <v>1542</v>
      </c>
      <c r="O15" s="12" t="s">
        <v>1542</v>
      </c>
      <c r="P15" s="12" t="s">
        <v>1542</v>
      </c>
      <c r="Q15" s="12" t="s">
        <v>1542</v>
      </c>
      <c r="R15" s="12" t="s">
        <v>1543</v>
      </c>
      <c r="S15" s="12" t="s">
        <v>1542</v>
      </c>
      <c r="T15" s="12" t="s">
        <v>1542</v>
      </c>
      <c r="U15" s="12" t="s">
        <v>1542</v>
      </c>
      <c r="V15" s="12" t="s">
        <v>1543</v>
      </c>
      <c r="W15" s="12" t="s">
        <v>1542</v>
      </c>
      <c r="X15" s="12" t="s">
        <v>1542</v>
      </c>
      <c r="Y15" s="12" t="s">
        <v>1542</v>
      </c>
      <c r="Z15" s="12" t="s">
        <v>1543</v>
      </c>
      <c r="AA15" s="12" t="s">
        <v>1542</v>
      </c>
    </row>
    <row r="16" customFormat="false" ht="14.4" hidden="false" customHeight="false" outlineLevel="0" collapsed="false">
      <c r="A16" s="30" t="s">
        <v>1544</v>
      </c>
      <c r="B16" s="12" t="s">
        <v>1545</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row>
    <row r="17" customFormat="false" ht="42" hidden="false" customHeight="true" outlineLevel="0" collapsed="false">
      <c r="A17" s="170" t="s">
        <v>1546</v>
      </c>
      <c r="B17" s="12"/>
      <c r="C17" s="12"/>
      <c r="D17" s="12"/>
      <c r="E17" s="31"/>
      <c r="F17" s="12"/>
      <c r="G17" s="12"/>
      <c r="H17" s="12"/>
      <c r="I17" s="31"/>
      <c r="J17" s="12"/>
      <c r="K17" s="12"/>
      <c r="L17" s="12"/>
      <c r="M17" s="31"/>
      <c r="N17" s="12"/>
      <c r="O17" s="12"/>
      <c r="P17" s="12"/>
      <c r="Q17" s="12"/>
      <c r="R17" s="12"/>
      <c r="S17" s="12"/>
      <c r="T17" s="12"/>
      <c r="U17" s="12"/>
      <c r="V17" s="12"/>
      <c r="W17" s="12"/>
      <c r="X17" s="12"/>
      <c r="Y17" s="12"/>
      <c r="Z17" s="12"/>
      <c r="AA17" s="12"/>
    </row>
    <row r="18" customFormat="false" ht="14.4" hidden="false" customHeight="false" outlineLevel="0" collapsed="false">
      <c r="A18" s="30" t="s">
        <v>1547</v>
      </c>
      <c r="B18" s="12" t="s">
        <v>1277</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r="19" customFormat="false" ht="14.4" hidden="false" customHeight="false" outlineLevel="0" collapsed="false">
      <c r="A19" s="30" t="s">
        <v>1548</v>
      </c>
      <c r="B19" s="13"/>
      <c r="C19" s="13"/>
      <c r="D19" s="13"/>
      <c r="E19" s="13"/>
      <c r="F19" s="13"/>
      <c r="G19" s="13"/>
      <c r="H19" s="13"/>
      <c r="I19" s="13"/>
      <c r="J19" s="13"/>
      <c r="K19" s="13"/>
      <c r="L19" s="13"/>
      <c r="M19" s="13"/>
      <c r="N19" s="13"/>
      <c r="O19" s="12"/>
      <c r="P19" s="12"/>
      <c r="Q19" s="12"/>
      <c r="R19" s="12"/>
      <c r="S19" s="12"/>
      <c r="T19" s="12"/>
      <c r="U19" s="12"/>
      <c r="V19" s="12"/>
      <c r="W19" s="12"/>
      <c r="X19" s="12"/>
      <c r="Y19" s="12"/>
      <c r="Z19" s="12"/>
      <c r="AA19" s="12"/>
    </row>
    <row r="20" customFormat="false" ht="14.4" hidden="false" customHeight="false" outlineLevel="0" collapsed="false">
      <c r="A20" s="30" t="s">
        <v>1549</v>
      </c>
      <c r="B20" s="12" t="s">
        <v>1550</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row>
    <row r="21" customFormat="false" ht="14.4" hidden="false" customHeight="false" outlineLevel="0" collapsed="false">
      <c r="A21" s="30" t="s">
        <v>1548</v>
      </c>
      <c r="B21" s="13"/>
      <c r="C21" s="13"/>
      <c r="D21" s="13"/>
      <c r="E21" s="13"/>
      <c r="F21" s="13"/>
      <c r="G21" s="13"/>
      <c r="H21" s="13"/>
      <c r="I21" s="13"/>
      <c r="J21" s="13"/>
      <c r="K21" s="13"/>
      <c r="L21" s="13"/>
      <c r="M21" s="13"/>
      <c r="N21" s="13"/>
      <c r="O21" s="12"/>
      <c r="P21" s="12"/>
      <c r="Q21" s="12"/>
      <c r="R21" s="12"/>
      <c r="S21" s="12"/>
      <c r="T21" s="12"/>
      <c r="U21" s="12"/>
      <c r="V21" s="12"/>
      <c r="W21" s="12"/>
      <c r="X21" s="12"/>
      <c r="Y21" s="12"/>
      <c r="Z21" s="12"/>
      <c r="AA21" s="12"/>
    </row>
    <row r="22" customFormat="false" ht="14.4" hidden="false" customHeight="false" outlineLevel="0" collapsed="false">
      <c r="A22" s="30" t="s">
        <v>1551</v>
      </c>
      <c r="B22" s="12" t="s">
        <v>166</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row>
    <row r="23" customFormat="false" ht="14.4" hidden="false" customHeight="false" outlineLevel="0" collapsed="false">
      <c r="A23" s="30" t="s">
        <v>1548</v>
      </c>
      <c r="B23" s="13"/>
      <c r="C23" s="13"/>
      <c r="D23" s="13"/>
      <c r="E23" s="13"/>
      <c r="F23" s="13"/>
      <c r="G23" s="13"/>
      <c r="H23" s="13"/>
      <c r="I23" s="13"/>
      <c r="J23" s="13"/>
      <c r="K23" s="13"/>
      <c r="L23" s="13"/>
      <c r="M23" s="13"/>
      <c r="N23" s="13"/>
      <c r="O23" s="12"/>
      <c r="P23" s="12"/>
      <c r="Q23" s="12"/>
      <c r="R23" s="12"/>
      <c r="S23" s="12"/>
      <c r="T23" s="12"/>
      <c r="U23" s="12"/>
      <c r="V23" s="12"/>
      <c r="W23" s="12"/>
      <c r="X23" s="12"/>
      <c r="Y23" s="12"/>
      <c r="Z23" s="12"/>
      <c r="AA23" s="12"/>
    </row>
    <row r="24" customFormat="false" ht="14.4" hidden="false" customHeight="false" outlineLevel="0" collapsed="false">
      <c r="A24" s="30" t="s">
        <v>1552</v>
      </c>
      <c r="B24" s="12" t="s">
        <v>373</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row>
    <row r="25" customFormat="false" ht="14.4" hidden="false" customHeight="false" outlineLevel="0" collapsed="false">
      <c r="A25" s="30" t="s">
        <v>1548</v>
      </c>
      <c r="B25" s="13"/>
      <c r="C25" s="13"/>
      <c r="D25" s="13"/>
      <c r="E25" s="13"/>
      <c r="F25" s="13"/>
      <c r="G25" s="13"/>
      <c r="H25" s="13"/>
      <c r="I25" s="13"/>
      <c r="J25" s="13"/>
      <c r="K25" s="13"/>
      <c r="L25" s="13"/>
      <c r="M25" s="13"/>
      <c r="N25" s="13"/>
      <c r="O25" s="12"/>
      <c r="P25" s="12"/>
      <c r="Q25" s="12"/>
      <c r="R25" s="12"/>
      <c r="S25" s="12"/>
      <c r="T25" s="12"/>
      <c r="U25" s="12"/>
      <c r="V25" s="12"/>
      <c r="W25" s="12"/>
      <c r="X25" s="12"/>
      <c r="Y25" s="12"/>
      <c r="Z25" s="12"/>
      <c r="AA25" s="12"/>
    </row>
    <row r="26" customFormat="false" ht="14.4" hidden="false" customHeight="false" outlineLevel="0" collapsed="false">
      <c r="A26" s="30" t="s">
        <v>1553</v>
      </c>
      <c r="B26" s="13" t="s">
        <v>1554</v>
      </c>
      <c r="C26" s="13"/>
      <c r="D26" s="13"/>
      <c r="E26" s="13"/>
      <c r="F26" s="13"/>
      <c r="G26" s="13"/>
      <c r="H26" s="13"/>
      <c r="I26" s="13"/>
      <c r="J26" s="13"/>
      <c r="K26" s="13"/>
      <c r="L26" s="13"/>
      <c r="M26" s="13"/>
      <c r="N26" s="13"/>
      <c r="O26" s="12"/>
      <c r="P26" s="12"/>
      <c r="Q26" s="12"/>
      <c r="R26" s="12"/>
      <c r="S26" s="12"/>
      <c r="T26" s="12"/>
      <c r="U26" s="12"/>
      <c r="V26" s="12"/>
      <c r="W26" s="12"/>
      <c r="X26" s="12"/>
      <c r="Y26" s="12"/>
      <c r="Z26" s="12"/>
      <c r="AA26" s="12"/>
    </row>
    <row r="27" customFormat="false" ht="14.4" hidden="false" customHeight="false" outlineLevel="0" collapsed="false">
      <c r="A27" s="30" t="s">
        <v>1548</v>
      </c>
      <c r="B27" s="13"/>
      <c r="C27" s="13"/>
      <c r="D27" s="13"/>
      <c r="E27" s="13"/>
      <c r="F27" s="13"/>
      <c r="G27" s="13"/>
      <c r="H27" s="13"/>
      <c r="I27" s="13"/>
      <c r="J27" s="13"/>
      <c r="K27" s="13"/>
      <c r="L27" s="13"/>
      <c r="M27" s="13"/>
      <c r="N27" s="13"/>
      <c r="O27" s="12"/>
      <c r="P27" s="12"/>
      <c r="Q27" s="12"/>
      <c r="R27" s="12"/>
      <c r="S27" s="12"/>
      <c r="T27" s="12"/>
      <c r="U27" s="12"/>
      <c r="V27" s="12"/>
      <c r="W27" s="12"/>
      <c r="X27" s="12"/>
      <c r="Y27" s="12"/>
      <c r="Z27" s="12"/>
      <c r="AA27" s="12"/>
    </row>
    <row r="28" customFormat="false" ht="14.4" hidden="false" customHeight="false" outlineLevel="0" collapsed="false">
      <c r="A28" s="30" t="s">
        <v>1555</v>
      </c>
      <c r="B28" s="13" t="s">
        <v>1498</v>
      </c>
      <c r="C28" s="13"/>
      <c r="D28" s="13"/>
      <c r="E28" s="13"/>
      <c r="F28" s="13"/>
      <c r="G28" s="13"/>
      <c r="H28" s="13"/>
      <c r="I28" s="13"/>
      <c r="J28" s="13"/>
      <c r="K28" s="13"/>
      <c r="L28" s="13"/>
      <c r="M28" s="13"/>
      <c r="N28" s="13"/>
      <c r="O28" s="12"/>
      <c r="P28" s="12"/>
      <c r="Q28" s="12"/>
      <c r="R28" s="12"/>
      <c r="S28" s="12"/>
      <c r="T28" s="12"/>
      <c r="U28" s="12"/>
      <c r="V28" s="12"/>
      <c r="W28" s="12"/>
      <c r="X28" s="12"/>
      <c r="Y28" s="12"/>
      <c r="Z28" s="12"/>
      <c r="AA28" s="12"/>
    </row>
    <row r="29" customFormat="false" ht="14.4" hidden="false" customHeight="false" outlineLevel="0" collapsed="false">
      <c r="A29" s="30" t="s">
        <v>1548</v>
      </c>
      <c r="B29" s="13"/>
      <c r="C29" s="13"/>
      <c r="D29" s="13"/>
      <c r="E29" s="13"/>
      <c r="F29" s="13"/>
      <c r="G29" s="13"/>
      <c r="H29" s="13"/>
      <c r="I29" s="13"/>
      <c r="J29" s="13"/>
      <c r="K29" s="13"/>
      <c r="L29" s="13"/>
      <c r="M29" s="13"/>
      <c r="N29" s="13"/>
      <c r="O29" s="12"/>
      <c r="P29" s="12"/>
      <c r="Q29" s="12"/>
      <c r="R29" s="12"/>
      <c r="S29" s="12"/>
      <c r="T29" s="12"/>
      <c r="U29" s="12"/>
      <c r="V29" s="12"/>
      <c r="W29" s="12"/>
      <c r="X29" s="12"/>
      <c r="Y29" s="12"/>
      <c r="Z29" s="12"/>
      <c r="AA29" s="12"/>
    </row>
    <row r="30" customFormat="false" ht="14.4" hidden="false" customHeight="false" outlineLevel="0" collapsed="false">
      <c r="A30" s="30" t="s">
        <v>1556</v>
      </c>
      <c r="B30" s="13"/>
      <c r="C30" s="13"/>
      <c r="D30" s="13"/>
      <c r="E30" s="13"/>
      <c r="F30" s="13"/>
      <c r="G30" s="13"/>
      <c r="H30" s="13"/>
      <c r="I30" s="13"/>
      <c r="J30" s="13"/>
      <c r="K30" s="13"/>
      <c r="L30" s="13"/>
      <c r="M30" s="13"/>
      <c r="N30" s="13"/>
      <c r="O30" s="12"/>
      <c r="P30" s="12"/>
      <c r="Q30" s="12"/>
      <c r="R30" s="12"/>
      <c r="S30" s="12"/>
      <c r="T30" s="12"/>
      <c r="U30" s="12"/>
      <c r="V30" s="12"/>
      <c r="W30" s="12"/>
      <c r="X30" s="12"/>
      <c r="Y30" s="12"/>
      <c r="Z30" s="12"/>
      <c r="AA30" s="12"/>
    </row>
    <row r="31" customFormat="false" ht="14.4" hidden="false" customHeight="false" outlineLevel="0" collapsed="false">
      <c r="A31" s="30" t="s">
        <v>1548</v>
      </c>
      <c r="B31" s="13"/>
      <c r="C31" s="13"/>
      <c r="D31" s="13"/>
      <c r="E31" s="13"/>
      <c r="F31" s="13"/>
      <c r="G31" s="13"/>
      <c r="H31" s="13"/>
      <c r="I31" s="13"/>
      <c r="J31" s="13"/>
      <c r="K31" s="13"/>
      <c r="L31" s="13"/>
      <c r="M31" s="13"/>
      <c r="N31" s="13"/>
      <c r="O31" s="12"/>
      <c r="P31" s="12"/>
      <c r="Q31" s="12"/>
      <c r="R31" s="12"/>
      <c r="S31" s="12"/>
      <c r="T31" s="12"/>
      <c r="U31" s="12"/>
      <c r="V31" s="12"/>
      <c r="W31" s="12"/>
      <c r="X31" s="12"/>
      <c r="Y31" s="12"/>
      <c r="Z31" s="12"/>
      <c r="AA31" s="12"/>
    </row>
    <row r="32" customFormat="false" ht="14.4" hidden="false" customHeight="false" outlineLevel="0" collapsed="false">
      <c r="A32" s="30" t="s">
        <v>1557</v>
      </c>
      <c r="B32" s="13"/>
      <c r="C32" s="13"/>
      <c r="D32" s="13"/>
      <c r="E32" s="13"/>
      <c r="F32" s="13"/>
      <c r="G32" s="13"/>
      <c r="H32" s="13"/>
      <c r="I32" s="13"/>
      <c r="J32" s="13"/>
      <c r="K32" s="13"/>
      <c r="L32" s="13"/>
      <c r="M32" s="13"/>
      <c r="N32" s="13"/>
      <c r="O32" s="12"/>
      <c r="P32" s="12"/>
      <c r="Q32" s="12"/>
      <c r="R32" s="12"/>
      <c r="S32" s="12"/>
      <c r="T32" s="12"/>
      <c r="U32" s="12"/>
      <c r="V32" s="12"/>
      <c r="W32" s="12"/>
      <c r="X32" s="12"/>
      <c r="Y32" s="12"/>
      <c r="Z32" s="12"/>
      <c r="AA32" s="12"/>
    </row>
    <row r="33" customFormat="false" ht="14.4" hidden="false" customHeight="false" outlineLevel="0" collapsed="false">
      <c r="A33" s="30" t="s">
        <v>1548</v>
      </c>
      <c r="B33" s="13"/>
      <c r="C33" s="13"/>
      <c r="D33" s="13"/>
      <c r="E33" s="13"/>
      <c r="F33" s="13"/>
      <c r="G33" s="13"/>
      <c r="H33" s="13"/>
      <c r="I33" s="13"/>
      <c r="J33" s="13"/>
      <c r="K33" s="13"/>
      <c r="L33" s="13"/>
      <c r="M33" s="13"/>
      <c r="N33" s="13"/>
      <c r="O33" s="12"/>
      <c r="P33" s="12"/>
      <c r="Q33" s="12"/>
      <c r="R33" s="12"/>
      <c r="S33" s="12"/>
      <c r="T33" s="12"/>
      <c r="U33" s="12"/>
      <c r="V33" s="12"/>
      <c r="W33" s="12"/>
      <c r="X33" s="12"/>
      <c r="Y33" s="12"/>
      <c r="Z33" s="12"/>
      <c r="AA33" s="12"/>
    </row>
    <row r="34" customFormat="false" ht="14.4" hidden="false" customHeight="false" outlineLevel="0" collapsed="false">
      <c r="A34" s="30" t="s">
        <v>1558</v>
      </c>
      <c r="B34" s="12" t="s">
        <v>1277</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r="35" customFormat="false" ht="14.4" hidden="false" customHeight="false" outlineLevel="0" collapsed="false">
      <c r="A35" s="30" t="s">
        <v>1548</v>
      </c>
      <c r="B35" s="13"/>
      <c r="C35" s="13"/>
      <c r="D35" s="13"/>
      <c r="E35" s="13"/>
      <c r="F35" s="13"/>
      <c r="G35" s="13"/>
      <c r="H35" s="13"/>
      <c r="I35" s="13"/>
      <c r="J35" s="13"/>
      <c r="K35" s="13"/>
      <c r="L35" s="13"/>
      <c r="M35" s="13"/>
      <c r="N35" s="13"/>
      <c r="O35" s="12"/>
      <c r="P35" s="12"/>
      <c r="Q35" s="12"/>
      <c r="R35" s="12"/>
      <c r="S35" s="12"/>
      <c r="T35" s="12"/>
      <c r="U35" s="12"/>
      <c r="V35" s="12"/>
      <c r="W35" s="12"/>
      <c r="X35" s="12"/>
      <c r="Y35" s="12"/>
      <c r="Z35" s="12"/>
      <c r="AA35" s="12"/>
    </row>
    <row r="36" customFormat="false" ht="14.4" hidden="false" customHeight="false" outlineLevel="0" collapsed="false">
      <c r="A36" s="30" t="s">
        <v>1559</v>
      </c>
      <c r="B36" s="12" t="s">
        <v>1329</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r="37" customFormat="false" ht="14.4" hidden="false" customHeight="false" outlineLevel="0" collapsed="false">
      <c r="A37" s="30" t="s">
        <v>1548</v>
      </c>
      <c r="B37" s="13"/>
      <c r="C37" s="13"/>
      <c r="D37" s="13"/>
      <c r="E37" s="13"/>
      <c r="F37" s="13"/>
      <c r="G37" s="13"/>
      <c r="H37" s="13"/>
      <c r="I37" s="13"/>
      <c r="J37" s="13"/>
      <c r="K37" s="13"/>
      <c r="L37" s="13"/>
      <c r="M37" s="13"/>
      <c r="N37" s="13"/>
      <c r="O37" s="12"/>
      <c r="P37" s="12"/>
      <c r="Q37" s="12"/>
      <c r="R37" s="12"/>
      <c r="S37" s="12"/>
      <c r="T37" s="12"/>
      <c r="U37" s="12"/>
      <c r="V37" s="12"/>
      <c r="W37" s="12"/>
      <c r="X37" s="12"/>
      <c r="Y37" s="12"/>
      <c r="Z37" s="12"/>
      <c r="AA37" s="12"/>
    </row>
    <row r="38" customFormat="false" ht="14.4" hidden="false" customHeight="false" outlineLevel="0" collapsed="false">
      <c r="A38" s="30" t="s">
        <v>1560</v>
      </c>
      <c r="B38" s="12" t="s">
        <v>170</v>
      </c>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r="39" customFormat="false" ht="14.4" hidden="false" customHeight="false" outlineLevel="0" collapsed="false">
      <c r="A39" s="30" t="s">
        <v>1548</v>
      </c>
      <c r="B39" s="13"/>
      <c r="C39" s="13"/>
      <c r="D39" s="13"/>
      <c r="E39" s="13"/>
      <c r="F39" s="13"/>
      <c r="G39" s="13"/>
      <c r="H39" s="13"/>
      <c r="I39" s="13"/>
      <c r="J39" s="13"/>
      <c r="K39" s="13"/>
      <c r="L39" s="13"/>
      <c r="M39" s="13"/>
      <c r="N39" s="13"/>
      <c r="O39" s="12"/>
      <c r="P39" s="12"/>
      <c r="Q39" s="12"/>
      <c r="R39" s="12"/>
      <c r="S39" s="12"/>
      <c r="T39" s="12"/>
      <c r="U39" s="12"/>
      <c r="V39" s="12"/>
      <c r="W39" s="12"/>
      <c r="X39" s="12"/>
      <c r="Y39" s="12"/>
      <c r="Z39" s="12"/>
      <c r="AA39" s="12"/>
    </row>
    <row r="40" customFormat="false" ht="14.4" hidden="false" customHeight="false" outlineLevel="0" collapsed="false">
      <c r="A40" s="30" t="s">
        <v>1561</v>
      </c>
      <c r="B40" s="12" t="s">
        <v>373</v>
      </c>
      <c r="C40" s="12"/>
      <c r="D40" s="12"/>
      <c r="E40" s="12"/>
      <c r="F40" s="12"/>
      <c r="G40" s="12"/>
      <c r="H40" s="12"/>
      <c r="I40" s="12"/>
      <c r="J40" s="12"/>
      <c r="K40" s="12"/>
      <c r="L40" s="12"/>
      <c r="M40" s="12"/>
      <c r="N40" s="12"/>
      <c r="O40" s="12"/>
      <c r="P40" s="12"/>
      <c r="Q40" s="12"/>
      <c r="R40" s="12"/>
      <c r="S40" s="12"/>
      <c r="T40" s="12"/>
      <c r="U40" s="12"/>
      <c r="V40" s="12"/>
      <c r="W40" s="12"/>
      <c r="X40" s="12"/>
      <c r="Y40" s="12"/>
      <c r="Z40" s="12"/>
      <c r="AA40" s="12"/>
    </row>
    <row r="41" customFormat="false" ht="14.4" hidden="false" customHeight="false" outlineLevel="0" collapsed="false">
      <c r="A41" s="30" t="s">
        <v>1548</v>
      </c>
      <c r="B41" s="13"/>
      <c r="C41" s="13"/>
      <c r="D41" s="13"/>
      <c r="E41" s="13"/>
      <c r="F41" s="13"/>
      <c r="G41" s="13"/>
      <c r="H41" s="13"/>
      <c r="I41" s="13"/>
      <c r="J41" s="13"/>
      <c r="K41" s="13"/>
      <c r="L41" s="13"/>
      <c r="M41" s="13"/>
      <c r="N41" s="13"/>
      <c r="O41" s="12"/>
      <c r="P41" s="12"/>
      <c r="Q41" s="12"/>
      <c r="R41" s="12"/>
      <c r="S41" s="12"/>
      <c r="T41" s="12"/>
      <c r="U41" s="12"/>
      <c r="V41" s="12"/>
      <c r="W41" s="12"/>
      <c r="X41" s="12"/>
      <c r="Y41" s="12"/>
      <c r="Z41" s="12"/>
      <c r="AA41" s="12"/>
    </row>
    <row r="42" customFormat="false" ht="14.4" hidden="false" customHeight="false" outlineLevel="0" collapsed="false">
      <c r="A42" s="30" t="s">
        <v>1562</v>
      </c>
      <c r="B42" s="13" t="s">
        <v>1554</v>
      </c>
      <c r="C42" s="13"/>
      <c r="D42" s="13"/>
      <c r="E42" s="171"/>
      <c r="F42" s="13"/>
      <c r="G42" s="13"/>
      <c r="H42" s="13"/>
      <c r="I42" s="171"/>
      <c r="J42" s="13"/>
      <c r="K42" s="13"/>
      <c r="L42" s="13"/>
      <c r="M42" s="171"/>
      <c r="N42" s="13"/>
      <c r="O42" s="12"/>
      <c r="P42" s="12"/>
      <c r="Q42" s="12"/>
      <c r="R42" s="12"/>
      <c r="S42" s="12"/>
      <c r="T42" s="12"/>
      <c r="U42" s="12"/>
      <c r="V42" s="12"/>
      <c r="W42" s="12"/>
      <c r="X42" s="12"/>
      <c r="Y42" s="12"/>
      <c r="Z42" s="12"/>
      <c r="AA42" s="12"/>
    </row>
    <row r="43" customFormat="false" ht="14.4" hidden="false" customHeight="false" outlineLevel="0" collapsed="false">
      <c r="A43" s="30" t="s">
        <v>1548</v>
      </c>
      <c r="B43" s="13"/>
      <c r="C43" s="13"/>
      <c r="D43" s="13"/>
      <c r="E43" s="171"/>
      <c r="F43" s="13"/>
      <c r="G43" s="13"/>
      <c r="H43" s="13"/>
      <c r="I43" s="171"/>
      <c r="J43" s="13"/>
      <c r="K43" s="13"/>
      <c r="L43" s="13"/>
      <c r="M43" s="171"/>
      <c r="N43" s="13"/>
      <c r="O43" s="12"/>
      <c r="P43" s="12"/>
      <c r="Q43" s="12"/>
      <c r="R43" s="12"/>
      <c r="S43" s="12"/>
      <c r="T43" s="12"/>
      <c r="U43" s="12"/>
      <c r="V43" s="12"/>
      <c r="W43" s="12"/>
      <c r="X43" s="12"/>
      <c r="Y43" s="12"/>
      <c r="Z43" s="12"/>
      <c r="AA43" s="12"/>
    </row>
    <row r="44" customFormat="false" ht="14.4" hidden="false" customHeight="false" outlineLevel="0" collapsed="false">
      <c r="A44" s="30" t="s">
        <v>1563</v>
      </c>
      <c r="B44" s="13" t="s">
        <v>1498</v>
      </c>
      <c r="C44" s="13"/>
      <c r="D44" s="13"/>
      <c r="E44" s="171"/>
      <c r="F44" s="13"/>
      <c r="G44" s="13"/>
      <c r="H44" s="13"/>
      <c r="I44" s="171"/>
      <c r="J44" s="13"/>
      <c r="K44" s="13"/>
      <c r="L44" s="13"/>
      <c r="M44" s="171"/>
      <c r="N44" s="13"/>
      <c r="O44" s="12"/>
      <c r="P44" s="12"/>
      <c r="Q44" s="12"/>
      <c r="R44" s="12"/>
      <c r="S44" s="12"/>
      <c r="T44" s="12"/>
      <c r="U44" s="12"/>
      <c r="V44" s="12"/>
      <c r="W44" s="12"/>
      <c r="X44" s="12"/>
      <c r="Y44" s="12"/>
      <c r="Z44" s="12"/>
      <c r="AA44" s="12"/>
    </row>
    <row r="45" customFormat="false" ht="14.4" hidden="false" customHeight="false" outlineLevel="0" collapsed="false">
      <c r="A45" s="30" t="s">
        <v>1548</v>
      </c>
      <c r="B45" s="13"/>
      <c r="C45" s="13"/>
      <c r="D45" s="13"/>
      <c r="E45" s="171"/>
      <c r="F45" s="13"/>
      <c r="G45" s="13"/>
      <c r="H45" s="13"/>
      <c r="I45" s="171"/>
      <c r="J45" s="13"/>
      <c r="K45" s="13"/>
      <c r="L45" s="13"/>
      <c r="M45" s="171"/>
      <c r="N45" s="13"/>
      <c r="O45" s="12"/>
      <c r="P45" s="12"/>
      <c r="Q45" s="12"/>
      <c r="R45" s="12"/>
      <c r="S45" s="12"/>
      <c r="T45" s="12"/>
      <c r="U45" s="12"/>
      <c r="V45" s="12"/>
      <c r="W45" s="12"/>
      <c r="X45" s="12"/>
      <c r="Y45" s="12"/>
      <c r="Z45" s="12"/>
      <c r="AA45" s="12"/>
    </row>
    <row r="46" customFormat="false" ht="14.4" hidden="false" customHeight="false" outlineLevel="0" collapsed="false">
      <c r="A46" s="30" t="s">
        <v>1564</v>
      </c>
      <c r="B46" s="13"/>
      <c r="C46" s="13"/>
      <c r="D46" s="13"/>
      <c r="E46" s="171"/>
      <c r="F46" s="13"/>
      <c r="G46" s="13"/>
      <c r="H46" s="13"/>
      <c r="I46" s="171"/>
      <c r="J46" s="13"/>
      <c r="K46" s="13"/>
      <c r="L46" s="13"/>
      <c r="M46" s="171"/>
      <c r="N46" s="13"/>
      <c r="O46" s="12"/>
      <c r="P46" s="12"/>
      <c r="Q46" s="12"/>
      <c r="R46" s="12"/>
      <c r="S46" s="12"/>
      <c r="T46" s="12"/>
      <c r="U46" s="12"/>
      <c r="V46" s="12"/>
      <c r="W46" s="12"/>
      <c r="X46" s="12"/>
      <c r="Y46" s="12"/>
      <c r="Z46" s="12"/>
      <c r="AA46" s="12"/>
    </row>
    <row r="47" customFormat="false" ht="14.4" hidden="false" customHeight="false" outlineLevel="0" collapsed="false">
      <c r="A47" s="30" t="s">
        <v>1548</v>
      </c>
      <c r="B47" s="13"/>
      <c r="C47" s="13"/>
      <c r="D47" s="13"/>
      <c r="E47" s="171"/>
      <c r="F47" s="13"/>
      <c r="G47" s="13"/>
      <c r="H47" s="13"/>
      <c r="I47" s="171"/>
      <c r="J47" s="13"/>
      <c r="K47" s="13"/>
      <c r="L47" s="13"/>
      <c r="M47" s="171"/>
      <c r="N47" s="13"/>
      <c r="O47" s="12"/>
      <c r="P47" s="12"/>
      <c r="Q47" s="12"/>
      <c r="R47" s="12"/>
      <c r="S47" s="12"/>
      <c r="T47" s="12"/>
      <c r="U47" s="12"/>
      <c r="V47" s="12"/>
      <c r="W47" s="12"/>
      <c r="X47" s="12"/>
      <c r="Y47" s="12"/>
      <c r="Z47" s="12"/>
      <c r="AA47" s="12"/>
    </row>
    <row r="48" customFormat="false" ht="14.4" hidden="false" customHeight="false" outlineLevel="0" collapsed="false">
      <c r="A48" s="30" t="s">
        <v>1565</v>
      </c>
      <c r="B48" s="13"/>
      <c r="C48" s="13"/>
      <c r="D48" s="13"/>
      <c r="E48" s="171"/>
      <c r="F48" s="13"/>
      <c r="G48" s="13"/>
      <c r="H48" s="13"/>
      <c r="I48" s="171"/>
      <c r="J48" s="13"/>
      <c r="K48" s="13"/>
      <c r="L48" s="13"/>
      <c r="M48" s="171"/>
      <c r="N48" s="13"/>
      <c r="O48" s="12"/>
      <c r="P48" s="12"/>
      <c r="Q48" s="12"/>
      <c r="R48" s="12"/>
      <c r="S48" s="12"/>
      <c r="T48" s="12"/>
      <c r="U48" s="12"/>
      <c r="V48" s="12"/>
      <c r="W48" s="12"/>
      <c r="X48" s="12"/>
      <c r="Y48" s="12"/>
      <c r="Z48" s="12"/>
      <c r="AA48" s="12"/>
    </row>
    <row r="49" customFormat="false" ht="14.4" hidden="false" customHeight="false" outlineLevel="0" collapsed="false">
      <c r="A49" s="30" t="s">
        <v>1548</v>
      </c>
      <c r="B49" s="13"/>
      <c r="C49" s="13"/>
      <c r="D49" s="13"/>
      <c r="E49" s="171"/>
      <c r="F49" s="13"/>
      <c r="G49" s="13"/>
      <c r="H49" s="13"/>
      <c r="I49" s="171"/>
      <c r="J49" s="13"/>
      <c r="K49" s="13"/>
      <c r="L49" s="13"/>
      <c r="M49" s="171"/>
      <c r="N49" s="13"/>
      <c r="O49" s="12"/>
      <c r="P49" s="12"/>
      <c r="Q49" s="12"/>
      <c r="R49" s="12"/>
      <c r="S49" s="12"/>
      <c r="T49" s="12"/>
      <c r="U49" s="12"/>
      <c r="V49" s="12"/>
      <c r="W49" s="12"/>
      <c r="X49" s="12"/>
      <c r="Y49" s="12"/>
      <c r="Z49" s="12"/>
      <c r="AA49" s="12"/>
    </row>
    <row r="50" customFormat="false" ht="14.4" hidden="false" customHeight="false" outlineLevel="0" collapsed="false">
      <c r="A50" s="30"/>
      <c r="B50" s="12"/>
      <c r="C50" s="12"/>
      <c r="D50" s="12"/>
      <c r="E50" s="31"/>
      <c r="F50" s="12"/>
      <c r="G50" s="12"/>
      <c r="H50" s="12"/>
      <c r="I50" s="31"/>
      <c r="J50" s="12"/>
      <c r="K50" s="12"/>
      <c r="L50" s="12"/>
      <c r="M50" s="31"/>
      <c r="N50" s="12"/>
      <c r="O50" s="12"/>
      <c r="P50" s="12"/>
      <c r="Q50" s="12"/>
      <c r="R50" s="12"/>
      <c r="S50" s="12"/>
      <c r="T50" s="12"/>
      <c r="U50" s="12"/>
      <c r="V50" s="12"/>
      <c r="W50" s="12"/>
      <c r="X50" s="12"/>
      <c r="Y50" s="12"/>
      <c r="Z50" s="12"/>
      <c r="AA50" s="12"/>
    </row>
    <row r="51" customFormat="false" ht="14.4" hidden="false" customHeight="false" outlineLevel="0" collapsed="false">
      <c r="A51" s="30" t="s">
        <v>1566</v>
      </c>
      <c r="B51" s="12" t="s">
        <v>1567</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customFormat="false" ht="40.5" hidden="false" customHeight="true" outlineLevel="0" collapsed="false">
      <c r="A52" s="172" t="s">
        <v>1568</v>
      </c>
      <c r="B52" s="173"/>
      <c r="C52" s="173"/>
      <c r="D52" s="173"/>
      <c r="E52" s="173"/>
      <c r="F52" s="173"/>
      <c r="G52" s="173"/>
      <c r="H52" s="173"/>
      <c r="I52" s="173"/>
      <c r="J52" s="173"/>
      <c r="K52" s="173"/>
      <c r="L52" s="173"/>
      <c r="M52" s="173"/>
      <c r="N52" s="12"/>
      <c r="O52" s="12"/>
      <c r="P52" s="12"/>
      <c r="Q52" s="12"/>
      <c r="R52" s="12"/>
      <c r="S52" s="12"/>
      <c r="T52" s="12"/>
      <c r="U52" s="12"/>
      <c r="V52" s="12"/>
      <c r="W52" s="12"/>
      <c r="X52" s="12"/>
      <c r="Y52" s="12"/>
      <c r="Z52" s="12"/>
      <c r="AA52" s="12"/>
    </row>
    <row r="53" customFormat="false" ht="14.4" hidden="false" customHeight="false" outlineLevel="0" collapsed="false">
      <c r="A53" s="30" t="s">
        <v>1180</v>
      </c>
      <c r="B53" s="12" t="s">
        <v>1569</v>
      </c>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customFormat="false" ht="14.4" hidden="false" customHeight="false" outlineLevel="0" collapsed="false">
      <c r="A54" s="30"/>
      <c r="B54" s="12"/>
      <c r="C54" s="12"/>
      <c r="D54" s="12"/>
      <c r="E54" s="31"/>
      <c r="F54" s="12"/>
      <c r="G54" s="12"/>
      <c r="H54" s="12"/>
      <c r="I54" s="31"/>
      <c r="J54" s="12"/>
      <c r="K54" s="12"/>
      <c r="L54" s="12"/>
      <c r="M54" s="31"/>
      <c r="N54" s="12"/>
      <c r="O54" s="12"/>
      <c r="P54" s="12"/>
      <c r="Q54" s="12"/>
      <c r="R54" s="12"/>
      <c r="S54" s="12"/>
      <c r="T54" s="12"/>
      <c r="U54" s="12"/>
      <c r="V54" s="12"/>
      <c r="W54" s="12"/>
      <c r="X54" s="12"/>
      <c r="Y54" s="12"/>
      <c r="Z54" s="12"/>
      <c r="AA54" s="12"/>
    </row>
    <row r="55" customFormat="false" ht="14.4" hidden="false" customHeight="false" outlineLevel="0" collapsed="false">
      <c r="A55" s="30" t="s">
        <v>1070</v>
      </c>
      <c r="B55" s="124" t="s">
        <v>1367</v>
      </c>
      <c r="C55" s="124" t="s">
        <v>1391</v>
      </c>
      <c r="D55" s="124" t="s">
        <v>1415</v>
      </c>
      <c r="E55" s="124" t="s">
        <v>1570</v>
      </c>
      <c r="F55" s="124" t="s">
        <v>1373</v>
      </c>
      <c r="G55" s="124" t="s">
        <v>1397</v>
      </c>
      <c r="H55" s="124" t="s">
        <v>1349</v>
      </c>
      <c r="I55" s="124" t="s">
        <v>1571</v>
      </c>
      <c r="J55" s="124" t="s">
        <v>1379</v>
      </c>
      <c r="K55" s="124" t="s">
        <v>1403</v>
      </c>
      <c r="L55" s="124" t="s">
        <v>1421</v>
      </c>
      <c r="M55" s="124" t="s">
        <v>1572</v>
      </c>
      <c r="N55" s="124" t="s">
        <v>1355</v>
      </c>
      <c r="O55" s="12" t="s">
        <v>1370</v>
      </c>
      <c r="P55" s="12" t="s">
        <v>1394</v>
      </c>
      <c r="Q55" s="12" t="s">
        <v>1418</v>
      </c>
      <c r="R55" s="12" t="s">
        <v>1573</v>
      </c>
      <c r="S55" s="12" t="s">
        <v>1376</v>
      </c>
      <c r="T55" s="12" t="s">
        <v>1400</v>
      </c>
      <c r="U55" s="12" t="s">
        <v>1352</v>
      </c>
      <c r="V55" s="12" t="s">
        <v>1574</v>
      </c>
      <c r="W55" s="12" t="s">
        <v>1382</v>
      </c>
      <c r="X55" s="12" t="s">
        <v>1406</v>
      </c>
      <c r="Y55" s="12" t="s">
        <v>1424</v>
      </c>
      <c r="Z55" s="12" t="s">
        <v>1575</v>
      </c>
      <c r="AA55" s="12" t="s">
        <v>1358</v>
      </c>
    </row>
    <row r="56" customFormat="false" ht="14.4" hidden="false" customHeight="false" outlineLevel="0" collapsed="false">
      <c r="A56" s="30" t="s">
        <v>1164</v>
      </c>
      <c r="B56" s="12" t="s">
        <v>1366</v>
      </c>
      <c r="C56" s="12" t="s">
        <v>1390</v>
      </c>
      <c r="D56" s="12" t="s">
        <v>1414</v>
      </c>
      <c r="E56" s="12"/>
      <c r="F56" s="12" t="s">
        <v>1372</v>
      </c>
      <c r="G56" s="12" t="s">
        <v>1396</v>
      </c>
      <c r="H56" s="12" t="s">
        <v>1348</v>
      </c>
      <c r="I56" s="12"/>
      <c r="J56" s="12" t="s">
        <v>1378</v>
      </c>
      <c r="K56" s="12" t="s">
        <v>1402</v>
      </c>
      <c r="L56" s="12" t="s">
        <v>1420</v>
      </c>
      <c r="M56" s="12"/>
      <c r="N56" s="12" t="s">
        <v>1354</v>
      </c>
      <c r="O56" s="12" t="s">
        <v>1369</v>
      </c>
      <c r="P56" s="12" t="s">
        <v>1393</v>
      </c>
      <c r="Q56" s="12" t="s">
        <v>1417</v>
      </c>
      <c r="R56" s="12"/>
      <c r="S56" s="12" t="s">
        <v>1375</v>
      </c>
      <c r="T56" s="12" t="s">
        <v>1399</v>
      </c>
      <c r="U56" s="12" t="s">
        <v>1351</v>
      </c>
      <c r="V56" s="12"/>
      <c r="W56" s="12" t="s">
        <v>1381</v>
      </c>
      <c r="X56" s="12" t="s">
        <v>1405</v>
      </c>
      <c r="Y56" s="12" t="s">
        <v>1423</v>
      </c>
      <c r="Z56" s="12"/>
      <c r="AA56" s="12" t="s">
        <v>1357</v>
      </c>
    </row>
    <row r="57" customFormat="false" ht="14.4" hidden="false" customHeight="false" outlineLevel="0" collapsed="false">
      <c r="A57" s="30" t="s">
        <v>1072</v>
      </c>
      <c r="B57" s="174" t="s">
        <v>1576</v>
      </c>
      <c r="C57" s="174"/>
      <c r="D57" s="174"/>
      <c r="E57" s="174"/>
      <c r="F57" s="174"/>
      <c r="G57" s="174"/>
      <c r="H57" s="174"/>
      <c r="I57" s="174"/>
      <c r="J57" s="174"/>
      <c r="K57" s="174"/>
      <c r="L57" s="174"/>
      <c r="M57" s="174"/>
      <c r="N57" s="12"/>
      <c r="O57" s="12"/>
      <c r="P57" s="12"/>
      <c r="Q57" s="12"/>
      <c r="R57" s="12"/>
      <c r="S57" s="12"/>
      <c r="T57" s="12"/>
      <c r="U57" s="12"/>
      <c r="V57" s="12"/>
      <c r="W57" s="12"/>
      <c r="X57" s="12"/>
      <c r="Y57" s="12"/>
      <c r="Z57" s="12"/>
      <c r="AA57" s="12"/>
    </row>
    <row r="58" customFormat="false" ht="14.4" hidden="false" customHeight="false" outlineLevel="0" collapsed="false">
      <c r="A58" s="30" t="s">
        <v>1073</v>
      </c>
      <c r="B58" s="12" t="s">
        <v>1576</v>
      </c>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customFormat="false" ht="14.4" hidden="false" customHeight="false" outlineLevel="0" collapsed="false">
      <c r="A59" s="30" t="s">
        <v>73</v>
      </c>
      <c r="B59" s="12" t="s">
        <v>1576</v>
      </c>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customFormat="false" ht="14.4" hidden="false" customHeight="false" outlineLevel="0" collapsed="false">
      <c r="A60" s="30" t="s">
        <v>1074</v>
      </c>
      <c r="B60" s="175" t="s">
        <v>1576</v>
      </c>
      <c r="C60" s="175"/>
      <c r="D60" s="175"/>
      <c r="E60" s="175"/>
      <c r="F60" s="175"/>
      <c r="G60" s="175"/>
      <c r="H60" s="175"/>
      <c r="I60" s="175"/>
      <c r="J60" s="175"/>
      <c r="K60" s="175"/>
      <c r="L60" s="175"/>
      <c r="M60" s="175"/>
      <c r="N60" s="12"/>
      <c r="O60" s="12"/>
      <c r="P60" s="12"/>
      <c r="Q60" s="12"/>
      <c r="R60" s="12"/>
      <c r="S60" s="12"/>
      <c r="T60" s="12"/>
      <c r="U60" s="12"/>
      <c r="V60" s="12"/>
      <c r="W60" s="12"/>
      <c r="X60" s="12"/>
      <c r="Y60" s="12"/>
      <c r="Z60" s="12"/>
      <c r="AA60" s="12"/>
    </row>
    <row r="61" customFormat="false" ht="14.4" hidden="false" customHeight="false" outlineLevel="0" collapsed="false">
      <c r="A61" s="30"/>
      <c r="B61" s="175"/>
      <c r="C61" s="175"/>
      <c r="D61" s="175"/>
      <c r="E61" s="175"/>
      <c r="F61" s="175"/>
      <c r="G61" s="175"/>
      <c r="H61" s="175"/>
      <c r="I61" s="175"/>
      <c r="J61" s="175"/>
      <c r="K61" s="175"/>
      <c r="L61" s="175"/>
      <c r="M61" s="175"/>
      <c r="N61" s="12"/>
      <c r="O61" s="12"/>
      <c r="P61" s="12"/>
      <c r="Q61" s="12"/>
      <c r="R61" s="12"/>
      <c r="S61" s="12"/>
      <c r="T61" s="12"/>
      <c r="U61" s="12"/>
      <c r="V61" s="12"/>
      <c r="W61" s="12"/>
      <c r="X61" s="12"/>
      <c r="Y61" s="12"/>
      <c r="Z61" s="12"/>
      <c r="AA61" s="12"/>
    </row>
    <row r="62" customFormat="false" ht="14.4" hidden="false" customHeight="false" outlineLevel="0" collapsed="false">
      <c r="A62" s="30" t="s">
        <v>1169</v>
      </c>
      <c r="B62" s="175"/>
      <c r="C62" s="175"/>
      <c r="D62" s="175"/>
      <c r="E62" s="175"/>
      <c r="F62" s="175"/>
      <c r="G62" s="175"/>
      <c r="H62" s="175"/>
      <c r="I62" s="175"/>
      <c r="J62" s="175"/>
      <c r="K62" s="175"/>
      <c r="L62" s="175"/>
      <c r="M62" s="175"/>
      <c r="N62" s="12"/>
      <c r="O62" s="12"/>
      <c r="P62" s="12"/>
      <c r="Q62" s="12"/>
      <c r="R62" s="12"/>
      <c r="S62" s="12"/>
      <c r="T62" s="12"/>
      <c r="U62" s="12"/>
      <c r="V62" s="12"/>
      <c r="W62" s="12"/>
      <c r="X62" s="12"/>
      <c r="Y62" s="12"/>
      <c r="Z62" s="12"/>
      <c r="AA62" s="12"/>
    </row>
    <row r="63" customFormat="false" ht="14.4" hidden="false" customHeight="false" outlineLevel="0" collapsed="false">
      <c r="A63" s="30" t="s">
        <v>1072</v>
      </c>
      <c r="B63" s="175"/>
      <c r="C63" s="175"/>
      <c r="D63" s="175"/>
      <c r="E63" s="175"/>
      <c r="F63" s="175"/>
      <c r="G63" s="175"/>
      <c r="H63" s="175"/>
      <c r="I63" s="175"/>
      <c r="J63" s="175"/>
      <c r="K63" s="175"/>
      <c r="L63" s="175"/>
      <c r="M63" s="175"/>
      <c r="N63" s="12"/>
      <c r="O63" s="12"/>
      <c r="P63" s="12"/>
      <c r="Q63" s="12"/>
      <c r="R63" s="12"/>
      <c r="S63" s="12"/>
      <c r="T63" s="12"/>
      <c r="U63" s="12"/>
      <c r="V63" s="12"/>
      <c r="W63" s="12"/>
      <c r="X63" s="12"/>
      <c r="Y63" s="12"/>
      <c r="Z63" s="12"/>
      <c r="AA63" s="12"/>
    </row>
    <row r="64" customFormat="false" ht="14.4" hidden="false" customHeight="false" outlineLevel="0" collapsed="false">
      <c r="A64" s="30" t="s">
        <v>1073</v>
      </c>
      <c r="B64" s="175"/>
      <c r="C64" s="175"/>
      <c r="D64" s="175"/>
      <c r="E64" s="175"/>
      <c r="F64" s="175"/>
      <c r="G64" s="175"/>
      <c r="H64" s="175"/>
      <c r="I64" s="175"/>
      <c r="J64" s="175"/>
      <c r="K64" s="175"/>
      <c r="L64" s="175"/>
      <c r="M64" s="175"/>
      <c r="N64" s="12"/>
      <c r="O64" s="12"/>
      <c r="P64" s="12"/>
      <c r="Q64" s="12"/>
      <c r="R64" s="12"/>
      <c r="S64" s="12"/>
      <c r="T64" s="12"/>
      <c r="U64" s="12"/>
      <c r="V64" s="12"/>
      <c r="W64" s="12"/>
      <c r="X64" s="12"/>
      <c r="Y64" s="12"/>
      <c r="Z64" s="12"/>
      <c r="AA64" s="12"/>
    </row>
    <row r="65" customFormat="false" ht="14.4" hidden="false" customHeight="false" outlineLevel="0" collapsed="false">
      <c r="A65" s="30"/>
      <c r="B65" s="175"/>
      <c r="C65" s="175"/>
      <c r="D65" s="175"/>
      <c r="E65" s="175"/>
      <c r="F65" s="175"/>
      <c r="G65" s="175"/>
      <c r="H65" s="175"/>
      <c r="I65" s="175"/>
      <c r="J65" s="175"/>
      <c r="K65" s="175"/>
      <c r="L65" s="175"/>
      <c r="M65" s="175"/>
      <c r="N65" s="12"/>
      <c r="O65" s="12"/>
      <c r="P65" s="12"/>
      <c r="Q65" s="12"/>
      <c r="R65" s="12"/>
      <c r="S65" s="12"/>
      <c r="T65" s="12"/>
      <c r="U65" s="12"/>
      <c r="V65" s="12"/>
      <c r="W65" s="12"/>
      <c r="X65" s="12"/>
      <c r="Y65" s="12"/>
      <c r="Z65" s="12"/>
      <c r="AA65" s="12"/>
    </row>
    <row r="66" customFormat="false" ht="14.4" hidden="false" customHeight="false" outlineLevel="0" collapsed="false">
      <c r="A66" s="30" t="s">
        <v>1099</v>
      </c>
      <c r="B66" s="124" t="s">
        <v>1577</v>
      </c>
      <c r="C66" s="124" t="s">
        <v>1578</v>
      </c>
      <c r="D66" s="124" t="s">
        <v>1579</v>
      </c>
      <c r="E66" s="124" t="s">
        <v>1580</v>
      </c>
      <c r="F66" s="124" t="s">
        <v>1581</v>
      </c>
      <c r="G66" s="124" t="s">
        <v>1582</v>
      </c>
      <c r="H66" s="124" t="s">
        <v>1583</v>
      </c>
      <c r="I66" s="124" t="s">
        <v>1584</v>
      </c>
      <c r="J66" s="124" t="s">
        <v>1585</v>
      </c>
      <c r="K66" s="124" t="s">
        <v>1586</v>
      </c>
      <c r="L66" s="124" t="s">
        <v>1587</v>
      </c>
      <c r="M66" s="124" t="s">
        <v>1588</v>
      </c>
      <c r="N66" s="124" t="s">
        <v>1589</v>
      </c>
      <c r="O66" s="12" t="s">
        <v>1590</v>
      </c>
      <c r="P66" s="12" t="s">
        <v>1591</v>
      </c>
      <c r="Q66" s="12" t="s">
        <v>1592</v>
      </c>
      <c r="R66" s="12" t="s">
        <v>1593</v>
      </c>
      <c r="S66" s="12" t="s">
        <v>1594</v>
      </c>
      <c r="T66" s="12" t="s">
        <v>1595</v>
      </c>
      <c r="U66" s="12" t="s">
        <v>1596</v>
      </c>
      <c r="V66" s="12" t="s">
        <v>1597</v>
      </c>
      <c r="W66" s="12" t="s">
        <v>1598</v>
      </c>
      <c r="X66" s="12" t="s">
        <v>1599</v>
      </c>
      <c r="Y66" s="12" t="s">
        <v>1600</v>
      </c>
      <c r="Z66" s="12" t="s">
        <v>1601</v>
      </c>
      <c r="AA66" s="12" t="s">
        <v>1602</v>
      </c>
    </row>
    <row r="67" customFormat="false" ht="14.4" hidden="false" customHeight="false" outlineLevel="0" collapsed="false">
      <c r="A67" s="30" t="s">
        <v>1105</v>
      </c>
      <c r="B67" s="175"/>
      <c r="C67" s="175"/>
      <c r="D67" s="175"/>
      <c r="E67" s="175"/>
      <c r="F67" s="175"/>
      <c r="G67" s="175"/>
      <c r="H67" s="175"/>
      <c r="I67" s="175"/>
      <c r="J67" s="175"/>
      <c r="K67" s="175"/>
      <c r="L67" s="175"/>
      <c r="M67" s="175"/>
      <c r="N67" s="175"/>
      <c r="O67" s="175"/>
      <c r="P67" s="175"/>
      <c r="Q67" s="175"/>
      <c r="R67" s="175"/>
      <c r="S67" s="175"/>
      <c r="T67" s="175"/>
      <c r="U67" s="175"/>
      <c r="V67" s="175"/>
      <c r="W67" s="175"/>
      <c r="X67" s="175"/>
      <c r="Y67" s="175"/>
      <c r="Z67" s="175"/>
      <c r="AA67" s="175"/>
    </row>
    <row r="68" customFormat="false" ht="14.4" hidden="false" customHeight="false" outlineLevel="0" collapsed="false">
      <c r="A68" s="30" t="s">
        <v>1111</v>
      </c>
      <c r="B68" s="175"/>
      <c r="C68" s="175"/>
      <c r="D68" s="175"/>
      <c r="E68" s="175"/>
      <c r="F68" s="175"/>
      <c r="G68" s="175"/>
      <c r="H68" s="175"/>
      <c r="I68" s="175"/>
      <c r="J68" s="175"/>
      <c r="K68" s="175"/>
      <c r="L68" s="175"/>
      <c r="M68" s="175"/>
      <c r="N68" s="12"/>
      <c r="O68" s="12"/>
      <c r="P68" s="12"/>
      <c r="Q68" s="12"/>
      <c r="R68" s="12"/>
      <c r="S68" s="12"/>
      <c r="T68" s="12"/>
      <c r="U68" s="12"/>
      <c r="V68" s="12"/>
      <c r="W68" s="12"/>
      <c r="X68" s="12"/>
      <c r="Y68" s="12"/>
      <c r="Z68" s="12"/>
      <c r="AA68" s="12"/>
    </row>
    <row r="69" customFormat="false" ht="14.4" hidden="false" customHeight="false" outlineLevel="0" collapsed="false">
      <c r="A69" s="30" t="s">
        <v>1112</v>
      </c>
      <c r="B69" s="175"/>
      <c r="C69" s="175"/>
      <c r="D69" s="175"/>
      <c r="E69" s="175"/>
      <c r="F69" s="175"/>
      <c r="G69" s="175"/>
      <c r="H69" s="175"/>
      <c r="I69" s="175"/>
      <c r="J69" s="175"/>
      <c r="K69" s="175"/>
      <c r="L69" s="175"/>
      <c r="M69" s="175"/>
      <c r="N69" s="12"/>
      <c r="O69" s="12"/>
      <c r="P69" s="12"/>
      <c r="Q69" s="12"/>
      <c r="R69" s="12"/>
      <c r="S69" s="12"/>
      <c r="T69" s="12"/>
      <c r="U69" s="12"/>
      <c r="V69" s="12"/>
      <c r="W69" s="12"/>
      <c r="X69" s="12"/>
      <c r="Y69" s="12"/>
      <c r="Z69" s="12"/>
      <c r="AA69" s="12"/>
    </row>
    <row r="70" customFormat="false" ht="14.4" hidden="false" customHeight="false" outlineLevel="0" collapsed="false">
      <c r="A70" s="30"/>
      <c r="B70" s="175"/>
      <c r="C70" s="175"/>
      <c r="D70" s="175"/>
      <c r="E70" s="175"/>
      <c r="F70" s="175"/>
      <c r="G70" s="175"/>
      <c r="H70" s="175"/>
      <c r="I70" s="175"/>
      <c r="J70" s="175"/>
      <c r="K70" s="175"/>
      <c r="L70" s="175"/>
      <c r="M70" s="175"/>
      <c r="N70" s="12"/>
      <c r="O70" s="12"/>
      <c r="P70" s="12"/>
      <c r="Q70" s="12"/>
      <c r="R70" s="12"/>
      <c r="S70" s="12"/>
      <c r="T70" s="12"/>
      <c r="U70" s="12"/>
      <c r="V70" s="12"/>
      <c r="W70" s="12"/>
      <c r="X70" s="12"/>
      <c r="Y70" s="12"/>
      <c r="Z70" s="12"/>
      <c r="AA70" s="12"/>
    </row>
    <row r="71" customFormat="false" ht="14.4" hidden="false" customHeight="false" outlineLevel="0" collapsed="false">
      <c r="A71" s="30" t="s">
        <v>1603</v>
      </c>
      <c r="B71" s="175"/>
      <c r="C71" s="175"/>
      <c r="D71" s="175"/>
      <c r="E71" s="175"/>
      <c r="F71" s="175"/>
      <c r="G71" s="175"/>
      <c r="H71" s="175"/>
      <c r="I71" s="175"/>
      <c r="J71" s="175"/>
      <c r="K71" s="175"/>
      <c r="L71" s="175"/>
      <c r="M71" s="175"/>
      <c r="N71" s="12"/>
      <c r="O71" s="12"/>
      <c r="P71" s="12"/>
      <c r="Q71" s="12"/>
      <c r="R71" s="12"/>
      <c r="S71" s="12"/>
      <c r="T71" s="12"/>
      <c r="U71" s="12"/>
      <c r="V71" s="12"/>
      <c r="W71" s="12"/>
      <c r="X71" s="12"/>
      <c r="Y71" s="12"/>
      <c r="Z71" s="12"/>
      <c r="AA71" s="12"/>
    </row>
    <row r="72" customFormat="false" ht="14.4" hidden="false" customHeight="false" outlineLevel="0" collapsed="false">
      <c r="A72" s="30" t="s">
        <v>1604</v>
      </c>
      <c r="B72" s="175"/>
      <c r="C72" s="175"/>
      <c r="D72" s="175"/>
      <c r="E72" s="175"/>
      <c r="F72" s="175"/>
      <c r="G72" s="175"/>
      <c r="H72" s="175"/>
      <c r="I72" s="175"/>
      <c r="J72" s="175"/>
      <c r="K72" s="175"/>
      <c r="L72" s="175"/>
      <c r="M72" s="175"/>
      <c r="N72" s="12"/>
      <c r="O72" s="12"/>
      <c r="P72" s="12"/>
      <c r="Q72" s="12"/>
      <c r="R72" s="12"/>
      <c r="S72" s="12"/>
      <c r="T72" s="12"/>
      <c r="U72" s="12"/>
      <c r="V72" s="12"/>
      <c r="W72" s="12"/>
      <c r="X72" s="12"/>
      <c r="Y72" s="12"/>
      <c r="Z72" s="12"/>
      <c r="AA72" s="12"/>
    </row>
    <row r="73" customFormat="false" ht="14.4" hidden="false" customHeight="false" outlineLevel="0" collapsed="false">
      <c r="A73" s="30" t="s">
        <v>1605</v>
      </c>
      <c r="B73" s="175"/>
      <c r="C73" s="175"/>
      <c r="D73" s="175"/>
      <c r="E73" s="175"/>
      <c r="F73" s="175"/>
      <c r="G73" s="175"/>
      <c r="H73" s="175"/>
      <c r="I73" s="175"/>
      <c r="J73" s="175"/>
      <c r="K73" s="175"/>
      <c r="L73" s="175"/>
      <c r="M73" s="175"/>
      <c r="N73" s="12"/>
      <c r="O73" s="12"/>
      <c r="P73" s="12"/>
      <c r="Q73" s="12"/>
      <c r="R73" s="12"/>
      <c r="S73" s="12"/>
      <c r="T73" s="12"/>
      <c r="U73" s="12"/>
      <c r="V73" s="12"/>
      <c r="W73" s="12"/>
      <c r="X73" s="12"/>
      <c r="Y73" s="12"/>
      <c r="Z73" s="12"/>
      <c r="AA73" s="12"/>
    </row>
    <row r="74" customFormat="false" ht="14.4" hidden="false" customHeight="false" outlineLevel="0" collapsed="false">
      <c r="A74" s="30"/>
      <c r="B74" s="175"/>
      <c r="C74" s="175"/>
      <c r="D74" s="175"/>
      <c r="E74" s="175"/>
      <c r="F74" s="175"/>
      <c r="G74" s="175"/>
      <c r="H74" s="175"/>
      <c r="I74" s="175"/>
      <c r="J74" s="175"/>
      <c r="K74" s="175"/>
      <c r="L74" s="175"/>
      <c r="M74" s="175"/>
      <c r="N74" s="12"/>
      <c r="O74" s="12"/>
      <c r="P74" s="12"/>
      <c r="Q74" s="12"/>
      <c r="R74" s="12"/>
      <c r="S74" s="12"/>
      <c r="T74" s="12"/>
      <c r="U74" s="12"/>
      <c r="V74" s="12"/>
      <c r="W74" s="12"/>
      <c r="X74" s="12"/>
      <c r="Y74" s="12"/>
      <c r="Z74" s="12"/>
      <c r="AA74" s="12"/>
    </row>
    <row r="75" customFormat="false" ht="14.4" hidden="false" customHeight="false" outlineLevel="0" collapsed="false">
      <c r="A75" s="30" t="s">
        <v>1145</v>
      </c>
      <c r="B75" s="12" t="s">
        <v>1606</v>
      </c>
      <c r="C75" s="12" t="s">
        <v>1607</v>
      </c>
      <c r="D75" s="12" t="s">
        <v>1608</v>
      </c>
      <c r="E75" s="12"/>
      <c r="F75" s="12" t="s">
        <v>1609</v>
      </c>
      <c r="G75" s="12" t="s">
        <v>1610</v>
      </c>
      <c r="H75" s="12" t="s">
        <v>1611</v>
      </c>
      <c r="I75" s="12"/>
      <c r="J75" s="12" t="s">
        <v>1612</v>
      </c>
      <c r="K75" s="12" t="s">
        <v>1613</v>
      </c>
      <c r="L75" s="12" t="s">
        <v>1614</v>
      </c>
      <c r="M75" s="12"/>
      <c r="N75" s="12"/>
      <c r="O75" s="12" t="s">
        <v>1615</v>
      </c>
      <c r="P75" s="12" t="s">
        <v>1616</v>
      </c>
      <c r="Q75" s="12" t="s">
        <v>1617</v>
      </c>
      <c r="R75" s="12"/>
      <c r="S75" s="12" t="s">
        <v>1618</v>
      </c>
      <c r="T75" s="12" t="s">
        <v>1619</v>
      </c>
      <c r="U75" s="12" t="s">
        <v>1620</v>
      </c>
      <c r="V75" s="12"/>
      <c r="W75" s="12" t="s">
        <v>1621</v>
      </c>
      <c r="X75" s="12" t="s">
        <v>1622</v>
      </c>
      <c r="Y75" s="12" t="s">
        <v>1623</v>
      </c>
      <c r="Z75" s="12"/>
      <c r="AA75" s="12"/>
    </row>
    <row r="76" customFormat="false" ht="14.4" hidden="false" customHeight="false" outlineLevel="0" collapsed="false">
      <c r="A76" s="30" t="s">
        <v>1624</v>
      </c>
      <c r="B76" s="12" t="s">
        <v>374</v>
      </c>
      <c r="C76" s="12" t="s">
        <v>374</v>
      </c>
      <c r="D76" s="12" t="s">
        <v>374</v>
      </c>
      <c r="E76" s="12" t="s">
        <v>374</v>
      </c>
      <c r="F76" s="12" t="s">
        <v>374</v>
      </c>
      <c r="G76" s="12" t="s">
        <v>374</v>
      </c>
      <c r="H76" s="12" t="s">
        <v>374</v>
      </c>
      <c r="I76" s="12" t="s">
        <v>374</v>
      </c>
      <c r="J76" s="12" t="s">
        <v>374</v>
      </c>
      <c r="K76" s="12" t="s">
        <v>374</v>
      </c>
      <c r="L76" s="12" t="s">
        <v>374</v>
      </c>
      <c r="M76" s="12" t="s">
        <v>374</v>
      </c>
      <c r="N76" s="12" t="s">
        <v>374</v>
      </c>
      <c r="O76" s="12" t="s">
        <v>374</v>
      </c>
      <c r="P76" s="12" t="s">
        <v>374</v>
      </c>
      <c r="Q76" s="12" t="s">
        <v>374</v>
      </c>
      <c r="R76" s="12" t="s">
        <v>374</v>
      </c>
      <c r="S76" s="12" t="s">
        <v>374</v>
      </c>
      <c r="T76" s="12" t="s">
        <v>374</v>
      </c>
      <c r="U76" s="12" t="s">
        <v>374</v>
      </c>
      <c r="V76" s="12" t="s">
        <v>374</v>
      </c>
      <c r="W76" s="12" t="s">
        <v>374</v>
      </c>
      <c r="X76" s="12" t="s">
        <v>374</v>
      </c>
      <c r="Y76" s="12" t="s">
        <v>374</v>
      </c>
      <c r="Z76" s="12" t="s">
        <v>374</v>
      </c>
      <c r="AA76" s="12" t="s">
        <v>374</v>
      </c>
    </row>
    <row r="77" customFormat="false" ht="63" hidden="false" customHeight="true" outlineLevel="0" collapsed="false">
      <c r="A77" s="129" t="s">
        <v>1625</v>
      </c>
      <c r="B77" s="130"/>
      <c r="C77" s="130"/>
      <c r="D77" s="130"/>
      <c r="E77" s="130"/>
      <c r="F77" s="130"/>
      <c r="G77" s="130"/>
      <c r="H77" s="130"/>
      <c r="I77" s="130"/>
      <c r="J77" s="130"/>
      <c r="K77" s="130"/>
      <c r="L77" s="130"/>
      <c r="M77" s="130"/>
      <c r="N77" s="52"/>
      <c r="O77" s="52"/>
      <c r="P77" s="52"/>
      <c r="Q77" s="52"/>
      <c r="R77" s="52"/>
      <c r="S77" s="52"/>
      <c r="T77" s="52"/>
      <c r="U77" s="52"/>
      <c r="V77" s="52"/>
      <c r="W77" s="52"/>
      <c r="X77" s="52"/>
      <c r="Y77" s="52"/>
      <c r="Z77" s="52"/>
      <c r="AA77" s="52"/>
    </row>
    <row r="79" customFormat="false" ht="14.4" hidden="false" customHeight="false" outlineLevel="0" collapsed="false">
      <c r="A79" s="176" t="s">
        <v>1626</v>
      </c>
      <c r="B79" s="124" t="s">
        <v>59</v>
      </c>
      <c r="C79" s="124" t="s">
        <v>94</v>
      </c>
      <c r="D79" s="124" t="s">
        <v>98</v>
      </c>
      <c r="E79" s="124" t="s">
        <v>1627</v>
      </c>
      <c r="F79" s="124" t="s">
        <v>1628</v>
      </c>
      <c r="G79" s="124" t="s">
        <v>1629</v>
      </c>
      <c r="H79" s="124" t="s">
        <v>1630</v>
      </c>
      <c r="I79" s="124" t="s">
        <v>1631</v>
      </c>
      <c r="J79" s="124" t="s">
        <v>1632</v>
      </c>
      <c r="K79" s="124" t="s">
        <v>1633</v>
      </c>
      <c r="L79" s="124" t="s">
        <v>1634</v>
      </c>
      <c r="M79" s="124" t="s">
        <v>1635</v>
      </c>
      <c r="N79" s="124" t="s">
        <v>1636</v>
      </c>
      <c r="O79" s="124" t="s">
        <v>1637</v>
      </c>
      <c r="P79" s="124" t="s">
        <v>1638</v>
      </c>
      <c r="Q79" s="124" t="s">
        <v>1639</v>
      </c>
      <c r="R79" s="124" t="s">
        <v>1640</v>
      </c>
      <c r="S79" s="124" t="s">
        <v>1641</v>
      </c>
      <c r="T79" s="124" t="s">
        <v>1642</v>
      </c>
      <c r="U79" s="124" t="s">
        <v>1643</v>
      </c>
      <c r="V79" s="124" t="s">
        <v>1644</v>
      </c>
      <c r="W79" s="124" t="s">
        <v>1645</v>
      </c>
      <c r="X79" s="124" t="s">
        <v>1646</v>
      </c>
      <c r="Y79" s="124" t="s">
        <v>1647</v>
      </c>
      <c r="Z79" s="124" t="s">
        <v>1648</v>
      </c>
      <c r="AA79" s="26" t="s">
        <v>1649</v>
      </c>
    </row>
    <row r="80" customFormat="false" ht="14.4" hidden="false" customHeight="false" outlineLevel="0" collapsed="false">
      <c r="A80" s="177"/>
      <c r="B80" s="14"/>
      <c r="C80" s="14"/>
      <c r="D80" s="14"/>
      <c r="E80" s="14"/>
      <c r="F80" s="14"/>
      <c r="G80" s="14"/>
      <c r="H80" s="14"/>
      <c r="I80" s="14"/>
      <c r="J80" s="178"/>
      <c r="K80" s="178"/>
      <c r="L80" s="178"/>
      <c r="M80" s="178"/>
      <c r="N80" s="12"/>
      <c r="O80" s="12"/>
      <c r="P80" s="12"/>
      <c r="Q80" s="12"/>
      <c r="R80" s="12"/>
      <c r="S80" s="12"/>
      <c r="T80" s="12"/>
      <c r="U80" s="12"/>
      <c r="V80" s="12"/>
      <c r="W80" s="12"/>
      <c r="X80" s="12"/>
      <c r="Y80" s="12"/>
      <c r="Z80" s="12"/>
      <c r="AA80" s="31"/>
    </row>
    <row r="81" customFormat="false" ht="14.4" hidden="false" customHeight="false" outlineLevel="0" collapsed="false">
      <c r="A81" s="30" t="s">
        <v>1650</v>
      </c>
      <c r="B81" s="12" t="s">
        <v>1651</v>
      </c>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customFormat="false" ht="14.4" hidden="false" customHeight="false" outlineLevel="0" collapsed="false">
      <c r="A82" s="177" t="s">
        <v>1072</v>
      </c>
      <c r="B82" s="179" t="s">
        <v>374</v>
      </c>
      <c r="C82" s="179"/>
      <c r="D82" s="179"/>
      <c r="E82" s="179"/>
      <c r="F82" s="179"/>
      <c r="G82" s="179"/>
      <c r="H82" s="179"/>
      <c r="I82" s="179"/>
      <c r="J82" s="179"/>
      <c r="K82" s="179"/>
      <c r="L82" s="179"/>
      <c r="M82" s="179"/>
      <c r="N82" s="12"/>
      <c r="O82" s="12"/>
      <c r="P82" s="12"/>
      <c r="Q82" s="12"/>
      <c r="R82" s="12"/>
      <c r="S82" s="12"/>
      <c r="T82" s="12"/>
      <c r="U82" s="12"/>
      <c r="V82" s="12"/>
      <c r="W82" s="12"/>
      <c r="X82" s="12"/>
      <c r="Y82" s="12"/>
      <c r="Z82" s="12"/>
      <c r="AA82" s="31"/>
    </row>
    <row r="83" customFormat="false" ht="14.4" hidden="false" customHeight="false" outlineLevel="0" collapsed="false">
      <c r="A83" s="30"/>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31"/>
    </row>
    <row r="84" customFormat="false" ht="14.4" hidden="false" customHeight="false" outlineLevel="0" collapsed="false">
      <c r="A84" s="177"/>
      <c r="B84" s="14"/>
      <c r="C84" s="14"/>
      <c r="D84" s="14"/>
      <c r="E84" s="14"/>
      <c r="F84" s="14"/>
      <c r="G84" s="14"/>
      <c r="H84" s="14"/>
      <c r="I84" s="14"/>
      <c r="J84" s="178"/>
      <c r="K84" s="178"/>
      <c r="L84" s="178"/>
      <c r="M84" s="178"/>
      <c r="N84" s="12"/>
      <c r="O84" s="12"/>
      <c r="P84" s="12"/>
      <c r="Q84" s="12"/>
      <c r="R84" s="12"/>
      <c r="S84" s="12"/>
      <c r="T84" s="12"/>
      <c r="U84" s="12"/>
      <c r="V84" s="12"/>
      <c r="W84" s="12"/>
      <c r="X84" s="12"/>
      <c r="Y84" s="12"/>
      <c r="Z84" s="12"/>
      <c r="AA84" s="31"/>
    </row>
    <row r="85" customFormat="false" ht="14.4" hidden="false" customHeight="false" outlineLevel="0" collapsed="false">
      <c r="A85" s="30" t="s">
        <v>1652</v>
      </c>
      <c r="B85" s="12" t="s">
        <v>1651</v>
      </c>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customFormat="false" ht="14.4" hidden="false" customHeight="false" outlineLevel="0" collapsed="false">
      <c r="A86" s="180" t="s">
        <v>1072</v>
      </c>
      <c r="B86" s="181" t="s">
        <v>374</v>
      </c>
      <c r="C86" s="181"/>
      <c r="D86" s="181"/>
      <c r="E86" s="181"/>
      <c r="F86" s="181"/>
      <c r="G86" s="181"/>
      <c r="H86" s="181"/>
      <c r="I86" s="181"/>
      <c r="J86" s="181"/>
      <c r="K86" s="181"/>
      <c r="L86" s="181"/>
      <c r="M86" s="181"/>
      <c r="N86" s="52"/>
      <c r="O86" s="52"/>
      <c r="P86" s="52"/>
      <c r="Q86" s="52"/>
      <c r="R86" s="52"/>
      <c r="S86" s="52"/>
      <c r="T86" s="52"/>
      <c r="U86" s="52"/>
      <c r="V86" s="52"/>
      <c r="W86" s="52"/>
      <c r="X86" s="52"/>
      <c r="Y86" s="52"/>
      <c r="Z86" s="52"/>
      <c r="AA86" s="37"/>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tableParts>
    <tablePart r:id="rId3"/>
    <tablePart r:id="rId4"/>
  </tableParts>
</worksheet>
</file>

<file path=xl/worksheets/sheet23.xml><?xml version="1.0" encoding="utf-8"?>
<worksheet xmlns="http://schemas.openxmlformats.org/spreadsheetml/2006/main" xmlns:r="http://schemas.openxmlformats.org/officeDocument/2006/relationships">
  <sheetPr filterMode="false">
    <tabColor rgb="FFFFC000"/>
    <pageSetUpPr fitToPage="false"/>
  </sheetPr>
  <dimension ref="A1:E4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7" activeCellId="0" sqref="B17"/>
    </sheetView>
  </sheetViews>
  <sheetFormatPr defaultColWidth="11.4609375" defaultRowHeight="14.4" zeroHeight="false" outlineLevelRow="0" outlineLevelCol="0"/>
  <cols>
    <col collapsed="false" customWidth="true" hidden="false" outlineLevel="0" max="1" min="1" style="0" width="66.66"/>
    <col collapsed="false" customWidth="true" hidden="false" outlineLevel="0" max="2" min="2" style="0" width="28.56"/>
    <col collapsed="false" customWidth="true" hidden="false" outlineLevel="0" max="3" min="3" style="0" width="28.99"/>
    <col collapsed="false" customWidth="true" hidden="false" outlineLevel="0" max="4" min="4" style="0" width="27.56"/>
    <col collapsed="false" customWidth="true" hidden="false" outlineLevel="0" max="5" min="5" style="0" width="27.33"/>
  </cols>
  <sheetData>
    <row r="1" customFormat="false" ht="14.4" hidden="false" customHeight="false" outlineLevel="0" collapsed="false">
      <c r="A1" s="10" t="s">
        <v>41</v>
      </c>
      <c r="B1" s="11"/>
    </row>
    <row r="2" customFormat="false" ht="14.4" hidden="false" customHeight="false" outlineLevel="0" collapsed="false">
      <c r="A2" s="12" t="str">
        <f aca="false">Informationen!$A$2</f>
        <v>Kunde -- Projekt</v>
      </c>
      <c r="B2" s="182" t="str">
        <f aca="false">Informationen!$B$2</f>
        <v>ITSG -- AP400 DiGeN</v>
      </c>
    </row>
    <row r="3" customFormat="false" ht="14.4" hidden="false" customHeight="false" outlineLevel="0" collapsed="false">
      <c r="A3" s="14" t="str">
        <f aca="false">Informationen!$A$3</f>
        <v>Datum</v>
      </c>
      <c r="B3" s="183" t="n">
        <f aca="false">Informationen!$B$3</f>
        <v>43698</v>
      </c>
    </row>
    <row r="4" customFormat="false" ht="14.4" hidden="false" customHeight="false" outlineLevel="0" collapsed="false">
      <c r="A4" s="12" t="str">
        <f aca="false">Informationen!$A$4</f>
        <v>Version</v>
      </c>
      <c r="B4" s="182" t="str">
        <f aca="false">Informationen!$B$4</f>
        <v>0.00.011</v>
      </c>
    </row>
    <row r="6" customFormat="false" ht="14.4" hidden="false" customHeight="false" outlineLevel="0" collapsed="false">
      <c r="A6" s="25" t="s">
        <v>1653</v>
      </c>
      <c r="B6" s="124" t="s">
        <v>1654</v>
      </c>
      <c r="C6" s="26" t="s">
        <v>1655</v>
      </c>
      <c r="D6" s="124" t="s">
        <v>1656</v>
      </c>
    </row>
    <row r="7" customFormat="false" ht="14.4" hidden="false" customHeight="false" outlineLevel="0" collapsed="false">
      <c r="A7" s="30" t="s">
        <v>1657</v>
      </c>
      <c r="B7" s="12" t="s">
        <v>1658</v>
      </c>
      <c r="C7" s="31" t="s">
        <v>1659</v>
      </c>
      <c r="D7" s="12"/>
    </row>
    <row r="8" customFormat="false" ht="14.4" hidden="false" customHeight="false" outlineLevel="0" collapsed="false">
      <c r="A8" s="30" t="s">
        <v>1660</v>
      </c>
      <c r="B8" s="12"/>
      <c r="C8" s="31"/>
      <c r="D8" s="12"/>
    </row>
    <row r="9" customFormat="false" ht="14.4" hidden="false" customHeight="false" outlineLevel="0" collapsed="false">
      <c r="A9" s="30" t="s">
        <v>1661</v>
      </c>
      <c r="B9" s="12" t="s">
        <v>1662</v>
      </c>
      <c r="C9" s="31" t="s">
        <v>1663</v>
      </c>
      <c r="D9" s="12"/>
    </row>
    <row r="10" customFormat="false" ht="14.4" hidden="false" customHeight="false" outlineLevel="0" collapsed="false">
      <c r="A10" s="30" t="s">
        <v>1664</v>
      </c>
      <c r="B10" s="12" t="s">
        <v>1665</v>
      </c>
      <c r="C10" s="12" t="s">
        <v>1666</v>
      </c>
      <c r="D10" s="12" t="s">
        <v>1667</v>
      </c>
    </row>
    <row r="11" customFormat="false" ht="14.4" hidden="false" customHeight="false" outlineLevel="0" collapsed="false">
      <c r="A11" s="30" t="s">
        <v>1668</v>
      </c>
      <c r="B11" s="12"/>
      <c r="C11" s="31"/>
      <c r="D11" s="12"/>
    </row>
    <row r="12" customFormat="false" ht="14.4" hidden="false" customHeight="false" outlineLevel="0" collapsed="false">
      <c r="A12" s="30" t="s">
        <v>1669</v>
      </c>
      <c r="B12" s="12" t="s">
        <v>364</v>
      </c>
      <c r="C12" s="12" t="s">
        <v>364</v>
      </c>
      <c r="D12" s="12"/>
    </row>
    <row r="13" customFormat="false" ht="14.4" hidden="false" customHeight="false" outlineLevel="0" collapsed="false">
      <c r="A13" s="30" t="s">
        <v>1670</v>
      </c>
      <c r="B13" s="12"/>
      <c r="C13" s="31"/>
      <c r="D13" s="12"/>
    </row>
    <row r="14" customFormat="false" ht="14.4" hidden="false" customHeight="false" outlineLevel="0" collapsed="false">
      <c r="A14" s="30" t="s">
        <v>1671</v>
      </c>
      <c r="B14" s="12"/>
      <c r="C14" s="31"/>
      <c r="D14" s="12"/>
    </row>
    <row r="15" customFormat="false" ht="14.4" hidden="false" customHeight="false" outlineLevel="0" collapsed="false">
      <c r="A15" s="30" t="s">
        <v>1672</v>
      </c>
      <c r="B15" s="12" t="s">
        <v>1673</v>
      </c>
      <c r="C15" s="12" t="s">
        <v>1674</v>
      </c>
      <c r="D15" s="12" t="s">
        <v>1675</v>
      </c>
    </row>
    <row r="16" customFormat="false" ht="14.4" hidden="false" customHeight="false" outlineLevel="0" collapsed="false">
      <c r="A16" s="36" t="s">
        <v>1676</v>
      </c>
      <c r="B16" s="12" t="s">
        <v>1677</v>
      </c>
      <c r="C16" s="12" t="s">
        <v>1678</v>
      </c>
      <c r="D16" s="12" t="s">
        <v>1675</v>
      </c>
    </row>
    <row r="17" customFormat="false" ht="14.4" hidden="false" customHeight="false" outlineLevel="0" collapsed="false">
      <c r="A17" s="30" t="s">
        <v>1074</v>
      </c>
      <c r="B17" s="12" t="s">
        <v>68</v>
      </c>
      <c r="C17" s="12" t="s">
        <v>68</v>
      </c>
      <c r="D17" s="12"/>
    </row>
    <row r="18" customFormat="false" ht="14.4" hidden="false" customHeight="false" outlineLevel="0" collapsed="false">
      <c r="A18" s="30" t="s">
        <v>1679</v>
      </c>
      <c r="B18" s="12"/>
      <c r="C18" s="31"/>
      <c r="D18" s="12"/>
    </row>
    <row r="19" customFormat="false" ht="14.4" hidden="false" customHeight="false" outlineLevel="0" collapsed="false">
      <c r="A19" s="30" t="s">
        <v>1680</v>
      </c>
      <c r="B19" s="12"/>
      <c r="C19" s="31"/>
      <c r="D19" s="12"/>
    </row>
    <row r="20" customFormat="false" ht="14.4" hidden="false" customHeight="false" outlineLevel="0" collapsed="false">
      <c r="A20" s="30" t="s">
        <v>1681</v>
      </c>
      <c r="B20" s="12"/>
      <c r="C20" s="31"/>
      <c r="D20" s="12"/>
    </row>
    <row r="21" customFormat="false" ht="14.4" hidden="false" customHeight="false" outlineLevel="0" collapsed="false">
      <c r="A21" s="30"/>
      <c r="B21" s="12"/>
      <c r="C21" s="31"/>
      <c r="D21" s="12"/>
    </row>
    <row r="23" customFormat="false" ht="14.4" hidden="false" customHeight="false" outlineLevel="0" collapsed="false">
      <c r="A23" s="0" t="s">
        <v>1682</v>
      </c>
      <c r="B23" s="0" t="s">
        <v>1683</v>
      </c>
      <c r="C23" s="0" t="s">
        <v>1684</v>
      </c>
      <c r="D23" s="0" t="s">
        <v>1685</v>
      </c>
      <c r="E23" s="0" t="s">
        <v>1686</v>
      </c>
    </row>
    <row r="24" customFormat="false" ht="14.4" hidden="false" customHeight="false" outlineLevel="0" collapsed="false">
      <c r="A24" s="13" t="s">
        <v>1687</v>
      </c>
      <c r="B24" s="184" t="s">
        <v>1267</v>
      </c>
      <c r="C24" s="184" t="s">
        <v>1272</v>
      </c>
      <c r="D24" s="184" t="s">
        <v>1267</v>
      </c>
      <c r="E24" s="184" t="s">
        <v>1272</v>
      </c>
    </row>
    <row r="25" customFormat="false" ht="14.4" hidden="false" customHeight="false" outlineLevel="0" collapsed="false">
      <c r="A25" s="13" t="s">
        <v>1688</v>
      </c>
      <c r="B25" s="184" t="s">
        <v>374</v>
      </c>
      <c r="C25" s="184" t="s">
        <v>374</v>
      </c>
      <c r="D25" s="184" t="s">
        <v>374</v>
      </c>
      <c r="E25" s="184" t="s">
        <v>374</v>
      </c>
    </row>
    <row r="26" customFormat="false" ht="57.6" hidden="false" customHeight="false" outlineLevel="0" collapsed="false">
      <c r="A26" s="185" t="s">
        <v>1689</v>
      </c>
      <c r="B26" s="184" t="s">
        <v>1690</v>
      </c>
      <c r="C26" s="184" t="s">
        <v>1690</v>
      </c>
      <c r="D26" s="184" t="s">
        <v>1690</v>
      </c>
      <c r="E26" s="184" t="s">
        <v>1690</v>
      </c>
    </row>
    <row r="27" customFormat="false" ht="57.6" hidden="false" customHeight="false" outlineLevel="0" collapsed="false">
      <c r="A27" s="185" t="s">
        <v>1691</v>
      </c>
      <c r="B27" s="184" t="s">
        <v>1692</v>
      </c>
      <c r="C27" s="184" t="s">
        <v>1692</v>
      </c>
      <c r="D27" s="184" t="s">
        <v>1692</v>
      </c>
      <c r="E27" s="184" t="s">
        <v>1692</v>
      </c>
    </row>
    <row r="28" customFormat="false" ht="14.4" hidden="false" customHeight="false" outlineLevel="0" collapsed="false">
      <c r="A28" s="13" t="s">
        <v>1693</v>
      </c>
      <c r="B28" s="184"/>
      <c r="C28" s="184"/>
      <c r="D28" s="184"/>
      <c r="E28" s="184"/>
    </row>
    <row r="29" customFormat="false" ht="57.6" hidden="false" customHeight="false" outlineLevel="0" collapsed="false">
      <c r="A29" s="185" t="s">
        <v>1694</v>
      </c>
      <c r="B29" s="184" t="s">
        <v>1695</v>
      </c>
      <c r="C29" s="184" t="s">
        <v>1695</v>
      </c>
      <c r="D29" s="184" t="s">
        <v>1695</v>
      </c>
      <c r="E29" s="184" t="s">
        <v>1695</v>
      </c>
    </row>
    <row r="30" customFormat="false" ht="57.6" hidden="false" customHeight="false" outlineLevel="0" collapsed="false">
      <c r="A30" s="185" t="s">
        <v>1696</v>
      </c>
      <c r="B30" s="184" t="s">
        <v>1697</v>
      </c>
      <c r="C30" s="184" t="s">
        <v>1697</v>
      </c>
      <c r="D30" s="184" t="s">
        <v>1697</v>
      </c>
      <c r="E30" s="184" t="s">
        <v>1697</v>
      </c>
    </row>
    <row r="31" customFormat="false" ht="14.4" hidden="false" customHeight="false" outlineLevel="0" collapsed="false">
      <c r="A31" s="13" t="s">
        <v>1698</v>
      </c>
      <c r="B31" s="184"/>
      <c r="C31" s="184"/>
      <c r="D31" s="184"/>
      <c r="E31" s="184"/>
    </row>
    <row r="32" customFormat="false" ht="115.2" hidden="false" customHeight="false" outlineLevel="0" collapsed="false">
      <c r="A32" s="185" t="s">
        <v>1699</v>
      </c>
      <c r="B32" s="184" t="s">
        <v>1700</v>
      </c>
      <c r="C32" s="184" t="s">
        <v>1701</v>
      </c>
      <c r="D32" s="184" t="s">
        <v>1700</v>
      </c>
      <c r="E32" s="184" t="s">
        <v>1701</v>
      </c>
    </row>
    <row r="33" customFormat="false" ht="57.6" hidden="false" customHeight="false" outlineLevel="0" collapsed="false">
      <c r="A33" s="185" t="s">
        <v>1702</v>
      </c>
      <c r="B33" s="184" t="s">
        <v>1690</v>
      </c>
      <c r="C33" s="184" t="s">
        <v>1690</v>
      </c>
      <c r="D33" s="184" t="s">
        <v>1690</v>
      </c>
      <c r="E33" s="184" t="s">
        <v>1690</v>
      </c>
    </row>
    <row r="34" customFormat="false" ht="28.8" hidden="false" customHeight="false" outlineLevel="0" collapsed="false">
      <c r="A34" s="186" t="s">
        <v>1703</v>
      </c>
      <c r="B34" s="187" t="s">
        <v>1704</v>
      </c>
      <c r="C34" s="187" t="s">
        <v>1705</v>
      </c>
      <c r="D34" s="187" t="s">
        <v>1706</v>
      </c>
      <c r="E34" s="187" t="s">
        <v>1707</v>
      </c>
    </row>
    <row r="35" customFormat="false" ht="28.8" hidden="false" customHeight="false" outlineLevel="0" collapsed="false">
      <c r="A35" s="185" t="s">
        <v>1708</v>
      </c>
      <c r="B35" s="184" t="s">
        <v>1709</v>
      </c>
      <c r="C35" s="184" t="s">
        <v>1709</v>
      </c>
      <c r="D35" s="184" t="s">
        <v>1709</v>
      </c>
      <c r="E35" s="184" t="s">
        <v>1709</v>
      </c>
    </row>
    <row r="36" customFormat="false" ht="14.4" hidden="false" customHeight="false" outlineLevel="0" collapsed="false">
      <c r="A36" s="186"/>
      <c r="B36" s="188"/>
      <c r="C36" s="188"/>
      <c r="D36" s="188"/>
      <c r="E36" s="188"/>
    </row>
    <row r="37" customFormat="false" ht="14.4" hidden="false" customHeight="false" outlineLevel="0" collapsed="false">
      <c r="A37" s="25" t="s">
        <v>1710</v>
      </c>
      <c r="B37" s="26" t="s">
        <v>57</v>
      </c>
      <c r="C37" s="124" t="s">
        <v>59</v>
      </c>
    </row>
    <row r="38" customFormat="false" ht="14.4" hidden="false" customHeight="false" outlineLevel="0" collapsed="false">
      <c r="A38" s="30" t="s">
        <v>1711</v>
      </c>
      <c r="B38" s="189" t="s">
        <v>1712</v>
      </c>
      <c r="C38" s="189" t="s">
        <v>1713</v>
      </c>
    </row>
    <row r="39" customFormat="false" ht="14.4" hidden="false" customHeight="false" outlineLevel="0" collapsed="false">
      <c r="A39" s="30" t="s">
        <v>1714</v>
      </c>
      <c r="B39" s="190"/>
      <c r="C39" s="190"/>
    </row>
    <row r="40" customFormat="false" ht="14.4" hidden="false" customHeight="false" outlineLevel="0" collapsed="false">
      <c r="A40" s="36" t="s">
        <v>1715</v>
      </c>
      <c r="B40" s="190"/>
      <c r="C40" s="190"/>
    </row>
    <row r="42" customFormat="false" ht="14.4" hidden="false" customHeight="false" outlineLevel="0" collapsed="false">
      <c r="A42" s="25" t="s">
        <v>1716</v>
      </c>
      <c r="B42" s="26" t="s">
        <v>57</v>
      </c>
    </row>
    <row r="43" customFormat="false" ht="14.4" hidden="false" customHeight="false" outlineLevel="0" collapsed="false">
      <c r="A43" s="30" t="s">
        <v>1717</v>
      </c>
      <c r="B43" s="31"/>
    </row>
    <row r="44" customFormat="false" ht="14.4" hidden="false" customHeight="false" outlineLevel="0" collapsed="false">
      <c r="A44" s="30" t="s">
        <v>1718</v>
      </c>
      <c r="B44" s="31"/>
    </row>
    <row r="45" customFormat="false" ht="14.4" hidden="false" customHeight="false" outlineLevel="0" collapsed="false">
      <c r="A45" s="30" t="s">
        <v>1719</v>
      </c>
      <c r="B45" s="31"/>
    </row>
    <row r="46" customFormat="false" ht="14.4" hidden="false" customHeight="false" outlineLevel="0" collapsed="false">
      <c r="A46" s="36" t="s">
        <v>1720</v>
      </c>
      <c r="B46" s="37"/>
    </row>
  </sheetData>
  <conditionalFormatting sqref="B7:C10">
    <cfRule type="expression" priority="2" aboveAverage="0" equalAverage="0" bottom="0" percent="0" rank="0" text="" dxfId="0">
      <formula>istfehler</formula>
    </cfRule>
  </conditionalFormatting>
  <conditionalFormatting sqref="B15:C16">
    <cfRule type="expression" priority="3" aboveAverage="0" equalAverage="0" bottom="0" percent="0" rank="0" text="" dxfId="1">
      <formula>istfehler</formula>
    </cfRule>
  </conditionalFormatting>
  <conditionalFormatting sqref="B38:C40">
    <cfRule type="expression" priority="4" aboveAverage="0" equalAverage="0" bottom="0" percent="0" rank="0" text="" dxfId="2">
      <formula>istfehler</formula>
    </cfRule>
  </conditionalFormatting>
  <hyperlinks>
    <hyperlink ref="B38" r:id="rId1" display="A-DCB-STO0100@ad.nublar.de"/>
    <hyperlink ref="C38" r:id="rId2" display="B-DCB-STO0100@ad.nublar.de"/>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tableParts>
    <tablePart r:id="rId4"/>
    <tablePart r:id="rId5"/>
    <tablePart r:id="rId6"/>
    <tablePart r:id="rId7"/>
  </tableParts>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4609375" defaultRowHeight="14.4" zeroHeight="false" outlineLevelRow="0" outlineLevelCol="0"/>
  <cols>
    <col collapsed="false" customWidth="true" hidden="false" outlineLevel="0" max="1" min="1" style="0" width="15.34"/>
    <col collapsed="false" customWidth="true" hidden="false" outlineLevel="0" max="2" min="2" style="0" width="8.89"/>
    <col collapsed="false" customWidth="true" hidden="false" outlineLevel="0" max="3" min="3" style="0" width="7.88"/>
    <col collapsed="false" customWidth="true" hidden="false" outlineLevel="0" max="4" min="4" style="0" width="15.34"/>
    <col collapsed="false" customWidth="true" hidden="false" outlineLevel="0" max="5" min="5" style="0" width="104.56"/>
  </cols>
  <sheetData>
    <row r="1" customFormat="false" ht="18" hidden="false" customHeight="false" outlineLevel="0" collapsed="false">
      <c r="A1" s="191" t="s">
        <v>1721</v>
      </c>
      <c r="B1" s="191"/>
      <c r="C1" s="191"/>
      <c r="D1" s="192"/>
      <c r="E1" s="191" t="s">
        <v>1722</v>
      </c>
    </row>
    <row r="2" customFormat="false" ht="15" hidden="false" customHeight="false" outlineLevel="0" collapsed="false">
      <c r="A2" s="0" t="s">
        <v>1723</v>
      </c>
      <c r="D2" s="95"/>
      <c r="E2" s="0" t="str">
        <f aca="false">"initiatorgrp --create "&amp;$A2</f>
        <v>initiatorgrp --create ESXi</v>
      </c>
    </row>
    <row r="3" customFormat="false" ht="14.4" hidden="false" customHeight="false" outlineLevel="0" collapsed="false">
      <c r="A3" s="0" t="s">
        <v>1724</v>
      </c>
      <c r="E3" s="0" t="str">
        <f aca="false">"initiatorgrp --create "&amp;$A3</f>
        <v>initiatorgrp --create Backup</v>
      </c>
    </row>
    <row r="4" customFormat="false" ht="14.4" hidden="false" customHeight="false" outlineLevel="0" collapsed="false">
      <c r="A4" s="0" t="s">
        <v>1725</v>
      </c>
      <c r="E4" s="0" t="str">
        <f aca="false">"initiatorgrp --create "&amp;$A4</f>
        <v>initiatorgrp --create Windows1</v>
      </c>
    </row>
    <row r="5" customFormat="false" ht="14.4" hidden="false" customHeight="false" outlineLevel="0" collapsed="false">
      <c r="E5" s="0" t="str">
        <f aca="false">"initiatorgrp --create "&amp;$A5</f>
        <v>initiatorgrp --create </v>
      </c>
    </row>
    <row r="6" customFormat="false" ht="14.4" hidden="false" customHeight="false" outlineLevel="0" collapsed="false">
      <c r="E6" s="0" t="str">
        <f aca="false">"initiatorgrp --create "&amp;$A6</f>
        <v>initiatorgrp --create </v>
      </c>
    </row>
    <row r="7" customFormat="false" ht="14.4" hidden="false" customHeight="false" outlineLevel="0" collapsed="false">
      <c r="E7" s="0" t="str">
        <f aca="false">"initiatorgrp --create "&amp;$A7</f>
        <v>initiatorgrp --create </v>
      </c>
    </row>
    <row r="8" customFormat="false" ht="14.4" hidden="false" customHeight="false" outlineLevel="0" collapsed="false">
      <c r="E8" s="0" t="str">
        <f aca="false">"initiatorgrp --create "&amp;$A8</f>
        <v>initiatorgrp --create </v>
      </c>
    </row>
    <row r="9" customFormat="false" ht="14.4" hidden="false" customHeight="false" outlineLevel="0" collapsed="false">
      <c r="E9" s="0" t="str">
        <f aca="false">"initiatorgrp --create "&amp;$A9</f>
        <v>initiatorgrp --create </v>
      </c>
    </row>
    <row r="10" customFormat="false" ht="14.4" hidden="false" customHeight="false" outlineLevel="0" collapsed="false">
      <c r="E10" s="0" t="str">
        <f aca="false">"initiatorgrp --create "&amp;$A10</f>
        <v>initiatorgrp --create </v>
      </c>
    </row>
    <row r="11" customFormat="false" ht="14.4" hidden="false" customHeight="false" outlineLevel="0" collapsed="false">
      <c r="E11" s="0" t="str">
        <f aca="false">"initiatorgrp --create "&amp;$A11</f>
        <v>initiatorgrp --create </v>
      </c>
    </row>
    <row r="12" customFormat="false" ht="14.4" hidden="false" customHeight="false" outlineLevel="0" collapsed="false">
      <c r="E12" s="0" t="str">
        <f aca="false">"initiatorgrp --create "&amp;$A12</f>
        <v>initiatorgrp --create </v>
      </c>
    </row>
    <row r="13" customFormat="false" ht="14.4" hidden="false" customHeight="false" outlineLevel="0" collapsed="false">
      <c r="E13" s="0" t="str">
        <f aca="false">"initiatorgrp --create "&amp;$A13</f>
        <v>initiatorgrp --create </v>
      </c>
    </row>
    <row r="14" customFormat="false" ht="14.4" hidden="false" customHeight="false" outlineLevel="0" collapsed="false">
      <c r="E14" s="0" t="str">
        <f aca="false">"initiatorgrp --create "&amp;$A14</f>
        <v>initiatorgrp --create </v>
      </c>
    </row>
    <row r="15" customFormat="false" ht="14.4" hidden="false" customHeight="false" outlineLevel="0" collapsed="false">
      <c r="E15" s="0" t="str">
        <f aca="false">"initiatorgrp --create "&amp;$A15</f>
        <v>initiatorgrp --create </v>
      </c>
    </row>
    <row r="16" customFormat="false" ht="14.4" hidden="false" customHeight="false" outlineLevel="0" collapsed="false">
      <c r="E16" s="0" t="str">
        <f aca="false">"initiatorgrp --create "&amp;$A16</f>
        <v>initiatorgrp --create </v>
      </c>
    </row>
    <row r="17" customFormat="false" ht="14.4" hidden="false" customHeight="false" outlineLevel="0" collapsed="false">
      <c r="E17" s="0" t="str">
        <f aca="false">"initiatorgrp --create "&amp;$A17</f>
        <v>initiatorgrp --create </v>
      </c>
    </row>
    <row r="18" customFormat="false" ht="14.4" hidden="false" customHeight="false" outlineLevel="0" collapsed="false">
      <c r="E18" s="0" t="str">
        <f aca="false">"initiatorgrp --create "&amp;$A18</f>
        <v>initiatorgrp --create </v>
      </c>
    </row>
    <row r="19" customFormat="false" ht="14.4" hidden="false" customHeight="false" outlineLevel="0" collapsed="false">
      <c r="E19" s="0" t="str">
        <f aca="false">"initiatorgrp --create "&amp;$A19</f>
        <v>initiatorgrp --create </v>
      </c>
    </row>
    <row r="20" customFormat="false" ht="14.4" hidden="false" customHeight="false" outlineLevel="0" collapsed="false">
      <c r="E20" s="0" t="str">
        <f aca="false">"initiatorgrp --create "&amp;$A20</f>
        <v>initiatorgrp --create </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G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9.12109375" defaultRowHeight="14.4" zeroHeight="false" outlineLevelRow="0" outlineLevelCol="0"/>
  <cols>
    <col collapsed="false" customWidth="true" hidden="false" outlineLevel="0" max="1" min="1" style="0" width="26.11"/>
    <col collapsed="false" customWidth="true" hidden="false" outlineLevel="0" max="2" min="2" style="0" width="52.11"/>
    <col collapsed="false" customWidth="true" hidden="false" outlineLevel="0" max="3" min="3" style="0" width="11.45"/>
    <col collapsed="false" customWidth="true" hidden="false" outlineLevel="0" max="4" min="4" style="95" width="23.88"/>
    <col collapsed="false" customWidth="true" hidden="false" outlineLevel="0" max="5" min="5" style="0" width="106.1"/>
    <col collapsed="false" customWidth="true" hidden="false" outlineLevel="0" max="6" min="6" style="0" width="75.11"/>
  </cols>
  <sheetData>
    <row r="1" customFormat="false" ht="18" hidden="false" customHeight="false" outlineLevel="0" collapsed="false">
      <c r="A1" s="191" t="s">
        <v>1070</v>
      </c>
      <c r="B1" s="191" t="s">
        <v>1726</v>
      </c>
      <c r="C1" s="191"/>
      <c r="D1" s="192" t="s">
        <v>1721</v>
      </c>
      <c r="E1" s="191" t="s">
        <v>1727</v>
      </c>
      <c r="F1" s="191"/>
      <c r="G1" s="191"/>
    </row>
    <row r="2" customFormat="false" ht="15" hidden="false" customHeight="false" outlineLevel="0" collapsed="false">
      <c r="A2" s="0" t="s">
        <v>1728</v>
      </c>
      <c r="B2" s="0" t="s">
        <v>1729</v>
      </c>
      <c r="D2" s="95" t="s">
        <v>1723</v>
      </c>
      <c r="E2" s="0" t="str">
        <f aca="false">"initiatorgrp --add_initiators "&amp;$D2&amp;" --label "&amp;$A2&amp;" --initiator_name "&amp;$B2</f>
        <v>initiatorgrp --add_initiators ESXi --label foohost --initiator_name iqn.1991-05.com.microsoft:foohost.wag.local</v>
      </c>
    </row>
    <row r="3" customFormat="false" ht="14.4" hidden="false" customHeight="false" outlineLevel="0" collapsed="false">
      <c r="E3" s="0" t="str">
        <f aca="false">"initiatorgrp --add_initiators "&amp;$D3&amp;" --label "&amp;$A3&amp;" --initiator_name "&amp;$B3</f>
        <v>initiatorgrp --add_initiators  --label  --initiator_name </v>
      </c>
    </row>
    <row r="4" customFormat="false" ht="14.4" hidden="false" customHeight="false" outlineLevel="0" collapsed="false">
      <c r="E4" s="0" t="str">
        <f aca="false">"initiatorgrp --add_initiators "&amp;$D4&amp;" --label "&amp;$A4&amp;" --initiator_name "&amp;$B4</f>
        <v>initiatorgrp --add_initiators  --label  --initiator_name </v>
      </c>
    </row>
    <row r="5" customFormat="false" ht="14.4" hidden="false" customHeight="false" outlineLevel="0" collapsed="false">
      <c r="E5" s="0" t="str">
        <f aca="false">"initiatorgrp --add_initiators "&amp;$D5&amp;" --label "&amp;$A5&amp;" --initiator_name "&amp;$B5</f>
        <v>initiatorgrp --add_initiators  --label  --initiator_name </v>
      </c>
    </row>
    <row r="6" customFormat="false" ht="14.4" hidden="false" customHeight="false" outlineLevel="0" collapsed="false">
      <c r="E6" s="0" t="str">
        <f aca="false">"initiatorgrp --add_initiators "&amp;$D6&amp;" --label "&amp;$A6&amp;" --initiator_name "&amp;$B6</f>
        <v>initiatorgrp --add_initiators  --label  --initiator_name </v>
      </c>
    </row>
    <row r="7" customFormat="false" ht="14.4" hidden="false" customHeight="false" outlineLevel="0" collapsed="false">
      <c r="E7" s="0" t="str">
        <f aca="false">"initiatorgrp --add_initiators "&amp;$D7&amp;" --label "&amp;$A7&amp;" --initiator_name "&amp;$B7</f>
        <v>initiatorgrp --add_initiators  --label  --initiator_name </v>
      </c>
    </row>
    <row r="8" customFormat="false" ht="14.4" hidden="false" customHeight="false" outlineLevel="0" collapsed="false">
      <c r="E8" s="0" t="str">
        <f aca="false">"initiatorgrp --add_initiators "&amp;$D8&amp;" --label "&amp;$A8&amp;" --initiator_name "&amp;$B8</f>
        <v>initiatorgrp --add_initiators  --label  --initiator_name </v>
      </c>
    </row>
    <row r="9" customFormat="false" ht="14.4" hidden="false" customHeight="false" outlineLevel="0" collapsed="false">
      <c r="E9" s="0" t="str">
        <f aca="false">"initiatorgrp --add_initiators "&amp;$D9&amp;" --label "&amp;$A9&amp;" --initiator_name "&amp;$B9</f>
        <v>initiatorgrp --add_initiators  --label  --initiator_name </v>
      </c>
    </row>
    <row r="10" customFormat="false" ht="14.4" hidden="false" customHeight="false" outlineLevel="0" collapsed="false">
      <c r="E10" s="0" t="str">
        <f aca="false">"initiatorgrp --add_initiators "&amp;$D10&amp;" --label "&amp;$A10&amp;" --initiator_name "&amp;$B10</f>
        <v>initiatorgrp --add_initiators  --label  --initiator_name </v>
      </c>
    </row>
    <row r="11" customFormat="false" ht="14.4" hidden="false" customHeight="false" outlineLevel="0" collapsed="false">
      <c r="E11" s="0" t="str">
        <f aca="false">"initiatorgrp --add_initiators "&amp;$D11&amp;" --label "&amp;$A11&amp;" --initiator_name "&amp;$B11</f>
        <v>initiatorgrp --add_initiators  --label  --initiator_name </v>
      </c>
    </row>
    <row r="12" customFormat="false" ht="14.4" hidden="false" customHeight="false" outlineLevel="0" collapsed="false">
      <c r="E12" s="0" t="str">
        <f aca="false">"initiatorgrp --add_initiators "&amp;$D12&amp;" --label "&amp;$A12&amp;" --initiator_name "&amp;$B12</f>
        <v>initiatorgrp --add_initiators  --label  --initiator_name </v>
      </c>
    </row>
    <row r="13" customFormat="false" ht="14.4" hidden="false" customHeight="false" outlineLevel="0" collapsed="false">
      <c r="E13" s="0" t="str">
        <f aca="false">"initiatorgrp --add_initiators "&amp;$D13&amp;" --label "&amp;$A13&amp;" --initiator_name "&amp;$B13</f>
        <v>initiatorgrp --add_initiators  --label  --initiator_name </v>
      </c>
    </row>
    <row r="14" customFormat="false" ht="14.4" hidden="false" customHeight="false" outlineLevel="0" collapsed="false">
      <c r="E14" s="0" t="str">
        <f aca="false">"initiatorgrp --add_initiators "&amp;$D14&amp;" --label "&amp;$A14&amp;" --initiator_name "&amp;$B14</f>
        <v>initiatorgrp --add_initiators  --label  --initiator_name </v>
      </c>
    </row>
    <row r="15" customFormat="false" ht="14.4" hidden="false" customHeight="false" outlineLevel="0" collapsed="false">
      <c r="E15" s="0" t="str">
        <f aca="false">"initiatorgrp --add_initiators "&amp;$D15&amp;" --label "&amp;$A15&amp;" --initiator_name "&amp;$B15</f>
        <v>initiatorgrp --add_initiators  --label  --initiator_name </v>
      </c>
    </row>
    <row r="16" customFormat="false" ht="14.4" hidden="false" customHeight="false" outlineLevel="0" collapsed="false">
      <c r="E16" s="0" t="str">
        <f aca="false">"initiatorgrp --add_initiators "&amp;$D16&amp;" --label "&amp;$A16&amp;" --initiator_name "&amp;$B16</f>
        <v>initiatorgrp --add_initiators  --label  --initiator_name </v>
      </c>
    </row>
    <row r="17" customFormat="false" ht="14.4" hidden="false" customHeight="false" outlineLevel="0" collapsed="false">
      <c r="E17" s="0" t="str">
        <f aca="false">"initiatorgrp --add_initiators "&amp;$D17&amp;" --label "&amp;$A17&amp;" --initiator_name "&amp;$B17</f>
        <v>initiatorgrp --add_initiators  --label  --initiator_name </v>
      </c>
    </row>
    <row r="18" customFormat="false" ht="14.4" hidden="false" customHeight="false" outlineLevel="0" collapsed="false">
      <c r="E18" s="0" t="str">
        <f aca="false">"initiatorgrp --add_initiators "&amp;$D18&amp;" --label "&amp;$A18&amp;" --initiator_name "&amp;$B18</f>
        <v>initiatorgrp --add_initiators  --label  --initiator_name </v>
      </c>
    </row>
    <row r="19" customFormat="false" ht="14.4" hidden="false" customHeight="false" outlineLevel="0" collapsed="false">
      <c r="E19" s="0" t="str">
        <f aca="false">"initiatorgrp --add_initiators "&amp;$D19&amp;" --label "&amp;$A19&amp;" --initiator_name "&amp;$B19</f>
        <v>initiatorgrp --add_initiators  --label  --initiator_name </v>
      </c>
    </row>
    <row r="20" customFormat="false" ht="14.4" hidden="false" customHeight="false" outlineLevel="0" collapsed="false">
      <c r="E20" s="0" t="str">
        <f aca="false">"initiatorgrp --add_initiators "&amp;$D20&amp;" --label "&amp;$A20&amp;" --initiator_name "&amp;$B20</f>
        <v>initiatorgrp --add_initiators  --label  --initiator_name </v>
      </c>
    </row>
    <row r="21" customFormat="false" ht="14.4" hidden="false" customHeight="false" outlineLevel="0" collapsed="false">
      <c r="E21" s="0" t="str">
        <f aca="false">"initiatorgrp --add_initiators "&amp;$D21&amp;" --label "&amp;$A21&amp;" --initiator_name "&amp;$B21</f>
        <v>initiatorgrp --add_initiators  --label  --initiator_name </v>
      </c>
    </row>
    <row r="22" customFormat="false" ht="14.4" hidden="false" customHeight="false" outlineLevel="0" collapsed="false">
      <c r="E22" s="0" t="str">
        <f aca="false">"initiatorgrp --add_initiators "&amp;$D22&amp;" --label "&amp;$A22&amp;" --initiator_name "&amp;$B22</f>
        <v>initiatorgrp --add_initiators  --label  --initiator_name </v>
      </c>
    </row>
    <row r="23" customFormat="false" ht="14.4" hidden="false" customHeight="false" outlineLevel="0" collapsed="false">
      <c r="E23" s="0" t="str">
        <f aca="false">"initiatorgrp --add_initiators "&amp;$D23&amp;" --label "&amp;$A23&amp;" --initiator_name "&amp;$B23</f>
        <v>initiatorgrp --add_initiators  --label  --initiator_name </v>
      </c>
    </row>
    <row r="24" customFormat="false" ht="14.4" hidden="false" customHeight="false" outlineLevel="0" collapsed="false">
      <c r="E24" s="0" t="str">
        <f aca="false">"initiatorgrp --add_initiators "&amp;$D24&amp;" --label "&amp;$A24&amp;" --initiator_name "&amp;$B24</f>
        <v>initiatorgrp --add_initiators  --label  --initiator_name </v>
      </c>
    </row>
    <row r="25" customFormat="false" ht="14.4" hidden="false" customHeight="false" outlineLevel="0" collapsed="false">
      <c r="B25" s="193"/>
      <c r="C25" s="193"/>
      <c r="E25" s="0" t="str">
        <f aca="false">"initiatorgrp --add_initiators "&amp;$D25&amp;" --label "&amp;$A25&amp;" --initiator_name "&amp;$B25</f>
        <v>initiatorgrp --add_initiators  --label  --initiator_name </v>
      </c>
    </row>
    <row r="26" customFormat="false" ht="14.4" hidden="false" customHeight="false" outlineLevel="0" collapsed="false">
      <c r="E26" s="0" t="str">
        <f aca="false">"initiatorgrp --add_initiators "&amp;$D26&amp;" --label "&amp;$A26&amp;" --initiator_name "&amp;$B26</f>
        <v>initiatorgrp --add_initiators  --label  --initiator_name </v>
      </c>
    </row>
    <row r="27" customFormat="false" ht="14.4" hidden="false" customHeight="false" outlineLevel="0" collapsed="false">
      <c r="E27" s="0" t="str">
        <f aca="false">"initiatorgrp --add_initiators "&amp;$D27&amp;" --label "&amp;$A27&amp;" --initiator_name "&amp;$B27</f>
        <v>initiatorgrp --add_initiators  --label  --initiator_name </v>
      </c>
    </row>
    <row r="28" customFormat="false" ht="14.4" hidden="false" customHeight="false" outlineLevel="0" collapsed="false">
      <c r="E28" s="0" t="str">
        <f aca="false">"initiatorgrp --add_initiators "&amp;$D28&amp;" --label "&amp;$A28&amp;" --initiator_name "&amp;$B28</f>
        <v>initiatorgrp --add_initiators  --label  --initiator_name </v>
      </c>
    </row>
    <row r="29" customFormat="false" ht="14.4" hidden="false" customHeight="false" outlineLevel="0" collapsed="false">
      <c r="E29" s="0" t="str">
        <f aca="false">"initiatorgrp --add_initiators "&amp;$D29&amp;" --label "&amp;$A29&amp;" --initiator_name "&amp;$B29</f>
        <v>initiatorgrp --add_initiators  --label  --initiator_name </v>
      </c>
    </row>
    <row r="30" customFormat="false" ht="14.4" hidden="false" customHeight="false" outlineLevel="0" collapsed="false">
      <c r="E30" s="0" t="str">
        <f aca="false">"initiatorgrp --add_initiators "&amp;$D30&amp;" --label "&amp;$A30&amp;" --initiator_name "&amp;$B30</f>
        <v>initiatorgrp --add_initiators  --label  --initiator_name </v>
      </c>
    </row>
    <row r="31" customFormat="false" ht="14.4" hidden="false" customHeight="false" outlineLevel="0" collapsed="false">
      <c r="E31" s="0" t="str">
        <f aca="false">"initiatorgrp --add_initiators "&amp;$D31&amp;" --label "&amp;$A31&amp;" --initiator_name "&amp;$B31</f>
        <v>initiatorgrp --add_initiators  --label  --initiator_name </v>
      </c>
    </row>
    <row r="32" customFormat="false" ht="14.4" hidden="false" customHeight="false" outlineLevel="0" collapsed="false">
      <c r="E32" s="0" t="str">
        <f aca="false">"initiatorgrp --add_initiators "&amp;$D32&amp;" --label "&amp;$A32&amp;" --initiator_name "&amp;$B32</f>
        <v>initiatorgrp --add_initiators  --label  --initiator_name </v>
      </c>
    </row>
    <row r="33" customFormat="false" ht="14.4" hidden="false" customHeight="false" outlineLevel="0" collapsed="false">
      <c r="E33" s="0" t="str">
        <f aca="false">"initiatorgrp --add_initiators "&amp;$D33&amp;" --label "&amp;$A33&amp;" --initiator_name "&amp;$B33</f>
        <v>initiatorgrp --add_initiators  --label  --initiator_name </v>
      </c>
    </row>
    <row r="34" customFormat="false" ht="14.4" hidden="false" customHeight="false" outlineLevel="0" collapsed="false">
      <c r="E34" s="0" t="str">
        <f aca="false">"initiatorgrp --add_initiators "&amp;$D34&amp;" --label "&amp;$A34&amp;" --initiator_name "&amp;$B34</f>
        <v>initiatorgrp --add_initiators  --label  --initiator_name </v>
      </c>
    </row>
    <row r="35" customFormat="false" ht="14.4" hidden="false" customHeight="false" outlineLevel="0" collapsed="false">
      <c r="E35" s="0" t="str">
        <f aca="false">"initiatorgrp --add_initiators "&amp;$D35&amp;" --label "&amp;$A35&amp;" --initiator_name "&amp;$B35</f>
        <v>initiatorgrp --add_initiators  --label  --initiator_name </v>
      </c>
    </row>
    <row r="36" customFormat="false" ht="14.4" hidden="false" customHeight="false" outlineLevel="0" collapsed="false">
      <c r="E36" s="0" t="str">
        <f aca="false">"initiatorgrp --add_initiators "&amp;$D36&amp;" --label "&amp;$A36&amp;" --initiator_name "&amp;$B36</f>
        <v>initiatorgrp --add_initiators  --label  --initiator_name </v>
      </c>
    </row>
    <row r="37" customFormat="false" ht="14.4" hidden="false" customHeight="false" outlineLevel="0" collapsed="false">
      <c r="E37" s="0" t="str">
        <f aca="false">"initiatorgrp --add_initiators "&amp;$D37&amp;" --label "&amp;$A37&amp;" --initiator_name "&amp;$B37</f>
        <v>initiatorgrp --add_initiators  --label  --initiator_name </v>
      </c>
    </row>
    <row r="38" customFormat="false" ht="14.4" hidden="false" customHeight="false" outlineLevel="0" collapsed="false">
      <c r="E38" s="0" t="str">
        <f aca="false">"initiatorgrp --add_initiators "&amp;$D38&amp;" --label "&amp;$A38&amp;" --initiator_name "&amp;$B38</f>
        <v>initiatorgrp --add_initiators  --label  --initiator_name </v>
      </c>
    </row>
    <row r="39" customFormat="false" ht="14.4" hidden="false" customHeight="false" outlineLevel="0" collapsed="false">
      <c r="E39" s="0" t="str">
        <f aca="false">"initiatorgrp --add_initiators "&amp;$D39&amp;" --label "&amp;$A39&amp;" --initiator_name "&amp;$B39</f>
        <v>initiatorgrp --add_initiators  --label  --initiator_name </v>
      </c>
    </row>
    <row r="40" customFormat="false" ht="14.4" hidden="false" customHeight="false" outlineLevel="0" collapsed="false">
      <c r="E40" s="0" t="str">
        <f aca="false">"initiatorgrp --add_initiators "&amp;$D40&amp;" --label "&amp;$A40&amp;" --initiator_name "&amp;$B40</f>
        <v>initiatorgrp --add_initiators  --label  --initiator_name </v>
      </c>
    </row>
    <row r="41" customFormat="false" ht="14.4" hidden="false" customHeight="false" outlineLevel="0" collapsed="false">
      <c r="E41" s="0" t="str">
        <f aca="false">"initiatorgrp --add_initiators "&amp;$D41&amp;" --label "&amp;$A41&amp;" --initiator_name "&amp;$B41</f>
        <v>initiatorgrp --add_initiators  --label  --initiator_name </v>
      </c>
    </row>
    <row r="42" customFormat="false" ht="14.4" hidden="false" customHeight="false" outlineLevel="0" collapsed="false">
      <c r="E42" s="0" t="str">
        <f aca="false">"initiatorgrp --add_initiators "&amp;$D42&amp;" --label "&amp;$A42&amp;" --initiator_name "&amp;$B42</f>
        <v>initiatorgrp --add_initiators  --label  --initiator_name </v>
      </c>
    </row>
    <row r="43" customFormat="false" ht="14.4" hidden="false" customHeight="false" outlineLevel="0" collapsed="false">
      <c r="E43" s="0" t="str">
        <f aca="false">"initiatorgrp --add_initiators "&amp;$D43&amp;" --label "&amp;$A43&amp;" --initiator_name "&amp;$B43</f>
        <v>initiatorgrp --add_initiators  --label  --initiator_name </v>
      </c>
    </row>
    <row r="44" customFormat="false" ht="14.4" hidden="false" customHeight="false" outlineLevel="0" collapsed="false">
      <c r="E44" s="0" t="str">
        <f aca="false">"initiatorgrp --add_initiators "&amp;$D44&amp;" --label "&amp;$A44&amp;" --initiator_name "&amp;$B44</f>
        <v>initiatorgrp --add_initiators  --label  --initiator_name </v>
      </c>
    </row>
    <row r="45" customFormat="false" ht="14.4" hidden="false" customHeight="false" outlineLevel="0" collapsed="false">
      <c r="E45" s="0" t="str">
        <f aca="false">"initiatorgrp --add_initiators "&amp;$D45&amp;" --label "&amp;$A45&amp;" --initiator_name "&amp;$B45</f>
        <v>initiatorgrp --add_initiators  --label  --initiator_name </v>
      </c>
    </row>
    <row r="46" customFormat="false" ht="14.4" hidden="false" customHeight="false" outlineLevel="0" collapsed="false">
      <c r="E46" s="0" t="str">
        <f aca="false">"initiatorgrp --add_initiators "&amp;$D46&amp;" --label "&amp;$A46&amp;" --initiator_name "&amp;$B46</f>
        <v>initiatorgrp --add_initiators  --label  --initiator_name </v>
      </c>
    </row>
    <row r="47" customFormat="false" ht="14.4" hidden="false" customHeight="false" outlineLevel="0" collapsed="false">
      <c r="E47" s="0" t="str">
        <f aca="false">"initiatorgrp --add_initiators "&amp;$D47&amp;" --label "&amp;$A47&amp;" --initiator_name "&amp;$B47</f>
        <v>initiatorgrp --add_initiators  --label  --initiator_name </v>
      </c>
    </row>
    <row r="48" customFormat="false" ht="14.4" hidden="false" customHeight="false" outlineLevel="0" collapsed="false">
      <c r="E48" s="0" t="str">
        <f aca="false">"initiatorgrp --add_initiators "&amp;$D48&amp;" --label "&amp;$A48&amp;" --initiator_name "&amp;$B48</f>
        <v>initiatorgrp --add_initiators  --label  --initiator_name </v>
      </c>
    </row>
    <row r="49" customFormat="false" ht="14.4" hidden="false" customHeight="false" outlineLevel="0" collapsed="false">
      <c r="E49" s="0" t="str">
        <f aca="false">"initiatorgrp --add_initiators "&amp;$D49&amp;" --label "&amp;$A49&amp;" --initiator_name "&amp;$B49</f>
        <v>initiatorgrp --add_initiators  --label  --initiator_name </v>
      </c>
    </row>
    <row r="50" customFormat="false" ht="14.4" hidden="false" customHeight="false" outlineLevel="0" collapsed="false">
      <c r="E50" s="0" t="str">
        <f aca="false">"initiatorgrp --add_initiators "&amp;$D50&amp;" --label "&amp;$A50&amp;" --initiator_name "&amp;$B50</f>
        <v>initiatorgrp --add_initiators  --label  --initiator_name </v>
      </c>
    </row>
    <row r="51" customFormat="false" ht="14.4" hidden="false" customHeight="false" outlineLevel="0" collapsed="false">
      <c r="E51" s="0" t="str">
        <f aca="false">"initiatorgrp --add_initiators "&amp;$D51&amp;" --label "&amp;$A51&amp;" --initiator_name "&amp;$B51</f>
        <v>initiatorgrp --add_initiators  --label  --initiator_name </v>
      </c>
    </row>
    <row r="52" customFormat="false" ht="14.4" hidden="false" customHeight="false" outlineLevel="0" collapsed="false">
      <c r="E52" s="0" t="str">
        <f aca="false">"initiatorgrp --add_initiators "&amp;$D52&amp;" --label "&amp;$A52&amp;" --initiator_name "&amp;$B52</f>
        <v>initiatorgrp --add_initiators  --label  --initiator_name </v>
      </c>
    </row>
    <row r="53" customFormat="false" ht="14.4" hidden="false" customHeight="false" outlineLevel="0" collapsed="false">
      <c r="E53" s="0" t="str">
        <f aca="false">"initiatorgrp --add_initiators "&amp;$D53&amp;" --label "&amp;$A53&amp;" --initiator_name "&amp;$B53</f>
        <v>initiatorgrp --add_initiators  --label  --initiator_name </v>
      </c>
    </row>
    <row r="54" customFormat="false" ht="14.4" hidden="false" customHeight="false" outlineLevel="0" collapsed="false">
      <c r="E54" s="0" t="str">
        <f aca="false">"initiatorgrp --add_initiators "&amp;$D54&amp;" --label "&amp;$A54&amp;" --initiator_name "&amp;$B54</f>
        <v>initiatorgrp --add_initiators  --label  --initiator_name </v>
      </c>
    </row>
    <row r="55" customFormat="false" ht="14.4" hidden="false" customHeight="false" outlineLevel="0" collapsed="false">
      <c r="E55" s="0" t="str">
        <f aca="false">"initiatorgrp --add_initiators "&amp;$D55&amp;" --label "&amp;$A55&amp;" --initiator_name "&amp;$B55</f>
        <v>initiatorgrp --add_initiators  --label  --initiator_name </v>
      </c>
    </row>
    <row r="56" customFormat="false" ht="14.4" hidden="false" customHeight="false" outlineLevel="0" collapsed="false">
      <c r="E56" s="0" t="str">
        <f aca="false">"initiatorgrp --add_initiators "&amp;$D56&amp;" --label "&amp;$A56&amp;" --initiator_name "&amp;$B56</f>
        <v>initiatorgrp --add_initiators  --label  --initiator_name </v>
      </c>
    </row>
    <row r="57" customFormat="false" ht="14.4" hidden="false" customHeight="false" outlineLevel="0" collapsed="false">
      <c r="E57" s="0" t="str">
        <f aca="false">"initiatorgrp --add_initiators "&amp;$D57&amp;" --label "&amp;$A57&amp;" --initiator_name "&amp;$B57</f>
        <v>initiatorgrp --add_initiators  --label  --initiator_name </v>
      </c>
    </row>
    <row r="58" customFormat="false" ht="14.4" hidden="false" customHeight="false" outlineLevel="0" collapsed="false">
      <c r="E58" s="0" t="str">
        <f aca="false">"initiatorgrp --add_initiators "&amp;$D58&amp;" --label "&amp;$A58&amp;" --initiator_name "&amp;$B58</f>
        <v>initiatorgrp --add_initiators  --label  --initiator_name </v>
      </c>
    </row>
    <row r="59" customFormat="false" ht="14.4" hidden="false" customHeight="false" outlineLevel="0" collapsed="false">
      <c r="E59" s="0" t="str">
        <f aca="false">"initiatorgrp --add_initiators "&amp;$D59&amp;" --label "&amp;$A59&amp;" --initiator_name "&amp;$B59</f>
        <v>initiatorgrp --add_initiators  --label  --initiator_name </v>
      </c>
    </row>
    <row r="60" customFormat="false" ht="14.4" hidden="false" customHeight="false" outlineLevel="0" collapsed="false">
      <c r="E60" s="0" t="str">
        <f aca="false">"initiatorgrp --add_initiators "&amp;$D60&amp;" --label "&amp;$A60&amp;" --initiator_name "&amp;$B60</f>
        <v>initiatorgrp --add_initiators  --label  --initiator_name </v>
      </c>
    </row>
    <row r="61" customFormat="false" ht="14.4" hidden="false" customHeight="false" outlineLevel="0" collapsed="false">
      <c r="E61" s="0" t="str">
        <f aca="false">"initiatorgrp --add_initiators "&amp;$D61&amp;" --label "&amp;$A61&amp;" --initiator_name "&amp;$B61</f>
        <v>initiatorgrp --add_initiators  --label  --initiator_name </v>
      </c>
    </row>
    <row r="62" customFormat="false" ht="14.4" hidden="false" customHeight="false" outlineLevel="0" collapsed="false">
      <c r="E62" s="0" t="str">
        <f aca="false">"initiatorgrp --add_initiators "&amp;$D62&amp;" --label "&amp;$A62&amp;" --initiator_name "&amp;$B62</f>
        <v>initiatorgrp --add_initiators  --label  --initiator_name </v>
      </c>
    </row>
    <row r="63" customFormat="false" ht="14.4" hidden="false" customHeight="false" outlineLevel="0" collapsed="false">
      <c r="E63" s="0" t="str">
        <f aca="false">"initiatorgrp --add_initiators "&amp;$D63&amp;" --label "&amp;$A63&amp;" --initiator_name "&amp;$B63</f>
        <v>initiatorgrp --add_initiators  --label  --initiator_name </v>
      </c>
    </row>
    <row r="64" customFormat="false" ht="14.4" hidden="false" customHeight="false" outlineLevel="0" collapsed="false">
      <c r="E64" s="0" t="str">
        <f aca="false">"initiatorgrp --add_initiators "&amp;$D64&amp;" --label "&amp;$A64&amp;" --initiator_name "&amp;$B64</f>
        <v>initiatorgrp --add_initiators  --label  --initiator_name </v>
      </c>
    </row>
    <row r="65" customFormat="false" ht="14.4" hidden="false" customHeight="false" outlineLevel="0" collapsed="false">
      <c r="E65" s="0" t="str">
        <f aca="false">"initiatorgrp --add_initiators "&amp;$D65&amp;" --label "&amp;$A65&amp;" --initiator_name "&amp;$B65</f>
        <v>initiatorgrp --add_initiators  --label  --initiator_name </v>
      </c>
    </row>
    <row r="66" customFormat="false" ht="14.4" hidden="false" customHeight="false" outlineLevel="0" collapsed="false">
      <c r="E66" s="0" t="str">
        <f aca="false">"initiatorgrp --add_initiators "&amp;$D66&amp;" --label "&amp;$A66&amp;" --initiator_name "&amp;$B66</f>
        <v>initiatorgrp --add_initiators  --label  --initiator_name </v>
      </c>
    </row>
    <row r="67" customFormat="false" ht="14.4" hidden="false" customHeight="false" outlineLevel="0" collapsed="false">
      <c r="E67" s="0" t="str">
        <f aca="false">"initiatorgrp --add_initiators "&amp;$D67&amp;" --label "&amp;$A67&amp;" --initiator_name "&amp;$B67</f>
        <v>initiatorgrp --add_initiators  --label  --initiator_name </v>
      </c>
    </row>
    <row r="68" customFormat="false" ht="14.4" hidden="false" customHeight="false" outlineLevel="0" collapsed="false">
      <c r="E68" s="0" t="str">
        <f aca="false">"initiatorgrp --add_initiators "&amp;$D68&amp;" --label "&amp;$A68&amp;" --initiator_name "&amp;$B68</f>
        <v>initiatorgrp --add_initiators  --label  --initiator_name </v>
      </c>
    </row>
    <row r="69" customFormat="false" ht="14.4" hidden="false" customHeight="false" outlineLevel="0" collapsed="false">
      <c r="E69" s="0" t="str">
        <f aca="false">"initiatorgrp --add_initiators "&amp;$D69&amp;" --label "&amp;$A69&amp;" --initiator_name "&amp;$B69</f>
        <v>initiatorgrp --add_initiators  --label  --initiator_name </v>
      </c>
    </row>
    <row r="70" customFormat="false" ht="14.4" hidden="false" customHeight="false" outlineLevel="0" collapsed="false">
      <c r="E70" s="0" t="str">
        <f aca="false">"initiatorgrp --add_initiators "&amp;$D70&amp;" --label "&amp;$A70&amp;" --initiator_name "&amp;$B70</f>
        <v>initiatorgrp --add_initiators  --label  --initiator_name </v>
      </c>
    </row>
  </sheetData>
  <dataValidations count="1">
    <dataValidation allowBlank="true" operator="between" showDropDown="false" showErrorMessage="true" showInputMessage="true" sqref="D2:D70" type="list">
      <formula1>Initiatorgroup</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F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4609375" defaultRowHeight="14.4" zeroHeight="false" outlineLevelRow="0" outlineLevelCol="0"/>
  <cols>
    <col collapsed="false" customWidth="true" hidden="false" outlineLevel="0" max="1" min="1" style="0" width="30.55"/>
    <col collapsed="false" customWidth="true" hidden="false" outlineLevel="0" max="2" min="2" style="0" width="22.11"/>
    <col collapsed="false" customWidth="true" hidden="false" outlineLevel="0" max="3" min="3" style="0" width="14.66"/>
    <col collapsed="false" customWidth="true" hidden="false" outlineLevel="0" max="4" min="4" style="0" width="16.33"/>
    <col collapsed="false" customWidth="true" hidden="false" outlineLevel="0" max="5" min="5" style="0" width="19.11"/>
  </cols>
  <sheetData>
    <row r="1" customFormat="false" ht="18" hidden="false" customHeight="false" outlineLevel="0" collapsed="false">
      <c r="A1" s="191" t="s">
        <v>1730</v>
      </c>
      <c r="B1" s="192" t="s">
        <v>1731</v>
      </c>
      <c r="C1" s="192" t="s">
        <v>1732</v>
      </c>
      <c r="D1" s="192" t="s">
        <v>1733</v>
      </c>
      <c r="E1" s="192" t="s">
        <v>1734</v>
      </c>
      <c r="F1" s="191"/>
    </row>
    <row r="2" customFormat="false" ht="15" hidden="false" customHeight="false" outlineLevel="0" collapsed="false">
      <c r="A2" s="0" t="s">
        <v>1735</v>
      </c>
      <c r="B2" s="62" t="n">
        <v>4096</v>
      </c>
      <c r="C2" s="62" t="s">
        <v>1736</v>
      </c>
      <c r="D2" s="62" t="s">
        <v>1736</v>
      </c>
      <c r="E2" s="62" t="s">
        <v>1737</v>
      </c>
    </row>
    <row r="3" customFormat="false" ht="14.4" hidden="false" customHeight="false" outlineLevel="0" collapsed="false">
      <c r="A3" s="0" t="s">
        <v>1432</v>
      </c>
      <c r="B3" s="62" t="n">
        <v>4096</v>
      </c>
      <c r="C3" s="62" t="s">
        <v>1736</v>
      </c>
      <c r="D3" s="62" t="s">
        <v>1736</v>
      </c>
      <c r="E3" s="62" t="s">
        <v>1737</v>
      </c>
    </row>
    <row r="4" customFormat="false" ht="14.4" hidden="false" customHeight="false" outlineLevel="0" collapsed="false">
      <c r="A4" s="0" t="s">
        <v>1738</v>
      </c>
      <c r="B4" s="62" t="n">
        <v>4096</v>
      </c>
      <c r="C4" s="62" t="s">
        <v>1736</v>
      </c>
      <c r="D4" s="62" t="s">
        <v>1736</v>
      </c>
      <c r="E4" s="62" t="s">
        <v>1737</v>
      </c>
    </row>
    <row r="5" customFormat="false" ht="14.4" hidden="false" customHeight="false" outlineLevel="0" collapsed="false">
      <c r="A5" s="0" t="s">
        <v>1739</v>
      </c>
      <c r="B5" s="62" t="n">
        <v>8192</v>
      </c>
      <c r="C5" s="62" t="s">
        <v>1736</v>
      </c>
      <c r="D5" s="62" t="s">
        <v>1736</v>
      </c>
      <c r="E5" s="62" t="s">
        <v>1737</v>
      </c>
    </row>
    <row r="6" customFormat="false" ht="14.4" hidden="false" customHeight="false" outlineLevel="0" collapsed="false">
      <c r="A6" s="0" t="s">
        <v>1740</v>
      </c>
      <c r="B6" s="62" t="n">
        <v>32768</v>
      </c>
      <c r="C6" s="62" t="s">
        <v>1736</v>
      </c>
      <c r="D6" s="62" t="s">
        <v>1736</v>
      </c>
      <c r="E6" s="62" t="s">
        <v>1737</v>
      </c>
    </row>
    <row r="7" customFormat="false" ht="14.4" hidden="false" customHeight="false" outlineLevel="0" collapsed="false">
      <c r="A7" s="0" t="s">
        <v>1741</v>
      </c>
      <c r="B7" s="62" t="n">
        <v>16384</v>
      </c>
      <c r="C7" s="62" t="s">
        <v>1736</v>
      </c>
      <c r="D7" s="62" t="s">
        <v>1742</v>
      </c>
      <c r="E7" s="62" t="s">
        <v>1737</v>
      </c>
    </row>
    <row r="8" customFormat="false" ht="14.4" hidden="false" customHeight="false" outlineLevel="0" collapsed="false">
      <c r="A8" s="0" t="s">
        <v>1743</v>
      </c>
      <c r="B8" s="62" t="n">
        <v>4096</v>
      </c>
      <c r="C8" s="62" t="s">
        <v>1736</v>
      </c>
      <c r="D8" s="62" t="s">
        <v>1736</v>
      </c>
      <c r="E8" s="62" t="s">
        <v>1737</v>
      </c>
    </row>
    <row r="9" customFormat="false" ht="14.4" hidden="false" customHeight="false" outlineLevel="0" collapsed="false">
      <c r="A9" s="0" t="s">
        <v>1744</v>
      </c>
      <c r="B9" s="62" t="n">
        <v>4096</v>
      </c>
      <c r="C9" s="62" t="s">
        <v>1736</v>
      </c>
      <c r="D9" s="62" t="s">
        <v>1736</v>
      </c>
      <c r="E9" s="62" t="s">
        <v>1737</v>
      </c>
    </row>
    <row r="10" customFormat="false" ht="14.4" hidden="false" customHeight="false" outlineLevel="0" collapsed="false">
      <c r="A10" s="0" t="s">
        <v>1745</v>
      </c>
      <c r="B10" s="62" t="n">
        <v>4096</v>
      </c>
      <c r="C10" s="62" t="s">
        <v>1736</v>
      </c>
      <c r="D10" s="62" t="s">
        <v>1736</v>
      </c>
      <c r="E10" s="62" t="s">
        <v>1737</v>
      </c>
    </row>
    <row r="11" customFormat="false" ht="14.4" hidden="false" customHeight="false" outlineLevel="0" collapsed="false">
      <c r="A11" s="0" t="s">
        <v>1746</v>
      </c>
      <c r="B11" s="62" t="n">
        <v>4096</v>
      </c>
      <c r="C11" s="62" t="s">
        <v>1736</v>
      </c>
      <c r="D11" s="62" t="s">
        <v>1736</v>
      </c>
      <c r="E11" s="62" t="s">
        <v>1737</v>
      </c>
    </row>
    <row r="12" customFormat="false" ht="14.4" hidden="false" customHeight="false" outlineLevel="0" collapsed="false">
      <c r="A12" s="0" t="s">
        <v>1747</v>
      </c>
      <c r="B12" s="62" t="n">
        <v>8192</v>
      </c>
      <c r="C12" s="62" t="s">
        <v>1736</v>
      </c>
      <c r="D12" s="62" t="s">
        <v>1736</v>
      </c>
      <c r="E12" s="62" t="s">
        <v>1737</v>
      </c>
    </row>
    <row r="13" customFormat="false" ht="14.4" hidden="false" customHeight="false" outlineLevel="0" collapsed="false">
      <c r="A13" s="0" t="s">
        <v>1748</v>
      </c>
      <c r="B13" s="62" t="n">
        <v>4096</v>
      </c>
      <c r="C13" s="62" t="s">
        <v>1736</v>
      </c>
      <c r="D13" s="62" t="s">
        <v>1736</v>
      </c>
      <c r="E13" s="62" t="s">
        <v>1737</v>
      </c>
    </row>
    <row r="14" customFormat="false" ht="14.4" hidden="false" customHeight="false" outlineLevel="0" collapsed="false">
      <c r="A14" s="0" t="s">
        <v>1749</v>
      </c>
      <c r="B14" s="62" t="n">
        <v>8192</v>
      </c>
      <c r="C14" s="62" t="s">
        <v>1736</v>
      </c>
      <c r="D14" s="62" t="s">
        <v>1736</v>
      </c>
      <c r="E14" s="62" t="s">
        <v>1737</v>
      </c>
    </row>
    <row r="15" customFormat="false" ht="14.4" hidden="false" customHeight="false" outlineLevel="0" collapsed="false">
      <c r="A15" s="0" t="s">
        <v>1750</v>
      </c>
      <c r="B15" s="62" t="n">
        <v>8192</v>
      </c>
      <c r="C15" s="62" t="s">
        <v>1736</v>
      </c>
      <c r="D15" s="62" t="s">
        <v>1736</v>
      </c>
      <c r="E15" s="62" t="s">
        <v>1737</v>
      </c>
    </row>
    <row r="16" customFormat="false" ht="14.4" hidden="false" customHeight="false" outlineLevel="0" collapsed="false">
      <c r="A16" s="0" t="s">
        <v>1751</v>
      </c>
      <c r="B16" s="62" t="n">
        <v>8192</v>
      </c>
      <c r="C16" s="62" t="s">
        <v>1736</v>
      </c>
      <c r="D16" s="62" t="s">
        <v>1736</v>
      </c>
      <c r="E16" s="62" t="s">
        <v>1737</v>
      </c>
    </row>
    <row r="17" customFormat="false" ht="14.4" hidden="false" customHeight="false" outlineLevel="0" collapsed="false">
      <c r="A17" s="0" t="s">
        <v>1752</v>
      </c>
      <c r="B17" s="62" t="n">
        <v>4096</v>
      </c>
      <c r="C17" s="62" t="s">
        <v>1736</v>
      </c>
      <c r="D17" s="62" t="s">
        <v>1742</v>
      </c>
      <c r="E17" s="62" t="s">
        <v>1737</v>
      </c>
    </row>
    <row r="18" customFormat="false" ht="14.4" hidden="false" customHeight="false" outlineLevel="0" collapsed="false">
      <c r="A18" s="0" t="s">
        <v>1753</v>
      </c>
      <c r="B18" s="62" t="n">
        <v>4096</v>
      </c>
      <c r="C18" s="62" t="s">
        <v>1736</v>
      </c>
      <c r="D18" s="62" t="s">
        <v>1736</v>
      </c>
      <c r="E18" s="62" t="s">
        <v>1737</v>
      </c>
    </row>
    <row r="19" customFormat="false" ht="14.4" hidden="false" customHeight="false" outlineLevel="0" collapsed="false">
      <c r="A19" s="0" t="s">
        <v>1754</v>
      </c>
      <c r="B19" s="62" t="n">
        <v>4096</v>
      </c>
      <c r="C19" s="62" t="s">
        <v>1736</v>
      </c>
      <c r="D19" s="62" t="s">
        <v>1736</v>
      </c>
      <c r="E19" s="62" t="s">
        <v>1737</v>
      </c>
    </row>
    <row r="20" customFormat="false" ht="14.4" hidden="false" customHeight="false" outlineLevel="0" collapsed="false">
      <c r="A20" s="0" t="s">
        <v>1450</v>
      </c>
      <c r="B20" s="62" t="n">
        <v>4096</v>
      </c>
      <c r="C20" s="62" t="s">
        <v>1736</v>
      </c>
      <c r="D20" s="62" t="s">
        <v>1736</v>
      </c>
      <c r="E20" s="62" t="s">
        <v>1737</v>
      </c>
    </row>
    <row r="21" customFormat="false" ht="14.4" hidden="false" customHeight="false" outlineLevel="0" collapsed="false">
      <c r="A21" s="0" t="s">
        <v>1755</v>
      </c>
      <c r="B21" s="62" t="n">
        <v>4096</v>
      </c>
      <c r="C21" s="62" t="s">
        <v>1736</v>
      </c>
      <c r="D21" s="62" t="s">
        <v>1736</v>
      </c>
      <c r="E21" s="62" t="s">
        <v>1737</v>
      </c>
    </row>
    <row r="22" customFormat="false" ht="14.4" hidden="false" customHeight="false" outlineLevel="0" collapsed="false">
      <c r="A22" s="0" t="s">
        <v>1756</v>
      </c>
      <c r="B22" s="62" t="n">
        <v>4096</v>
      </c>
      <c r="C22" s="62" t="s">
        <v>1736</v>
      </c>
      <c r="D22" s="62" t="s">
        <v>1736</v>
      </c>
      <c r="E22" s="62" t="s">
        <v>1737</v>
      </c>
    </row>
    <row r="23" customFormat="false" ht="14.4" hidden="false" customHeight="false" outlineLevel="0" collapsed="false">
      <c r="A23" s="0" t="s">
        <v>1757</v>
      </c>
      <c r="B23" s="62" t="n">
        <v>4096</v>
      </c>
      <c r="C23" s="62" t="s">
        <v>1736</v>
      </c>
      <c r="D23" s="62" t="s">
        <v>1736</v>
      </c>
      <c r="E23" s="62" t="s">
        <v>1737</v>
      </c>
    </row>
    <row r="24" customFormat="false" ht="14.4" hidden="false" customHeight="false" outlineLevel="0" collapsed="false">
      <c r="A24" s="0" t="s">
        <v>1758</v>
      </c>
      <c r="B24" s="62" t="n">
        <v>4096</v>
      </c>
      <c r="C24" s="62" t="s">
        <v>1736</v>
      </c>
      <c r="D24" s="62" t="s">
        <v>1736</v>
      </c>
      <c r="E24" s="62" t="s">
        <v>1737</v>
      </c>
    </row>
    <row r="25" customFormat="false" ht="14.4" hidden="false" customHeight="false" outlineLevel="0" collapsed="false">
      <c r="A25" s="0" t="s">
        <v>1759</v>
      </c>
      <c r="B25" s="62" t="n">
        <v>4096</v>
      </c>
      <c r="C25" s="62" t="s">
        <v>1736</v>
      </c>
      <c r="D25" s="62" t="s">
        <v>1736</v>
      </c>
      <c r="E25" s="62" t="s">
        <v>1737</v>
      </c>
    </row>
    <row r="26" customFormat="false" ht="14.4" hidden="false" customHeight="false" outlineLevel="0" collapsed="false">
      <c r="A26" s="0" t="s">
        <v>1760</v>
      </c>
      <c r="B26" s="62" t="n">
        <v>4096</v>
      </c>
      <c r="C26" s="62" t="s">
        <v>1736</v>
      </c>
      <c r="D26" s="62" t="s">
        <v>1736</v>
      </c>
      <c r="E26" s="62" t="s">
        <v>1737</v>
      </c>
    </row>
    <row r="27" customFormat="false" ht="14.4" hidden="false" customHeight="false" outlineLevel="0" collapsed="false">
      <c r="B27" s="62"/>
      <c r="C27" s="62"/>
      <c r="D27" s="62"/>
      <c r="E27" s="62"/>
    </row>
    <row r="28" customFormat="false" ht="14.4" hidden="false" customHeight="false" outlineLevel="0" collapsed="false">
      <c r="B28" s="62"/>
      <c r="C28" s="62"/>
      <c r="D28" s="62"/>
      <c r="E28" s="62"/>
    </row>
    <row r="29" customFormat="false" ht="14.4" hidden="false" customHeight="false" outlineLevel="0" collapsed="false">
      <c r="B29" s="62"/>
      <c r="C29" s="62"/>
      <c r="D29" s="62"/>
      <c r="E29" s="62"/>
    </row>
    <row r="30" customFormat="false" ht="14.4" hidden="false" customHeight="false" outlineLevel="0" collapsed="false">
      <c r="B30" s="62"/>
      <c r="C30" s="62"/>
      <c r="D30" s="62"/>
      <c r="E30" s="62"/>
    </row>
    <row r="31" customFormat="false" ht="14.4" hidden="false" customHeight="false" outlineLevel="0" collapsed="false">
      <c r="B31" s="62"/>
      <c r="C31" s="62"/>
      <c r="D31" s="62"/>
      <c r="E31" s="62"/>
    </row>
    <row r="32" customFormat="false" ht="14.4" hidden="false" customHeight="false" outlineLevel="0" collapsed="false">
      <c r="B32" s="62"/>
      <c r="C32" s="62"/>
      <c r="D32" s="62"/>
      <c r="E32" s="62"/>
    </row>
    <row r="33" customFormat="false" ht="14.4" hidden="false" customHeight="false" outlineLevel="0" collapsed="false">
      <c r="B33" s="62"/>
      <c r="C33" s="62"/>
      <c r="D33" s="62"/>
      <c r="E33" s="62"/>
    </row>
    <row r="34" customFormat="false" ht="14.4" hidden="false" customHeight="false" outlineLevel="0" collapsed="false">
      <c r="B34" s="62"/>
      <c r="C34" s="62"/>
      <c r="D34" s="62"/>
      <c r="E34" s="62"/>
    </row>
    <row r="35" customFormat="false" ht="14.4" hidden="false" customHeight="false" outlineLevel="0" collapsed="false">
      <c r="B35" s="62"/>
      <c r="C35" s="62"/>
      <c r="D35" s="62"/>
      <c r="E35" s="62"/>
    </row>
    <row r="36" customFormat="false" ht="14.4" hidden="false" customHeight="false" outlineLevel="0" collapsed="false">
      <c r="B36" s="62"/>
      <c r="C36" s="7"/>
      <c r="D36" s="7"/>
      <c r="E36" s="62"/>
    </row>
    <row r="37" customFormat="false" ht="14.4" hidden="false" customHeight="false" outlineLevel="0" collapsed="false">
      <c r="B37" s="62"/>
      <c r="C37" s="7"/>
      <c r="D37" s="7"/>
      <c r="E37" s="62"/>
    </row>
    <row r="38" customFormat="false" ht="14.4" hidden="false" customHeight="false" outlineLevel="0" collapsed="false">
      <c r="B38" s="62"/>
      <c r="C38" s="7"/>
      <c r="E38" s="62"/>
    </row>
    <row r="39" customFormat="false" ht="14.4" hidden="false" customHeight="false" outlineLevel="0" collapsed="false">
      <c r="B39" s="7"/>
      <c r="E39" s="62"/>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tabColor rgb="FF92D050"/>
    <pageSetUpPr fitToPage="false"/>
  </sheetPr>
  <dimension ref="A1:E2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E12" activeCellId="0" sqref="E12"/>
    </sheetView>
  </sheetViews>
  <sheetFormatPr defaultColWidth="11.4609375" defaultRowHeight="14.4" zeroHeight="false" outlineLevelRow="0" outlineLevelCol="0"/>
  <cols>
    <col collapsed="false" customWidth="true" hidden="false" outlineLevel="0" max="1" min="1" style="0" width="29.33"/>
    <col collapsed="false" customWidth="true" hidden="false" outlineLevel="0" max="2" min="2" style="0" width="41.44"/>
    <col collapsed="false" customWidth="true" hidden="false" outlineLevel="0" max="4" min="4" style="0" width="31.66"/>
    <col collapsed="false" customWidth="true" hidden="false" outlineLevel="0" max="5" min="5" style="0" width="100.44"/>
  </cols>
  <sheetData>
    <row r="1" customFormat="false" ht="18" hidden="false" customHeight="false" outlineLevel="0" collapsed="false">
      <c r="A1" s="191" t="s">
        <v>1761</v>
      </c>
      <c r="B1" s="191" t="s">
        <v>1762</v>
      </c>
      <c r="C1" s="191"/>
      <c r="D1" s="192"/>
      <c r="E1" s="191" t="s">
        <v>1763</v>
      </c>
    </row>
    <row r="2" customFormat="false" ht="15" hidden="false" customHeight="false" outlineLevel="0" collapsed="false">
      <c r="A2" s="0" t="s">
        <v>1764</v>
      </c>
      <c r="B2" s="0" t="s">
        <v>1432</v>
      </c>
      <c r="D2" s="194"/>
      <c r="E2" s="0" t="str">
        <f aca="false">"folder --create "&amp;$A2&amp;" --pool "&amp;B2</f>
        <v>folder --create foofolder --pool default</v>
      </c>
    </row>
    <row r="3" customFormat="false" ht="14.4" hidden="false" customHeight="false" outlineLevel="0" collapsed="false">
      <c r="B3" s="0" t="s">
        <v>1432</v>
      </c>
      <c r="E3" s="0" t="str">
        <f aca="false">"folder --create "&amp;$A3&amp;" --pool "&amp;B3</f>
        <v>folder --create  --pool default</v>
      </c>
    </row>
    <row r="4" customFormat="false" ht="14.4" hidden="false" customHeight="false" outlineLevel="0" collapsed="false">
      <c r="B4" s="0" t="s">
        <v>1432</v>
      </c>
      <c r="E4" s="0" t="str">
        <f aca="false">"folder --create "&amp;$A4&amp;" --pool "&amp;B4</f>
        <v>folder --create  --pool default</v>
      </c>
    </row>
    <row r="5" customFormat="false" ht="14.4" hidden="false" customHeight="false" outlineLevel="0" collapsed="false">
      <c r="B5" s="0" t="s">
        <v>1432</v>
      </c>
      <c r="E5" s="0" t="str">
        <f aca="false">"folder --create "&amp;$A5&amp;" --pool "&amp;B5</f>
        <v>folder --create  --pool default</v>
      </c>
    </row>
    <row r="6" customFormat="false" ht="14.4" hidden="false" customHeight="false" outlineLevel="0" collapsed="false">
      <c r="B6" s="0" t="s">
        <v>1432</v>
      </c>
      <c r="E6" s="0" t="str">
        <f aca="false">"folder --create "&amp;$A6&amp;" --pool "&amp;B6</f>
        <v>folder --create  --pool default</v>
      </c>
    </row>
    <row r="7" customFormat="false" ht="14.4" hidden="false" customHeight="false" outlineLevel="0" collapsed="false">
      <c r="B7" s="0" t="s">
        <v>1432</v>
      </c>
      <c r="E7" s="0" t="str">
        <f aca="false">"folder --create "&amp;$A7&amp;" --pool "&amp;B7</f>
        <v>folder --create  --pool default</v>
      </c>
    </row>
    <row r="8" customFormat="false" ht="14.4" hidden="false" customHeight="false" outlineLevel="0" collapsed="false">
      <c r="B8" s="0" t="s">
        <v>1432</v>
      </c>
      <c r="E8" s="0" t="str">
        <f aca="false">"folder --create "&amp;$A8&amp;" --pool "&amp;B8</f>
        <v>folder --create  --pool default</v>
      </c>
    </row>
    <row r="9" customFormat="false" ht="14.4" hidden="false" customHeight="false" outlineLevel="0" collapsed="false">
      <c r="B9" s="0" t="s">
        <v>1432</v>
      </c>
      <c r="E9" s="0" t="str">
        <f aca="false">"folder --create "&amp;$A9&amp;" --pool "&amp;B9</f>
        <v>folder --create  --pool default</v>
      </c>
    </row>
    <row r="10" customFormat="false" ht="14.4" hidden="false" customHeight="false" outlineLevel="0" collapsed="false">
      <c r="B10" s="0" t="s">
        <v>1432</v>
      </c>
      <c r="E10" s="0" t="str">
        <f aca="false">"folder --create "&amp;$A10&amp;" --pool "&amp;B10</f>
        <v>folder --create  --pool default</v>
      </c>
    </row>
    <row r="11" customFormat="false" ht="14.4" hidden="false" customHeight="false" outlineLevel="0" collapsed="false">
      <c r="B11" s="0" t="s">
        <v>1432</v>
      </c>
      <c r="E11" s="0" t="str">
        <f aca="false">"folder --create "&amp;$A11&amp;" --pool "&amp;B11</f>
        <v>folder --create  --pool default</v>
      </c>
    </row>
    <row r="12" customFormat="false" ht="14.4" hidden="false" customHeight="false" outlineLevel="0" collapsed="false">
      <c r="B12" s="0" t="s">
        <v>1432</v>
      </c>
      <c r="E12" s="0" t="str">
        <f aca="false">"folder --create "&amp;$A12&amp;" --pool "&amp;B12</f>
        <v>folder --create  --pool default</v>
      </c>
    </row>
    <row r="13" customFormat="false" ht="14.4" hidden="false" customHeight="false" outlineLevel="0" collapsed="false">
      <c r="B13" s="0" t="s">
        <v>1432</v>
      </c>
      <c r="E13" s="0" t="str">
        <f aca="false">"folder --create "&amp;$A13&amp;" --pool "&amp;B13</f>
        <v>folder --create  --pool default</v>
      </c>
    </row>
    <row r="14" customFormat="false" ht="14.4" hidden="false" customHeight="false" outlineLevel="0" collapsed="false">
      <c r="B14" s="0" t="s">
        <v>1432</v>
      </c>
      <c r="E14" s="0" t="str">
        <f aca="false">"folder --create "&amp;$A14&amp;" --pool "&amp;B14</f>
        <v>folder --create  --pool default</v>
      </c>
    </row>
    <row r="15" customFormat="false" ht="14.4" hidden="false" customHeight="false" outlineLevel="0" collapsed="false">
      <c r="B15" s="0" t="s">
        <v>1432</v>
      </c>
      <c r="E15" s="0" t="str">
        <f aca="false">"folder --create "&amp;$A15&amp;" --pool "&amp;B15</f>
        <v>folder --create  --pool default</v>
      </c>
    </row>
    <row r="16" customFormat="false" ht="14.4" hidden="false" customHeight="false" outlineLevel="0" collapsed="false">
      <c r="B16" s="0" t="s">
        <v>1432</v>
      </c>
      <c r="E16" s="0" t="str">
        <f aca="false">"folder --create "&amp;$A16&amp;" --pool "&amp;B16</f>
        <v>folder --create  --pool default</v>
      </c>
    </row>
    <row r="17" customFormat="false" ht="14.4" hidden="false" customHeight="false" outlineLevel="0" collapsed="false">
      <c r="B17" s="0" t="s">
        <v>1432</v>
      </c>
      <c r="E17" s="0" t="str">
        <f aca="false">"folder --create "&amp;$A17&amp;" --pool "&amp;B17</f>
        <v>folder --create  --pool default</v>
      </c>
    </row>
    <row r="18" customFormat="false" ht="14.4" hidden="false" customHeight="false" outlineLevel="0" collapsed="false">
      <c r="B18" s="0" t="s">
        <v>1432</v>
      </c>
      <c r="E18" s="0" t="str">
        <f aca="false">"folder --create "&amp;$A18&amp;" --pool "&amp;B18</f>
        <v>folder --create  --pool default</v>
      </c>
    </row>
    <row r="19" customFormat="false" ht="14.4" hidden="false" customHeight="false" outlineLevel="0" collapsed="false">
      <c r="B19" s="0" t="s">
        <v>1432</v>
      </c>
      <c r="E19" s="0" t="str">
        <f aca="false">"folder --create "&amp;$A19&amp;" --pool "&amp;B19</f>
        <v>folder --create  --pool default</v>
      </c>
    </row>
    <row r="20" customFormat="false" ht="14.4" hidden="false" customHeight="false" outlineLevel="0" collapsed="false">
      <c r="B20" s="0" t="s">
        <v>1432</v>
      </c>
      <c r="E20" s="0" t="str">
        <f aca="false">"folder --create "&amp;$A20&amp;" --pool "&amp;B20</f>
        <v>folder --create  --pool default</v>
      </c>
    </row>
  </sheetData>
  <dataValidations count="1">
    <dataValidation allowBlank="true" operator="between" showDropDown="false" showErrorMessage="true" showInputMessage="true" sqref="D2" type="list">
      <formula1>Initiatorgroup</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tabColor rgb="FF92D050"/>
    <pageSetUpPr fitToPage="false"/>
  </sheetPr>
  <dimension ref="A1:M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3" activeCellId="0" sqref="E23"/>
    </sheetView>
  </sheetViews>
  <sheetFormatPr defaultColWidth="11.4609375" defaultRowHeight="14.4" zeroHeight="false" outlineLevelRow="0" outlineLevelCol="0"/>
  <cols>
    <col collapsed="false" customWidth="true" hidden="false" outlineLevel="0" max="1" min="1" style="0" width="31.55"/>
    <col collapsed="false" customWidth="true" hidden="false" outlineLevel="0" max="2" min="2" style="0" width="29.66"/>
    <col collapsed="false" customWidth="true" hidden="false" outlineLevel="0" max="3" min="3" style="0" width="21.56"/>
    <col collapsed="false" customWidth="true" hidden="false" outlineLevel="0" max="4" min="4" style="0" width="2.45"/>
    <col collapsed="false" customWidth="true" hidden="false" outlineLevel="0" max="5" min="5" style="0" width="17.89"/>
    <col collapsed="false" customWidth="true" hidden="false" outlineLevel="0" max="6" min="6" style="0" width="25"/>
    <col collapsed="false" customWidth="true" hidden="false" outlineLevel="0" max="7" min="7" style="0" width="2.99"/>
    <col collapsed="false" customWidth="true" hidden="false" outlineLevel="0" max="8" min="8" style="95" width="2.99"/>
    <col collapsed="false" customWidth="true" hidden="false" outlineLevel="0" max="9" min="9" style="0" width="2.99"/>
    <col collapsed="false" customWidth="true" hidden="false" outlineLevel="0" max="10" min="10" style="0" width="78.99"/>
    <col collapsed="false" customWidth="true" hidden="false" outlineLevel="0" max="11" min="11" style="0" width="50"/>
    <col collapsed="false" customWidth="true" hidden="false" outlineLevel="0" max="12" min="12" style="0" width="48.34"/>
  </cols>
  <sheetData>
    <row r="1" s="191" customFormat="true" ht="18" hidden="false" customHeight="false" outlineLevel="0" collapsed="false">
      <c r="A1" s="191" t="s">
        <v>1765</v>
      </c>
      <c r="B1" s="191" t="s">
        <v>1730</v>
      </c>
      <c r="C1" s="191" t="s">
        <v>1766</v>
      </c>
      <c r="E1" s="191" t="s">
        <v>1767</v>
      </c>
      <c r="F1" s="191" t="s">
        <v>1768</v>
      </c>
      <c r="H1" s="192"/>
      <c r="J1" s="191" t="s">
        <v>1769</v>
      </c>
      <c r="K1" s="191" t="s">
        <v>1770</v>
      </c>
    </row>
    <row r="2" customFormat="false" ht="15" hidden="false" customHeight="false" outlineLevel="0" collapsed="false">
      <c r="A2" s="0" t="s">
        <v>1771</v>
      </c>
      <c r="B2" s="126" t="s">
        <v>1450</v>
      </c>
      <c r="C2" s="0" t="n">
        <v>10240</v>
      </c>
      <c r="E2" s="95" t="s">
        <v>1723</v>
      </c>
      <c r="F2" s="126" t="s">
        <v>1772</v>
      </c>
      <c r="J2" s="0" t="str">
        <f aca="false">"vol --create "&amp;A2&amp;" --size "&amp;C2&amp;" --perfpolicy """&amp;B2&amp;""""&amp;" --multi_initiator "&amp;F2</f>
        <v>vol --create foo --size 10240 --perfpolicy "VMware ESX 5" --multi_initiator yes</v>
      </c>
      <c r="K2" s="0" t="str">
        <f aca="false">"vol --addacl "&amp;A2&amp;" --initiatorgrp "&amp;E2</f>
        <v>vol --addacl foo --initiatorgrp ESXi</v>
      </c>
      <c r="M2" s="0" t="s">
        <v>1772</v>
      </c>
    </row>
    <row r="3" customFormat="false" ht="14.4" hidden="false" customHeight="false" outlineLevel="0" collapsed="false">
      <c r="B3" s="126"/>
      <c r="E3" s="95"/>
      <c r="F3" s="126"/>
      <c r="J3" s="0" t="str">
        <f aca="false">"vol --create "&amp;A3&amp;" --size "&amp;C3&amp;" --perfpolicy """&amp;B3&amp;""""&amp;" --multi_initiator "&amp;F3</f>
        <v>vol --create  --size  --perfpolicy "" --multi_initiator </v>
      </c>
      <c r="K3" s="0" t="str">
        <f aca="false">"vol --addacl "&amp;A3&amp;" --initiatorgrp "&amp;E3</f>
        <v>vol --addacl  --initiatorgrp </v>
      </c>
      <c r="M3" s="0" t="s">
        <v>1773</v>
      </c>
    </row>
    <row r="4" customFormat="false" ht="14.4" hidden="false" customHeight="false" outlineLevel="0" collapsed="false">
      <c r="B4" s="126"/>
      <c r="E4" s="95"/>
      <c r="F4" s="126"/>
      <c r="J4" s="0" t="str">
        <f aca="false">"vol --create "&amp;A4&amp;" --size "&amp;C4&amp;" --perfpolicy """&amp;B4&amp;""""&amp;" --multi_initiator "&amp;F4</f>
        <v>vol --create  --size  --perfpolicy "" --multi_initiator </v>
      </c>
      <c r="K4" s="0" t="str">
        <f aca="false">"vol --addacl "&amp;A4&amp;" --initiatorgrp "&amp;E4</f>
        <v>vol --addacl  --initiatorgrp </v>
      </c>
    </row>
    <row r="5" customFormat="false" ht="14.4" hidden="false" customHeight="false" outlineLevel="0" collapsed="false">
      <c r="B5" s="126"/>
      <c r="E5" s="95"/>
      <c r="F5" s="126"/>
      <c r="J5" s="0" t="str">
        <f aca="false">"vol --create "&amp;A5&amp;" --size "&amp;C5&amp;" --perfpolicy """&amp;B5&amp;""""&amp;" --multi_initiator "&amp;F5</f>
        <v>vol --create  --size  --perfpolicy "" --multi_initiator </v>
      </c>
      <c r="K5" s="0" t="str">
        <f aca="false">"vol --addacl "&amp;A5&amp;" --initiatorgrp "&amp;E5</f>
        <v>vol --addacl  --initiatorgrp </v>
      </c>
    </row>
    <row r="6" customFormat="false" ht="14.4" hidden="false" customHeight="false" outlineLevel="0" collapsed="false">
      <c r="B6" s="126"/>
      <c r="E6" s="95"/>
      <c r="F6" s="126"/>
      <c r="J6" s="0" t="str">
        <f aca="false">"vol --create "&amp;A6&amp;" --size "&amp;C6&amp;" --perfpolicy """&amp;B6&amp;""""&amp;" --multi_initiator "&amp;F6</f>
        <v>vol --create  --size  --perfpolicy "" --multi_initiator </v>
      </c>
      <c r="K6" s="0" t="str">
        <f aca="false">"vol --addacl "&amp;A6&amp;" --initiatorgrp "&amp;E6</f>
        <v>vol --addacl  --initiatorgrp </v>
      </c>
    </row>
    <row r="7" customFormat="false" ht="14.4" hidden="false" customHeight="false" outlineLevel="0" collapsed="false">
      <c r="B7" s="126"/>
      <c r="E7" s="95"/>
      <c r="F7" s="126"/>
      <c r="J7" s="0" t="str">
        <f aca="false">"vol --create "&amp;A7&amp;" --size "&amp;C7&amp;" --perfpolicy """&amp;B7&amp;""""&amp;" --multi_initiator "&amp;F7</f>
        <v>vol --create  --size  --perfpolicy "" --multi_initiator </v>
      </c>
      <c r="K7" s="0" t="str">
        <f aca="false">"vol --addacl "&amp;A7&amp;" --initiatorgrp "&amp;E7</f>
        <v>vol --addacl  --initiatorgrp </v>
      </c>
    </row>
    <row r="8" customFormat="false" ht="14.4" hidden="false" customHeight="false" outlineLevel="0" collapsed="false">
      <c r="B8" s="126"/>
      <c r="E8" s="95"/>
      <c r="F8" s="126"/>
      <c r="J8" s="0" t="str">
        <f aca="false">"vol --create "&amp;A8&amp;" --size "&amp;C8&amp;" --perfpolicy """&amp;B8&amp;""""&amp;" --multi_initiator "&amp;F8</f>
        <v>vol --create  --size  --perfpolicy "" --multi_initiator </v>
      </c>
      <c r="K8" s="0" t="str">
        <f aca="false">"vol --addacl "&amp;A8&amp;" --initiatorgrp "&amp;E8</f>
        <v>vol --addacl  --initiatorgrp </v>
      </c>
    </row>
    <row r="9" customFormat="false" ht="14.4" hidden="false" customHeight="false" outlineLevel="0" collapsed="false">
      <c r="B9" s="126"/>
      <c r="E9" s="95"/>
      <c r="F9" s="126"/>
      <c r="J9" s="0" t="str">
        <f aca="false">"vol --create "&amp;A9&amp;" --size "&amp;C9&amp;" --perfpolicy """&amp;B9&amp;""""&amp;" --multi_initiator "&amp;F9</f>
        <v>vol --create  --size  --perfpolicy "" --multi_initiator </v>
      </c>
      <c r="K9" s="0" t="str">
        <f aca="false">"vol --addacl "&amp;A9&amp;" --initiatorgrp "&amp;E9</f>
        <v>vol --addacl  --initiatorgrp </v>
      </c>
    </row>
    <row r="10" customFormat="false" ht="14.4" hidden="false" customHeight="false" outlineLevel="0" collapsed="false">
      <c r="B10" s="126"/>
      <c r="E10" s="95"/>
      <c r="F10" s="126"/>
      <c r="J10" s="0" t="str">
        <f aca="false">"vol --create "&amp;A10&amp;" --size "&amp;C10&amp;" --perfpolicy """&amp;B10&amp;""""&amp;" --multi_initiator "&amp;F10</f>
        <v>vol --create  --size  --perfpolicy "" --multi_initiator </v>
      </c>
      <c r="K10" s="0" t="str">
        <f aca="false">"vol --addacl "&amp;A10&amp;" --initiatorgrp "&amp;E10</f>
        <v>vol --addacl  --initiatorgrp </v>
      </c>
    </row>
    <row r="11" customFormat="false" ht="14.4" hidden="false" customHeight="false" outlineLevel="0" collapsed="false">
      <c r="B11" s="126"/>
      <c r="E11" s="95"/>
      <c r="F11" s="126"/>
      <c r="J11" s="0" t="str">
        <f aca="false">"vol --create "&amp;A11&amp;" --size "&amp;C11&amp;" --perfpolicy """&amp;B11&amp;""""&amp;" --multi_initiator "&amp;F11</f>
        <v>vol --create  --size  --perfpolicy "" --multi_initiator </v>
      </c>
      <c r="K11" s="0" t="str">
        <f aca="false">"vol --addacl "&amp;A11&amp;" --initiatorgrp "&amp;E11</f>
        <v>vol --addacl  --initiatorgrp </v>
      </c>
    </row>
    <row r="12" customFormat="false" ht="14.4" hidden="false" customHeight="false" outlineLevel="0" collapsed="false">
      <c r="B12" s="126"/>
      <c r="E12" s="95"/>
      <c r="F12" s="126"/>
      <c r="J12" s="0" t="str">
        <f aca="false">"vol --create "&amp;A12&amp;" --size "&amp;C12&amp;" --perfpolicy """&amp;B12&amp;""""&amp;" --multi_initiator "&amp;F12</f>
        <v>vol --create  --size  --perfpolicy "" --multi_initiator </v>
      </c>
      <c r="K12" s="0" t="str">
        <f aca="false">"vol --addacl "&amp;A12&amp;" --initiatorgrp "&amp;E12</f>
        <v>vol --addacl  --initiatorgrp </v>
      </c>
    </row>
    <row r="13" customFormat="false" ht="14.4" hidden="false" customHeight="false" outlineLevel="0" collapsed="false">
      <c r="B13" s="126"/>
      <c r="E13" s="95"/>
      <c r="F13" s="126"/>
      <c r="J13" s="0" t="str">
        <f aca="false">"vol --create "&amp;A13&amp;" --size "&amp;C13&amp;" --perfpolicy """&amp;B13&amp;""""&amp;" --multi_initiator "&amp;F13</f>
        <v>vol --create  --size  --perfpolicy "" --multi_initiator </v>
      </c>
      <c r="K13" s="0" t="str">
        <f aca="false">"vol --addacl "&amp;A13&amp;" --initiatorgrp "&amp;E13</f>
        <v>vol --addacl  --initiatorgrp </v>
      </c>
    </row>
    <row r="14" customFormat="false" ht="14.4" hidden="false" customHeight="false" outlineLevel="0" collapsed="false">
      <c r="B14" s="126"/>
      <c r="E14" s="95"/>
      <c r="F14" s="126"/>
      <c r="J14" s="0" t="str">
        <f aca="false">"vol --create "&amp;A14&amp;" --size "&amp;C14&amp;" --perfpolicy """&amp;B14&amp;""""&amp;" --multi_initiator "&amp;F14</f>
        <v>vol --create  --size  --perfpolicy "" --multi_initiator </v>
      </c>
      <c r="K14" s="0" t="str">
        <f aca="false">"vol --addacl "&amp;A14&amp;" --initiatorgrp "&amp;E14</f>
        <v>vol --addacl  --initiatorgrp </v>
      </c>
    </row>
    <row r="15" customFormat="false" ht="14.4" hidden="false" customHeight="false" outlineLevel="0" collapsed="false">
      <c r="B15" s="126"/>
      <c r="E15" s="95"/>
      <c r="F15" s="126"/>
      <c r="J15" s="0" t="str">
        <f aca="false">"vol --create "&amp;A15&amp;" --size "&amp;C15&amp;" --perfpolicy """&amp;B15&amp;""""&amp;" --multi_initiator "&amp;F15</f>
        <v>vol --create  --size  --perfpolicy "" --multi_initiator </v>
      </c>
      <c r="K15" s="0" t="str">
        <f aca="false">"vol --addacl "&amp;A15&amp;" --initiatorgrp "&amp;E15</f>
        <v>vol --addacl  --initiatorgrp </v>
      </c>
    </row>
    <row r="16" customFormat="false" ht="14.4" hidden="false" customHeight="false" outlineLevel="0" collapsed="false">
      <c r="B16" s="126"/>
      <c r="E16" s="95"/>
      <c r="F16" s="126"/>
      <c r="J16" s="0" t="str">
        <f aca="false">"vol --create "&amp;A16&amp;" --size "&amp;C16&amp;" --perfpolicy """&amp;B16&amp;""""&amp;" --multi_initiator "&amp;F16</f>
        <v>vol --create  --size  --perfpolicy "" --multi_initiator </v>
      </c>
      <c r="K16" s="0" t="str">
        <f aca="false">"vol --addacl "&amp;A16&amp;" --initiatorgrp "&amp;E16</f>
        <v>vol --addacl  --initiatorgrp </v>
      </c>
    </row>
    <row r="17" customFormat="false" ht="14.4" hidden="false" customHeight="false" outlineLevel="0" collapsed="false">
      <c r="B17" s="126"/>
      <c r="E17" s="95"/>
      <c r="F17" s="126"/>
      <c r="J17" s="0" t="str">
        <f aca="false">"vol --create "&amp;A17&amp;" --size "&amp;C17&amp;" --perfpolicy """&amp;B17&amp;""""&amp;" --multi_initiator "&amp;F17</f>
        <v>vol --create  --size  --perfpolicy "" --multi_initiator </v>
      </c>
      <c r="K17" s="0" t="str">
        <f aca="false">"vol --addacl "&amp;A17&amp;" --initiatorgrp "&amp;E17</f>
        <v>vol --addacl  --initiatorgrp </v>
      </c>
    </row>
    <row r="18" customFormat="false" ht="14.4" hidden="false" customHeight="false" outlineLevel="0" collapsed="false">
      <c r="B18" s="126"/>
      <c r="E18" s="95"/>
      <c r="F18" s="126"/>
      <c r="J18" s="0" t="str">
        <f aca="false">"vol --create "&amp;A18&amp;" --size "&amp;C18&amp;" --perfpolicy """&amp;B18&amp;""""&amp;" --multi_initiator "&amp;F18</f>
        <v>vol --create  --size  --perfpolicy "" --multi_initiator </v>
      </c>
      <c r="K18" s="0" t="str">
        <f aca="false">"vol --addacl "&amp;A18&amp;" --initiatorgrp "&amp;E18</f>
        <v>vol --addacl  --initiatorgrp </v>
      </c>
    </row>
    <row r="19" customFormat="false" ht="14.4" hidden="false" customHeight="false" outlineLevel="0" collapsed="false">
      <c r="B19" s="126"/>
      <c r="E19" s="95"/>
      <c r="F19" s="126"/>
      <c r="J19" s="0" t="str">
        <f aca="false">"vol --create "&amp;A19&amp;" --size "&amp;C19&amp;" --perfpolicy """&amp;B19&amp;""""&amp;" --multi_initiator "&amp;F19</f>
        <v>vol --create  --size  --perfpolicy "" --multi_initiator </v>
      </c>
      <c r="K19" s="0" t="str">
        <f aca="false">"vol --addacl "&amp;A19&amp;" --initiatorgrp "&amp;E19</f>
        <v>vol --addacl  --initiatorgrp </v>
      </c>
    </row>
    <row r="20" customFormat="false" ht="14.4" hidden="false" customHeight="false" outlineLevel="0" collapsed="false">
      <c r="B20" s="126"/>
      <c r="E20" s="95"/>
      <c r="F20" s="126"/>
      <c r="J20" s="0" t="str">
        <f aca="false">"vol --create "&amp;A20&amp;" --size "&amp;C20&amp;" --perfpolicy """&amp;B20&amp;""""&amp;" --multi_initiator "&amp;F20</f>
        <v>vol --create  --size  --perfpolicy "" --multi_initiator </v>
      </c>
      <c r="K20" s="0" t="str">
        <f aca="false">"vol --addacl "&amp;A20&amp;" --initiatorgrp "&amp;E20</f>
        <v>vol --addacl  --initiatorgrp </v>
      </c>
    </row>
    <row r="21" customFormat="false" ht="14.4" hidden="false" customHeight="false" outlineLevel="0" collapsed="false">
      <c r="B21" s="126"/>
      <c r="E21" s="95"/>
      <c r="F21" s="126"/>
      <c r="J21" s="0" t="str">
        <f aca="false">"vol --create "&amp;A21&amp;" --size "&amp;C21&amp;" --perfpolicy """&amp;B21&amp;""""&amp;" --multi_initiator "&amp;F21</f>
        <v>vol --create  --size  --perfpolicy "" --multi_initiator </v>
      </c>
      <c r="K21" s="0" t="str">
        <f aca="false">"vol --addacl "&amp;A21&amp;" --initiatorgrp "&amp;E21</f>
        <v>vol --addacl  --initiatorgrp </v>
      </c>
    </row>
    <row r="22" customFormat="false" ht="14.4" hidden="false" customHeight="false" outlineLevel="0" collapsed="false">
      <c r="B22" s="126"/>
      <c r="E22" s="95"/>
      <c r="F22" s="126"/>
      <c r="J22" s="0" t="str">
        <f aca="false">"vol --create "&amp;A22&amp;" --size "&amp;C22&amp;" --perfpolicy """&amp;B22&amp;""""&amp;" --multi_initiator "&amp;F22</f>
        <v>vol --create  --size  --perfpolicy "" --multi_initiator </v>
      </c>
      <c r="K22" s="0" t="str">
        <f aca="false">"vol --addacl "&amp;A22&amp;" --initiatorgrp "&amp;E22</f>
        <v>vol --addacl  --initiatorgrp </v>
      </c>
    </row>
    <row r="23" customFormat="false" ht="14.4" hidden="false" customHeight="false" outlineLevel="0" collapsed="false">
      <c r="B23" s="126"/>
      <c r="E23" s="95"/>
      <c r="F23" s="126"/>
      <c r="J23" s="0" t="str">
        <f aca="false">"vol --create "&amp;A23&amp;" --size "&amp;C23&amp;" --perfpolicy """&amp;B23&amp;""""&amp;" --multi_initiator "&amp;F23</f>
        <v>vol --create  --size  --perfpolicy "" --multi_initiator </v>
      </c>
      <c r="K23" s="0" t="str">
        <f aca="false">"vol --addacl "&amp;A23&amp;" --initiatorgrp "&amp;E23</f>
        <v>vol --addacl  --initiatorgrp </v>
      </c>
    </row>
    <row r="24" customFormat="false" ht="14.4" hidden="false" customHeight="false" outlineLevel="0" collapsed="false">
      <c r="B24" s="126"/>
      <c r="E24" s="95"/>
      <c r="F24" s="126"/>
      <c r="J24" s="0" t="str">
        <f aca="false">"vol --create "&amp;A24&amp;" --size "&amp;C24&amp;" --perfpolicy """&amp;B24&amp;""""&amp;" --multi_initiator "&amp;F24</f>
        <v>vol --create  --size  --perfpolicy "" --multi_initiator </v>
      </c>
      <c r="K24" s="0" t="str">
        <f aca="false">"vol --addacl "&amp;A24&amp;" --initiatorgrp "&amp;E24</f>
        <v>vol --addacl  --initiatorgrp </v>
      </c>
    </row>
    <row r="25" customFormat="false" ht="14.4" hidden="false" customHeight="false" outlineLevel="0" collapsed="false">
      <c r="B25" s="126"/>
      <c r="E25" s="95"/>
      <c r="F25" s="126"/>
      <c r="J25" s="0" t="str">
        <f aca="false">"vol --create "&amp;A25&amp;" --size "&amp;C25&amp;" --perfpolicy """&amp;B25&amp;""""&amp;" --multi_initiator "&amp;F25</f>
        <v>vol --create  --size  --perfpolicy "" --multi_initiator </v>
      </c>
      <c r="K25" s="0" t="str">
        <f aca="false">"vol --addacl "&amp;A25&amp;" --initiatorgrp "&amp;E25</f>
        <v>vol --addacl  --initiatorgrp </v>
      </c>
    </row>
    <row r="26" customFormat="false" ht="14.4" hidden="false" customHeight="false" outlineLevel="0" collapsed="false">
      <c r="B26" s="126"/>
      <c r="E26" s="95"/>
      <c r="F26" s="126"/>
      <c r="J26" s="0" t="str">
        <f aca="false">"vol --create "&amp;A26&amp;" --size "&amp;C26&amp;" --perfpolicy """&amp;B26&amp;""""&amp;" --multi_initiator "&amp;F26</f>
        <v>vol --create  --size  --perfpolicy "" --multi_initiator </v>
      </c>
      <c r="K26" s="0" t="str">
        <f aca="false">"vol --addacl "&amp;A26&amp;" --initiatorgrp "&amp;E26</f>
        <v>vol --addacl  --initiatorgrp </v>
      </c>
    </row>
    <row r="27" customFormat="false" ht="14.4" hidden="false" customHeight="false" outlineLevel="0" collapsed="false">
      <c r="B27" s="126"/>
      <c r="E27" s="95"/>
      <c r="F27" s="126"/>
      <c r="J27" s="0" t="str">
        <f aca="false">"vol --create "&amp;A27&amp;" --size "&amp;C27&amp;" --perfpolicy """&amp;B27&amp;""""&amp;" --multi_initiator "&amp;F27</f>
        <v>vol --create  --size  --perfpolicy "" --multi_initiator </v>
      </c>
      <c r="K27" s="0" t="str">
        <f aca="false">"vol --addacl "&amp;A27&amp;" --initiatorgrp "&amp;E27</f>
        <v>vol --addacl  --initiatorgrp </v>
      </c>
    </row>
    <row r="28" customFormat="false" ht="14.4" hidden="false" customHeight="false" outlineLevel="0" collapsed="false">
      <c r="B28" s="126"/>
      <c r="E28" s="95"/>
      <c r="F28" s="126"/>
      <c r="J28" s="0" t="str">
        <f aca="false">"vol --create "&amp;A28&amp;" --size "&amp;C28&amp;" --perfpolicy """&amp;B28&amp;""""&amp;" --multi_initiator "&amp;F28</f>
        <v>vol --create  --size  --perfpolicy "" --multi_initiator </v>
      </c>
      <c r="K28" s="0" t="str">
        <f aca="false">"vol --addacl "&amp;A28&amp;" --initiatorgrp "&amp;E28</f>
        <v>vol --addacl  --initiatorgrp </v>
      </c>
    </row>
    <row r="29" customFormat="false" ht="14.4" hidden="false" customHeight="false" outlineLevel="0" collapsed="false">
      <c r="B29" s="126"/>
      <c r="E29" s="95"/>
      <c r="F29" s="126"/>
      <c r="J29" s="0" t="str">
        <f aca="false">"vol --create "&amp;A29&amp;" --size "&amp;C29&amp;" --perfpolicy """&amp;B29&amp;""""&amp;" --multi_initiator "&amp;F29</f>
        <v>vol --create  --size  --perfpolicy "" --multi_initiator </v>
      </c>
      <c r="K29" s="0" t="str">
        <f aca="false">"vol --addacl "&amp;A29&amp;" --initiatorgrp "&amp;E29</f>
        <v>vol --addacl  --initiatorgrp </v>
      </c>
    </row>
    <row r="30" customFormat="false" ht="14.4" hidden="false" customHeight="false" outlineLevel="0" collapsed="false">
      <c r="B30" s="126"/>
      <c r="E30" s="95"/>
      <c r="F30" s="126"/>
      <c r="J30" s="0" t="str">
        <f aca="false">"vol --create "&amp;A30&amp;" --size "&amp;C30&amp;" --perfpolicy """&amp;B30&amp;""""&amp;" --multi_initiator "&amp;F30</f>
        <v>vol --create  --size  --perfpolicy "" --multi_initiator </v>
      </c>
      <c r="K30" s="0" t="str">
        <f aca="false">"vol --addacl "&amp;A30&amp;" --initiatorgrp "&amp;E30</f>
        <v>vol --addacl  --initiatorgrp </v>
      </c>
    </row>
    <row r="31" customFormat="false" ht="14.4" hidden="false" customHeight="false" outlineLevel="0" collapsed="false">
      <c r="B31" s="126"/>
      <c r="E31" s="95"/>
      <c r="F31" s="126"/>
      <c r="J31" s="0" t="str">
        <f aca="false">"vol --create "&amp;A31&amp;" --size "&amp;C31&amp;" --perfpolicy """&amp;B31&amp;""""&amp;" --multi_initiator "&amp;F31</f>
        <v>vol --create  --size  --perfpolicy "" --multi_initiator </v>
      </c>
      <c r="K31" s="0" t="str">
        <f aca="false">"vol --addacl "&amp;A31&amp;" --initiatorgrp "&amp;E31</f>
        <v>vol --addacl  --initiatorgrp </v>
      </c>
    </row>
    <row r="32" customFormat="false" ht="14.4" hidden="false" customHeight="false" outlineLevel="0" collapsed="false">
      <c r="B32" s="126"/>
      <c r="E32" s="95"/>
      <c r="F32" s="126"/>
      <c r="J32" s="0" t="str">
        <f aca="false">"vol --create "&amp;A32&amp;" --size "&amp;C32&amp;" --perfpolicy """&amp;B32&amp;""""&amp;" --multi_initiator "&amp;F32</f>
        <v>vol --create  --size  --perfpolicy "" --multi_initiator </v>
      </c>
      <c r="K32" s="0" t="str">
        <f aca="false">"vol --addacl "&amp;A32&amp;" --initiatorgrp "&amp;E32</f>
        <v>vol --addacl  --initiatorgrp </v>
      </c>
    </row>
    <row r="33" customFormat="false" ht="14.4" hidden="false" customHeight="false" outlineLevel="0" collapsed="false">
      <c r="B33" s="126"/>
      <c r="E33" s="95"/>
      <c r="F33" s="126"/>
      <c r="J33" s="0" t="str">
        <f aca="false">"vol --create "&amp;A33&amp;" --size "&amp;C33&amp;" --perfpolicy """&amp;B33&amp;""""&amp;" --multi_initiator "&amp;F33</f>
        <v>vol --create  --size  --perfpolicy "" --multi_initiator </v>
      </c>
      <c r="K33" s="0" t="str">
        <f aca="false">"vol --addacl "&amp;A33&amp;" --initiatorgrp "&amp;E33</f>
        <v>vol --addacl  --initiatorgrp </v>
      </c>
    </row>
    <row r="34" customFormat="false" ht="14.4" hidden="false" customHeight="false" outlineLevel="0" collapsed="false">
      <c r="B34" s="126"/>
      <c r="E34" s="95"/>
      <c r="F34" s="126"/>
      <c r="J34" s="0" t="str">
        <f aca="false">"vol --create "&amp;A34&amp;" --size "&amp;C34&amp;" --perfpolicy """&amp;B34&amp;""""&amp;" --multi_initiator "&amp;F34</f>
        <v>vol --create  --size  --perfpolicy "" --multi_initiator </v>
      </c>
      <c r="K34" s="0" t="str">
        <f aca="false">"vol --addacl "&amp;A34&amp;" --initiatorgrp "&amp;E34</f>
        <v>vol --addacl  --initiatorgrp </v>
      </c>
    </row>
    <row r="35" customFormat="false" ht="14.4" hidden="false" customHeight="false" outlineLevel="0" collapsed="false">
      <c r="B35" s="126"/>
      <c r="E35" s="95"/>
      <c r="F35" s="126"/>
      <c r="J35" s="0" t="str">
        <f aca="false">"vol --create "&amp;A35&amp;" --size "&amp;C35&amp;" --perfpolicy """&amp;B35&amp;""""&amp;" --multi_initiator "&amp;F35</f>
        <v>vol --create  --size  --perfpolicy "" --multi_initiator </v>
      </c>
      <c r="K35" s="0" t="str">
        <f aca="false">"vol --addacl "&amp;A35&amp;" --initiatorgrp "&amp;E35</f>
        <v>vol --addacl  --initiatorgrp </v>
      </c>
    </row>
    <row r="36" customFormat="false" ht="14.4" hidden="false" customHeight="false" outlineLevel="0" collapsed="false">
      <c r="B36" s="126"/>
      <c r="E36" s="95"/>
      <c r="F36" s="126"/>
      <c r="J36" s="0" t="str">
        <f aca="false">"vol --create "&amp;A36&amp;" --size "&amp;C36&amp;" --perfpolicy """&amp;B36&amp;""""&amp;" --multi_initiator "&amp;F36</f>
        <v>vol --create  --size  --perfpolicy "" --multi_initiator </v>
      </c>
      <c r="K36" s="0" t="str">
        <f aca="false">"vol --addacl "&amp;A36&amp;" --initiatorgrp "&amp;E36</f>
        <v>vol --addacl  --initiatorgrp </v>
      </c>
    </row>
    <row r="37" customFormat="false" ht="14.4" hidden="false" customHeight="false" outlineLevel="0" collapsed="false">
      <c r="B37" s="126"/>
      <c r="E37" s="95"/>
      <c r="F37" s="126"/>
      <c r="J37" s="0" t="str">
        <f aca="false">"vol --create "&amp;A37&amp;" --size "&amp;C37&amp;" --perfpolicy """&amp;B37&amp;""""&amp;" --multi_initiator "&amp;F37</f>
        <v>vol --create  --size  --perfpolicy "" --multi_initiator </v>
      </c>
      <c r="K37" s="0" t="str">
        <f aca="false">"vol --addacl "&amp;A37&amp;" --initiatorgrp "&amp;E37</f>
        <v>vol --addacl  --initiatorgrp </v>
      </c>
    </row>
    <row r="38" customFormat="false" ht="14.4" hidden="false" customHeight="false" outlineLevel="0" collapsed="false">
      <c r="B38" s="126"/>
      <c r="E38" s="95"/>
      <c r="F38" s="126"/>
      <c r="J38" s="0" t="str">
        <f aca="false">"vol --create "&amp;A38&amp;" --size "&amp;C38&amp;" --perfpolicy """&amp;B38&amp;""""&amp;" --multi_initiator "&amp;F38</f>
        <v>vol --create  --size  --perfpolicy "" --multi_initiator </v>
      </c>
      <c r="K38" s="0" t="str">
        <f aca="false">"vol --addacl "&amp;A38&amp;" --initiatorgrp "&amp;E38</f>
        <v>vol --addacl  --initiatorgrp </v>
      </c>
    </row>
    <row r="39" customFormat="false" ht="14.4" hidden="false" customHeight="false" outlineLevel="0" collapsed="false">
      <c r="B39" s="126"/>
      <c r="E39" s="95"/>
      <c r="F39" s="126"/>
      <c r="J39" s="0" t="str">
        <f aca="false">"vol --create "&amp;A39&amp;" --size "&amp;C39&amp;" --perfpolicy """&amp;B39&amp;""""&amp;" --multi_initiator "&amp;F39</f>
        <v>vol --create  --size  --perfpolicy "" --multi_initiator </v>
      </c>
      <c r="K39" s="0" t="str">
        <f aca="false">"vol --addacl "&amp;A39&amp;" --initiatorgrp "&amp;E39</f>
        <v>vol --addacl  --initiatorgrp </v>
      </c>
    </row>
    <row r="40" customFormat="false" ht="14.4" hidden="false" customHeight="false" outlineLevel="0" collapsed="false">
      <c r="B40" s="126"/>
      <c r="E40" s="95"/>
      <c r="F40" s="126"/>
      <c r="J40" s="0" t="str">
        <f aca="false">"vol --create "&amp;A40&amp;" --size "&amp;C40&amp;" --perfpolicy """&amp;B40&amp;""""&amp;" --multi_initiator "&amp;F40</f>
        <v>vol --create  --size  --perfpolicy "" --multi_initiator </v>
      </c>
      <c r="K40" s="0" t="str">
        <f aca="false">"vol --addacl "&amp;A40&amp;" --initiatorgrp "&amp;E40</f>
        <v>vol --addacl  --initiatorgrp </v>
      </c>
    </row>
    <row r="41" customFormat="false" ht="14.4" hidden="false" customHeight="false" outlineLevel="0" collapsed="false">
      <c r="B41" s="126"/>
      <c r="E41" s="95"/>
      <c r="F41" s="126"/>
      <c r="J41" s="0" t="str">
        <f aca="false">"vol --create "&amp;A41&amp;" --size "&amp;C41&amp;" --perfpolicy """&amp;B41&amp;""""&amp;" --multi_initiator "&amp;F41</f>
        <v>vol --create  --size  --perfpolicy "" --multi_initiator </v>
      </c>
      <c r="K41" s="0" t="str">
        <f aca="false">"vol --addacl "&amp;A41&amp;" --initiatorgrp "&amp;E41</f>
        <v>vol --addacl  --initiatorgrp </v>
      </c>
    </row>
    <row r="42" customFormat="false" ht="14.4" hidden="false" customHeight="false" outlineLevel="0" collapsed="false">
      <c r="B42" s="126"/>
      <c r="E42" s="95"/>
      <c r="F42" s="126"/>
      <c r="J42" s="0" t="str">
        <f aca="false">"vol --create "&amp;A42&amp;" --size "&amp;C42&amp;" --perfpolicy """&amp;B42&amp;""""&amp;" --multi_initiator "&amp;F42</f>
        <v>vol --create  --size  --perfpolicy "" --multi_initiator </v>
      </c>
      <c r="K42" s="0" t="str">
        <f aca="false">"vol --addacl "&amp;A42&amp;" --initiatorgrp "&amp;E42</f>
        <v>vol --addacl  --initiatorgrp </v>
      </c>
    </row>
    <row r="43" customFormat="false" ht="14.4" hidden="false" customHeight="false" outlineLevel="0" collapsed="false">
      <c r="B43" s="126"/>
      <c r="E43" s="95"/>
      <c r="F43" s="126"/>
      <c r="J43" s="0" t="str">
        <f aca="false">"vol --create "&amp;A43&amp;" --size "&amp;C43&amp;" --perfpolicy """&amp;B43&amp;""""&amp;" --multi_initiator "&amp;F43</f>
        <v>vol --create  --size  --perfpolicy "" --multi_initiator </v>
      </c>
      <c r="K43" s="0" t="str">
        <f aca="false">"vol --addacl "&amp;A43&amp;" --initiatorgrp "&amp;E43</f>
        <v>vol --addacl  --initiatorgrp </v>
      </c>
    </row>
    <row r="44" customFormat="false" ht="14.4" hidden="false" customHeight="false" outlineLevel="0" collapsed="false">
      <c r="B44" s="126"/>
      <c r="E44" s="95"/>
      <c r="F44" s="126"/>
      <c r="J44" s="0" t="str">
        <f aca="false">"vol --create "&amp;A44&amp;" --size "&amp;C44&amp;" --perfpolicy """&amp;B44&amp;""""&amp;" --multi_initiator "&amp;F44</f>
        <v>vol --create  --size  --perfpolicy "" --multi_initiator </v>
      </c>
      <c r="K44" s="0" t="str">
        <f aca="false">"vol --addacl "&amp;A44&amp;" --initiatorgrp "&amp;E44</f>
        <v>vol --addacl  --initiatorgrp </v>
      </c>
    </row>
    <row r="45" customFormat="false" ht="14.4" hidden="false" customHeight="false" outlineLevel="0" collapsed="false">
      <c r="B45" s="126"/>
      <c r="E45" s="95"/>
      <c r="F45" s="126"/>
      <c r="J45" s="0" t="str">
        <f aca="false">"vol --create "&amp;A45&amp;" --size "&amp;C45&amp;" --perfpolicy """&amp;B45&amp;""""&amp;" --multi_initiator "&amp;F45</f>
        <v>vol --create  --size  --perfpolicy "" --multi_initiator </v>
      </c>
      <c r="K45" s="0" t="str">
        <f aca="false">"vol --addacl "&amp;A45&amp;" --initiatorgrp "&amp;E45</f>
        <v>vol --addacl  --initiatorgrp </v>
      </c>
    </row>
    <row r="46" customFormat="false" ht="14.4" hidden="false" customHeight="false" outlineLevel="0" collapsed="false">
      <c r="B46" s="126"/>
      <c r="E46" s="95"/>
      <c r="F46" s="126"/>
      <c r="J46" s="0" t="str">
        <f aca="false">"vol --create "&amp;A46&amp;" --size "&amp;C46&amp;" --perfpolicy """&amp;B46&amp;""""&amp;" --multi_initiator "&amp;F46</f>
        <v>vol --create  --size  --perfpolicy "" --multi_initiator </v>
      </c>
      <c r="K46" s="0" t="str">
        <f aca="false">"vol --addacl "&amp;A46&amp;" --initiatorgrp "&amp;E46</f>
        <v>vol --addacl  --initiatorgrp </v>
      </c>
    </row>
    <row r="47" customFormat="false" ht="14.4" hidden="false" customHeight="false" outlineLevel="0" collapsed="false">
      <c r="B47" s="126"/>
      <c r="E47" s="95"/>
      <c r="F47" s="126"/>
      <c r="J47" s="0" t="str">
        <f aca="false">"vol --create "&amp;A47&amp;" --size "&amp;C47&amp;" --perfpolicy """&amp;B47&amp;""""&amp;" --multi_initiator "&amp;F47</f>
        <v>vol --create  --size  --perfpolicy "" --multi_initiator </v>
      </c>
      <c r="K47" s="0" t="str">
        <f aca="false">"vol --addacl "&amp;A47&amp;" --initiatorgrp "&amp;E47</f>
        <v>vol --addacl  --initiatorgrp </v>
      </c>
    </row>
    <row r="48" customFormat="false" ht="14.4" hidden="false" customHeight="false" outlineLevel="0" collapsed="false">
      <c r="B48" s="126"/>
      <c r="E48" s="95"/>
      <c r="F48" s="126"/>
      <c r="J48" s="0" t="str">
        <f aca="false">"vol --create "&amp;A48&amp;" --size "&amp;C48&amp;" --perfpolicy """&amp;B48&amp;""""&amp;" --multi_initiator "&amp;F48</f>
        <v>vol --create  --size  --perfpolicy "" --multi_initiator </v>
      </c>
      <c r="K48" s="0" t="str">
        <f aca="false">"vol --addacl "&amp;A48&amp;" --initiatorgrp "&amp;E48</f>
        <v>vol --addacl  --initiatorgrp </v>
      </c>
    </row>
    <row r="49" customFormat="false" ht="14.4" hidden="false" customHeight="false" outlineLevel="0" collapsed="false">
      <c r="B49" s="126"/>
      <c r="E49" s="95"/>
      <c r="F49" s="126"/>
      <c r="J49" s="0" t="str">
        <f aca="false">"vol --create "&amp;A49&amp;" --size "&amp;C49&amp;" --perfpolicy """&amp;B49&amp;""""&amp;" --multi_initiator "&amp;F49</f>
        <v>vol --create  --size  --perfpolicy "" --multi_initiator </v>
      </c>
      <c r="K49" s="0" t="str">
        <f aca="false">"vol --addacl "&amp;A49&amp;" --initiatorgrp "&amp;E49</f>
        <v>vol --addacl  --initiatorgrp </v>
      </c>
    </row>
    <row r="50" customFormat="false" ht="14.4" hidden="false" customHeight="false" outlineLevel="0" collapsed="false">
      <c r="B50" s="126"/>
      <c r="E50" s="95"/>
      <c r="F50" s="126"/>
      <c r="J50" s="0" t="str">
        <f aca="false">"vol --create "&amp;A50&amp;" --size "&amp;C50&amp;" --perfpolicy """&amp;B50&amp;""""&amp;" --multi_initiator "&amp;F50</f>
        <v>vol --create  --size  --perfpolicy "" --multi_initiator </v>
      </c>
      <c r="K50" s="0" t="str">
        <f aca="false">"vol --addacl "&amp;A50&amp;" --initiatorgrp "&amp;E50</f>
        <v>vol --addacl  --initiatorgrp </v>
      </c>
    </row>
    <row r="51" customFormat="false" ht="14.4" hidden="false" customHeight="false" outlineLevel="0" collapsed="false">
      <c r="B51" s="126"/>
      <c r="E51" s="95"/>
      <c r="F51" s="126"/>
      <c r="J51" s="0" t="str">
        <f aca="false">"vol --create "&amp;A51&amp;" --size "&amp;C51&amp;" --perfpolicy """&amp;B51&amp;""""&amp;" --multi_initiator "&amp;F51</f>
        <v>vol --create  --size  --perfpolicy "" --multi_initiator </v>
      </c>
      <c r="K51" s="0" t="str">
        <f aca="false">"vol --addacl "&amp;A51&amp;" --initiatorgrp "&amp;E51</f>
        <v>vol --addacl  --initiatorgrp </v>
      </c>
    </row>
    <row r="52" customFormat="false" ht="14.4" hidden="false" customHeight="false" outlineLevel="0" collapsed="false">
      <c r="B52" s="126"/>
      <c r="E52" s="95"/>
      <c r="F52" s="126"/>
      <c r="J52" s="0" t="str">
        <f aca="false">"vol --create "&amp;A52&amp;" --size "&amp;C52&amp;" --perfpolicy """&amp;B52&amp;""""&amp;" --multi_initiator "&amp;F52</f>
        <v>vol --create  --size  --perfpolicy "" --multi_initiator </v>
      </c>
      <c r="K52" s="0" t="str">
        <f aca="false">"vol --addacl "&amp;A52&amp;" --initiatorgrp "&amp;E52</f>
        <v>vol --addacl  --initiatorgrp </v>
      </c>
    </row>
    <row r="53" customFormat="false" ht="14.4" hidden="false" customHeight="false" outlineLevel="0" collapsed="false">
      <c r="B53" s="126"/>
      <c r="E53" s="95"/>
      <c r="F53" s="126"/>
      <c r="J53" s="0" t="str">
        <f aca="false">"vol --create "&amp;A53&amp;" --size "&amp;C53&amp;" --perfpolicy """&amp;B53&amp;""""&amp;" --multi_initiator "&amp;F53</f>
        <v>vol --create  --size  --perfpolicy "" --multi_initiator </v>
      </c>
      <c r="K53" s="0" t="str">
        <f aca="false">"vol --addacl "&amp;A53&amp;" --initiatorgrp "&amp;E53</f>
        <v>vol --addacl  --initiatorgrp </v>
      </c>
    </row>
    <row r="54" customFormat="false" ht="14.4" hidden="false" customHeight="false" outlineLevel="0" collapsed="false">
      <c r="B54" s="126"/>
      <c r="E54" s="95"/>
      <c r="F54" s="126"/>
      <c r="J54" s="0" t="str">
        <f aca="false">"vol --create "&amp;A54&amp;" --size "&amp;C54&amp;" --perfpolicy """&amp;B54&amp;""""&amp;" --multi_initiator "&amp;F54</f>
        <v>vol --create  --size  --perfpolicy "" --multi_initiator </v>
      </c>
      <c r="K54" s="0" t="str">
        <f aca="false">"vol --addacl "&amp;A54&amp;" --initiatorgrp "&amp;E54</f>
        <v>vol --addacl  --initiatorgrp </v>
      </c>
    </row>
    <row r="55" customFormat="false" ht="14.4" hidden="false" customHeight="false" outlineLevel="0" collapsed="false">
      <c r="B55" s="126"/>
      <c r="E55" s="95"/>
      <c r="F55" s="126"/>
      <c r="J55" s="0" t="str">
        <f aca="false">"vol --create "&amp;A55&amp;" --size "&amp;C55&amp;" --perfpolicy """&amp;B55&amp;""""&amp;" --multi_initiator "&amp;F55</f>
        <v>vol --create  --size  --perfpolicy "" --multi_initiator </v>
      </c>
      <c r="K55" s="0" t="str">
        <f aca="false">"vol --addacl "&amp;A55&amp;" --initiatorgrp "&amp;E55</f>
        <v>vol --addacl  --initiatorgrp </v>
      </c>
    </row>
    <row r="56" customFormat="false" ht="14.4" hidden="false" customHeight="false" outlineLevel="0" collapsed="false">
      <c r="B56" s="126"/>
      <c r="E56" s="95"/>
      <c r="F56" s="126"/>
      <c r="J56" s="0" t="str">
        <f aca="false">"vol --create "&amp;A56&amp;" --size "&amp;C56&amp;" --perfpolicy """&amp;B56&amp;""""&amp;" --multi_initiator "&amp;F56</f>
        <v>vol --create  --size  --perfpolicy "" --multi_initiator </v>
      </c>
      <c r="K56" s="0" t="str">
        <f aca="false">"vol --addacl "&amp;A56&amp;" --initiatorgrp "&amp;E56</f>
        <v>vol --addacl  --initiatorgrp </v>
      </c>
    </row>
    <row r="57" customFormat="false" ht="14.4" hidden="false" customHeight="false" outlineLevel="0" collapsed="false">
      <c r="B57" s="126"/>
      <c r="E57" s="95"/>
      <c r="F57" s="126"/>
      <c r="J57" s="0" t="str">
        <f aca="false">"vol --create "&amp;A57&amp;" --size "&amp;C57&amp;" --perfpolicy """&amp;B57&amp;""""&amp;" --multi_initiator "&amp;F57</f>
        <v>vol --create  --size  --perfpolicy "" --multi_initiator </v>
      </c>
      <c r="K57" s="0" t="str">
        <f aca="false">"vol --addacl "&amp;A57&amp;" --initiatorgrp "&amp;E57</f>
        <v>vol --addacl  --initiatorgrp </v>
      </c>
    </row>
    <row r="58" customFormat="false" ht="14.4" hidden="false" customHeight="false" outlineLevel="0" collapsed="false">
      <c r="B58" s="126"/>
      <c r="E58" s="95"/>
      <c r="F58" s="126"/>
      <c r="J58" s="0" t="str">
        <f aca="false">"vol --create "&amp;A58&amp;" --size "&amp;C58&amp;" --perfpolicy """&amp;B58&amp;""""&amp;" --multi_initiator "&amp;F58</f>
        <v>vol --create  --size  --perfpolicy "" --multi_initiator </v>
      </c>
      <c r="K58" s="0" t="str">
        <f aca="false">"vol --addacl "&amp;A58&amp;" --initiatorgrp "&amp;E58</f>
        <v>vol --addacl  --initiatorgrp </v>
      </c>
    </row>
    <row r="59" customFormat="false" ht="14.4" hidden="false" customHeight="false" outlineLevel="0" collapsed="false">
      <c r="B59" s="126"/>
      <c r="E59" s="95"/>
      <c r="F59" s="126"/>
      <c r="J59" s="0" t="str">
        <f aca="false">"vol --create "&amp;A59&amp;" --size "&amp;C59&amp;" --perfpolicy """&amp;B59&amp;""""&amp;" --multi_initiator "&amp;F59</f>
        <v>vol --create  --size  --perfpolicy "" --multi_initiator </v>
      </c>
      <c r="K59" s="0" t="str">
        <f aca="false">"vol --addacl "&amp;A59&amp;" --initiatorgrp "&amp;E59</f>
        <v>vol --addacl  --initiatorgrp </v>
      </c>
    </row>
    <row r="60" customFormat="false" ht="14.4" hidden="false" customHeight="false" outlineLevel="0" collapsed="false">
      <c r="B60" s="126"/>
      <c r="E60" s="95"/>
      <c r="F60" s="126"/>
      <c r="J60" s="0" t="str">
        <f aca="false">"vol --create "&amp;A60&amp;" --size "&amp;C60&amp;" --perfpolicy """&amp;B60&amp;""""&amp;" --multi_initiator "&amp;F60</f>
        <v>vol --create  --size  --perfpolicy "" --multi_initiator </v>
      </c>
      <c r="K60" s="0" t="str">
        <f aca="false">"vol --addacl "&amp;A60&amp;" --initiatorgrp "&amp;E60</f>
        <v>vol --addacl  --initiatorgrp </v>
      </c>
    </row>
    <row r="61" customFormat="false" ht="14.4" hidden="false" customHeight="false" outlineLevel="0" collapsed="false">
      <c r="B61" s="126"/>
      <c r="E61" s="95"/>
      <c r="F61" s="126"/>
      <c r="J61" s="0" t="str">
        <f aca="false">"vol --create "&amp;A61&amp;" --size "&amp;C61&amp;" --perfpolicy """&amp;B61&amp;""""&amp;" --multi_initiator "&amp;F61</f>
        <v>vol --create  --size  --perfpolicy "" --multi_initiator </v>
      </c>
      <c r="K61" s="0" t="str">
        <f aca="false">"vol --addacl "&amp;A61&amp;" --initiatorgrp "&amp;E61</f>
        <v>vol --addacl  --initiatorgrp </v>
      </c>
    </row>
    <row r="62" customFormat="false" ht="14.4" hidden="false" customHeight="false" outlineLevel="0" collapsed="false">
      <c r="B62" s="126"/>
      <c r="E62" s="95"/>
      <c r="F62" s="126"/>
      <c r="J62" s="0" t="str">
        <f aca="false">"vol --create "&amp;A62&amp;" --size "&amp;C62&amp;" --perfpolicy """&amp;B62&amp;""""&amp;" --multi_initiator "&amp;F62</f>
        <v>vol --create  --size  --perfpolicy "" --multi_initiator </v>
      </c>
      <c r="K62" s="0" t="str">
        <f aca="false">"vol --addacl "&amp;A62&amp;" --initiatorgrp "&amp;E62</f>
        <v>vol --addacl  --initiatorgrp </v>
      </c>
    </row>
    <row r="63" customFormat="false" ht="14.4" hidden="false" customHeight="false" outlineLevel="0" collapsed="false">
      <c r="B63" s="126"/>
      <c r="E63" s="95"/>
      <c r="F63" s="126"/>
      <c r="J63" s="0" t="str">
        <f aca="false">"vol --create "&amp;A63&amp;" --size "&amp;C63&amp;" --perfpolicy """&amp;B63&amp;""""&amp;" --multi_initiator "&amp;F63</f>
        <v>vol --create  --size  --perfpolicy "" --multi_initiator </v>
      </c>
      <c r="K63" s="0" t="str">
        <f aca="false">"vol --addacl "&amp;A63&amp;" --initiatorgrp "&amp;E63</f>
        <v>vol --addacl  --initiatorgrp </v>
      </c>
    </row>
    <row r="64" customFormat="false" ht="14.4" hidden="false" customHeight="false" outlineLevel="0" collapsed="false">
      <c r="B64" s="126"/>
      <c r="E64" s="95"/>
      <c r="F64" s="126"/>
      <c r="J64" s="0" t="str">
        <f aca="false">"vol --create "&amp;A64&amp;" --size "&amp;C64&amp;" --perfpolicy """&amp;B64&amp;""""&amp;" --multi_initiator "&amp;F64</f>
        <v>vol --create  --size  --perfpolicy "" --multi_initiator </v>
      </c>
      <c r="K64" s="0" t="str">
        <f aca="false">"vol --addacl "&amp;A64&amp;" --initiatorgrp "&amp;E64</f>
        <v>vol --addacl  --initiatorgrp </v>
      </c>
    </row>
    <row r="65" customFormat="false" ht="14.4" hidden="false" customHeight="false" outlineLevel="0" collapsed="false">
      <c r="B65" s="126"/>
      <c r="E65" s="95"/>
      <c r="F65" s="126"/>
      <c r="J65" s="0" t="str">
        <f aca="false">"vol --create "&amp;A65&amp;" --size "&amp;C65&amp;" --perfpolicy """&amp;B65&amp;""""&amp;" --multi_initiator "&amp;F65</f>
        <v>vol --create  --size  --perfpolicy "" --multi_initiator </v>
      </c>
      <c r="K65" s="0" t="str">
        <f aca="false">"vol --addacl "&amp;A65&amp;" --initiatorgrp "&amp;E65</f>
        <v>vol --addacl  --initiatorgrp </v>
      </c>
    </row>
    <row r="66" customFormat="false" ht="14.4" hidden="false" customHeight="false" outlineLevel="0" collapsed="false">
      <c r="B66" s="126"/>
      <c r="E66" s="95"/>
      <c r="F66" s="126"/>
      <c r="J66" s="0" t="str">
        <f aca="false">"vol --create "&amp;A66&amp;" --size "&amp;C66&amp;" --perfpolicy """&amp;B66&amp;""""&amp;" --multi_initiator "&amp;F66</f>
        <v>vol --create  --size  --perfpolicy "" --multi_initiator </v>
      </c>
      <c r="K66" s="0" t="str">
        <f aca="false">"vol --addacl "&amp;A66&amp;" --initiatorgrp "&amp;E66</f>
        <v>vol --addacl  --initiatorgrp </v>
      </c>
    </row>
    <row r="67" customFormat="false" ht="14.4" hidden="false" customHeight="false" outlineLevel="0" collapsed="false">
      <c r="B67" s="126"/>
      <c r="E67" s="95"/>
      <c r="F67" s="126"/>
      <c r="J67" s="0" t="str">
        <f aca="false">"vol --create "&amp;A67&amp;" --size "&amp;C67&amp;" --perfpolicy """&amp;B67&amp;""""&amp;" --multi_initiator "&amp;F67</f>
        <v>vol --create  --size  --perfpolicy "" --multi_initiator </v>
      </c>
      <c r="K67" s="0" t="str">
        <f aca="false">"vol --addacl "&amp;A67&amp;" --initiatorgrp "&amp;E67</f>
        <v>vol --addacl  --initiatorgrp </v>
      </c>
    </row>
    <row r="68" customFormat="false" ht="14.4" hidden="false" customHeight="false" outlineLevel="0" collapsed="false">
      <c r="B68" s="126"/>
      <c r="E68" s="95"/>
      <c r="F68" s="126"/>
      <c r="J68" s="0" t="str">
        <f aca="false">"vol --create "&amp;A68&amp;" --size "&amp;C68&amp;" --perfpolicy """&amp;B68&amp;""""&amp;" --multi_initiator "&amp;F68</f>
        <v>vol --create  --size  --perfpolicy "" --multi_initiator </v>
      </c>
      <c r="K68" s="0" t="str">
        <f aca="false">"vol --addacl "&amp;A68&amp;" --initiatorgrp "&amp;E68</f>
        <v>vol --addacl  --initiatorgrp </v>
      </c>
    </row>
    <row r="69" customFormat="false" ht="14.4" hidden="false" customHeight="false" outlineLevel="0" collapsed="false">
      <c r="B69" s="126"/>
      <c r="E69" s="95"/>
      <c r="F69" s="126"/>
      <c r="J69" s="0" t="str">
        <f aca="false">"vol --create "&amp;A69&amp;" --size "&amp;C69&amp;" --perfpolicy """&amp;B69&amp;""""&amp;" --multi_initiator "&amp;F69</f>
        <v>vol --create  --size  --perfpolicy "" --multi_initiator </v>
      </c>
      <c r="K69" s="0" t="str">
        <f aca="false">"vol --addacl "&amp;A69&amp;" --initiatorgrp "&amp;E69</f>
        <v>vol --addacl  --initiatorgrp </v>
      </c>
    </row>
    <row r="70" customFormat="false" ht="14.4" hidden="false" customHeight="false" outlineLevel="0" collapsed="false">
      <c r="B70" s="126"/>
      <c r="E70" s="95"/>
      <c r="F70" s="126"/>
      <c r="J70" s="0" t="str">
        <f aca="false">"vol --create "&amp;A70&amp;" --size "&amp;C70&amp;" --perfpolicy """&amp;B70&amp;""""&amp;" --multi_initiator "&amp;F70</f>
        <v>vol --create  --size  --perfpolicy "" --multi_initiator </v>
      </c>
      <c r="K70" s="0" t="str">
        <f aca="false">"vol --addacl "&amp;A70&amp;" --initiatorgrp "&amp;E70</f>
        <v>vol --addacl  --initiatorgrp </v>
      </c>
    </row>
    <row r="71" customFormat="false" ht="14.4" hidden="false" customHeight="false" outlineLevel="0" collapsed="false">
      <c r="B71" s="126"/>
      <c r="E71" s="95"/>
      <c r="F71" s="126"/>
      <c r="J71" s="0" t="str">
        <f aca="false">"vol --create "&amp;A71&amp;" --size "&amp;C71&amp;" --perfpolicy """&amp;B71&amp;""""&amp;" --multi_initiator "&amp;F71</f>
        <v>vol --create  --size  --perfpolicy "" --multi_initiator </v>
      </c>
      <c r="K71" s="0" t="str">
        <f aca="false">"vol --addacl "&amp;A71&amp;" --initiatorgrp "&amp;E71</f>
        <v>vol --addacl  --initiatorgrp </v>
      </c>
    </row>
    <row r="72" customFormat="false" ht="14.4" hidden="false" customHeight="false" outlineLevel="0" collapsed="false">
      <c r="B72" s="126"/>
      <c r="E72" s="95"/>
      <c r="F72" s="126"/>
      <c r="J72" s="0" t="str">
        <f aca="false">"vol --create "&amp;A72&amp;" --size "&amp;C72&amp;" --perfpolicy """&amp;B72&amp;""""&amp;" --multi_initiator "&amp;F72</f>
        <v>vol --create  --size  --perfpolicy "" --multi_initiator </v>
      </c>
      <c r="K72" s="0" t="str">
        <f aca="false">"vol --addacl "&amp;A72&amp;" --initiatorgrp "&amp;E72</f>
        <v>vol --addacl  --initiatorgrp </v>
      </c>
    </row>
    <row r="73" customFormat="false" ht="14.4" hidden="false" customHeight="false" outlineLevel="0" collapsed="false">
      <c r="B73" s="126"/>
      <c r="E73" s="95"/>
      <c r="F73" s="126"/>
      <c r="J73" s="0" t="str">
        <f aca="false">"vol --create "&amp;A73&amp;" --size "&amp;C73&amp;" --perfpolicy """&amp;B73&amp;""""&amp;" --multi_initiator "&amp;F73</f>
        <v>vol --create  --size  --perfpolicy "" --multi_initiator </v>
      </c>
      <c r="K73" s="0" t="str">
        <f aca="false">"vol --addacl "&amp;A73&amp;" --initiatorgrp "&amp;E73</f>
        <v>vol --addacl  --initiatorgrp </v>
      </c>
    </row>
    <row r="74" customFormat="false" ht="14.4" hidden="false" customHeight="false" outlineLevel="0" collapsed="false">
      <c r="B74" s="126"/>
      <c r="E74" s="95"/>
      <c r="F74" s="126"/>
      <c r="J74" s="0" t="str">
        <f aca="false">"vol --create "&amp;A74&amp;" --size "&amp;C74&amp;" --perfpolicy """&amp;B74&amp;""""&amp;" --multi_initiator "&amp;F74</f>
        <v>vol --create  --size  --perfpolicy "" --multi_initiator </v>
      </c>
      <c r="K74" s="0" t="str">
        <f aca="false">"vol --addacl "&amp;A74&amp;" --initiatorgrp "&amp;E74</f>
        <v>vol --addacl  --initiatorgrp </v>
      </c>
    </row>
    <row r="75" customFormat="false" ht="14.4" hidden="false" customHeight="false" outlineLevel="0" collapsed="false">
      <c r="B75" s="126"/>
      <c r="E75" s="95"/>
      <c r="F75" s="126"/>
      <c r="J75" s="0" t="str">
        <f aca="false">"vol --create "&amp;A75&amp;" --size "&amp;C75&amp;" --perfpolicy """&amp;B75&amp;""""&amp;" --multi_initiator "&amp;F75</f>
        <v>vol --create  --size  --perfpolicy "" --multi_initiator </v>
      </c>
      <c r="K75" s="0" t="str">
        <f aca="false">"vol --addacl "&amp;A75&amp;" --initiatorgrp "&amp;E75</f>
        <v>vol --addacl  --initiatorgrp </v>
      </c>
    </row>
    <row r="76" customFormat="false" ht="14.4" hidden="false" customHeight="false" outlineLevel="0" collapsed="false">
      <c r="B76" s="126"/>
      <c r="E76" s="95"/>
      <c r="F76" s="126"/>
      <c r="J76" s="0" t="str">
        <f aca="false">"vol --create "&amp;A76&amp;" --size "&amp;C76&amp;" --perfpolicy """&amp;B76&amp;""""&amp;" --multi_initiator "&amp;F76</f>
        <v>vol --create  --size  --perfpolicy "" --multi_initiator </v>
      </c>
      <c r="K76" s="0" t="str">
        <f aca="false">"vol --addacl "&amp;A76&amp;" --initiatorgrp "&amp;E76</f>
        <v>vol --addacl  --initiatorgrp </v>
      </c>
    </row>
    <row r="77" customFormat="false" ht="14.4" hidden="false" customHeight="false" outlineLevel="0" collapsed="false">
      <c r="B77" s="126"/>
      <c r="E77" s="95"/>
      <c r="F77" s="126"/>
      <c r="J77" s="0" t="str">
        <f aca="false">"vol --create "&amp;A77&amp;" --size "&amp;C77&amp;" --perfpolicy """&amp;B77&amp;""""&amp;" --multi_initiator "&amp;F77</f>
        <v>vol --create  --size  --perfpolicy "" --multi_initiator </v>
      </c>
      <c r="K77" s="0" t="str">
        <f aca="false">"vol --addacl "&amp;A77&amp;" --initiatorgrp "&amp;E77</f>
        <v>vol --addacl  --initiatorgrp </v>
      </c>
    </row>
    <row r="78" customFormat="false" ht="14.4" hidden="false" customHeight="false" outlineLevel="0" collapsed="false">
      <c r="B78" s="126"/>
      <c r="E78" s="95"/>
      <c r="F78" s="126"/>
      <c r="J78" s="0" t="str">
        <f aca="false">"vol --create "&amp;A78&amp;" --size "&amp;C78&amp;" --perfpolicy """&amp;B78&amp;""""&amp;" --multi_initiator "&amp;F78</f>
        <v>vol --create  --size  --perfpolicy "" --multi_initiator </v>
      </c>
      <c r="K78" s="0" t="str">
        <f aca="false">"vol --addacl "&amp;A78&amp;" --initiatorgrp "&amp;E78</f>
        <v>vol --addacl  --initiatorgrp </v>
      </c>
    </row>
    <row r="79" customFormat="false" ht="14.4" hidden="false" customHeight="false" outlineLevel="0" collapsed="false">
      <c r="B79" s="126"/>
      <c r="E79" s="95"/>
      <c r="F79" s="126"/>
      <c r="J79" s="0" t="str">
        <f aca="false">"vol --create "&amp;A79&amp;" --size "&amp;C79&amp;" --perfpolicy """&amp;B79&amp;""""&amp;" --multi_initiator "&amp;F79</f>
        <v>vol --create  --size  --perfpolicy "" --multi_initiator </v>
      </c>
      <c r="K79" s="0" t="str">
        <f aca="false">"vol --addacl "&amp;A79&amp;" --initiatorgrp "&amp;E79</f>
        <v>vol --addacl  --initiatorgrp </v>
      </c>
    </row>
    <row r="80" customFormat="false" ht="14.4" hidden="false" customHeight="false" outlineLevel="0" collapsed="false">
      <c r="B80" s="126"/>
      <c r="E80" s="95"/>
      <c r="F80" s="126"/>
      <c r="J80" s="0" t="str">
        <f aca="false">"vol --create "&amp;A80&amp;" --size "&amp;C80&amp;" --perfpolicy """&amp;B80&amp;""""&amp;" --multi_initiator "&amp;F80</f>
        <v>vol --create  --size  --perfpolicy "" --multi_initiator </v>
      </c>
      <c r="K80" s="0" t="str">
        <f aca="false">"vol --addacl "&amp;A80&amp;" --initiatorgrp "&amp;E80</f>
        <v>vol --addacl  --initiatorgrp </v>
      </c>
    </row>
    <row r="81" customFormat="false" ht="14.4" hidden="false" customHeight="false" outlineLevel="0" collapsed="false">
      <c r="B81" s="126"/>
      <c r="E81" s="95"/>
      <c r="F81" s="126"/>
      <c r="J81" s="0" t="str">
        <f aca="false">"vol --create "&amp;A81&amp;" --size "&amp;C81&amp;" --perfpolicy """&amp;B81&amp;""""&amp;" --multi_initiator "&amp;F81</f>
        <v>vol --create  --size  --perfpolicy "" --multi_initiator </v>
      </c>
      <c r="K81" s="0" t="str">
        <f aca="false">"vol --addacl "&amp;A81&amp;" --initiatorgrp "&amp;E81</f>
        <v>vol --addacl  --initiatorgrp </v>
      </c>
    </row>
    <row r="82" customFormat="false" ht="14.4" hidden="false" customHeight="false" outlineLevel="0" collapsed="false">
      <c r="B82" s="126"/>
      <c r="E82" s="95"/>
      <c r="F82" s="126"/>
      <c r="J82" s="0" t="str">
        <f aca="false">"vol --create "&amp;A82&amp;" --size "&amp;C82&amp;" --perfpolicy """&amp;B82&amp;""""&amp;" --multi_initiator "&amp;F82</f>
        <v>vol --create  --size  --perfpolicy "" --multi_initiator </v>
      </c>
      <c r="K82" s="0" t="str">
        <f aca="false">"vol --addacl "&amp;A82&amp;" --initiatorgrp "&amp;E82</f>
        <v>vol --addacl  --initiatorgrp </v>
      </c>
    </row>
    <row r="83" customFormat="false" ht="14.4" hidden="false" customHeight="false" outlineLevel="0" collapsed="false">
      <c r="B83" s="126"/>
      <c r="E83" s="95"/>
      <c r="F83" s="126"/>
      <c r="J83" s="0" t="str">
        <f aca="false">"vol --create "&amp;A83&amp;" --size "&amp;C83&amp;" --perfpolicy """&amp;B83&amp;""""&amp;" --multi_initiator "&amp;F83</f>
        <v>vol --create  --size  --perfpolicy "" --multi_initiator </v>
      </c>
      <c r="K83" s="0" t="str">
        <f aca="false">"vol --addacl "&amp;A83&amp;" --initiatorgrp "&amp;E83</f>
        <v>vol --addacl  --initiatorgrp </v>
      </c>
    </row>
    <row r="84" customFormat="false" ht="14.4" hidden="false" customHeight="false" outlineLevel="0" collapsed="false">
      <c r="B84" s="126"/>
      <c r="E84" s="95"/>
      <c r="F84" s="126"/>
      <c r="J84" s="0" t="str">
        <f aca="false">"vol --create "&amp;A84&amp;" --size "&amp;C84&amp;" --perfpolicy """&amp;B84&amp;""""&amp;" --multi_initiator "&amp;F84</f>
        <v>vol --create  --size  --perfpolicy "" --multi_initiator </v>
      </c>
      <c r="K84" s="0" t="str">
        <f aca="false">"vol --addacl "&amp;A84&amp;" --initiatorgrp "&amp;E84</f>
        <v>vol --addacl  --initiatorgrp </v>
      </c>
    </row>
    <row r="85" customFormat="false" ht="14.4" hidden="false" customHeight="false" outlineLevel="0" collapsed="false">
      <c r="B85" s="126"/>
      <c r="E85" s="95"/>
      <c r="F85" s="126"/>
      <c r="J85" s="0" t="str">
        <f aca="false">"vol --create "&amp;A85&amp;" --size "&amp;C85&amp;" --perfpolicy """&amp;B85&amp;""""&amp;" --multi_initiator "&amp;F85</f>
        <v>vol --create  --size  --perfpolicy "" --multi_initiator </v>
      </c>
      <c r="K85" s="0" t="str">
        <f aca="false">"vol --addacl "&amp;A85&amp;" --initiatorgrp "&amp;E85</f>
        <v>vol --addacl  --initiatorgrp </v>
      </c>
    </row>
    <row r="86" customFormat="false" ht="14.4" hidden="false" customHeight="false" outlineLevel="0" collapsed="false">
      <c r="B86" s="126"/>
      <c r="E86" s="95"/>
      <c r="F86" s="126"/>
      <c r="J86" s="0" t="str">
        <f aca="false">"vol --create "&amp;A86&amp;" --size "&amp;C86&amp;" --perfpolicy """&amp;B86&amp;""""&amp;" --multi_initiator "&amp;F86</f>
        <v>vol --create  --size  --perfpolicy "" --multi_initiator </v>
      </c>
      <c r="K86" s="0" t="str">
        <f aca="false">"vol --addacl "&amp;A86&amp;" --initiatorgrp "&amp;E86</f>
        <v>vol --addacl  --initiatorgrp </v>
      </c>
    </row>
    <row r="87" customFormat="false" ht="14.4" hidden="false" customHeight="false" outlineLevel="0" collapsed="false">
      <c r="B87" s="126"/>
      <c r="E87" s="95"/>
      <c r="F87" s="126"/>
      <c r="J87" s="0" t="str">
        <f aca="false">"vol --create "&amp;A87&amp;" --size "&amp;C87&amp;" --perfpolicy """&amp;B87&amp;""""&amp;" --multi_initiator "&amp;F87</f>
        <v>vol --create  --size  --perfpolicy "" --multi_initiator </v>
      </c>
      <c r="K87" s="0" t="str">
        <f aca="false">"vol --addacl "&amp;A87&amp;" --initiatorgrp "&amp;E87</f>
        <v>vol --addacl  --initiatorgrp </v>
      </c>
    </row>
    <row r="88" customFormat="false" ht="14.4" hidden="false" customHeight="false" outlineLevel="0" collapsed="false">
      <c r="B88" s="126"/>
      <c r="E88" s="95"/>
      <c r="F88" s="126"/>
      <c r="J88" s="0" t="str">
        <f aca="false">"vol --create "&amp;A88&amp;" --size "&amp;C88&amp;" --perfpolicy """&amp;B88&amp;""""&amp;" --multi_initiator "&amp;F88</f>
        <v>vol --create  --size  --perfpolicy "" --multi_initiator </v>
      </c>
      <c r="K88" s="0" t="str">
        <f aca="false">"vol --addacl "&amp;A88&amp;" --initiatorgrp "&amp;E88</f>
        <v>vol --addacl  --initiatorgrp </v>
      </c>
    </row>
    <row r="89" customFormat="false" ht="14.4" hidden="false" customHeight="false" outlineLevel="0" collapsed="false">
      <c r="B89" s="126"/>
      <c r="E89" s="95"/>
      <c r="F89" s="126"/>
      <c r="J89" s="0" t="str">
        <f aca="false">"vol --create "&amp;A89&amp;" --size "&amp;C89&amp;" --perfpolicy """&amp;B89&amp;""""&amp;" --multi_initiator "&amp;F89</f>
        <v>vol --create  --size  --perfpolicy "" --multi_initiator </v>
      </c>
      <c r="K89" s="0" t="str">
        <f aca="false">"vol --addacl "&amp;A89&amp;" --initiatorgrp "&amp;E89</f>
        <v>vol --addacl  --initiatorgrp </v>
      </c>
    </row>
    <row r="90" customFormat="false" ht="14.4" hidden="false" customHeight="false" outlineLevel="0" collapsed="false">
      <c r="B90" s="126"/>
      <c r="E90" s="95"/>
      <c r="F90" s="126"/>
      <c r="J90" s="0" t="str">
        <f aca="false">"vol --create "&amp;A90&amp;" --size "&amp;C90&amp;" --perfpolicy """&amp;B90&amp;""""&amp;" --multi_initiator "&amp;F90</f>
        <v>vol --create  --size  --perfpolicy "" --multi_initiator </v>
      </c>
      <c r="K90" s="0" t="str">
        <f aca="false">"vol --addacl "&amp;A90&amp;" --initiatorgrp "&amp;E90</f>
        <v>vol --addacl  --initiatorgrp </v>
      </c>
    </row>
    <row r="91" customFormat="false" ht="14.4" hidden="false" customHeight="false" outlineLevel="0" collapsed="false">
      <c r="B91" s="126"/>
      <c r="E91" s="95"/>
      <c r="F91" s="126"/>
      <c r="J91" s="0" t="str">
        <f aca="false">"vol --create "&amp;A91&amp;" --size "&amp;C91&amp;" --perfpolicy """&amp;B91&amp;""""&amp;" --multi_initiator "&amp;F91</f>
        <v>vol --create  --size  --perfpolicy "" --multi_initiator </v>
      </c>
      <c r="K91" s="0" t="str">
        <f aca="false">"vol --addacl "&amp;A91&amp;" --initiatorgrp "&amp;E91</f>
        <v>vol --addacl  --initiatorgrp </v>
      </c>
    </row>
    <row r="92" customFormat="false" ht="14.4" hidden="false" customHeight="false" outlineLevel="0" collapsed="false">
      <c r="B92" s="126"/>
      <c r="E92" s="95"/>
      <c r="F92" s="126"/>
      <c r="J92" s="0" t="str">
        <f aca="false">"vol --create "&amp;A92&amp;" --size "&amp;C92&amp;" --perfpolicy """&amp;B92&amp;""""&amp;" --multi_initiator "&amp;F92</f>
        <v>vol --create  --size  --perfpolicy "" --multi_initiator </v>
      </c>
      <c r="K92" s="0" t="str">
        <f aca="false">"vol --addacl "&amp;A92&amp;" --initiatorgrp "&amp;E92</f>
        <v>vol --addacl  --initiatorgrp </v>
      </c>
    </row>
    <row r="93" customFormat="false" ht="14.4" hidden="false" customHeight="false" outlineLevel="0" collapsed="false">
      <c r="B93" s="126"/>
      <c r="E93" s="95"/>
      <c r="F93" s="126"/>
      <c r="J93" s="0" t="str">
        <f aca="false">"vol --create "&amp;A93&amp;" --size "&amp;C93&amp;" --perfpolicy """&amp;B93&amp;""""&amp;" --multi_initiator "&amp;F93</f>
        <v>vol --create  --size  --perfpolicy "" --multi_initiator </v>
      </c>
      <c r="K93" s="0" t="str">
        <f aca="false">"vol --addacl "&amp;A93&amp;" --initiatorgrp "&amp;E93</f>
        <v>vol --addacl  --initiatorgrp </v>
      </c>
    </row>
    <row r="94" customFormat="false" ht="14.4" hidden="false" customHeight="false" outlineLevel="0" collapsed="false">
      <c r="B94" s="126"/>
      <c r="E94" s="95"/>
      <c r="F94" s="126"/>
      <c r="J94" s="0" t="str">
        <f aca="false">"vol --create "&amp;A94&amp;" --size "&amp;C94&amp;" --perfpolicy """&amp;B94&amp;""""&amp;" --multi_initiator "&amp;F94</f>
        <v>vol --create  --size  --perfpolicy "" --multi_initiator </v>
      </c>
      <c r="K94" s="0" t="str">
        <f aca="false">"vol --addacl "&amp;A94&amp;" --initiatorgrp "&amp;E94</f>
        <v>vol --addacl  --initiatorgrp </v>
      </c>
    </row>
    <row r="95" customFormat="false" ht="14.4" hidden="false" customHeight="false" outlineLevel="0" collapsed="false">
      <c r="B95" s="126"/>
      <c r="E95" s="95"/>
      <c r="F95" s="126"/>
      <c r="J95" s="0" t="str">
        <f aca="false">"vol --create "&amp;A95&amp;" --size "&amp;C95&amp;" --perfpolicy """&amp;B95&amp;""""&amp;" --multi_initiator "&amp;F95</f>
        <v>vol --create  --size  --perfpolicy "" --multi_initiator </v>
      </c>
      <c r="K95" s="0" t="str">
        <f aca="false">"vol --addacl "&amp;A95&amp;" --initiatorgrp "&amp;E95</f>
        <v>vol --addacl  --initiatorgrp </v>
      </c>
    </row>
    <row r="96" customFormat="false" ht="14.4" hidden="false" customHeight="false" outlineLevel="0" collapsed="false">
      <c r="B96" s="126"/>
      <c r="E96" s="95"/>
      <c r="F96" s="126"/>
      <c r="J96" s="0" t="str">
        <f aca="false">"vol --create "&amp;A96&amp;" --size "&amp;C96&amp;" --perfpolicy """&amp;B96&amp;""""&amp;" --multi_initiator "&amp;F96</f>
        <v>vol --create  --size  --perfpolicy "" --multi_initiator </v>
      </c>
      <c r="K96" s="0" t="str">
        <f aca="false">"vol --addacl "&amp;A96&amp;" --initiatorgrp "&amp;E96</f>
        <v>vol --addacl  --initiatorgrp </v>
      </c>
    </row>
    <row r="97" customFormat="false" ht="14.4" hidden="false" customHeight="false" outlineLevel="0" collapsed="false">
      <c r="B97" s="126"/>
      <c r="E97" s="95"/>
      <c r="F97" s="126"/>
      <c r="J97" s="0" t="str">
        <f aca="false">"vol --create "&amp;A97&amp;" --size "&amp;C97&amp;" --perfpolicy """&amp;B97&amp;""""&amp;" --multi_initiator "&amp;F97</f>
        <v>vol --create  --size  --perfpolicy "" --multi_initiator </v>
      </c>
      <c r="K97" s="0" t="str">
        <f aca="false">"vol --addacl "&amp;A97&amp;" --initiatorgrp "&amp;E97</f>
        <v>vol --addacl  --initiatorgrp </v>
      </c>
    </row>
    <row r="98" customFormat="false" ht="14.4" hidden="false" customHeight="false" outlineLevel="0" collapsed="false">
      <c r="B98" s="126"/>
      <c r="E98" s="95"/>
      <c r="F98" s="126"/>
      <c r="J98" s="0" t="str">
        <f aca="false">"vol --create "&amp;A98&amp;" --size "&amp;C98&amp;" --perfpolicy """&amp;B98&amp;""""&amp;" --multi_initiator "&amp;F98</f>
        <v>vol --create  --size  --perfpolicy "" --multi_initiator </v>
      </c>
      <c r="K98" s="0" t="str">
        <f aca="false">"vol --addacl "&amp;A98&amp;" --initiatorgrp "&amp;E98</f>
        <v>vol --addacl  --initiatorgrp </v>
      </c>
    </row>
    <row r="99" customFormat="false" ht="14.4" hidden="false" customHeight="false" outlineLevel="0" collapsed="false">
      <c r="B99" s="126"/>
      <c r="E99" s="95"/>
      <c r="F99" s="126"/>
      <c r="J99" s="0" t="str">
        <f aca="false">"vol --create "&amp;A99&amp;" --size "&amp;C99&amp;" --perfpolicy """&amp;B99&amp;""""&amp;" --multi_initiator "&amp;F99</f>
        <v>vol --create  --size  --perfpolicy "" --multi_initiator </v>
      </c>
      <c r="K99" s="0" t="str">
        <f aca="false">"vol --addacl "&amp;A99&amp;" --initiatorgrp "&amp;E99</f>
        <v>vol --addacl  --initiatorgrp </v>
      </c>
    </row>
    <row r="100" customFormat="false" ht="14.4" hidden="false" customHeight="false" outlineLevel="0" collapsed="false">
      <c r="B100" s="126"/>
      <c r="E100" s="95"/>
      <c r="F100" s="126"/>
      <c r="J100" s="0" t="str">
        <f aca="false">"vol --create "&amp;A100&amp;" --size "&amp;C100&amp;" --perfpolicy """&amp;B100&amp;""""&amp;" --multi_initiator "&amp;F100</f>
        <v>vol --create  --size  --perfpolicy "" --multi_initiator </v>
      </c>
      <c r="K100" s="0" t="str">
        <f aca="false">"vol --addacl "&amp;A100&amp;" --initiatorgrp "&amp;E100</f>
        <v>vol --addacl  --initiatorgrp </v>
      </c>
    </row>
  </sheetData>
  <dataValidations count="3">
    <dataValidation allowBlank="true" operator="between" showDropDown="false" showErrorMessage="true" showInputMessage="true" sqref="F2:F100" type="list">
      <formula1>yesno</formula1>
      <formula2>0</formula2>
    </dataValidation>
    <dataValidation allowBlank="true" operator="between" showDropDown="false" showErrorMessage="true" showInputMessage="true" sqref="E2:E100" type="list">
      <formula1>Initiatorgroup</formula1>
      <formula2>0</formula2>
    </dataValidation>
    <dataValidation allowBlank="true" operator="between" showDropDown="false" showErrorMessage="true" showInputMessage="true" sqref="B2:B100" type="list">
      <formula1>perf_pol</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eaf262ef-7826-430c-9070-0dd2e6d0c7a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C297A53C74A1D94EA9911408ECAC2CE1" ma:contentTypeVersion="9" ma:contentTypeDescription="Ein neues Dokument erstellen." ma:contentTypeScope="" ma:versionID="29fe4b809f0fa0a45b06b6d73cb8b062">
  <xsd:schema xmlns:xsd="http://www.w3.org/2001/XMLSchema" xmlns:xs="http://www.w3.org/2001/XMLSchema" xmlns:p="http://schemas.microsoft.com/office/2006/metadata/properties" xmlns:ns2="eaf262ef-7826-430c-9070-0dd2e6d0c7a3" targetNamespace="http://schemas.microsoft.com/office/2006/metadata/properties" ma:root="true" ma:fieldsID="8a6a8143ca2b5c1326281a6d33e5e77d" ns2:_="">
    <xsd:import namespace="eaf262ef-7826-430c-9070-0dd2e6d0c7a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f262ef-7826-430c-9070-0dd2e6d0c7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_Flow_SignoffStatus" ma:index="16" nillable="true" ma:displayName="Status Unterschrift" ma:internalName="Status_x0020_Unterschrift">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7939E5-2E1D-451A-AA58-3A58F63DCD26}">
  <ds:schemaRefs>
    <ds:schemaRef ds:uri="eaf262ef-7826-430c-9070-0dd2e6d0c7a3"/>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F6A03F3-6EBC-493D-9331-FC3669ADBF91}">
  <ds:schemaRefs>
    <ds:schemaRef ds:uri="http://schemas.microsoft.com/sharepoint/v3/contenttype/forms"/>
  </ds:schemaRefs>
</ds:datastoreItem>
</file>

<file path=customXml/itemProps3.xml><?xml version="1.0" encoding="utf-8"?>
<ds:datastoreItem xmlns:ds="http://schemas.openxmlformats.org/officeDocument/2006/customXml" ds:itemID="{7F8EE32C-953B-475C-B1D1-EEEF2FE07B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f262ef-7826-430c-9070-0dd2e6d0c7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34</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2013-09-09T15:26:22Z</dcterms:created>
  <dc:creator>sebastian.wagner@concat.de</dc:creator>
  <dc:description/>
  <dc:language>de-DE</dc:language>
  <cp:lastModifiedBy/>
  <dcterms:modified xsi:type="dcterms:W3CDTF">2019-11-13T16:12:55Z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0x010100C297A53C74A1D94EA9911408ECAC2CE1</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dlc_DocIdItemGuid">
    <vt:lpwstr>69aa5a9c-09b9-478d-93ee-e3ca518e57f7</vt:lpwstr>
  </property>
</Properties>
</file>