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pivotTables/pivotTable18.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unav\Downloads\InsuranceBranchProject\Dashboards\"/>
    </mc:Choice>
  </mc:AlternateContent>
  <xr:revisionPtr revIDLastSave="0" documentId="13_ncr:1_{15112AD9-8278-4589-8953-E601F6C1D07F}" xr6:coauthVersionLast="47" xr6:coauthVersionMax="47" xr10:uidLastSave="{00000000-0000-0000-0000-000000000000}"/>
  <bookViews>
    <workbookView xWindow="-108" yWindow="-108" windowWidth="23256" windowHeight="12456" firstSheet="1" activeTab="10" xr2:uid="{16E96E71-5D63-4D72-8217-689682F487F3}"/>
  </bookViews>
  <sheets>
    <sheet name="SampleTesting" sheetId="2" r:id="rId1"/>
    <sheet name="KPI1" sheetId="18" r:id="rId2"/>
    <sheet name="KPI2" sheetId="6" r:id="rId3"/>
    <sheet name="KPI3" sheetId="7" r:id="rId4"/>
    <sheet name="KPI4" sheetId="8" r:id="rId5"/>
    <sheet name="KPI5" sheetId="9" r:id="rId6"/>
    <sheet name="KPI6" sheetId="13" r:id="rId7"/>
    <sheet name="KPI7" sheetId="14" r:id="rId8"/>
    <sheet name="KPI8" sheetId="15" r:id="rId9"/>
    <sheet name="KPI9" sheetId="16" r:id="rId10"/>
    <sheet name="BranchDashboard" sheetId="3" r:id="rId11"/>
  </sheets>
  <definedNames>
    <definedName name="_xlchart.v2.0" hidden="1">'KPI5'!$A$9:$A$11</definedName>
    <definedName name="_xlchart.v2.1" hidden="1">'KPI5'!$B$9:$B$11</definedName>
    <definedName name="_xlchart.v2.2" hidden="1">'KPI5'!$A$9:$A$11</definedName>
    <definedName name="_xlchart.v2.3" hidden="1">'KPI5'!$B$9:$B$11</definedName>
    <definedName name="Slicer_Exe_Name">#N/A</definedName>
    <definedName name="Slicer_income_class">#N/A</definedName>
    <definedName name="Slicer_meeting_date__Year">#N/A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s>
  <extLst>
    <ext xmlns:x14="http://schemas.microsoft.com/office/spreadsheetml/2009/9/main" uri="{876F7934-8845-4945-9796-88D515C7AA90}">
      <x14:pivotCaches>
        <pivotCache cacheId="18" r:id="rId30"/>
      </x14:pivotCaches>
    </ex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es_52d6a4d1-ce10-47d0-a1df-84c6f180fe93" name="fees" connection="Excel CleanDatasetTables"/>
          <x15:modelTable id="Individual Budgets_2d9ae223-45be-4712-8e5d-ce1e7d95e9c0" name="Individual Budgets" connection="Excel CleanDatasetTables"/>
          <x15:modelTable id="invoices_cc355f6e-373f-43b6-9351-1c3bbe8acbe2" name="invoices" connection="Excel CleanDatasetTables"/>
          <x15:modelTable id="meeting_d7d836d6-cf2c-48ab-945c-eb198f47371a" name="meeting" connection="Excel CleanDatasetTables"/>
          <x15:modelTable id="opportunity_5b8e14f1-5e3e-48aa-9441-aa14d3a97fc9" name="opportunity" connection="Excel CleanDatasetTables"/>
          <x15:modelTable id="brokerage1_117aebdd-7720-4edb-8f65-e8adc5664229" name="brokerage" connection="Excel brokerage2"/>
        </x15:modelTables>
        <x15:modelRelationships>
          <x15:modelRelationship fromTable="fees" fromColumn="Account Exe ID" toTable="Individual Budgets" toColumn="Account Exe ID"/>
          <x15:modelRelationship fromTable="invoices" fromColumn="Account Exe ID" toTable="Individual Budgets" toColumn="Account Exe ID"/>
          <x15:modelRelationship fromTable="meeting" fromColumn="Account Exe ID" toTable="Individual Budgets" toColumn="Account Exe ID"/>
          <x15:modelRelationship fromTable="opportunity" fromColumn="Account Exe Id" toTable="Individual Budgets" toColumn="Account Exe ID"/>
          <x15:modelRelationship fromTable="brokerage" fromColumn="Account Exe ID" toTable="Individual Budgets" toColumn="Account Exe ID"/>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15" l="1"/>
  <c r="E20" i="13"/>
  <c r="E28" i="15"/>
  <c r="F7" i="15"/>
  <c r="B11" i="9"/>
  <c r="E35" i="14"/>
  <c r="E6" i="14"/>
  <c r="B9" i="9"/>
  <c r="E5" i="13"/>
  <c r="E4" i="13"/>
  <c r="E22" i="14"/>
  <c r="E36" i="13"/>
  <c r="E5" i="14"/>
  <c r="E6" i="13"/>
  <c r="E21" i="13"/>
  <c r="E7" i="14"/>
  <c r="B10" i="9"/>
  <c r="E34" i="13"/>
  <c r="E37" i="14"/>
  <c r="E21" i="14"/>
  <c r="E36" i="14"/>
  <c r="E19" i="13"/>
  <c r="E20" i="14"/>
  <c r="E35" i="13"/>
  <c r="I23" i="13" l="1"/>
  <c r="K15" i="14"/>
  <c r="I5" i="13"/>
  <c r="K22" i="14"/>
  <c r="K21" i="14"/>
  <c r="K28" i="14"/>
  <c r="I6" i="13"/>
  <c r="K26" i="14"/>
  <c r="I36" i="13"/>
  <c r="I35" i="13"/>
  <c r="K14" i="14"/>
  <c r="I37" i="13"/>
  <c r="K27" i="14"/>
  <c r="I4" i="13"/>
  <c r="I21" i="13"/>
  <c r="K20" i="14"/>
  <c r="K16" i="14"/>
  <c r="I22" i="13"/>
  <c r="N27" i="14" l="1"/>
  <c r="N20" i="14"/>
  <c r="N26" i="14"/>
  <c r="N21" i="14"/>
  <c r="N15" i="14"/>
  <c r="N14"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99AE8-13F4-4B71-8850-4E5E7F3251EE}" name="Excel brokerage2" type="100" refreshedVersion="0">
    <extLst>
      <ext xmlns:x15="http://schemas.microsoft.com/office/spreadsheetml/2010/11/main" uri="{DE250136-89BD-433C-8126-D09CA5730AF9}">
        <x15:connection id="338af9a9-4c6f-4fdc-a015-e48bce01a9d3"/>
      </ext>
    </extLst>
  </connection>
  <connection id="2" xr16:uid="{E908752D-50F6-4F72-97B6-D12B9D7AB4D6}" name="Excel CleanDatasetTables" type="100" refreshedVersion="0">
    <extLst>
      <ext xmlns:x15="http://schemas.microsoft.com/office/spreadsheetml/2010/11/main" uri="{DE250136-89BD-433C-8126-D09CA5730AF9}">
        <x15:connection id="c786085b-febe-4e9d-8ac3-7964b386ca6d"/>
      </ext>
    </extLst>
  </connection>
  <connection id="3" xr16:uid="{ED93D28C-0933-4F2A-BA50-5A2BE2397E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opportunity].[stage].&amp;[Qualify Opportunity]}"/>
    <s v="{[opportunity].[stage].&amp;[Propose Solution],[opportunity].[stage].&amp;[Qualify Opportunity]}"/>
    <s v="{[meeting].[meeting_date (Year)].[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<sst xmlns="http://schemas.openxmlformats.org/spreadsheetml/2006/main" count="193" uniqueCount="69">
  <si>
    <t>Count of invoice_number</t>
  </si>
  <si>
    <t>Row Labels</t>
  </si>
  <si>
    <t>Abhinav Shivam</t>
  </si>
  <si>
    <t>Animesh Rawat</t>
  </si>
  <si>
    <t>Gilbert</t>
  </si>
  <si>
    <t>Juli</t>
  </si>
  <si>
    <t>Ketan Jain</t>
  </si>
  <si>
    <t>Mark</t>
  </si>
  <si>
    <t>Vidit Shah</t>
  </si>
  <si>
    <t>Vinay</t>
  </si>
  <si>
    <t>Grand Total</t>
  </si>
  <si>
    <t>Column Labels</t>
  </si>
  <si>
    <t>Cross Sell</t>
  </si>
  <si>
    <t>New</t>
  </si>
  <si>
    <t>Renewal</t>
  </si>
  <si>
    <t>2019</t>
  </si>
  <si>
    <t>2020</t>
  </si>
  <si>
    <t>Count of meeting_date</t>
  </si>
  <si>
    <t>BE-Mega policy</t>
  </si>
  <si>
    <t>CVP GMC</t>
  </si>
  <si>
    <t>DB -Mega Policy</t>
  </si>
  <si>
    <t>DB -Terrorism Policy</t>
  </si>
  <si>
    <t>EL-Group Mediclaim</t>
  </si>
  <si>
    <t>Sum of revenue_amount</t>
  </si>
  <si>
    <t>stage</t>
  </si>
  <si>
    <t>Qualify Opportunity</t>
  </si>
  <si>
    <t>Count of Account Exe ID</t>
  </si>
  <si>
    <t>Manish Sharma</t>
  </si>
  <si>
    <t>Raju Kumar</t>
  </si>
  <si>
    <t>Shivani Sharma</t>
  </si>
  <si>
    <t>Negotiate</t>
  </si>
  <si>
    <t>Propose Solution</t>
  </si>
  <si>
    <t>Sum of New Budget</t>
  </si>
  <si>
    <t>Sum of Cross sell bugdet</t>
  </si>
  <si>
    <t>Sum of Renewal Budget</t>
  </si>
  <si>
    <t>Values</t>
  </si>
  <si>
    <t>Target</t>
  </si>
  <si>
    <t>(blank)</t>
  </si>
  <si>
    <t>Sum of Amount</t>
  </si>
  <si>
    <t>Brokerage Amount</t>
  </si>
  <si>
    <t>Fees Amount</t>
  </si>
  <si>
    <t>Achieved</t>
  </si>
  <si>
    <t xml:space="preserve">New </t>
  </si>
  <si>
    <t>Individual Budget Amount</t>
  </si>
  <si>
    <t>Invoice</t>
  </si>
  <si>
    <t>Invoiced Amount</t>
  </si>
  <si>
    <t>%</t>
  </si>
  <si>
    <t>Percentage of Placed Achievement</t>
  </si>
  <si>
    <t>Percentage of Invoiced Achivement</t>
  </si>
  <si>
    <t>Formula</t>
  </si>
  <si>
    <t>Achieved/Target</t>
  </si>
  <si>
    <t>Invoice/Target</t>
  </si>
  <si>
    <t>Invoiced Achivement %</t>
  </si>
  <si>
    <t>Placed Achievement %</t>
  </si>
  <si>
    <t>Count of stage</t>
  </si>
  <si>
    <t>(Multiple Items)</t>
  </si>
  <si>
    <t>Total Open Opportunity</t>
  </si>
  <si>
    <t>Total Opportunity</t>
  </si>
  <si>
    <t>Employee Benefits</t>
  </si>
  <si>
    <t>Engineering</t>
  </si>
  <si>
    <t>Fire</t>
  </si>
  <si>
    <t>Liability</t>
  </si>
  <si>
    <t>Marine</t>
  </si>
  <si>
    <t>Miscellaneous</t>
  </si>
  <si>
    <t>Terrorism</t>
  </si>
  <si>
    <t>Count of product_group</t>
  </si>
  <si>
    <t>Total Meetings</t>
  </si>
  <si>
    <t>meeting_date (Year)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</si>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</sst>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4" x14ac:knownFonts="1">
    <font>
      <sz val="11"/>
      <color theme="1"/>
      <name val="Aptos Narrow"/>
      <family val="2"/>
      <scheme val="minor"/>
    </font>
    <font>
      <b/>
      <sz val="14"/>
      <color theme="1"/>
      <name val="Aptos Narrow"/>
      <family val="2"/>
      <scheme val="minor"/>
    </font>
    <font>
      <b/>
      <sz val="11"/>
      <color theme="0"/>
      <name val="Aptos Narrow"/>
      <family val="2"/>
      <scheme val="minor"/>
    </font>
    <font>
      <b/>
      <sz val="14"/>
      <color theme="0"/>
      <name val="Aptos Narrow"/>
      <family val="2"/>
      <scheme val="minor"/>
    </font>
  </fonts>
  <fills count="14">
    <fill>
      <patternFill patternType="none"/>
    </fill>
    <fill>
      <patternFill patternType="gray125"/>
    </fill>
    <fill>
      <patternFill patternType="solid">
        <fgColor theme="5"/>
        <bgColor indexed="64"/>
      </patternFill>
    </fill>
    <fill>
      <patternFill patternType="solid">
        <fgColor theme="6"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1"/>
        <bgColor indexed="64"/>
      </patternFill>
    </fill>
    <fill>
      <patternFill patternType="solid">
        <fgColor theme="1" tint="0.34998626667073579"/>
        <bgColor indexed="64"/>
      </patternFill>
    </fill>
    <fill>
      <patternFill patternType="solid">
        <fgColor theme="3" tint="0.49998474074526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5" borderId="0" xfId="0" applyFill="1"/>
    <xf numFmtId="0" fontId="0" fillId="8" borderId="0" xfId="0" applyFill="1"/>
    <xf numFmtId="0" fontId="0" fillId="9" borderId="0" xfId="0" applyFill="1"/>
    <xf numFmtId="0" fontId="0" fillId="10" borderId="0" xfId="0" applyFill="1"/>
    <xf numFmtId="0" fontId="3" fillId="6" borderId="0" xfId="0" applyFont="1" applyFill="1" applyAlignment="1">
      <alignment horizontal="center"/>
    </xf>
    <xf numFmtId="0" fontId="3" fillId="2" borderId="0" xfId="0" applyFont="1" applyFill="1" applyAlignment="1">
      <alignment horizontal="center"/>
    </xf>
    <xf numFmtId="0" fontId="3" fillId="7" borderId="0" xfId="0" applyFont="1" applyFill="1" applyAlignment="1">
      <alignment horizontal="center"/>
    </xf>
    <xf numFmtId="164" fontId="0" fillId="8" borderId="0" xfId="0" applyNumberFormat="1" applyFill="1"/>
    <xf numFmtId="164" fontId="0" fillId="10" borderId="0" xfId="0" applyNumberFormat="1" applyFill="1"/>
    <xf numFmtId="164" fontId="0" fillId="9" borderId="0" xfId="0" applyNumberFormat="1" applyFill="1"/>
    <xf numFmtId="0" fontId="2" fillId="12" borderId="0" xfId="0" applyFont="1" applyFill="1"/>
    <xf numFmtId="164" fontId="2" fillId="12" borderId="0" xfId="0" applyNumberFormat="1" applyFont="1" applyFill="1"/>
    <xf numFmtId="0" fontId="3" fillId="11" borderId="0" xfId="0" applyFont="1" applyFill="1" applyAlignment="1">
      <alignment horizontal="center"/>
    </xf>
    <xf numFmtId="0" fontId="1" fillId="11" borderId="0" xfId="0" applyFont="1" applyFill="1" applyAlignment="1">
      <alignment horizontal="center"/>
    </xf>
    <xf numFmtId="0" fontId="2" fillId="13" borderId="0" xfId="0" applyFont="1" applyFill="1" applyAlignment="1">
      <alignment horizontal="left"/>
    </xf>
    <xf numFmtId="0" fontId="0" fillId="11" borderId="0" xfId="0" applyFill="1"/>
    <xf numFmtId="0" fontId="1" fillId="3" borderId="0" xfId="0" applyFont="1" applyFill="1" applyAlignment="1"/>
    <xf numFmtId="0" fontId="3" fillId="2" borderId="0" xfId="0" applyFont="1" applyFill="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3" fillId="4" borderId="0" xfId="0" applyFont="1" applyFill="1" applyAlignment="1">
      <alignment horizontal="center"/>
    </xf>
    <xf numFmtId="0" fontId="1" fillId="4" borderId="0" xfId="0" applyFont="1" applyFill="1" applyAlignment="1">
      <alignment horizontal="center"/>
    </xf>
    <xf numFmtId="0" fontId="3" fillId="7" borderId="0" xfId="0" applyFont="1" applyFill="1" applyAlignment="1">
      <alignment horizontal="center"/>
    </xf>
    <xf numFmtId="0" fontId="1" fillId="7" borderId="0" xfId="0" applyFont="1" applyFill="1" applyAlignment="1">
      <alignment horizontal="center"/>
    </xf>
    <xf numFmtId="0" fontId="3" fillId="6" borderId="0" xfId="0" applyFont="1" applyFill="1" applyAlignment="1">
      <alignment horizontal="center"/>
    </xf>
    <xf numFmtId="0" fontId="1" fillId="6"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9B8CE4"/>
      <color rgb="FFED6009"/>
      <color rgb="FFEEAE1E"/>
      <color rgb="FFC1FFFB"/>
      <color rgb="FF62FE87"/>
      <color rgb="FF2000C0"/>
      <color rgb="FF0000C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powerPivotData" Target="model/item.data"/><Relationship Id="rId21" Type="http://schemas.openxmlformats.org/officeDocument/2006/relationships/pivotCacheDefinition" Target="pivotCache/pivotCacheDefinition10.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2.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3.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9.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1"/>
                </a:solidFill>
              </a:rPr>
              <a:t>Yearly Meeting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27-40C9-8896-9346977EB0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27-40C9-8896-9346977EB03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2019</c:v>
              </c:pt>
              <c:pt idx="1">
                <c:v>2020</c:v>
              </c:pt>
            </c:strLit>
          </c:cat>
          <c:val>
            <c:numLit>
              <c:formatCode>General</c:formatCode>
              <c:ptCount val="2"/>
              <c:pt idx="0">
                <c:v>3</c:v>
              </c:pt>
              <c:pt idx="1">
                <c:v>31</c:v>
              </c:pt>
            </c:numLit>
          </c:val>
          <c:extLst>
            <c:ext xmlns:c16="http://schemas.microsoft.com/office/drawing/2014/chart" uri="{C3380CC4-5D6E-409C-BE32-E72D297353CC}">
              <c16:uniqueId val="{00000004-C827-40C9-8896-9346977EB03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880810630378533"/>
          <c:y val="0.32604782128831222"/>
          <c:w val="0.12812582878359718"/>
          <c:h val="0.271175018427302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ysClr val="windowText" lastClr="000000"/>
                </a:solidFill>
                <a:latin typeface="+mn-lt"/>
                <a:ea typeface="+mn-ea"/>
                <a:cs typeface="+mn-cs"/>
              </a:defRPr>
            </a:pPr>
            <a:r>
              <a:rPr lang="en-US" sz="1200" dirty="0"/>
              <a:t>No of Invoice by Account Exec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1302300447738"/>
          <c:y val="0.17010309278350516"/>
          <c:w val="0.64166029797745883"/>
          <c:h val="0.73662248404516451"/>
        </c:manualLayout>
      </c:layout>
      <c:barChart>
        <c:barDir val="bar"/>
        <c:grouping val="stacked"/>
        <c:varyColors val="0"/>
        <c:ser>
          <c:idx val="0"/>
          <c:order val="0"/>
          <c:tx>
            <c:v>Cross Sell</c:v>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Abhinav Shivam</c:v>
              </c:pt>
              <c:pt idx="1">
                <c:v>Animesh Rawat</c:v>
              </c:pt>
              <c:pt idx="2">
                <c:v>Gilbert</c:v>
              </c:pt>
              <c:pt idx="3">
                <c:v>Juli</c:v>
              </c:pt>
              <c:pt idx="4">
                <c:v>Ketan Jain</c:v>
              </c:pt>
              <c:pt idx="5">
                <c:v>Mark</c:v>
              </c:pt>
              <c:pt idx="6">
                <c:v>Vidit Shah</c:v>
              </c:pt>
              <c:pt idx="7">
                <c:v>Vinay</c:v>
              </c:pt>
            </c:strLit>
          </c:cat>
          <c:val>
            <c:numLit>
              <c:formatCode>General</c:formatCode>
              <c:ptCount val="8"/>
              <c:pt idx="0">
                <c:v>10</c:v>
              </c:pt>
              <c:pt idx="1">
                <c:v>20</c:v>
              </c:pt>
              <c:pt idx="2">
                <c:v>0</c:v>
              </c:pt>
              <c:pt idx="3">
                <c:v>2</c:v>
              </c:pt>
              <c:pt idx="4">
                <c:v>9</c:v>
              </c:pt>
              <c:pt idx="5">
                <c:v>2</c:v>
              </c:pt>
              <c:pt idx="6">
                <c:v>12</c:v>
              </c:pt>
              <c:pt idx="7">
                <c:v>19</c:v>
              </c:pt>
            </c:numLit>
          </c:val>
          <c:extLst>
            <c:ext xmlns:c16="http://schemas.microsoft.com/office/drawing/2014/chart" uri="{C3380CC4-5D6E-409C-BE32-E72D297353CC}">
              <c16:uniqueId val="{00000000-BCA3-4C52-B49F-4F68C6B96E8C}"/>
            </c:ext>
          </c:extLst>
        </c:ser>
        <c:ser>
          <c:idx val="1"/>
          <c:order val="1"/>
          <c:tx>
            <c:v>New</c:v>
          </c:tx>
          <c:spPr>
            <a:solidFill>
              <a:schemeClr val="accent2"/>
            </a:solidFill>
            <a:ln>
              <a:noFill/>
            </a:ln>
            <a:effectLst/>
          </c:spPr>
          <c:invertIfNegative val="0"/>
          <c:dLbls>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Abhinav Shivam</c:v>
              </c:pt>
              <c:pt idx="1">
                <c:v>Animesh Rawat</c:v>
              </c:pt>
              <c:pt idx="2">
                <c:v>Gilbert</c:v>
              </c:pt>
              <c:pt idx="3">
                <c:v>Juli</c:v>
              </c:pt>
              <c:pt idx="4">
                <c:v>Ketan Jain</c:v>
              </c:pt>
              <c:pt idx="5">
                <c:v>Mark</c:v>
              </c:pt>
              <c:pt idx="6">
                <c:v>Vidit Shah</c:v>
              </c:pt>
              <c:pt idx="7">
                <c:v>Vinay</c:v>
              </c:pt>
            </c:strLit>
          </c:cat>
          <c:val>
            <c:numLit>
              <c:formatCode>General</c:formatCode>
              <c:ptCount val="8"/>
              <c:pt idx="0">
                <c:v>0</c:v>
              </c:pt>
              <c:pt idx="1">
                <c:v>0</c:v>
              </c:pt>
              <c:pt idx="2">
                <c:v>2</c:v>
              </c:pt>
              <c:pt idx="3">
                <c:v>15</c:v>
              </c:pt>
              <c:pt idx="4">
                <c:v>9</c:v>
              </c:pt>
              <c:pt idx="5">
                <c:v>1</c:v>
              </c:pt>
              <c:pt idx="6">
                <c:v>0</c:v>
              </c:pt>
              <c:pt idx="7">
                <c:v>1</c:v>
              </c:pt>
            </c:numLit>
          </c:val>
          <c:extLst>
            <c:ext xmlns:c16="http://schemas.microsoft.com/office/drawing/2014/chart" uri="{C3380CC4-5D6E-409C-BE32-E72D297353CC}">
              <c16:uniqueId val="{00000001-BCA3-4C52-B49F-4F68C6B96E8C}"/>
            </c:ext>
          </c:extLst>
        </c:ser>
        <c:ser>
          <c:idx val="2"/>
          <c:order val="2"/>
          <c:tx>
            <c:v>Renewal</c:v>
          </c:tx>
          <c:spPr>
            <a:solidFill>
              <a:schemeClr val="accent3"/>
            </a:solidFill>
            <a:ln>
              <a:noFill/>
            </a:ln>
            <a:effectLst/>
          </c:spPr>
          <c:invertIfNegative val="0"/>
          <c:dLbls>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Abhinav Shivam</c:v>
              </c:pt>
              <c:pt idx="1">
                <c:v>Animesh Rawat</c:v>
              </c:pt>
              <c:pt idx="2">
                <c:v>Gilbert</c:v>
              </c:pt>
              <c:pt idx="3">
                <c:v>Juli</c:v>
              </c:pt>
              <c:pt idx="4">
                <c:v>Ketan Jain</c:v>
              </c:pt>
              <c:pt idx="5">
                <c:v>Mark</c:v>
              </c:pt>
              <c:pt idx="6">
                <c:v>Vidit Shah</c:v>
              </c:pt>
              <c:pt idx="7">
                <c:v>Vinay</c:v>
              </c:pt>
            </c:strLit>
          </c:cat>
          <c:val>
            <c:numLit>
              <c:formatCode>General</c:formatCode>
              <c:ptCount val="8"/>
              <c:pt idx="0">
                <c:v>0</c:v>
              </c:pt>
              <c:pt idx="1">
                <c:v>0</c:v>
              </c:pt>
              <c:pt idx="2">
                <c:v>61</c:v>
              </c:pt>
              <c:pt idx="3">
                <c:v>5</c:v>
              </c:pt>
              <c:pt idx="4">
                <c:v>18</c:v>
              </c:pt>
              <c:pt idx="5">
                <c:v>0</c:v>
              </c:pt>
              <c:pt idx="6">
                <c:v>15</c:v>
              </c:pt>
              <c:pt idx="7">
                <c:v>3</c:v>
              </c:pt>
            </c:numLit>
          </c:val>
          <c:extLst>
            <c:ext xmlns:c16="http://schemas.microsoft.com/office/drawing/2014/chart" uri="{C3380CC4-5D6E-409C-BE32-E72D297353CC}">
              <c16:uniqueId val="{00000002-BCA3-4C52-B49F-4F68C6B96E8C}"/>
            </c:ext>
          </c:extLst>
        </c:ser>
        <c:dLbls>
          <c:dLblPos val="ctr"/>
          <c:showLegendKey val="0"/>
          <c:showVal val="1"/>
          <c:showCatName val="0"/>
          <c:showSerName val="0"/>
          <c:showPercent val="0"/>
          <c:showBubbleSize val="0"/>
        </c:dLbls>
        <c:gapWidth val="150"/>
        <c:overlap val="100"/>
        <c:axId val="284942159"/>
        <c:axId val="284938799"/>
      </c:barChart>
      <c:catAx>
        <c:axId val="284942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84938799"/>
        <c:crosses val="autoZero"/>
        <c:auto val="1"/>
        <c:lblAlgn val="ctr"/>
        <c:lblOffset val="100"/>
        <c:noMultiLvlLbl val="0"/>
      </c:catAx>
      <c:valAx>
        <c:axId val="284938799"/>
        <c:scaling>
          <c:orientation val="minMax"/>
        </c:scaling>
        <c:delete val="1"/>
        <c:axPos val="b"/>
        <c:numFmt formatCode="General" sourceLinked="1"/>
        <c:majorTickMark val="none"/>
        <c:minorTickMark val="none"/>
        <c:tickLblPos val="nextTo"/>
        <c:crossAx val="28494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No of meeting By Account Executive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37B2-48E3-8AC6-7CCEA268BC6B}"/>
            </c:ext>
          </c:extLst>
        </c:ser>
        <c:dLbls>
          <c:dLblPos val="outEnd"/>
          <c:showLegendKey val="0"/>
          <c:showVal val="1"/>
          <c:showCatName val="0"/>
          <c:showSerName val="0"/>
          <c:showPercent val="0"/>
          <c:showBubbleSize val="0"/>
        </c:dLbls>
        <c:gapWidth val="219"/>
        <c:overlap val="-27"/>
        <c:axId val="1169396767"/>
        <c:axId val="1169401087"/>
      </c:barChart>
      <c:catAx>
        <c:axId val="1169396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9401087"/>
        <c:crosses val="autoZero"/>
        <c:auto val="1"/>
        <c:lblAlgn val="ctr"/>
        <c:lblOffset val="100"/>
        <c:noMultiLvlLbl val="0"/>
      </c:catAx>
      <c:valAx>
        <c:axId val="1169401087"/>
        <c:scaling>
          <c:orientation val="minMax"/>
        </c:scaling>
        <c:delete val="1"/>
        <c:axPos val="l"/>
        <c:numFmt formatCode="General" sourceLinked="1"/>
        <c:majorTickMark val="none"/>
        <c:minorTickMark val="none"/>
        <c:tickLblPos val="nextTo"/>
        <c:crossAx val="116939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Open Oppurtunity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EL-Group Mediclaim</c:v>
              </c:pt>
              <c:pt idx="1">
                <c:v>DB -Mega Policy</c:v>
              </c:pt>
              <c:pt idx="2">
                <c:v>CVP GMC</c:v>
              </c:pt>
              <c:pt idx="3">
                <c:v>BE-Mega policy</c:v>
              </c:pt>
              <c:pt idx="4">
                <c:v>DB -Terrorism Policy</c:v>
              </c:pt>
            </c:strLit>
          </c:cat>
          <c:val>
            <c:numLit>
              <c:formatCode>General</c:formatCode>
              <c:ptCount val="5"/>
              <c:pt idx="0">
                <c:v>400000</c:v>
              </c:pt>
              <c:pt idx="1">
                <c:v>400000</c:v>
              </c:pt>
              <c:pt idx="2">
                <c:v>350000</c:v>
              </c:pt>
              <c:pt idx="3">
                <c:v>300000</c:v>
              </c:pt>
              <c:pt idx="4">
                <c:v>300000</c:v>
              </c:pt>
            </c:numLit>
          </c:val>
          <c:extLst>
            <c:ext xmlns:c16="http://schemas.microsoft.com/office/drawing/2014/chart" uri="{C3380CC4-5D6E-409C-BE32-E72D297353CC}">
              <c16:uniqueId val="{00000000-D39D-4913-90CB-A7746D43537B}"/>
            </c:ext>
          </c:extLst>
        </c:ser>
        <c:dLbls>
          <c:dLblPos val="outEnd"/>
          <c:showLegendKey val="0"/>
          <c:showVal val="1"/>
          <c:showCatName val="0"/>
          <c:showSerName val="0"/>
          <c:showPercent val="0"/>
          <c:showBubbleSize val="0"/>
        </c:dLbls>
        <c:gapWidth val="219"/>
        <c:overlap val="-27"/>
        <c:axId val="248231391"/>
        <c:axId val="248232351"/>
      </c:barChart>
      <c:catAx>
        <c:axId val="2482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48232351"/>
        <c:crosses val="autoZero"/>
        <c:auto val="1"/>
        <c:lblAlgn val="ctr"/>
        <c:lblOffset val="100"/>
        <c:noMultiLvlLbl val="0"/>
      </c:catAx>
      <c:valAx>
        <c:axId val="248232351"/>
        <c:scaling>
          <c:orientation val="minMax"/>
        </c:scaling>
        <c:delete val="1"/>
        <c:axPos val="l"/>
        <c:numFmt formatCode="General" sourceLinked="1"/>
        <c:majorTickMark val="out"/>
        <c:minorTickMark val="none"/>
        <c:tickLblPos val="nextTo"/>
        <c:crossAx val="24823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[InsuranceBranchDashboard.xlsx]KPI1!PivotTable5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dirty="0">
                <a:solidFill>
                  <a:sysClr val="windowText" lastClr="000000"/>
                </a:solidFill>
              </a:rPr>
              <a:t>No of Invoice by Account Exec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'KPI1'!$B$1:$B$2</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'KPI1'!$B$3:$B$11</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0-7569-4C4E-B96F-8A296BBD2C46}"/>
            </c:ext>
          </c:extLst>
        </c:ser>
        <c:ser>
          <c:idx val="1"/>
          <c:order val="1"/>
          <c:tx>
            <c:strRef>
              <c:f>'KPI1'!$C$1:$C$2</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'KPI1'!$C$3:$C$11</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4-43E2-4145-B174-A681183FFD1F}"/>
            </c:ext>
          </c:extLst>
        </c:ser>
        <c:ser>
          <c:idx val="2"/>
          <c:order val="2"/>
          <c:tx>
            <c:strRef>
              <c:f>'KPI1'!$D$1:$D$2</c:f>
              <c:strCache>
                <c:ptCount val="1"/>
                <c:pt idx="0">
                  <c:v>Renewal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'KPI1'!$D$3:$D$11</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5-43E2-4145-B174-A681183FFD1F}"/>
            </c:ext>
          </c:extLst>
        </c:ser>
        <c:dLbls>
          <c:dLblPos val="ctr"/>
          <c:showLegendKey val="0"/>
          <c:showVal val="1"/>
          <c:showCatName val="0"/>
          <c:showSerName val="0"/>
          <c:showPercent val="0"/>
          <c:showBubbleSize val="0"/>
        </c:dLbls>
        <c:gapWidth val="40"/>
        <c:overlap val="100"/>
        <c:axId val="1001504704"/>
        <c:axId val="1001505184"/>
      </c:barChart>
      <c:catAx>
        <c:axId val="10015047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1505184"/>
        <c:crosses val="autoZero"/>
        <c:auto val="1"/>
        <c:lblAlgn val="ctr"/>
        <c:lblOffset val="100"/>
        <c:noMultiLvlLbl val="0"/>
      </c:catAx>
      <c:valAx>
        <c:axId val="100150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1504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1"/>
                </a:solidFill>
              </a:rPr>
              <a:t>Yearly Meeting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2C5-414B-8358-ACAD5D0909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2C5-414B-8358-ACAD5D0909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2019</c:v>
              </c:pt>
              <c:pt idx="1">
                <c:v>2020</c:v>
              </c:pt>
            </c:strLit>
          </c:cat>
          <c:val>
            <c:numLit>
              <c:formatCode>General</c:formatCode>
              <c:ptCount val="2"/>
              <c:pt idx="0">
                <c:v>3</c:v>
              </c:pt>
              <c:pt idx="1">
                <c:v>31</c:v>
              </c:pt>
            </c:numLit>
          </c:val>
          <c:extLst>
            <c:ext xmlns:c16="http://schemas.microsoft.com/office/drawing/2014/chart" uri="{C3380CC4-5D6E-409C-BE32-E72D297353CC}">
              <c16:uniqueId val="{00000004-82C5-414B-8358-ACAD5D0909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880810630378533"/>
          <c:y val="0.32604782128831222"/>
          <c:w val="0.12812582878359718"/>
          <c:h val="0.27117501842730279"/>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Open Oppurtunity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EL-Group Mediclaim</c:v>
              </c:pt>
              <c:pt idx="1">
                <c:v>DB -Mega Policy</c:v>
              </c:pt>
              <c:pt idx="2">
                <c:v>CVP GMC</c:v>
              </c:pt>
              <c:pt idx="3">
                <c:v>BE-Mega policy</c:v>
              </c:pt>
              <c:pt idx="4">
                <c:v>DB -Terrorism Policy</c:v>
              </c:pt>
            </c:strLit>
          </c:cat>
          <c:val>
            <c:numLit>
              <c:formatCode>General</c:formatCode>
              <c:ptCount val="5"/>
              <c:pt idx="0">
                <c:v>400000</c:v>
              </c:pt>
              <c:pt idx="1">
                <c:v>400000</c:v>
              </c:pt>
              <c:pt idx="2">
                <c:v>350000</c:v>
              </c:pt>
              <c:pt idx="3">
                <c:v>300000</c:v>
              </c:pt>
              <c:pt idx="4">
                <c:v>300000</c:v>
              </c:pt>
            </c:numLit>
          </c:val>
          <c:extLst>
            <c:ext xmlns:c16="http://schemas.microsoft.com/office/drawing/2014/chart" uri="{C3380CC4-5D6E-409C-BE32-E72D297353CC}">
              <c16:uniqueId val="{00000000-D011-4189-8C68-6C01E0FB2C6B}"/>
            </c:ext>
          </c:extLst>
        </c:ser>
        <c:dLbls>
          <c:dLblPos val="outEnd"/>
          <c:showLegendKey val="0"/>
          <c:showVal val="1"/>
          <c:showCatName val="0"/>
          <c:showSerName val="0"/>
          <c:showPercent val="0"/>
          <c:showBubbleSize val="0"/>
        </c:dLbls>
        <c:gapWidth val="219"/>
        <c:overlap val="-27"/>
        <c:axId val="248231391"/>
        <c:axId val="248232351"/>
      </c:barChart>
      <c:catAx>
        <c:axId val="2482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48232351"/>
        <c:crosses val="autoZero"/>
        <c:auto val="1"/>
        <c:lblAlgn val="ctr"/>
        <c:lblOffset val="100"/>
        <c:noMultiLvlLbl val="0"/>
      </c:catAx>
      <c:valAx>
        <c:axId val="248232351"/>
        <c:scaling>
          <c:orientation val="minMax"/>
        </c:scaling>
        <c:delete val="1"/>
        <c:axPos val="l"/>
        <c:numFmt formatCode="General" sourceLinked="1"/>
        <c:majorTickMark val="out"/>
        <c:minorTickMark val="none"/>
        <c:tickLblPos val="nextTo"/>
        <c:crossAx val="24823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No of meeting By Account Executive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6694-4690-A0F9-0A6F8705CE7A}"/>
            </c:ext>
          </c:extLst>
        </c:ser>
        <c:dLbls>
          <c:dLblPos val="outEnd"/>
          <c:showLegendKey val="0"/>
          <c:showVal val="1"/>
          <c:showCatName val="0"/>
          <c:showSerName val="0"/>
          <c:showPercent val="0"/>
          <c:showBubbleSize val="0"/>
        </c:dLbls>
        <c:gapWidth val="219"/>
        <c:overlap val="-27"/>
        <c:axId val="1169396767"/>
        <c:axId val="1169401087"/>
      </c:barChart>
      <c:catAx>
        <c:axId val="1169396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9401087"/>
        <c:crosses val="autoZero"/>
        <c:auto val="1"/>
        <c:lblAlgn val="ctr"/>
        <c:lblOffset val="100"/>
        <c:noMultiLvlLbl val="0"/>
      </c:catAx>
      <c:valAx>
        <c:axId val="1169401087"/>
        <c:scaling>
          <c:orientation val="minMax"/>
        </c:scaling>
        <c:delete val="1"/>
        <c:axPos val="l"/>
        <c:numFmt formatCode="General" sourceLinked="1"/>
        <c:majorTickMark val="none"/>
        <c:minorTickMark val="none"/>
        <c:tickLblPos val="nextTo"/>
        <c:crossAx val="116939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Cross Sell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'KPI6'!$H$4:$H$6</c:f>
              <c:strCache>
                <c:ptCount val="3"/>
                <c:pt idx="0">
                  <c:v>Target</c:v>
                </c:pt>
                <c:pt idx="1">
                  <c:v>Achieved</c:v>
                </c:pt>
                <c:pt idx="2">
                  <c:v>Invoice</c:v>
                </c:pt>
              </c:strCache>
            </c:strRef>
          </c:cat>
          <c:val>
            <c:numRef>
              <c:f>'KPI6'!$I$4:$I$6</c:f>
              <c:numCache>
                <c:formatCode>General</c:formatCode>
                <c:ptCount val="3"/>
                <c:pt idx="0">
                  <c:v>20083111</c:v>
                </c:pt>
                <c:pt idx="1">
                  <c:v>11864802.120000007</c:v>
                </c:pt>
                <c:pt idx="2">
                  <c:v>3040813</c:v>
                </c:pt>
              </c:numCache>
            </c:numRef>
          </c:val>
          <c:extLst>
            <c:ext xmlns:c16="http://schemas.microsoft.com/office/drawing/2014/chart" uri="{C3380CC4-5D6E-409C-BE32-E72D297353CC}">
              <c16:uniqueId val="{00000000-510B-42BB-B3DF-09FD23B58001}"/>
            </c:ext>
          </c:extLst>
        </c:ser>
        <c:dLbls>
          <c:dLblPos val="outEnd"/>
          <c:showLegendKey val="0"/>
          <c:showVal val="1"/>
          <c:showCatName val="0"/>
          <c:showSerName val="0"/>
          <c:showPercent val="0"/>
          <c:showBubbleSize val="0"/>
        </c:dLbls>
        <c:gapWidth val="182"/>
        <c:axId val="211495824"/>
        <c:axId val="211496304"/>
      </c:barChart>
      <c:catAx>
        <c:axId val="21149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6304"/>
        <c:crosses val="autoZero"/>
        <c:auto val="1"/>
        <c:lblAlgn val="ctr"/>
        <c:lblOffset val="100"/>
        <c:noMultiLvlLbl val="0"/>
      </c:catAx>
      <c:valAx>
        <c:axId val="21149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'KPI6'!$H$21:$H$23</c:f>
              <c:strCache>
                <c:ptCount val="3"/>
                <c:pt idx="0">
                  <c:v>Target</c:v>
                </c:pt>
                <c:pt idx="1">
                  <c:v>Achieved</c:v>
                </c:pt>
                <c:pt idx="2">
                  <c:v>Invoice</c:v>
                </c:pt>
              </c:strCache>
            </c:strRef>
          </c:cat>
          <c:val>
            <c:numRef>
              <c:f>'KPI6'!$I$21:$I$23</c:f>
              <c:numCache>
                <c:formatCode>General</c:formatCode>
                <c:ptCount val="3"/>
                <c:pt idx="0">
                  <c:v>19673793</c:v>
                </c:pt>
                <c:pt idx="1">
                  <c:v>3531629.3099999991</c:v>
                </c:pt>
                <c:pt idx="2">
                  <c:v>827822</c:v>
                </c:pt>
              </c:numCache>
            </c:numRef>
          </c:val>
          <c:extLst>
            <c:ext xmlns:c16="http://schemas.microsoft.com/office/drawing/2014/chart" uri="{C3380CC4-5D6E-409C-BE32-E72D297353CC}">
              <c16:uniqueId val="{00000000-D96C-4D98-A775-54BE287324BB}"/>
            </c:ext>
          </c:extLst>
        </c:ser>
        <c:dLbls>
          <c:dLblPos val="outEnd"/>
          <c:showLegendKey val="0"/>
          <c:showVal val="1"/>
          <c:showCatName val="0"/>
          <c:showSerName val="0"/>
          <c:showPercent val="0"/>
          <c:showBubbleSize val="0"/>
        </c:dLbls>
        <c:gapWidth val="182"/>
        <c:axId val="2092194128"/>
        <c:axId val="2092193648"/>
      </c:barChart>
      <c:catAx>
        <c:axId val="209219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93648"/>
        <c:crosses val="autoZero"/>
        <c:auto val="1"/>
        <c:lblAlgn val="ctr"/>
        <c:lblOffset val="100"/>
        <c:noMultiLvlLbl val="0"/>
      </c:catAx>
      <c:valAx>
        <c:axId val="209219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94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Renewel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'KPI6'!$H$35:$H$37</c:f>
              <c:strCache>
                <c:ptCount val="3"/>
                <c:pt idx="0">
                  <c:v>Target</c:v>
                </c:pt>
                <c:pt idx="1">
                  <c:v>Achieved</c:v>
                </c:pt>
                <c:pt idx="2">
                  <c:v>Invoice</c:v>
                </c:pt>
              </c:strCache>
            </c:strRef>
          </c:cat>
          <c:val>
            <c:numRef>
              <c:f>'KPI6'!$I$35:$I$37</c:f>
              <c:numCache>
                <c:formatCode>General</c:formatCode>
                <c:ptCount val="3"/>
                <c:pt idx="0">
                  <c:v>12319455</c:v>
                </c:pt>
                <c:pt idx="1">
                  <c:v>18493109.900000013</c:v>
                </c:pt>
                <c:pt idx="2">
                  <c:v>8394071</c:v>
                </c:pt>
              </c:numCache>
            </c:numRef>
          </c:val>
          <c:extLst>
            <c:ext xmlns:c16="http://schemas.microsoft.com/office/drawing/2014/chart" uri="{C3380CC4-5D6E-409C-BE32-E72D297353CC}">
              <c16:uniqueId val="{00000000-9A43-4690-A4F4-15531C294C13}"/>
            </c:ext>
          </c:extLst>
        </c:ser>
        <c:dLbls>
          <c:dLblPos val="outEnd"/>
          <c:showLegendKey val="0"/>
          <c:showVal val="1"/>
          <c:showCatName val="0"/>
          <c:showSerName val="0"/>
          <c:showPercent val="0"/>
          <c:showBubbleSize val="0"/>
        </c:dLbls>
        <c:gapWidth val="182"/>
        <c:axId val="211487664"/>
        <c:axId val="211484784"/>
      </c:barChart>
      <c:catAx>
        <c:axId val="21148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4784"/>
        <c:crosses val="autoZero"/>
        <c:auto val="1"/>
        <c:lblAlgn val="ctr"/>
        <c:lblOffset val="100"/>
        <c:noMultiLvlLbl val="0"/>
      </c:catAx>
      <c:valAx>
        <c:axId val="21148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[InsuranceBranchDashboard.xlsx]KPI9!PivotTable23</c:name>
    <c:fmtId val="4"/>
  </c:pivotSource>
  <c:chart>
    <c:title>
      <c:tx>
        <c:rich>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r>
              <a:rPr lang="en-US" sz="1200" b="1">
                <a:solidFill>
                  <a:srgbClr val="FF0000"/>
                </a:solidFill>
              </a:rPr>
              <a:t>Product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s>
    <c:plotArea>
      <c:layout/>
      <c:pieChart>
        <c:varyColors val="1"/>
        <c:ser>
          <c:idx val="0"/>
          <c:order val="0"/>
          <c:tx>
            <c:strRef>
              <c:f>'KPI9'!$B$2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428-45F6-8BD3-D17CC9013A7D}"/>
              </c:ext>
            </c:extLst>
          </c:dPt>
          <c:dPt>
            <c:idx val="1"/>
            <c:bubble3D val="0"/>
            <c:spPr>
              <a:solidFill>
                <a:schemeClr val="accent2"/>
              </a:solidFill>
              <a:ln w="19050">
                <a:noFill/>
              </a:ln>
              <a:effectLst/>
            </c:spPr>
            <c:extLst>
              <c:ext xmlns:c16="http://schemas.microsoft.com/office/drawing/2014/chart" uri="{C3380CC4-5D6E-409C-BE32-E72D297353CC}">
                <c16:uniqueId val="{00000003-9428-45F6-8BD3-D17CC9013A7D}"/>
              </c:ext>
            </c:extLst>
          </c:dPt>
          <c:dPt>
            <c:idx val="2"/>
            <c:bubble3D val="0"/>
            <c:spPr>
              <a:solidFill>
                <a:schemeClr val="accent3"/>
              </a:solidFill>
              <a:ln w="19050">
                <a:noFill/>
              </a:ln>
              <a:effectLst/>
            </c:spPr>
            <c:extLst>
              <c:ext xmlns:c16="http://schemas.microsoft.com/office/drawing/2014/chart" uri="{C3380CC4-5D6E-409C-BE32-E72D297353CC}">
                <c16:uniqueId val="{00000005-9428-45F6-8BD3-D17CC9013A7D}"/>
              </c:ext>
            </c:extLst>
          </c:dPt>
          <c:dPt>
            <c:idx val="3"/>
            <c:bubble3D val="0"/>
            <c:spPr>
              <a:solidFill>
                <a:schemeClr val="accent4"/>
              </a:solidFill>
              <a:ln w="19050">
                <a:noFill/>
              </a:ln>
              <a:effectLst/>
            </c:spPr>
            <c:extLst>
              <c:ext xmlns:c16="http://schemas.microsoft.com/office/drawing/2014/chart" uri="{C3380CC4-5D6E-409C-BE32-E72D297353CC}">
                <c16:uniqueId val="{00000007-9428-45F6-8BD3-D17CC9013A7D}"/>
              </c:ext>
            </c:extLst>
          </c:dPt>
          <c:dPt>
            <c:idx val="4"/>
            <c:bubble3D val="0"/>
            <c:spPr>
              <a:solidFill>
                <a:schemeClr val="accent5"/>
              </a:solidFill>
              <a:ln w="19050">
                <a:noFill/>
              </a:ln>
              <a:effectLst/>
            </c:spPr>
            <c:extLst>
              <c:ext xmlns:c16="http://schemas.microsoft.com/office/drawing/2014/chart" uri="{C3380CC4-5D6E-409C-BE32-E72D297353CC}">
                <c16:uniqueId val="{00000009-9428-45F6-8BD3-D17CC9013A7D}"/>
              </c:ext>
            </c:extLst>
          </c:dPt>
          <c:dPt>
            <c:idx val="5"/>
            <c:bubble3D val="0"/>
            <c:spPr>
              <a:solidFill>
                <a:schemeClr val="accent6"/>
              </a:solidFill>
              <a:ln w="19050">
                <a:noFill/>
              </a:ln>
              <a:effectLst/>
            </c:spPr>
            <c:extLst>
              <c:ext xmlns:c16="http://schemas.microsoft.com/office/drawing/2014/chart" uri="{C3380CC4-5D6E-409C-BE32-E72D297353CC}">
                <c16:uniqueId val="{0000000B-9428-45F6-8BD3-D17CC9013A7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428-45F6-8BD3-D17CC9013A7D}"/>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'KPI9'!$A$3:$A$10</c:f>
              <c:strCache>
                <c:ptCount val="7"/>
                <c:pt idx="0">
                  <c:v>Employee Benefits</c:v>
                </c:pt>
                <c:pt idx="1">
                  <c:v>Engineering</c:v>
                </c:pt>
                <c:pt idx="2">
                  <c:v>Fire</c:v>
                </c:pt>
                <c:pt idx="3">
                  <c:v>Liability</c:v>
                </c:pt>
                <c:pt idx="4">
                  <c:v>Marine</c:v>
                </c:pt>
                <c:pt idx="5">
                  <c:v>Miscellaneous</c:v>
                </c:pt>
                <c:pt idx="6">
                  <c:v>Terrorism</c:v>
                </c:pt>
              </c:strCache>
            </c:strRef>
          </c:cat>
          <c:val>
            <c:numRef>
              <c:f>'KPI9'!$B$3:$B$10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92CB-4346-B6A6-7D1E88CDCA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55008748906381"/>
          <c:y val="0.20474336541265675"/>
          <c:w val="0.26245007417551069"/>
          <c:h val="0.67423417107108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[InsuranceBranchDashboard.xlsx]KPI1!PivotTable5</c:name>
    <c:fmtId val="13"/>
  </c:pivotSource>
  <c:chart>
    <c:title>
      <c:tx>
        <c:rich>
          <a:bodyPr rot="0" spcFirstLastPara="1" vertOverflow="ellipsis" vert="horz" wrap="square" anchor="ctr" anchorCtr="1"/>
          <a:lstStyle/>
          <a:p>
            <a:pPr algn="ctr" rtl="0">
              <a:defRPr lang="en-US" sz="2000" b="1" i="0" u="none" strike="noStrike" kern="1200" spc="0" baseline="0" dirty="0">
                <a:solidFill>
                  <a:schemeClr val="tx1"/>
                </a:solidFill>
                <a:latin typeface="+mn-lt"/>
                <a:ea typeface="+mn-ea"/>
                <a:cs typeface="+mn-cs"/>
              </a:defRPr>
            </a:pPr>
            <a:r>
              <a:rPr lang="en-US" sz="2000" b="1" i="0" u="none" strike="noStrike" kern="1200" spc="0" baseline="0" dirty="0">
                <a:solidFill>
                  <a:schemeClr val="tx1"/>
                </a:solidFill>
                <a:latin typeface="+mn-lt"/>
                <a:ea typeface="+mn-ea"/>
                <a:cs typeface="+mn-cs"/>
              </a:rPr>
              <a:t>No of Invoice by Account Exec</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dirty="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'KPI1'!$B$1:$B$2</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'KPI1'!$B$3:$B$11</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0-32DB-4A47-AB56-5637546DAEF5}"/>
            </c:ext>
          </c:extLst>
        </c:ser>
        <c:ser>
          <c:idx val="1"/>
          <c:order val="1"/>
          <c:tx>
            <c:strRef>
              <c:f>'KPI1'!$C$1:$C$2</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'KPI1'!$C$3:$C$11</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5-01F0-452A-88C0-58E7E0800D71}"/>
            </c:ext>
          </c:extLst>
        </c:ser>
        <c:ser>
          <c:idx val="2"/>
          <c:order val="2"/>
          <c:tx>
            <c:strRef>
              <c:f>'KPI1'!$D$1:$D$2</c:f>
              <c:strCache>
                <c:ptCount val="1"/>
                <c:pt idx="0">
                  <c:v>Renewal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'KPI1'!$D$3:$D$11</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6-01F0-452A-88C0-58E7E0800D71}"/>
            </c:ext>
          </c:extLst>
        </c:ser>
        <c:dLbls>
          <c:dLblPos val="ctr"/>
          <c:showLegendKey val="0"/>
          <c:showVal val="1"/>
          <c:showCatName val="0"/>
          <c:showSerName val="0"/>
          <c:showPercent val="0"/>
          <c:showBubbleSize val="0"/>
        </c:dLbls>
        <c:gapWidth val="40"/>
        <c:overlap val="100"/>
        <c:axId val="1001504704"/>
        <c:axId val="1001505184"/>
      </c:barChart>
      <c:catAx>
        <c:axId val="10015047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400" b="1" i="0" u="none" strike="noStrike" kern="1200" baseline="0">
                <a:solidFill>
                  <a:schemeClr val="tx1"/>
                </a:solidFill>
                <a:latin typeface="+mn-lt"/>
                <a:ea typeface="+mn-ea"/>
                <a:cs typeface="+mn-cs"/>
              </a:defRPr>
            </a:pPr>
            <a:endParaRPr lang="en-US"/>
          </a:p>
        </c:txPr>
        <c:crossAx val="1001505184"/>
        <c:crosses val="autoZero"/>
        <c:auto val="1"/>
        <c:lblAlgn val="ctr"/>
        <c:lblOffset val="100"/>
        <c:noMultiLvlLbl val="0"/>
      </c:catAx>
      <c:valAx>
        <c:axId val="100150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01504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no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latin typeface="+mn-lt"/>
                <a:ea typeface="+mn-ea"/>
                <a:cs typeface="+mn-cs"/>
              </a:rPr>
              <a:t>Yearly Meeting Count </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15434083601286E-2"/>
          <c:y val="0.22645781772152465"/>
          <c:w val="0.84419930627642603"/>
          <c:h val="0.69591563210905283"/>
        </c:manualLayout>
      </c:layout>
      <c:pie3DChart>
        <c:varyColors val="1"/>
        <c:ser>
          <c:idx val="0"/>
          <c:order val="0"/>
          <c:tx>
            <c:v>Total</c:v>
          </c:tx>
          <c:dPt>
            <c:idx val="0"/>
            <c:bubble3D val="0"/>
            <c:spPr>
              <a:solidFill>
                <a:srgbClr val="00B050"/>
              </a:solidFill>
              <a:ln w="25400">
                <a:noFill/>
              </a:ln>
              <a:effectLst/>
              <a:sp3d/>
            </c:spPr>
            <c:extLst>
              <c:ext xmlns:c16="http://schemas.microsoft.com/office/drawing/2014/chart" uri="{C3380CC4-5D6E-409C-BE32-E72D297353CC}">
                <c16:uniqueId val="{00000001-B5EA-4C0C-83BD-A4AC212C7843}"/>
              </c:ext>
            </c:extLst>
          </c:dPt>
          <c:dPt>
            <c:idx val="1"/>
            <c:bubble3D val="0"/>
            <c:spPr>
              <a:solidFill>
                <a:schemeClr val="accent2"/>
              </a:solidFill>
              <a:ln w="25400">
                <a:noFill/>
              </a:ln>
              <a:effectLst/>
              <a:sp3d/>
            </c:spPr>
            <c:extLst>
              <c:ext xmlns:c16="http://schemas.microsoft.com/office/drawing/2014/chart" uri="{C3380CC4-5D6E-409C-BE32-E72D297353CC}">
                <c16:uniqueId val="{00000003-B5EA-4C0C-83BD-A4AC212C7843}"/>
              </c:ext>
            </c:extLst>
          </c:dPt>
          <c:dLbls>
            <c:spPr>
              <a:noFill/>
              <a:ln>
                <a:noFill/>
              </a:ln>
              <a:effectLst/>
            </c:spPr>
            <c:txPr>
              <a:bodyPr rot="0" spcFirstLastPara="1" vertOverflow="ellipsis" vert="horz" wrap="square" anchor="ctr" anchorCtr="0"/>
              <a:lstStyle/>
              <a:p>
                <a:pPr algn="ctr">
                  <a:defRPr lang="en-US"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2019</c:v>
              </c:pt>
              <c:pt idx="1">
                <c:v>2020</c:v>
              </c:pt>
            </c:strLit>
          </c:cat>
          <c:val>
            <c:numLit>
              <c:formatCode>General</c:formatCode>
              <c:ptCount val="2"/>
              <c:pt idx="0">
                <c:v>3</c:v>
              </c:pt>
              <c:pt idx="1">
                <c:v>31</c:v>
              </c:pt>
            </c:numLit>
          </c:val>
          <c:extLst>
            <c:ext xmlns:c16="http://schemas.microsoft.com/office/drawing/2014/chart" uri="{C3380CC4-5D6E-409C-BE32-E72D297353CC}">
              <c16:uniqueId val="{00000004-B5EA-4C0C-83BD-A4AC212C7843}"/>
            </c:ext>
          </c:extLst>
        </c:ser>
        <c:dLbls>
          <c:dLblPos val="bestFit"/>
          <c:showLegendKey val="0"/>
          <c:showVal val="1"/>
          <c:showCatName val="0"/>
          <c:showSerName val="0"/>
          <c:showPercent val="0"/>
          <c:showBubbleSize val="0"/>
          <c:showLeaderLines val="1"/>
        </c:dLbls>
      </c:pie3DChart>
      <c:spPr>
        <a:noFill/>
        <a:ln>
          <a:noFill/>
        </a:ln>
        <a:effectLst>
          <a:innerShdw blurRad="63500" dist="50800" dir="2700000">
            <a:prstClr val="black">
              <a:alpha val="50000"/>
            </a:prstClr>
          </a:innerShdw>
        </a:effectLst>
      </c:spPr>
    </c:plotArea>
    <c:legend>
      <c:legendPos val="r"/>
      <c:layout>
        <c:manualLayout>
          <c:xMode val="edge"/>
          <c:yMode val="edge"/>
          <c:x val="0.7784520268299796"/>
          <c:y val="0.10355315011317404"/>
          <c:w val="0.19191834354039075"/>
          <c:h val="0.28891630025087117"/>
        </c:manualLayout>
      </c:layout>
      <c:overlay val="0"/>
      <c:spPr>
        <a:solidFill>
          <a:schemeClr val="tx2">
            <a:lumMod val="10000"/>
            <a:lumOff val="90000"/>
            <a:alpha val="20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B8CE4"/>
    </a:solidFill>
    <a:ln w="9525" cap="flat" cmpd="sng" algn="ctr">
      <a:noFill/>
      <a:round/>
    </a:ln>
    <a:effectLst>
      <a:innerShdw blurRad="63500" dist="50800" dir="2700000">
        <a:prstClr val="black">
          <a:alpha val="50000"/>
        </a:prst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Top 5 Open Oppurtunity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EL-Group Mediclaim</c:v>
              </c:pt>
              <c:pt idx="1">
                <c:v>DB -Mega Policy</c:v>
              </c:pt>
              <c:pt idx="2">
                <c:v>CVP GMC</c:v>
              </c:pt>
              <c:pt idx="3">
                <c:v>BE-Mega policy</c:v>
              </c:pt>
              <c:pt idx="4">
                <c:v>DB -Terrorism Policy</c:v>
              </c:pt>
            </c:strLit>
          </c:cat>
          <c:val>
            <c:numLit>
              <c:formatCode>General</c:formatCode>
              <c:ptCount val="5"/>
              <c:pt idx="0">
                <c:v>400000</c:v>
              </c:pt>
              <c:pt idx="1">
                <c:v>400000</c:v>
              </c:pt>
              <c:pt idx="2">
                <c:v>350000</c:v>
              </c:pt>
              <c:pt idx="3">
                <c:v>300000</c:v>
              </c:pt>
              <c:pt idx="4">
                <c:v>300000</c:v>
              </c:pt>
            </c:numLit>
          </c:val>
          <c:extLst>
            <c:ext xmlns:c16="http://schemas.microsoft.com/office/drawing/2014/chart" uri="{C3380CC4-5D6E-409C-BE32-E72D297353CC}">
              <c16:uniqueId val="{00000000-10D1-4D18-A4B3-64B4BDB1D8EE}"/>
            </c:ext>
          </c:extLst>
        </c:ser>
        <c:dLbls>
          <c:dLblPos val="outEnd"/>
          <c:showLegendKey val="0"/>
          <c:showVal val="1"/>
          <c:showCatName val="0"/>
          <c:showSerName val="0"/>
          <c:showPercent val="0"/>
          <c:showBubbleSize val="0"/>
        </c:dLbls>
        <c:gapWidth val="85"/>
        <c:overlap val="-27"/>
        <c:axId val="248231391"/>
        <c:axId val="248232351"/>
      </c:barChart>
      <c:catAx>
        <c:axId val="2482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248232351"/>
        <c:crosses val="autoZero"/>
        <c:auto val="1"/>
        <c:lblAlgn val="ctr"/>
        <c:lblOffset val="100"/>
        <c:noMultiLvlLbl val="0"/>
      </c:catAx>
      <c:valAx>
        <c:axId val="248232351"/>
        <c:scaling>
          <c:orientation val="minMax"/>
        </c:scaling>
        <c:delete val="1"/>
        <c:axPos val="l"/>
        <c:numFmt formatCode="General" sourceLinked="1"/>
        <c:majorTickMark val="out"/>
        <c:minorTickMark val="none"/>
        <c:tickLblPos val="nextTo"/>
        <c:crossAx val="24823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No of meeting By Account Executive</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ED6009"/>
            </a:solidFill>
            <a:ln>
              <a:noFill/>
            </a:ln>
            <a:effectLst/>
          </c:spPr>
          <c:invertIfNegative val="0"/>
          <c:dLbls>
            <c:spPr>
              <a:noFill/>
              <a:ln>
                <a:noFill/>
              </a:ln>
              <a:effectLst/>
            </c:spPr>
            <c:txPr>
              <a:bodyPr rot="0" spcFirstLastPara="1" vertOverflow="ellipsis" vert="horz" wrap="square" anchor="ctr" anchorCtr="0"/>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548C-4CC9-8F64-0CB629D2FB56}"/>
            </c:ext>
          </c:extLst>
        </c:ser>
        <c:dLbls>
          <c:dLblPos val="outEnd"/>
          <c:showLegendKey val="0"/>
          <c:showVal val="1"/>
          <c:showCatName val="0"/>
          <c:showSerName val="0"/>
          <c:showPercent val="0"/>
          <c:showBubbleSize val="0"/>
        </c:dLbls>
        <c:gapWidth val="219"/>
        <c:overlap val="-27"/>
        <c:axId val="1169396767"/>
        <c:axId val="1169401087"/>
      </c:barChart>
      <c:catAx>
        <c:axId val="1169396767"/>
        <c:scaling>
          <c:orientation val="minMax"/>
        </c:scaling>
        <c:delete val="0"/>
        <c:axPos val="b"/>
        <c:numFmt formatCode="General" sourceLinked="1"/>
        <c:majorTickMark val="out"/>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lgn="ctr">
              <a:defRPr lang="en-US" sz="1300" b="1" i="0" u="none" strike="noStrike" kern="1200" baseline="0">
                <a:solidFill>
                  <a:schemeClr val="tx1"/>
                </a:solidFill>
                <a:latin typeface="+mn-lt"/>
                <a:ea typeface="+mn-ea"/>
                <a:cs typeface="+mn-cs"/>
              </a:defRPr>
            </a:pPr>
            <a:endParaRPr lang="en-US"/>
          </a:p>
        </c:txPr>
        <c:crossAx val="1169401087"/>
        <c:crosses val="autoZero"/>
        <c:auto val="1"/>
        <c:lblAlgn val="ctr"/>
        <c:lblOffset val="100"/>
        <c:noMultiLvlLbl val="0"/>
      </c:catAx>
      <c:valAx>
        <c:axId val="1169401087"/>
        <c:scaling>
          <c:orientation val="minMax"/>
        </c:scaling>
        <c:delete val="1"/>
        <c:axPos val="l"/>
        <c:numFmt formatCode="General" sourceLinked="1"/>
        <c:majorTickMark val="none"/>
        <c:minorTickMark val="none"/>
        <c:tickLblPos val="nextTo"/>
        <c:crossAx val="116939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19050" cap="flat" cmpd="sng" algn="ctr">
      <a:noFill/>
      <a:prstDash val="solid"/>
      <a:miter lim="800000"/>
    </a:ln>
    <a:effectLst>
      <a:innerShdw blurRad="63500" dist="50800" dir="27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r>
              <a:rPr lang="en-IN" sz="1800" b="1" i="0" u="none" strike="noStrike" kern="1200" spc="0" baseline="0">
                <a:solidFill>
                  <a:schemeClr val="tx1"/>
                </a:solidFill>
                <a:latin typeface="+mn-lt"/>
                <a:ea typeface="+mn-ea"/>
                <a:cs typeface="+mn-cs"/>
              </a:rPr>
              <a:t>Cross Sell</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0000"/>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'KPI6'!$H$4:$H$6</c:f>
              <c:strCache>
                <c:ptCount val="3"/>
                <c:pt idx="0">
                  <c:v>Target</c:v>
                </c:pt>
                <c:pt idx="1">
                  <c:v>Achieved</c:v>
                </c:pt>
                <c:pt idx="2">
                  <c:v>Invoice</c:v>
                </c:pt>
              </c:strCache>
            </c:strRef>
          </c:cat>
          <c:val>
            <c:numRef>
              <c:f>'KPI6'!$I$4:$I$6</c:f>
              <c:numCache>
                <c:formatCode>General</c:formatCode>
                <c:ptCount val="3"/>
                <c:pt idx="0">
                  <c:v>20083111</c:v>
                </c:pt>
                <c:pt idx="1">
                  <c:v>11864802.120000007</c:v>
                </c:pt>
                <c:pt idx="2">
                  <c:v>3040813</c:v>
                </c:pt>
              </c:numCache>
            </c:numRef>
          </c:val>
          <c:extLst>
            <c:ext xmlns:c16="http://schemas.microsoft.com/office/drawing/2014/chart" uri="{C3380CC4-5D6E-409C-BE32-E72D297353CC}">
              <c16:uniqueId val="{00000000-2B76-4822-8949-82BF9894DBDD}"/>
            </c:ext>
          </c:extLst>
        </c:ser>
        <c:dLbls>
          <c:dLblPos val="outEnd"/>
          <c:showLegendKey val="0"/>
          <c:showVal val="1"/>
          <c:showCatName val="0"/>
          <c:showSerName val="0"/>
          <c:showPercent val="0"/>
          <c:showBubbleSize val="0"/>
        </c:dLbls>
        <c:gapWidth val="182"/>
        <c:axId val="211495824"/>
        <c:axId val="211496304"/>
      </c:barChart>
      <c:catAx>
        <c:axId val="2114958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11496304"/>
        <c:crosses val="autoZero"/>
        <c:auto val="1"/>
        <c:lblAlgn val="ctr"/>
        <c:lblOffset val="100"/>
        <c:noMultiLvlLbl val="0"/>
      </c:catAx>
      <c:valAx>
        <c:axId val="211496304"/>
        <c:scaling>
          <c:orientation val="minMax"/>
        </c:scaling>
        <c:delete val="1"/>
        <c:axPos val="b"/>
        <c:numFmt formatCode="General" sourceLinked="1"/>
        <c:majorTickMark val="none"/>
        <c:minorTickMark val="none"/>
        <c:tickLblPos val="nextTo"/>
        <c:crossAx val="211495824"/>
        <c:crosses val="autoZero"/>
        <c:crossBetween val="between"/>
      </c:valAx>
      <c:spPr>
        <a:noFill/>
        <a:ln>
          <a:noFill/>
        </a:ln>
        <a:effectLst/>
      </c:spPr>
    </c:plotArea>
    <c:plotVisOnly val="1"/>
    <c:dispBlanksAs val="gap"/>
    <c:showDLblsOverMax val="0"/>
  </c:chart>
  <c:spPr>
    <a:solidFill>
      <a:srgbClr val="62FE87"/>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r>
              <a:rPr lang="en-IN" sz="1800" b="1" i="0" u="none" strike="noStrike" kern="1200" spc="0" baseline="0">
                <a:solidFill>
                  <a:schemeClr val="tx1"/>
                </a:solidFill>
                <a:latin typeface="+mn-lt"/>
                <a:ea typeface="+mn-ea"/>
                <a:cs typeface="+mn-cs"/>
              </a:rPr>
              <a:t>New</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0000"/>
            </a:solidFill>
            <a:ln>
              <a:noFill/>
            </a:ln>
            <a:effectLst/>
          </c:spPr>
          <c:invertIfNegative val="0"/>
          <c:dLbls>
            <c:numFmt formatCode="0.00,,\ &quot;M&quot;" sourceLinked="0"/>
            <c:spPr>
              <a:noFill/>
              <a:ln>
                <a:noFill/>
              </a:ln>
              <a:effectLst/>
            </c:spPr>
            <c:txPr>
              <a:bodyPr rot="0" spcFirstLastPara="1" vertOverflow="ellipsis" vert="horz" wrap="square" anchor="ctr" anchorCtr="0"/>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'KPI6'!$H$21:$H$23</c:f>
              <c:strCache>
                <c:ptCount val="3"/>
                <c:pt idx="0">
                  <c:v>Target</c:v>
                </c:pt>
                <c:pt idx="1">
                  <c:v>Achieved</c:v>
                </c:pt>
                <c:pt idx="2">
                  <c:v>Invoice</c:v>
                </c:pt>
              </c:strCache>
            </c:strRef>
          </c:cat>
          <c:val>
            <c:numRef>
              <c:f>'KPI6'!$I$21:$I$23</c:f>
              <c:numCache>
                <c:formatCode>General</c:formatCode>
                <c:ptCount val="3"/>
                <c:pt idx="0">
                  <c:v>19673793</c:v>
                </c:pt>
                <c:pt idx="1">
                  <c:v>3531629.3099999991</c:v>
                </c:pt>
                <c:pt idx="2">
                  <c:v>827822</c:v>
                </c:pt>
              </c:numCache>
            </c:numRef>
          </c:val>
          <c:extLst>
            <c:ext xmlns:c16="http://schemas.microsoft.com/office/drawing/2014/chart" uri="{C3380CC4-5D6E-409C-BE32-E72D297353CC}">
              <c16:uniqueId val="{00000000-957F-4005-866A-E804B8D7B8EB}"/>
            </c:ext>
          </c:extLst>
        </c:ser>
        <c:dLbls>
          <c:dLblPos val="outEnd"/>
          <c:showLegendKey val="0"/>
          <c:showVal val="1"/>
          <c:showCatName val="0"/>
          <c:showSerName val="0"/>
          <c:showPercent val="0"/>
          <c:showBubbleSize val="0"/>
        </c:dLbls>
        <c:gapWidth val="182"/>
        <c:axId val="2092194128"/>
        <c:axId val="2092193648"/>
      </c:barChart>
      <c:catAx>
        <c:axId val="209219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2092193648"/>
        <c:crosses val="autoZero"/>
        <c:auto val="1"/>
        <c:lblAlgn val="ctr"/>
        <c:lblOffset val="100"/>
        <c:noMultiLvlLbl val="0"/>
      </c:catAx>
      <c:valAx>
        <c:axId val="2092193648"/>
        <c:scaling>
          <c:orientation val="minMax"/>
        </c:scaling>
        <c:delete val="1"/>
        <c:axPos val="b"/>
        <c:numFmt formatCode="General" sourceLinked="1"/>
        <c:majorTickMark val="none"/>
        <c:minorTickMark val="none"/>
        <c:tickLblPos val="nextTo"/>
        <c:crossAx val="2092194128"/>
        <c:crosses val="autoZero"/>
        <c:crossBetween val="between"/>
      </c:valAx>
      <c:spPr>
        <a:noFill/>
        <a:ln>
          <a:noFill/>
        </a:ln>
        <a:effectLst/>
      </c:spPr>
    </c:plotArea>
    <c:plotVisOnly val="1"/>
    <c:dispBlanksAs val="gap"/>
    <c:showDLblsOverMax val="0"/>
  </c:chart>
  <c:spPr>
    <a:solidFill>
      <a:srgbClr val="62FE87"/>
    </a:solidFill>
    <a:ln w="9525" cap="flat" cmpd="sng" algn="ctr">
      <a:noFill/>
      <a:round/>
    </a:ln>
    <a:effectLst>
      <a:outerShdw blurRad="50800" dist="38100" dir="13500000" algn="br" rotWithShape="0">
        <a:prstClr val="black">
          <a:alpha val="40000"/>
        </a:prstClr>
      </a:outerShdw>
    </a:effectLst>
  </c:spPr>
  <c:txPr>
    <a:bodyPr/>
    <a:lstStyle/>
    <a:p>
      <a:pPr algn="ct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r>
              <a:rPr lang="en-IN" sz="1800" b="1" i="0" u="none" strike="noStrike" kern="1200" spc="0" baseline="0">
                <a:solidFill>
                  <a:schemeClr val="tx1"/>
                </a:solidFill>
                <a:latin typeface="+mn-lt"/>
                <a:ea typeface="+mn-ea"/>
                <a:cs typeface="+mn-cs"/>
              </a:rPr>
              <a:t>Renewel</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0000"/>
            </a:solidFill>
            <a:ln>
              <a:noFill/>
            </a:ln>
            <a:effectLst/>
          </c:spPr>
          <c:invertIfNegative val="0"/>
          <c:dLbls>
            <c:numFmt formatCode="0.00,,\ &quot;M&quot;" sourceLinked="0"/>
            <c:spPr>
              <a:noFill/>
              <a:ln>
                <a:noFill/>
              </a:ln>
              <a:effectLst/>
            </c:spPr>
            <c:txPr>
              <a:bodyPr rot="0" spcFirstLastPara="1" vertOverflow="ellipsis" vert="horz" wrap="square" anchor="ctr" anchorCtr="0"/>
              <a:lstStyle/>
              <a:p>
                <a:pPr algn="ctr">
                  <a:defRPr lang="en-US"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'KPI6'!$H$35:$H$37</c:f>
              <c:strCache>
                <c:ptCount val="3"/>
                <c:pt idx="0">
                  <c:v>Target</c:v>
                </c:pt>
                <c:pt idx="1">
                  <c:v>Achieved</c:v>
                </c:pt>
                <c:pt idx="2">
                  <c:v>Invoice</c:v>
                </c:pt>
              </c:strCache>
            </c:strRef>
          </c:cat>
          <c:val>
            <c:numRef>
              <c:f>'KPI6'!$I$35:$I$37</c:f>
              <c:numCache>
                <c:formatCode>General</c:formatCode>
                <c:ptCount val="3"/>
                <c:pt idx="0">
                  <c:v>12319455</c:v>
                </c:pt>
                <c:pt idx="1">
                  <c:v>18493109.900000013</c:v>
                </c:pt>
                <c:pt idx="2">
                  <c:v>8394071</c:v>
                </c:pt>
              </c:numCache>
            </c:numRef>
          </c:val>
          <c:extLst>
            <c:ext xmlns:c16="http://schemas.microsoft.com/office/drawing/2014/chart" uri="{C3380CC4-5D6E-409C-BE32-E72D297353CC}">
              <c16:uniqueId val="{00000000-9252-4015-B699-67DB66E67DDB}"/>
            </c:ext>
          </c:extLst>
        </c:ser>
        <c:dLbls>
          <c:dLblPos val="inEnd"/>
          <c:showLegendKey val="0"/>
          <c:showVal val="1"/>
          <c:showCatName val="0"/>
          <c:showSerName val="0"/>
          <c:showPercent val="0"/>
          <c:showBubbleSize val="0"/>
        </c:dLbls>
        <c:gapWidth val="182"/>
        <c:axId val="211487664"/>
        <c:axId val="211484784"/>
      </c:barChart>
      <c:catAx>
        <c:axId val="2114876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211484784"/>
        <c:crosses val="autoZero"/>
        <c:auto val="1"/>
        <c:lblAlgn val="ctr"/>
        <c:lblOffset val="100"/>
        <c:noMultiLvlLbl val="0"/>
      </c:catAx>
      <c:valAx>
        <c:axId val="211484784"/>
        <c:scaling>
          <c:orientation val="minMax"/>
        </c:scaling>
        <c:delete val="1"/>
        <c:axPos val="b"/>
        <c:numFmt formatCode="General" sourceLinked="1"/>
        <c:majorTickMark val="none"/>
        <c:minorTickMark val="none"/>
        <c:tickLblPos val="nextTo"/>
        <c:crossAx val="211487664"/>
        <c:crosses val="autoZero"/>
        <c:crossBetween val="between"/>
      </c:valAx>
      <c:spPr>
        <a:noFill/>
        <a:ln>
          <a:noFill/>
        </a:ln>
        <a:effectLst/>
      </c:spPr>
    </c:plotArea>
    <c:plotVisOnly val="1"/>
    <c:dispBlanksAs val="gap"/>
    <c:showDLblsOverMax val="0"/>
  </c:chart>
  <c:spPr>
    <a:solidFill>
      <a:srgbClr val="62FE87"/>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[InsuranceBranchDashboard.xlsx]KPI9!PivotTable23</c:name>
    <c:fmtId val="10"/>
  </c:pivotSource>
  <c:chart>
    <c:title>
      <c:tx>
        <c:rich>
          <a:bodyPr rot="0" spcFirstLastPara="1" vertOverflow="ellipsis" vert="horz" wrap="square" anchor="ctr" anchorCtr="1"/>
          <a:lstStyle/>
          <a:p>
            <a:pPr>
              <a:defRPr sz="2000" b="0" i="0" u="sng" strike="noStrike" kern="1200" spc="0" baseline="0">
                <a:solidFill>
                  <a:srgbClr val="FF0000"/>
                </a:solidFill>
                <a:latin typeface="+mn-lt"/>
                <a:ea typeface="+mn-ea"/>
                <a:cs typeface="+mn-cs"/>
              </a:defRPr>
            </a:pPr>
            <a:r>
              <a:rPr lang="en-US" sz="2000" b="1" u="sng">
                <a:solidFill>
                  <a:srgbClr val="FF0000"/>
                </a:solidFill>
              </a:rPr>
              <a:t>Product Distribution</a:t>
            </a:r>
          </a:p>
        </c:rich>
      </c:tx>
      <c:layout>
        <c:manualLayout>
          <c:xMode val="edge"/>
          <c:yMode val="edge"/>
          <c:x val="0.30373983739837396"/>
          <c:y val="1.6949152542372881E-2"/>
        </c:manualLayout>
      </c:layout>
      <c:overlay val="0"/>
      <c:spPr>
        <a:noFill/>
        <a:ln>
          <a:noFill/>
        </a:ln>
        <a:effectLst/>
      </c:spPr>
      <c:txPr>
        <a:bodyPr rot="0" spcFirstLastPara="1" vertOverflow="ellipsis" vert="horz" wrap="square" anchor="ctr" anchorCtr="1"/>
        <a:lstStyle/>
        <a:p>
          <a:pPr>
            <a:defRPr sz="2000" b="0" i="0" u="sng"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2">
              <a:lumMod val="50000"/>
            </a:schemeClr>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s>
    <c:plotArea>
      <c:layout>
        <c:manualLayout>
          <c:layoutTarget val="inner"/>
          <c:xMode val="edge"/>
          <c:yMode val="edge"/>
          <c:x val="8.5216695474041357E-2"/>
          <c:y val="0.2398782864006406"/>
          <c:w val="0.56066897125664172"/>
          <c:h val="0.70131135726678229"/>
        </c:manualLayout>
      </c:layout>
      <c:pieChart>
        <c:varyColors val="1"/>
        <c:ser>
          <c:idx val="0"/>
          <c:order val="0"/>
          <c:tx>
            <c:strRef>
              <c:f>'KPI9'!$B$2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C72-4B6A-99DF-5A7F1E70AD28}"/>
              </c:ext>
            </c:extLst>
          </c:dPt>
          <c:dPt>
            <c:idx val="1"/>
            <c:bubble3D val="0"/>
            <c:spPr>
              <a:solidFill>
                <a:schemeClr val="accent2"/>
              </a:solidFill>
              <a:ln w="19050">
                <a:noFill/>
              </a:ln>
              <a:effectLst/>
            </c:spPr>
            <c:extLst>
              <c:ext xmlns:c16="http://schemas.microsoft.com/office/drawing/2014/chart" uri="{C3380CC4-5D6E-409C-BE32-E72D297353CC}">
                <c16:uniqueId val="{00000003-1C72-4B6A-99DF-5A7F1E70AD28}"/>
              </c:ext>
            </c:extLst>
          </c:dPt>
          <c:dPt>
            <c:idx val="2"/>
            <c:bubble3D val="0"/>
            <c:spPr>
              <a:solidFill>
                <a:schemeClr val="accent3"/>
              </a:solidFill>
              <a:ln w="19050">
                <a:noFill/>
              </a:ln>
              <a:effectLst/>
            </c:spPr>
            <c:extLst>
              <c:ext xmlns:c16="http://schemas.microsoft.com/office/drawing/2014/chart" uri="{C3380CC4-5D6E-409C-BE32-E72D297353CC}">
                <c16:uniqueId val="{00000005-1C72-4B6A-99DF-5A7F1E70AD28}"/>
              </c:ext>
            </c:extLst>
          </c:dPt>
          <c:dPt>
            <c:idx val="3"/>
            <c:bubble3D val="0"/>
            <c:spPr>
              <a:solidFill>
                <a:schemeClr val="accent2">
                  <a:lumMod val="50000"/>
                </a:schemeClr>
              </a:solidFill>
              <a:ln w="19050">
                <a:noFill/>
              </a:ln>
              <a:effectLst/>
            </c:spPr>
            <c:extLst>
              <c:ext xmlns:c16="http://schemas.microsoft.com/office/drawing/2014/chart" uri="{C3380CC4-5D6E-409C-BE32-E72D297353CC}">
                <c16:uniqueId val="{00000007-1C72-4B6A-99DF-5A7F1E70AD28}"/>
              </c:ext>
            </c:extLst>
          </c:dPt>
          <c:dPt>
            <c:idx val="4"/>
            <c:bubble3D val="0"/>
            <c:spPr>
              <a:solidFill>
                <a:schemeClr val="accent5"/>
              </a:solidFill>
              <a:ln w="19050">
                <a:noFill/>
              </a:ln>
              <a:effectLst/>
            </c:spPr>
            <c:extLst>
              <c:ext xmlns:c16="http://schemas.microsoft.com/office/drawing/2014/chart" uri="{C3380CC4-5D6E-409C-BE32-E72D297353CC}">
                <c16:uniqueId val="{00000009-1C72-4B6A-99DF-5A7F1E70AD28}"/>
              </c:ext>
            </c:extLst>
          </c:dPt>
          <c:dPt>
            <c:idx val="5"/>
            <c:bubble3D val="0"/>
            <c:spPr>
              <a:solidFill>
                <a:schemeClr val="accent6"/>
              </a:solidFill>
              <a:ln w="19050">
                <a:noFill/>
              </a:ln>
              <a:effectLst/>
            </c:spPr>
            <c:extLst>
              <c:ext xmlns:c16="http://schemas.microsoft.com/office/drawing/2014/chart" uri="{C3380CC4-5D6E-409C-BE32-E72D297353CC}">
                <c16:uniqueId val="{0000000B-1C72-4B6A-99DF-5A7F1E70AD2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C72-4B6A-99DF-5A7F1E70AD28}"/>
              </c:ext>
            </c:extLst>
          </c:dPt>
          <c:dLbls>
            <c:spPr>
              <a:noFill/>
              <a:ln>
                <a:noFill/>
              </a:ln>
              <a:effectLst/>
            </c:spPr>
            <c:txPr>
              <a:bodyPr rot="0" spcFirstLastPara="1" vertOverflow="overflow" horzOverflow="overflow"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'KPI9'!$A$3:$A$10</c:f>
              <c:strCache>
                <c:ptCount val="7"/>
                <c:pt idx="0">
                  <c:v>Employee Benefits</c:v>
                </c:pt>
                <c:pt idx="1">
                  <c:v>Engineering</c:v>
                </c:pt>
                <c:pt idx="2">
                  <c:v>Fire</c:v>
                </c:pt>
                <c:pt idx="3">
                  <c:v>Liability</c:v>
                </c:pt>
                <c:pt idx="4">
                  <c:v>Marine</c:v>
                </c:pt>
                <c:pt idx="5">
                  <c:v>Miscellaneous</c:v>
                </c:pt>
                <c:pt idx="6">
                  <c:v>Terrorism</c:v>
                </c:pt>
              </c:strCache>
            </c:strRef>
          </c:cat>
          <c:val>
            <c:numRef>
              <c:f>'KPI9'!$B$3:$B$10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1C72-4B6A-99DF-5A7F1E70AD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55008748906381"/>
          <c:y val="0.20474336541265675"/>
          <c:w val="0.24076990376202975"/>
          <c:h val="0.67423417107108186"/>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title pos="t" align="ctr" overlay="0">
      <cx:tx>
        <cx:txData>
          <cx:v>Stage Funnel by Revenue</cx:v>
        </cx:txData>
      </cx:tx>
      <cx:spPr>
        <a:noFill/>
      </cx:spPr>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Aptos Narrow" panose="02110004020202020204"/>
            </a:rPr>
            <a:t>Stage Funnel by Revenue</a:t>
          </a:r>
        </a:p>
      </cx:txPr>
    </cx:title>
    <cx:plotArea>
      <cx:plotAreaRegion>
        <cx:plotSurface>
          <cx:spPr>
            <a:ln>
              <a:noFill/>
            </a:ln>
          </cx:spPr>
        </cx:plotSurface>
        <cx:series layoutId="funnel" uniqueId="{283275CE-7866-41FF-8256-9959EB116525}">
          <cx:spPr>
            <a:solidFill>
              <a:srgbClr val="FFFF66"/>
            </a:solidFill>
          </cx:spPr>
          <cx:dataLabels>
            <cx:numFmt formatCode="#,##0.0,,&quot;M&quot;" sourceLinked="0"/>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Aptos Narrow" panose="02110004020202020204"/>
                </a:endParaRPr>
              </a:p>
            </cx:txPr>
            <cx:visibility seriesName="0" categoryName="0" value="1"/>
            <cx:separator>, </cx:separator>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plotArea>
  </cx:chart>
  <cx:spPr>
    <a:solidFill>
      <a:schemeClr val="accent4">
        <a:lumMod val="60000"/>
        <a:lumOff val="4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wise Revenue Funnel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Stage wise Revenue Funnel </a:t>
          </a:r>
        </a:p>
      </cx:txPr>
    </cx:title>
    <cx:plotArea>
      <cx:plotAreaRegion>
        <cx:plotSurface>
          <cx:spPr>
            <a:noFill/>
            <a:ln>
              <a:noFill/>
            </a:ln>
          </cx:spPr>
        </cx:plotSurface>
        <cx:series layoutId="funnel" uniqueId="{CE0202A0-2F29-41C2-8F1F-730C3661FE54}">
          <cx:spPr>
            <a:solidFill>
              <a:schemeClr val="tx2">
                <a:lumMod val="50000"/>
                <a:lumOff val="50000"/>
              </a:schemeClr>
            </a:solidFill>
          </cx:spPr>
          <cx:dataLabels>
            <cx:numFmt formatCode="0.00,, &quot;M&quot;" sourceLinked="0"/>
            <cx:spPr>
              <a:noFill/>
              <a:effectLst>
                <a:outerShdw blurRad="50800" dist="50800" dir="5400000" sx="1000" sy="1000" algn="ctr" rotWithShape="0">
                  <a:srgbClr val="000000">
                    <a:alpha val="43137"/>
                  </a:srgbClr>
                </a:outerShdw>
              </a:effectLst>
            </cx:spPr>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separator>, </cx:separator>
          </cx:dataLabels>
          <cx:dataId val="0"/>
        </cx:series>
      </cx:plotAreaRegion>
      <cx:axis id="0">
        <cx:catScaling gapWidth="0"/>
        <cx:tickLabels/>
        <cx:spPr>
          <a:ln>
            <a:noFill/>
          </a:ln>
        </cx:spPr>
        <cx:txPr>
          <a:bodyPr spcFirstLastPara="1" vertOverflow="ellipsis" horzOverflow="overflow" wrap="square" lIns="0" tIns="0" rIns="0" bIns="0" anchor="ctr" anchorCtr="1"/>
          <a:lstStyle/>
          <a:p>
            <a:pPr algn="ctr" rtl="0">
              <a:defRPr sz="1000" b="1" i="0" baseline="0">
                <a:solidFill>
                  <a:schemeClr val="tx1"/>
                </a:solidFill>
              </a:defRPr>
            </a:pPr>
            <a:endParaRPr lang="en-US" sz="1000" b="1" i="0" u="none" strike="noStrike" baseline="0">
              <a:solidFill>
                <a:schemeClr val="tx1"/>
              </a:solidFill>
              <a:latin typeface="Aptos Narrow" panose="02110004020202020204"/>
            </a:endParaRPr>
          </a:p>
        </cx:txPr>
      </cx:axis>
    </cx:plotArea>
  </cx:chart>
  <cx:spPr>
    <a:solidFill>
      <a:schemeClr val="bg1">
        <a:lumMod val="8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wise Revenue Funnel </cx:v>
        </cx:txData>
      </cx:tx>
      <cx:txPr>
        <a:bodyPr spcFirstLastPara="1" vertOverflow="ellipsis" horzOverflow="overflow" wrap="square" lIns="0" tIns="0" rIns="0" bIns="0" anchor="ctr" anchorCtr="1"/>
        <a:lstStyle/>
        <a:p>
          <a:pPr algn="ctr" rtl="0">
            <a:defRPr lang="en-US" sz="2000" b="1" i="0" u="none" strike="noStrike" kern="1200" baseline="0">
              <a:solidFill>
                <a:schemeClr val="tx1"/>
              </a:solidFill>
              <a:latin typeface="+mn-lt"/>
              <a:ea typeface="+mn-ea"/>
              <a:cs typeface="+mn-cs"/>
            </a:defRPr>
          </a:pPr>
          <a:r>
            <a:rPr lang="en-US" sz="2000" b="1" i="0" u="none" strike="noStrike" kern="1200" baseline="0">
              <a:solidFill>
                <a:schemeClr val="tx1"/>
              </a:solidFill>
              <a:latin typeface="+mn-lt"/>
              <a:ea typeface="+mn-ea"/>
              <a:cs typeface="+mn-cs"/>
            </a:rPr>
            <a:t>Stage wise Revenue Funnel </a:t>
          </a:r>
        </a:p>
      </cx:txPr>
    </cx:title>
    <cx:plotArea>
      <cx:plotAreaRegion>
        <cx:plotSurface>
          <cx:spPr>
            <a:noFill/>
            <a:ln>
              <a:noFill/>
            </a:ln>
          </cx:spPr>
        </cx:plotSurface>
        <cx:series layoutId="funnel" uniqueId="{CE0202A0-2F29-41C2-8F1F-730C3661FE54}">
          <cx:spPr>
            <a:solidFill>
              <a:schemeClr val="tx2">
                <a:lumMod val="50000"/>
                <a:lumOff val="50000"/>
              </a:schemeClr>
            </a:solidFill>
          </cx:spPr>
          <cx:dataLabels>
            <cx:numFmt formatCode="0.00,, &quot;M&quot;" sourceLinked="0"/>
            <cx:spPr>
              <a:noFill/>
              <a:effectLst>
                <a:outerShdw blurRad="50800" dist="50800" dir="5400000" sx="1000" sy="1000" algn="ctr" rotWithShape="0">
                  <a:srgbClr val="000000">
                    <a:alpha val="43137"/>
                  </a:srgbClr>
                </a:outerShdw>
              </a:effectLst>
            </cx:spPr>
            <cx:txPr>
              <a:bodyPr spcFirstLastPara="1" vertOverflow="ellipsis" horzOverflow="overflow" wrap="square" lIns="0" tIns="0" rIns="0" bIns="0" anchor="ctr" anchorCtr="1"/>
              <a:lstStyle/>
              <a:p>
                <a:pPr algn="ctr" rtl="0">
                  <a:defRPr lang="en-US" sz="1100" b="1" i="0" u="none" strike="noStrike" kern="1200" baseline="0">
                    <a:solidFill>
                      <a:schemeClr val="tx1"/>
                    </a:solidFill>
                    <a:latin typeface="+mn-lt"/>
                    <a:ea typeface="+mn-ea"/>
                    <a:cs typeface="+mn-cs"/>
                  </a:defRPr>
                </a:pPr>
                <a:endParaRPr lang="en-US" sz="1100" b="1" i="0" u="none" strike="noStrike" kern="1200" baseline="0">
                  <a:solidFill>
                    <a:schemeClr val="tx1"/>
                  </a:solidFill>
                  <a:latin typeface="+mn-lt"/>
                  <a:ea typeface="+mn-ea"/>
                  <a:cs typeface="+mn-cs"/>
                </a:endParaRPr>
              </a:p>
            </cx:txPr>
            <cx:visibility seriesName="0" categoryName="0" value="1"/>
            <cx:separator>, </cx:separator>
          </cx:dataLabels>
          <cx:dataId val="0"/>
        </cx:series>
      </cx:plotAreaRegion>
      <cx:axis id="0">
        <cx:catScaling gapWidth="0"/>
        <cx:tickLabels/>
        <cx:spPr>
          <a:ln>
            <a:noFill/>
          </a:ln>
        </cx:spPr>
        <cx:txPr>
          <a:bodyPr spcFirstLastPara="1" vertOverflow="ellipsis" horzOverflow="overflow" wrap="square" lIns="0" tIns="0" rIns="0" bIns="0" anchor="ctr" anchorCtr="1"/>
          <a:lstStyle/>
          <a:p>
            <a:pPr algn="ctr" rtl="0">
              <a:defRPr lang="en-US" sz="1200" b="1" i="0" u="none" strike="noStrike" kern="1200" baseline="0">
                <a:solidFill>
                  <a:schemeClr val="tx1"/>
                </a:solidFill>
                <a:latin typeface="+mn-lt"/>
                <a:ea typeface="+mn-ea"/>
                <a:cs typeface="+mn-cs"/>
              </a:defRPr>
            </a:pPr>
            <a:endParaRPr lang="en-US" sz="1200" b="1" i="0" u="none" strike="noStrike" kern="1200" baseline="0">
              <a:solidFill>
                <a:schemeClr val="tx1"/>
              </a:solidFill>
              <a:latin typeface="+mn-lt"/>
              <a:ea typeface="+mn-ea"/>
              <a:cs typeface="+mn-cs"/>
            </a:endParaRPr>
          </a:p>
        </cx:txPr>
      </cx:axis>
    </cx:plotArea>
  </cx:chart>
  <cx:spPr>
    <a:solidFill>
      <a:schemeClr val="accent4">
        <a:lumMod val="40000"/>
        <a:lumOff val="60000"/>
      </a:schemeClr>
    </a:solidFill>
    <a:effectLst>
      <a:innerShdw blurRad="63500" dist="50800" dir="27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microsoft.com/office/2014/relationships/chartEx" Target="../charts/chartEx3.xml"/><Relationship Id="rId4" Type="http://schemas.openxmlformats.org/officeDocument/2006/relationships/chart" Target="../charts/chart16.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95250</xdr:colOff>
      <xdr:row>14</xdr:row>
      <xdr:rowOff>104775</xdr:rowOff>
    </xdr:from>
    <xdr:to>
      <xdr:col>5</xdr:col>
      <xdr:colOff>557029</xdr:colOff>
      <xdr:row>24</xdr:row>
      <xdr:rowOff>163848</xdr:rowOff>
    </xdr:to>
    <xdr:graphicFrame macro="">
      <xdr:nvGraphicFramePr>
        <xdr:cNvPr id="2" name="Chart 1">
          <a:extLst>
            <a:ext uri="{FF2B5EF4-FFF2-40B4-BE49-F238E27FC236}">
              <a16:creationId xmlns:a16="http://schemas.microsoft.com/office/drawing/2014/main" id="{0977C762-B5FE-4FA4-9BFD-19B93A96B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0</xdr:row>
      <xdr:rowOff>133351</xdr:rowOff>
    </xdr:from>
    <xdr:to>
      <xdr:col>8</xdr:col>
      <xdr:colOff>447675</xdr:colOff>
      <xdr:row>14</xdr:row>
      <xdr:rowOff>9525</xdr:rowOff>
    </xdr:to>
    <xdr:graphicFrame macro="">
      <xdr:nvGraphicFramePr>
        <xdr:cNvPr id="4" name="Chart 3">
          <a:extLst>
            <a:ext uri="{FF2B5EF4-FFF2-40B4-BE49-F238E27FC236}">
              <a16:creationId xmlns:a16="http://schemas.microsoft.com/office/drawing/2014/main" id="{B70C8DEC-ADEC-405B-AD20-53A4B4D05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26</xdr:row>
      <xdr:rowOff>9525</xdr:rowOff>
    </xdr:from>
    <xdr:to>
      <xdr:col>7</xdr:col>
      <xdr:colOff>375584</xdr:colOff>
      <xdr:row>36</xdr:row>
      <xdr:rowOff>145249</xdr:rowOff>
    </xdr:to>
    <xdr:graphicFrame macro="">
      <xdr:nvGraphicFramePr>
        <xdr:cNvPr id="5" name="Chart 4">
          <a:extLst>
            <a:ext uri="{FF2B5EF4-FFF2-40B4-BE49-F238E27FC236}">
              <a16:creationId xmlns:a16="http://schemas.microsoft.com/office/drawing/2014/main" id="{EADE63BB-5FEE-43C2-B7D0-FA2D16055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xdr:colOff>
      <xdr:row>2</xdr:row>
      <xdr:rowOff>47625</xdr:rowOff>
    </xdr:from>
    <xdr:to>
      <xdr:col>16</xdr:col>
      <xdr:colOff>328847</xdr:colOff>
      <xdr:row>13</xdr:row>
      <xdr:rowOff>36743</xdr:rowOff>
    </xdr:to>
    <xdr:graphicFrame macro="">
      <xdr:nvGraphicFramePr>
        <xdr:cNvPr id="6" name="Chart 5">
          <a:extLst>
            <a:ext uri="{FF2B5EF4-FFF2-40B4-BE49-F238E27FC236}">
              <a16:creationId xmlns:a16="http://schemas.microsoft.com/office/drawing/2014/main" id="{0DE359D8-7FB1-45E2-A3F5-FE255C187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371474</xdr:colOff>
      <xdr:row>15</xdr:row>
      <xdr:rowOff>133350</xdr:rowOff>
    </xdr:from>
    <xdr:to>
      <xdr:col>14</xdr:col>
      <xdr:colOff>295275</xdr:colOff>
      <xdr:row>29</xdr:row>
      <xdr:rowOff>9525</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95C304A0-579E-4BC3-B9D6-2DFC664FD5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48274" y="2876550"/>
              <a:ext cx="3581401" cy="24364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480060</xdr:colOff>
      <xdr:row>1</xdr:row>
      <xdr:rowOff>7620</xdr:rowOff>
    </xdr:from>
    <xdr:to>
      <xdr:col>13</xdr:col>
      <xdr:colOff>457200</xdr:colOff>
      <xdr:row>15</xdr:row>
      <xdr:rowOff>121920</xdr:rowOff>
    </xdr:to>
    <xdr:graphicFrame macro="">
      <xdr:nvGraphicFramePr>
        <xdr:cNvPr id="2" name="Chart 1">
          <a:extLst>
            <a:ext uri="{FF2B5EF4-FFF2-40B4-BE49-F238E27FC236}">
              <a16:creationId xmlns:a16="http://schemas.microsoft.com/office/drawing/2014/main" id="{6563D8E9-F265-98DC-8958-D1EA02D46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99060</xdr:colOff>
      <xdr:row>16</xdr:row>
      <xdr:rowOff>160020</xdr:rowOff>
    </xdr:from>
    <xdr:to>
      <xdr:col>9</xdr:col>
      <xdr:colOff>472440</xdr:colOff>
      <xdr:row>24</xdr:row>
      <xdr:rowOff>30479</xdr:rowOff>
    </xdr:to>
    <mc:AlternateContent xmlns:mc="http://schemas.openxmlformats.org/markup-compatibility/2006" xmlns:a14="http://schemas.microsoft.com/office/drawing/2010/main">
      <mc:Choice Requires="a14">
        <xdr:graphicFrame macro="">
          <xdr:nvGraphicFramePr>
            <xdr:cNvPr id="4" name="income_class">
              <a:extLst>
                <a:ext uri="{FF2B5EF4-FFF2-40B4-BE49-F238E27FC236}">
                  <a16:creationId xmlns:a16="http://schemas.microsoft.com/office/drawing/2014/main" id="{B36736E4-0C8B-75E8-C95C-67CD27595AE1}"/>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5463540" y="3086100"/>
              <a:ext cx="159258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121920</xdr:rowOff>
    </xdr:from>
    <xdr:to>
      <xdr:col>8</xdr:col>
      <xdr:colOff>388620</xdr:colOff>
      <xdr:row>13</xdr:row>
      <xdr:rowOff>53340</xdr:rowOff>
    </xdr:to>
    <xdr:graphicFrame macro="">
      <xdr:nvGraphicFramePr>
        <xdr:cNvPr id="2" name="Chart 1">
          <a:extLst>
            <a:ext uri="{FF2B5EF4-FFF2-40B4-BE49-F238E27FC236}">
              <a16:creationId xmlns:a16="http://schemas.microsoft.com/office/drawing/2014/main" id="{DED620FA-8701-4F29-8BB1-84863B96E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9</xdr:col>
      <xdr:colOff>175260</xdr:colOff>
      <xdr:row>13</xdr:row>
      <xdr:rowOff>22860</xdr:rowOff>
    </xdr:to>
    <xdr:graphicFrame macro="">
      <xdr:nvGraphicFramePr>
        <xdr:cNvPr id="2" name="Chart 1">
          <a:extLst>
            <a:ext uri="{FF2B5EF4-FFF2-40B4-BE49-F238E27FC236}">
              <a16:creationId xmlns:a16="http://schemas.microsoft.com/office/drawing/2014/main" id="{B63F2EA9-22ED-4F32-9027-8F087BBCE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426720</xdr:colOff>
      <xdr:row>12</xdr:row>
      <xdr:rowOff>45720</xdr:rowOff>
    </xdr:to>
    <xdr:graphicFrame macro="">
      <xdr:nvGraphicFramePr>
        <xdr:cNvPr id="2" name="Chart 1">
          <a:extLst>
            <a:ext uri="{FF2B5EF4-FFF2-40B4-BE49-F238E27FC236}">
              <a16:creationId xmlns:a16="http://schemas.microsoft.com/office/drawing/2014/main" id="{0E5AFC4E-A3CB-4951-915D-FF2D87110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449580</xdr:colOff>
      <xdr:row>3</xdr:row>
      <xdr:rowOff>114300</xdr:rowOff>
    </xdr:from>
    <xdr:to>
      <xdr:col>14</xdr:col>
      <xdr:colOff>495300</xdr:colOff>
      <xdr:row>15</xdr:row>
      <xdr:rowOff>22860</xdr:rowOff>
    </xdr:to>
    <mc:AlternateContent xmlns:mc="http://schemas.openxmlformats.org/markup-compatibility/2006" xmlns:a14="http://schemas.microsoft.com/office/drawing/2010/main">
      <mc:Choice Requires="a14">
        <xdr:graphicFrame macro="">
          <xdr:nvGraphicFramePr>
            <xdr:cNvPr id="3" name="Exe Name">
              <a:extLst>
                <a:ext uri="{FF2B5EF4-FFF2-40B4-BE49-F238E27FC236}">
                  <a16:creationId xmlns:a16="http://schemas.microsoft.com/office/drawing/2014/main" id="{570800C4-AF6B-CFD4-C09A-6D971D3CF278}"/>
                </a:ext>
              </a:extLst>
            </xdr:cNvPr>
            <xdr:cNvGraphicFramePr/>
          </xdr:nvGraphicFramePr>
          <xdr:xfrm>
            <a:off x="0" y="0"/>
            <a:ext cx="0" cy="0"/>
          </xdr:xfrm>
          <a:graphic>
            <a:graphicData uri="http://schemas.microsoft.com/office/drawing/2010/slicer">
              <sle:slicer xmlns:sle="http://schemas.microsoft.com/office/drawing/2010/slicer" name="Exe Name"/>
            </a:graphicData>
          </a:graphic>
        </xdr:graphicFrame>
      </mc:Choice>
      <mc:Fallback xmlns="">
        <xdr:sp macro="" textlink="">
          <xdr:nvSpPr>
            <xdr:cNvPr id="0" name=""/>
            <xdr:cNvSpPr>
              <a:spLocks noTextEdit="1"/>
            </xdr:cNvSpPr>
          </xdr:nvSpPr>
          <xdr:spPr>
            <a:xfrm>
              <a:off x="8267700" y="662940"/>
              <a:ext cx="187452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731520</xdr:colOff>
      <xdr:row>1</xdr:row>
      <xdr:rowOff>53340</xdr:rowOff>
    </xdr:from>
    <xdr:to>
      <xdr:col>10</xdr:col>
      <xdr:colOff>137160</xdr:colOff>
      <xdr:row>16</xdr:row>
      <xdr:rowOff>53340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1C86CE7B-A7EB-B19B-2D70-4C7B75ADF4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84220" y="2362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777240</xdr:colOff>
      <xdr:row>17</xdr:row>
      <xdr:rowOff>60960</xdr:rowOff>
    </xdr:from>
    <xdr:to>
      <xdr:col>1</xdr:col>
      <xdr:colOff>132522</xdr:colOff>
      <xdr:row>20</xdr:row>
      <xdr:rowOff>60960</xdr:rowOff>
    </xdr:to>
    <xdr:sp macro="" textlink="">
      <xdr:nvSpPr>
        <xdr:cNvPr id="2" name="Plus Sign 1">
          <a:extLst>
            <a:ext uri="{FF2B5EF4-FFF2-40B4-BE49-F238E27FC236}">
              <a16:creationId xmlns:a16="http://schemas.microsoft.com/office/drawing/2014/main" id="{42F830E8-5C99-36BF-4CC9-EE6345E72F70}"/>
            </a:ext>
          </a:extLst>
        </xdr:cNvPr>
        <xdr:cNvSpPr/>
      </xdr:nvSpPr>
      <xdr:spPr>
        <a:xfrm>
          <a:off x="777240" y="3307743"/>
          <a:ext cx="854434" cy="646043"/>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17</xdr:row>
      <xdr:rowOff>106680</xdr:rowOff>
    </xdr:from>
    <xdr:to>
      <xdr:col>2</xdr:col>
      <xdr:colOff>1043940</xdr:colOff>
      <xdr:row>20</xdr:row>
      <xdr:rowOff>83820</xdr:rowOff>
    </xdr:to>
    <xdr:sp macro="" textlink="">
      <xdr:nvSpPr>
        <xdr:cNvPr id="3" name="Equals 2">
          <a:extLst>
            <a:ext uri="{FF2B5EF4-FFF2-40B4-BE49-F238E27FC236}">
              <a16:creationId xmlns:a16="http://schemas.microsoft.com/office/drawing/2014/main" id="{A8F32A81-E15F-E787-C823-7F98EE808812}"/>
            </a:ext>
          </a:extLst>
        </xdr:cNvPr>
        <xdr:cNvSpPr/>
      </xdr:nvSpPr>
      <xdr:spPr>
        <a:xfrm>
          <a:off x="2651760" y="3352800"/>
          <a:ext cx="731520" cy="57150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266700</xdr:colOff>
      <xdr:row>2</xdr:row>
      <xdr:rowOff>152400</xdr:rowOff>
    </xdr:from>
    <xdr:to>
      <xdr:col>2</xdr:col>
      <xdr:colOff>998220</xdr:colOff>
      <xdr:row>5</xdr:row>
      <xdr:rowOff>129540</xdr:rowOff>
    </xdr:to>
    <xdr:sp macro="" textlink="">
      <xdr:nvSpPr>
        <xdr:cNvPr id="4" name="Equals 3">
          <a:extLst>
            <a:ext uri="{FF2B5EF4-FFF2-40B4-BE49-F238E27FC236}">
              <a16:creationId xmlns:a16="http://schemas.microsoft.com/office/drawing/2014/main" id="{90CD16A4-1455-4330-BD54-DC2D9C28317A}"/>
            </a:ext>
          </a:extLst>
        </xdr:cNvPr>
        <xdr:cNvSpPr/>
      </xdr:nvSpPr>
      <xdr:spPr>
        <a:xfrm>
          <a:off x="2606040" y="563880"/>
          <a:ext cx="731520" cy="57150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266700</xdr:colOff>
      <xdr:row>32</xdr:row>
      <xdr:rowOff>152400</xdr:rowOff>
    </xdr:from>
    <xdr:to>
      <xdr:col>2</xdr:col>
      <xdr:colOff>998220</xdr:colOff>
      <xdr:row>35</xdr:row>
      <xdr:rowOff>129540</xdr:rowOff>
    </xdr:to>
    <xdr:sp macro="" textlink="">
      <xdr:nvSpPr>
        <xdr:cNvPr id="5" name="Equals 4">
          <a:extLst>
            <a:ext uri="{FF2B5EF4-FFF2-40B4-BE49-F238E27FC236}">
              <a16:creationId xmlns:a16="http://schemas.microsoft.com/office/drawing/2014/main" id="{2F2EB77E-E747-4704-A809-80B0E0042D9C}"/>
            </a:ext>
          </a:extLst>
        </xdr:cNvPr>
        <xdr:cNvSpPr/>
      </xdr:nvSpPr>
      <xdr:spPr>
        <a:xfrm>
          <a:off x="2049780" y="563880"/>
          <a:ext cx="731520" cy="57150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505238</xdr:colOff>
      <xdr:row>1</xdr:row>
      <xdr:rowOff>123411</xdr:rowOff>
    </xdr:from>
    <xdr:to>
      <xdr:col>17</xdr:col>
      <xdr:colOff>530086</xdr:colOff>
      <xdr:row>15</xdr:row>
      <xdr:rowOff>91109</xdr:rowOff>
    </xdr:to>
    <xdr:graphicFrame macro="">
      <xdr:nvGraphicFramePr>
        <xdr:cNvPr id="8" name="Chart 7">
          <a:extLst>
            <a:ext uri="{FF2B5EF4-FFF2-40B4-BE49-F238E27FC236}">
              <a16:creationId xmlns:a16="http://schemas.microsoft.com/office/drawing/2014/main" id="{E54FE7B1-49B7-2882-5870-E1C9A2007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505239</xdr:colOff>
      <xdr:row>16</xdr:row>
      <xdr:rowOff>156541</xdr:rowOff>
    </xdr:from>
    <xdr:to>
      <xdr:col>17</xdr:col>
      <xdr:colOff>604630</xdr:colOff>
      <xdr:row>31</xdr:row>
      <xdr:rowOff>67089</xdr:rowOff>
    </xdr:to>
    <xdr:graphicFrame macro="">
      <xdr:nvGraphicFramePr>
        <xdr:cNvPr id="9" name="Chart 8">
          <a:extLst>
            <a:ext uri="{FF2B5EF4-FFF2-40B4-BE49-F238E27FC236}">
              <a16:creationId xmlns:a16="http://schemas.microsoft.com/office/drawing/2014/main" id="{5C0B2D38-D336-DA8F-8F46-3659C1828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513522</xdr:colOff>
      <xdr:row>32</xdr:row>
      <xdr:rowOff>115128</xdr:rowOff>
    </xdr:from>
    <xdr:to>
      <xdr:col>18</xdr:col>
      <xdr:colOff>8282</xdr:colOff>
      <xdr:row>48</xdr:row>
      <xdr:rowOff>33130</xdr:rowOff>
    </xdr:to>
    <xdr:graphicFrame macro="">
      <xdr:nvGraphicFramePr>
        <xdr:cNvPr id="10" name="Chart 9">
          <a:extLst>
            <a:ext uri="{FF2B5EF4-FFF2-40B4-BE49-F238E27FC236}">
              <a16:creationId xmlns:a16="http://schemas.microsoft.com/office/drawing/2014/main" id="{305B5ED1-5D73-3C58-D551-469232127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777240</xdr:colOff>
      <xdr:row>18</xdr:row>
      <xdr:rowOff>60960</xdr:rowOff>
    </xdr:from>
    <xdr:to>
      <xdr:col>1</xdr:col>
      <xdr:colOff>132522</xdr:colOff>
      <xdr:row>21</xdr:row>
      <xdr:rowOff>60960</xdr:rowOff>
    </xdr:to>
    <xdr:sp macro="" textlink="">
      <xdr:nvSpPr>
        <xdr:cNvPr id="2" name="Plus Sign 1">
          <a:extLst>
            <a:ext uri="{FF2B5EF4-FFF2-40B4-BE49-F238E27FC236}">
              <a16:creationId xmlns:a16="http://schemas.microsoft.com/office/drawing/2014/main" id="{803B0FAD-E2B9-46FD-8313-80B0E881C993}"/>
            </a:ext>
          </a:extLst>
        </xdr:cNvPr>
        <xdr:cNvSpPr/>
      </xdr:nvSpPr>
      <xdr:spPr>
        <a:xfrm>
          <a:off x="777240" y="3307080"/>
          <a:ext cx="856422" cy="64008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18</xdr:row>
      <xdr:rowOff>106680</xdr:rowOff>
    </xdr:from>
    <xdr:to>
      <xdr:col>2</xdr:col>
      <xdr:colOff>1043940</xdr:colOff>
      <xdr:row>21</xdr:row>
      <xdr:rowOff>83820</xdr:rowOff>
    </xdr:to>
    <xdr:sp macro="" textlink="">
      <xdr:nvSpPr>
        <xdr:cNvPr id="3" name="Equals 2">
          <a:extLst>
            <a:ext uri="{FF2B5EF4-FFF2-40B4-BE49-F238E27FC236}">
              <a16:creationId xmlns:a16="http://schemas.microsoft.com/office/drawing/2014/main" id="{A35A8A3A-EFC6-4C4D-B9C8-58066F917FE2}"/>
            </a:ext>
          </a:extLst>
        </xdr:cNvPr>
        <xdr:cNvSpPr/>
      </xdr:nvSpPr>
      <xdr:spPr>
        <a:xfrm>
          <a:off x="2773680" y="3352800"/>
          <a:ext cx="731520" cy="61722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266700</xdr:colOff>
      <xdr:row>3</xdr:row>
      <xdr:rowOff>152400</xdr:rowOff>
    </xdr:from>
    <xdr:to>
      <xdr:col>2</xdr:col>
      <xdr:colOff>998220</xdr:colOff>
      <xdr:row>6</xdr:row>
      <xdr:rowOff>129540</xdr:rowOff>
    </xdr:to>
    <xdr:sp macro="" textlink="">
      <xdr:nvSpPr>
        <xdr:cNvPr id="4" name="Equals 3">
          <a:extLst>
            <a:ext uri="{FF2B5EF4-FFF2-40B4-BE49-F238E27FC236}">
              <a16:creationId xmlns:a16="http://schemas.microsoft.com/office/drawing/2014/main" id="{B2B80EE0-884F-4B90-9F0E-74698D801D1B}"/>
            </a:ext>
          </a:extLst>
        </xdr:cNvPr>
        <xdr:cNvSpPr/>
      </xdr:nvSpPr>
      <xdr:spPr>
        <a:xfrm>
          <a:off x="2727960" y="563880"/>
          <a:ext cx="731520" cy="57150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266700</xdr:colOff>
      <xdr:row>33</xdr:row>
      <xdr:rowOff>152400</xdr:rowOff>
    </xdr:from>
    <xdr:to>
      <xdr:col>2</xdr:col>
      <xdr:colOff>998220</xdr:colOff>
      <xdr:row>36</xdr:row>
      <xdr:rowOff>129540</xdr:rowOff>
    </xdr:to>
    <xdr:sp macro="" textlink="">
      <xdr:nvSpPr>
        <xdr:cNvPr id="5" name="Equals 4">
          <a:extLst>
            <a:ext uri="{FF2B5EF4-FFF2-40B4-BE49-F238E27FC236}">
              <a16:creationId xmlns:a16="http://schemas.microsoft.com/office/drawing/2014/main" id="{826EDFA2-C1C7-417E-AABD-01EC68FAF9AD}"/>
            </a:ext>
          </a:extLst>
        </xdr:cNvPr>
        <xdr:cNvSpPr/>
      </xdr:nvSpPr>
      <xdr:spPr>
        <a:xfrm>
          <a:off x="2727960" y="6324600"/>
          <a:ext cx="731520" cy="61722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15</xdr:col>
      <xdr:colOff>0</xdr:colOff>
      <xdr:row>9</xdr:row>
      <xdr:rowOff>0</xdr:rowOff>
    </xdr:from>
    <xdr:to>
      <xdr:col>17</xdr:col>
      <xdr:colOff>390005</xdr:colOff>
      <xdr:row>15</xdr:row>
      <xdr:rowOff>87053</xdr:rowOff>
    </xdr:to>
    <mc:AlternateContent xmlns:mc="http://schemas.openxmlformats.org/markup-compatibility/2006" xmlns:a14="http://schemas.microsoft.com/office/drawing/2010/main">
      <mc:Choice Requires="a14">
        <xdr:graphicFrame macro="">
          <xdr:nvGraphicFramePr>
            <xdr:cNvPr id="14" name="income_class 2">
              <a:extLst>
                <a:ext uri="{FF2B5EF4-FFF2-40B4-BE49-F238E27FC236}">
                  <a16:creationId xmlns:a16="http://schemas.microsoft.com/office/drawing/2014/main" id="{0C6D5481-BED1-4723-9728-CE4B4CACE983}"/>
                </a:ext>
              </a:extLst>
            </xdr:cNvPr>
            <xdr:cNvGraphicFramePr/>
          </xdr:nvGraphicFramePr>
          <xdr:xfrm>
            <a:off x="0" y="0"/>
            <a:ext cx="0" cy="0"/>
          </xdr:xfrm>
          <a:graphic>
            <a:graphicData uri="http://schemas.microsoft.com/office/drawing/2010/slicer">
              <sle:slicer xmlns:sle="http://schemas.microsoft.com/office/drawing/2010/slicer" name="income_class 2"/>
            </a:graphicData>
          </a:graphic>
        </xdr:graphicFrame>
      </mc:Choice>
      <mc:Fallback xmlns="">
        <xdr:sp macro="" textlink="">
          <xdr:nvSpPr>
            <xdr:cNvPr id="0" name=""/>
            <xdr:cNvSpPr>
              <a:spLocks noTextEdit="1"/>
            </xdr:cNvSpPr>
          </xdr:nvSpPr>
          <xdr:spPr>
            <a:xfrm>
              <a:off x="13350240" y="1783080"/>
              <a:ext cx="1967345" cy="1275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167640</xdr:colOff>
      <xdr:row>24</xdr:row>
      <xdr:rowOff>45721</xdr:rowOff>
    </xdr:from>
    <xdr:to>
      <xdr:col>7</xdr:col>
      <xdr:colOff>586740</xdr:colOff>
      <xdr:row>29</xdr:row>
      <xdr:rowOff>30480</xdr:rowOff>
    </xdr:to>
    <mc:AlternateContent xmlns:mc="http://schemas.openxmlformats.org/markup-compatibility/2006" xmlns:a14="http://schemas.microsoft.com/office/drawing/2010/main">
      <mc:Choice Requires="a14">
        <xdr:graphicFrame macro="">
          <xdr:nvGraphicFramePr>
            <xdr:cNvPr id="3" name="meeting_date (Year)">
              <a:extLst>
                <a:ext uri="{FF2B5EF4-FFF2-40B4-BE49-F238E27FC236}">
                  <a16:creationId xmlns:a16="http://schemas.microsoft.com/office/drawing/2014/main" id="{81B3DCCB-ED75-F9B0-1A26-C486EB36DB69}"/>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4495800" y="4526281"/>
              <a:ext cx="16383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106680</xdr:colOff>
      <xdr:row>8</xdr:row>
      <xdr:rowOff>144780</xdr:rowOff>
    </xdr:from>
    <xdr:to>
      <xdr:col>8</xdr:col>
      <xdr:colOff>563880</xdr:colOff>
      <xdr:row>20</xdr:row>
      <xdr:rowOff>175260</xdr:rowOff>
    </xdr:to>
    <xdr:graphicFrame macro="">
      <xdr:nvGraphicFramePr>
        <xdr:cNvPr id="3" name="Chart 2">
          <a:extLst>
            <a:ext uri="{FF2B5EF4-FFF2-40B4-BE49-F238E27FC236}">
              <a16:creationId xmlns:a16="http://schemas.microsoft.com/office/drawing/2014/main" id="{74DE9E2C-D6C1-BC12-343D-0D1ACCF93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41564</xdr:colOff>
      <xdr:row>0</xdr:row>
      <xdr:rowOff>165100</xdr:rowOff>
    </xdr:from>
    <xdr:to>
      <xdr:col>39</xdr:col>
      <xdr:colOff>406400</xdr:colOff>
      <xdr:row>51</xdr:row>
      <xdr:rowOff>110836</xdr:rowOff>
    </xdr:to>
    <xdr:sp macro="" textlink="">
      <xdr:nvSpPr>
        <xdr:cNvPr id="4" name="Rectangle 3">
          <a:extLst>
            <a:ext uri="{FF2B5EF4-FFF2-40B4-BE49-F238E27FC236}">
              <a16:creationId xmlns:a16="http://schemas.microsoft.com/office/drawing/2014/main" id="{4DE095CB-FDD4-618B-31C0-0466BA87C3D4}"/>
            </a:ext>
          </a:extLst>
        </xdr:cNvPr>
        <xdr:cNvSpPr/>
      </xdr:nvSpPr>
      <xdr:spPr>
        <a:xfrm>
          <a:off x="3089564" y="165100"/>
          <a:ext cx="21091236" cy="913130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388228</xdr:colOff>
      <xdr:row>1</xdr:row>
      <xdr:rowOff>157575</xdr:rowOff>
    </xdr:from>
    <xdr:to>
      <xdr:col>39</xdr:col>
      <xdr:colOff>127000</xdr:colOff>
      <xdr:row>5</xdr:row>
      <xdr:rowOff>101600</xdr:rowOff>
    </xdr:to>
    <xdr:sp macro="" textlink="">
      <xdr:nvSpPr>
        <xdr:cNvPr id="5" name="Rectangle 4">
          <a:extLst>
            <a:ext uri="{FF2B5EF4-FFF2-40B4-BE49-F238E27FC236}">
              <a16:creationId xmlns:a16="http://schemas.microsoft.com/office/drawing/2014/main" id="{8B448A73-B17F-4435-B0B6-02B062C50ECB}"/>
            </a:ext>
          </a:extLst>
        </xdr:cNvPr>
        <xdr:cNvSpPr/>
      </xdr:nvSpPr>
      <xdr:spPr>
        <a:xfrm>
          <a:off x="3436228" y="335375"/>
          <a:ext cx="20465172" cy="65522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i="1">
              <a:solidFill>
                <a:schemeClr val="bg1"/>
              </a:solidFill>
            </a:rPr>
            <a:t>Insurance</a:t>
          </a:r>
          <a:r>
            <a:rPr lang="en-IN" sz="4800" b="1" i="1" baseline="0">
              <a:solidFill>
                <a:schemeClr val="bg1"/>
              </a:solidFill>
            </a:rPr>
            <a:t> </a:t>
          </a:r>
          <a:r>
            <a:rPr lang="en-IN" sz="4800" b="1" i="1">
              <a:solidFill>
                <a:schemeClr val="bg1"/>
              </a:solidFill>
            </a:rPr>
            <a:t>Branch Dashboard</a:t>
          </a:r>
        </a:p>
      </xdr:txBody>
    </xdr:sp>
    <xdr:clientData/>
  </xdr:twoCellAnchor>
  <xdr:twoCellAnchor>
    <xdr:from>
      <xdr:col>5</xdr:col>
      <xdr:colOff>435397</xdr:colOff>
      <xdr:row>6</xdr:row>
      <xdr:rowOff>59098</xdr:rowOff>
    </xdr:from>
    <xdr:to>
      <xdr:col>12</xdr:col>
      <xdr:colOff>576913</xdr:colOff>
      <xdr:row>9</xdr:row>
      <xdr:rowOff>148505</xdr:rowOff>
    </xdr:to>
    <xdr:sp macro="" textlink="">
      <xdr:nvSpPr>
        <xdr:cNvPr id="12" name="Rectangle: Rounded Corners 11">
          <a:extLst>
            <a:ext uri="{FF2B5EF4-FFF2-40B4-BE49-F238E27FC236}">
              <a16:creationId xmlns:a16="http://schemas.microsoft.com/office/drawing/2014/main" id="{18E0A0D1-156B-1E78-1976-112B283E4873}"/>
            </a:ext>
          </a:extLst>
        </xdr:cNvPr>
        <xdr:cNvSpPr/>
      </xdr:nvSpPr>
      <xdr:spPr>
        <a:xfrm>
          <a:off x="3483397" y="1125898"/>
          <a:ext cx="4408716" cy="62280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Percentage</a:t>
          </a:r>
          <a:r>
            <a:rPr lang="en-IN" sz="1600" b="1" baseline="0">
              <a:solidFill>
                <a:schemeClr val="bg1"/>
              </a:solidFill>
            </a:rPr>
            <a:t> of Invoiced Achievement</a:t>
          </a:r>
          <a:endParaRPr lang="en-IN" sz="1600" b="1">
            <a:solidFill>
              <a:schemeClr val="bg1"/>
            </a:solidFill>
          </a:endParaRPr>
        </a:p>
      </xdr:txBody>
    </xdr:sp>
    <xdr:clientData/>
  </xdr:twoCellAnchor>
  <xdr:twoCellAnchor>
    <xdr:from>
      <xdr:col>5</xdr:col>
      <xdr:colOff>435398</xdr:colOff>
      <xdr:row>10</xdr:row>
      <xdr:rowOff>113526</xdr:rowOff>
    </xdr:from>
    <xdr:to>
      <xdr:col>7</xdr:col>
      <xdr:colOff>548198</xdr:colOff>
      <xdr:row>16</xdr:row>
      <xdr:rowOff>47184</xdr:rowOff>
    </xdr:to>
    <xdr:sp macro="" textlink="">
      <xdr:nvSpPr>
        <xdr:cNvPr id="13" name="Oval 12">
          <a:extLst>
            <a:ext uri="{FF2B5EF4-FFF2-40B4-BE49-F238E27FC236}">
              <a16:creationId xmlns:a16="http://schemas.microsoft.com/office/drawing/2014/main" id="{A936F596-FE0C-CA71-4411-50B26189F99A}"/>
            </a:ext>
          </a:extLst>
        </xdr:cNvPr>
        <xdr:cNvSpPr/>
      </xdr:nvSpPr>
      <xdr:spPr>
        <a:xfrm>
          <a:off x="3483398" y="1891526"/>
          <a:ext cx="1332000" cy="1000458"/>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mn-lt"/>
              <a:ea typeface="+mn-ea"/>
              <a:cs typeface="+mn-cs"/>
            </a:rPr>
            <a:t>Cross</a:t>
          </a:r>
          <a:r>
            <a:rPr lang="en-IN" sz="1400" b="1" baseline="0">
              <a:solidFill>
                <a:schemeClr val="bg1"/>
              </a:solidFill>
            </a:rPr>
            <a:t> Sell</a:t>
          </a:r>
        </a:p>
      </xdr:txBody>
    </xdr:sp>
    <xdr:clientData/>
  </xdr:twoCellAnchor>
  <xdr:twoCellAnchor>
    <xdr:from>
      <xdr:col>8</xdr:col>
      <xdr:colOff>94997</xdr:colOff>
      <xdr:row>10</xdr:row>
      <xdr:rowOff>99916</xdr:rowOff>
    </xdr:from>
    <xdr:to>
      <xdr:col>10</xdr:col>
      <xdr:colOff>207797</xdr:colOff>
      <xdr:row>16</xdr:row>
      <xdr:rowOff>33574</xdr:rowOff>
    </xdr:to>
    <xdr:sp macro="" textlink="">
      <xdr:nvSpPr>
        <xdr:cNvPr id="16" name="Oval 15">
          <a:extLst>
            <a:ext uri="{FF2B5EF4-FFF2-40B4-BE49-F238E27FC236}">
              <a16:creationId xmlns:a16="http://schemas.microsoft.com/office/drawing/2014/main" id="{962F906E-0CBD-488D-9B88-1B76F8116FA4}"/>
            </a:ext>
          </a:extLst>
        </xdr:cNvPr>
        <xdr:cNvSpPr/>
      </xdr:nvSpPr>
      <xdr:spPr>
        <a:xfrm>
          <a:off x="4971797" y="1877916"/>
          <a:ext cx="1332000" cy="1000458"/>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mn-lt"/>
              <a:ea typeface="+mn-ea"/>
              <a:cs typeface="+mn-cs"/>
            </a:rPr>
            <a:t>New</a:t>
          </a:r>
        </a:p>
      </xdr:txBody>
    </xdr:sp>
    <xdr:clientData/>
  </xdr:twoCellAnchor>
  <xdr:twoCellAnchor>
    <xdr:from>
      <xdr:col>10</xdr:col>
      <xdr:colOff>408182</xdr:colOff>
      <xdr:row>10</xdr:row>
      <xdr:rowOff>78144</xdr:rowOff>
    </xdr:from>
    <xdr:to>
      <xdr:col>12</xdr:col>
      <xdr:colOff>520982</xdr:colOff>
      <xdr:row>16</xdr:row>
      <xdr:rowOff>21379</xdr:rowOff>
    </xdr:to>
    <xdr:sp macro="" textlink="">
      <xdr:nvSpPr>
        <xdr:cNvPr id="17" name="Oval 16">
          <a:extLst>
            <a:ext uri="{FF2B5EF4-FFF2-40B4-BE49-F238E27FC236}">
              <a16:creationId xmlns:a16="http://schemas.microsoft.com/office/drawing/2014/main" id="{EE2321BB-B0A0-4C12-AFAE-2421454676C8}"/>
            </a:ext>
          </a:extLst>
        </xdr:cNvPr>
        <xdr:cNvSpPr/>
      </xdr:nvSpPr>
      <xdr:spPr>
        <a:xfrm>
          <a:off x="6504182" y="1856144"/>
          <a:ext cx="1332000" cy="1010035"/>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mn-lt"/>
              <a:ea typeface="+mn-ea"/>
              <a:cs typeface="+mn-cs"/>
            </a:rPr>
            <a:t>Renewal</a:t>
          </a:r>
        </a:p>
      </xdr:txBody>
    </xdr:sp>
    <xdr:clientData/>
  </xdr:twoCellAnchor>
  <xdr:twoCellAnchor>
    <xdr:from>
      <xdr:col>6</xdr:col>
      <xdr:colOff>46011</xdr:colOff>
      <xdr:row>12</xdr:row>
      <xdr:rowOff>159391</xdr:rowOff>
    </xdr:from>
    <xdr:to>
      <xdr:col>7</xdr:col>
      <xdr:colOff>522484</xdr:colOff>
      <xdr:row>15</xdr:row>
      <xdr:rowOff>3362</xdr:rowOff>
    </xdr:to>
    <xdr:sp macro="" textlink="'KPI7'!N15">
      <xdr:nvSpPr>
        <xdr:cNvPr id="18" name="TextBox 17">
          <a:extLst>
            <a:ext uri="{FF2B5EF4-FFF2-40B4-BE49-F238E27FC236}">
              <a16:creationId xmlns:a16="http://schemas.microsoft.com/office/drawing/2014/main" id="{D04DFCA6-D4C6-E593-1F52-6BCBA8BF6392}"/>
            </a:ext>
          </a:extLst>
        </xdr:cNvPr>
        <xdr:cNvSpPr txBox="1"/>
      </xdr:nvSpPr>
      <xdr:spPr>
        <a:xfrm>
          <a:off x="3703611" y="2292991"/>
          <a:ext cx="1086073" cy="3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4C6ADD-F903-47B3-B4FC-B946420A2A84}" type="TxLink">
            <a:rPr lang="en-US" sz="2000" b="1" i="0" u="none" strike="noStrike">
              <a:solidFill>
                <a:srgbClr val="FFFF00"/>
              </a:solidFill>
              <a:latin typeface="Aptos Narrow"/>
            </a:rPr>
            <a:pPr/>
            <a:t>15.14%</a:t>
          </a:fld>
          <a:endParaRPr lang="en-IN" sz="2000" b="1">
            <a:solidFill>
              <a:srgbClr val="FFFF00"/>
            </a:solidFill>
          </a:endParaRPr>
        </a:p>
      </xdr:txBody>
    </xdr:sp>
    <xdr:clientData/>
  </xdr:twoCellAnchor>
  <xdr:twoCellAnchor>
    <xdr:from>
      <xdr:col>8</xdr:col>
      <xdr:colOff>419067</xdr:colOff>
      <xdr:row>12</xdr:row>
      <xdr:rowOff>145778</xdr:rowOff>
    </xdr:from>
    <xdr:to>
      <xdr:col>10</xdr:col>
      <xdr:colOff>43512</xdr:colOff>
      <xdr:row>14</xdr:row>
      <xdr:rowOff>124411</xdr:rowOff>
    </xdr:to>
    <xdr:sp macro="" textlink="'KPI7'!N21">
      <xdr:nvSpPr>
        <xdr:cNvPr id="19" name="TextBox 18">
          <a:extLst>
            <a:ext uri="{FF2B5EF4-FFF2-40B4-BE49-F238E27FC236}">
              <a16:creationId xmlns:a16="http://schemas.microsoft.com/office/drawing/2014/main" id="{44FC4879-5BB6-4795-A36D-0C7BA2E3BB7D}"/>
            </a:ext>
          </a:extLst>
        </xdr:cNvPr>
        <xdr:cNvSpPr txBox="1"/>
      </xdr:nvSpPr>
      <xdr:spPr>
        <a:xfrm>
          <a:off x="5295867" y="2279378"/>
          <a:ext cx="843645" cy="33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4AE797C-098A-4C15-A475-00D32AC683AA}" type="TxLink">
            <a:rPr lang="en-US" sz="2000" b="1" i="0" u="none" strike="noStrike">
              <a:solidFill>
                <a:srgbClr val="FFFF00"/>
              </a:solidFill>
              <a:latin typeface="Aptos Narrow"/>
              <a:ea typeface="+mn-ea"/>
              <a:cs typeface="+mn-cs"/>
            </a:rPr>
            <a:pPr marL="0" indent="0"/>
            <a:t>4.21%</a:t>
          </a:fld>
          <a:endParaRPr lang="en-IN" sz="2000" b="1" i="0" u="none" strike="noStrike">
            <a:solidFill>
              <a:srgbClr val="FFFF00"/>
            </a:solidFill>
            <a:latin typeface="Aptos Narrow"/>
            <a:ea typeface="+mn-ea"/>
            <a:cs typeface="+mn-cs"/>
          </a:endParaRPr>
        </a:p>
      </xdr:txBody>
    </xdr:sp>
    <xdr:clientData/>
  </xdr:twoCellAnchor>
  <xdr:twoCellAnchor>
    <xdr:from>
      <xdr:col>11</xdr:col>
      <xdr:colOff>16298</xdr:colOff>
      <xdr:row>12</xdr:row>
      <xdr:rowOff>156665</xdr:rowOff>
    </xdr:from>
    <xdr:to>
      <xdr:col>12</xdr:col>
      <xdr:colOff>370084</xdr:colOff>
      <xdr:row>14</xdr:row>
      <xdr:rowOff>148504</xdr:rowOff>
    </xdr:to>
    <xdr:sp macro="" textlink="'KPI7'!N27">
      <xdr:nvSpPr>
        <xdr:cNvPr id="20" name="TextBox 19">
          <a:extLst>
            <a:ext uri="{FF2B5EF4-FFF2-40B4-BE49-F238E27FC236}">
              <a16:creationId xmlns:a16="http://schemas.microsoft.com/office/drawing/2014/main" id="{704A244C-69AA-4A70-99D8-4614A2669CBD}"/>
            </a:ext>
          </a:extLst>
        </xdr:cNvPr>
        <xdr:cNvSpPr txBox="1"/>
      </xdr:nvSpPr>
      <xdr:spPr>
        <a:xfrm>
          <a:off x="6721898" y="2290265"/>
          <a:ext cx="963386" cy="34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B53E7A-098D-432F-B0E7-59F1425FA5B7}" type="TxLink">
            <a:rPr lang="en-US" sz="2000" b="1" i="0" u="none" strike="noStrike">
              <a:solidFill>
                <a:srgbClr val="FFFF00"/>
              </a:solidFill>
              <a:latin typeface="Aptos Narrow"/>
              <a:ea typeface="+mn-ea"/>
              <a:cs typeface="+mn-cs"/>
            </a:rPr>
            <a:pPr marL="0" indent="0"/>
            <a:t>68.14%</a:t>
          </a:fld>
          <a:endParaRPr lang="en-IN" sz="2000" b="1" i="0" u="none" strike="noStrike">
            <a:solidFill>
              <a:srgbClr val="FFFF00"/>
            </a:solidFill>
            <a:latin typeface="Aptos Narrow"/>
            <a:ea typeface="+mn-ea"/>
            <a:cs typeface="+mn-cs"/>
          </a:endParaRPr>
        </a:p>
      </xdr:txBody>
    </xdr:sp>
    <xdr:clientData/>
  </xdr:twoCellAnchor>
  <xdr:twoCellAnchor>
    <xdr:from>
      <xdr:col>13</xdr:col>
      <xdr:colOff>225624</xdr:colOff>
      <xdr:row>6</xdr:row>
      <xdr:rowOff>67260</xdr:rowOff>
    </xdr:from>
    <xdr:to>
      <xdr:col>20</xdr:col>
      <xdr:colOff>367140</xdr:colOff>
      <xdr:row>9</xdr:row>
      <xdr:rowOff>156667</xdr:rowOff>
    </xdr:to>
    <xdr:sp macro="" textlink="">
      <xdr:nvSpPr>
        <xdr:cNvPr id="21" name="Rectangle: Rounded Corners 20">
          <a:extLst>
            <a:ext uri="{FF2B5EF4-FFF2-40B4-BE49-F238E27FC236}">
              <a16:creationId xmlns:a16="http://schemas.microsoft.com/office/drawing/2014/main" id="{F6D75166-D19C-497A-A7D7-38BBF68EAC53}"/>
            </a:ext>
          </a:extLst>
        </xdr:cNvPr>
        <xdr:cNvSpPr/>
      </xdr:nvSpPr>
      <xdr:spPr>
        <a:xfrm>
          <a:off x="8150424" y="1134060"/>
          <a:ext cx="4408716" cy="62280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Percentage</a:t>
          </a:r>
          <a:r>
            <a:rPr lang="en-IN" sz="1600" b="1" baseline="0">
              <a:solidFill>
                <a:schemeClr val="bg1"/>
              </a:solidFill>
            </a:rPr>
            <a:t> of Placed Achievement</a:t>
          </a:r>
          <a:endParaRPr lang="en-IN" sz="1600" b="1">
            <a:solidFill>
              <a:schemeClr val="bg1"/>
            </a:solidFill>
          </a:endParaRPr>
        </a:p>
      </xdr:txBody>
    </xdr:sp>
    <xdr:clientData/>
  </xdr:twoCellAnchor>
  <xdr:twoCellAnchor>
    <xdr:from>
      <xdr:col>13</xdr:col>
      <xdr:colOff>225625</xdr:colOff>
      <xdr:row>10</xdr:row>
      <xdr:rowOff>121688</xdr:rowOff>
    </xdr:from>
    <xdr:to>
      <xdr:col>15</xdr:col>
      <xdr:colOff>338426</xdr:colOff>
      <xdr:row>16</xdr:row>
      <xdr:rowOff>55346</xdr:rowOff>
    </xdr:to>
    <xdr:sp macro="" textlink="">
      <xdr:nvSpPr>
        <xdr:cNvPr id="22" name="Oval 21">
          <a:extLst>
            <a:ext uri="{FF2B5EF4-FFF2-40B4-BE49-F238E27FC236}">
              <a16:creationId xmlns:a16="http://schemas.microsoft.com/office/drawing/2014/main" id="{59459F3B-B79A-412C-A9D8-93FA022564BD}"/>
            </a:ext>
          </a:extLst>
        </xdr:cNvPr>
        <xdr:cNvSpPr/>
      </xdr:nvSpPr>
      <xdr:spPr>
        <a:xfrm>
          <a:off x="8150425" y="1899688"/>
          <a:ext cx="1332001" cy="1000458"/>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mn-lt"/>
              <a:ea typeface="+mn-ea"/>
              <a:cs typeface="+mn-cs"/>
            </a:rPr>
            <a:t>Cross</a:t>
          </a:r>
          <a:r>
            <a:rPr lang="en-IN" sz="1400" b="1" baseline="0">
              <a:solidFill>
                <a:schemeClr val="bg1"/>
              </a:solidFill>
            </a:rPr>
            <a:t> Sell</a:t>
          </a:r>
        </a:p>
      </xdr:txBody>
    </xdr:sp>
    <xdr:clientData/>
  </xdr:twoCellAnchor>
  <xdr:twoCellAnchor>
    <xdr:from>
      <xdr:col>15</xdr:col>
      <xdr:colOff>489828</xdr:colOff>
      <xdr:row>10</xdr:row>
      <xdr:rowOff>108078</xdr:rowOff>
    </xdr:from>
    <xdr:to>
      <xdr:col>17</xdr:col>
      <xdr:colOff>602628</xdr:colOff>
      <xdr:row>16</xdr:row>
      <xdr:rowOff>41736</xdr:rowOff>
    </xdr:to>
    <xdr:sp macro="" textlink="">
      <xdr:nvSpPr>
        <xdr:cNvPr id="23" name="Oval 22">
          <a:extLst>
            <a:ext uri="{FF2B5EF4-FFF2-40B4-BE49-F238E27FC236}">
              <a16:creationId xmlns:a16="http://schemas.microsoft.com/office/drawing/2014/main" id="{46B6D491-1F21-403C-8504-14731FD28690}"/>
            </a:ext>
          </a:extLst>
        </xdr:cNvPr>
        <xdr:cNvSpPr/>
      </xdr:nvSpPr>
      <xdr:spPr>
        <a:xfrm>
          <a:off x="9633828" y="1886078"/>
          <a:ext cx="1332000" cy="1000458"/>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mn-lt"/>
              <a:ea typeface="+mn-ea"/>
              <a:cs typeface="+mn-cs"/>
            </a:rPr>
            <a:t>New</a:t>
          </a:r>
        </a:p>
      </xdr:txBody>
    </xdr:sp>
    <xdr:clientData/>
  </xdr:twoCellAnchor>
  <xdr:twoCellAnchor>
    <xdr:from>
      <xdr:col>18</xdr:col>
      <xdr:colOff>198410</xdr:colOff>
      <xdr:row>10</xdr:row>
      <xdr:rowOff>86306</xdr:rowOff>
    </xdr:from>
    <xdr:to>
      <xdr:col>20</xdr:col>
      <xdr:colOff>311209</xdr:colOff>
      <xdr:row>16</xdr:row>
      <xdr:rowOff>19964</xdr:rowOff>
    </xdr:to>
    <xdr:sp macro="" textlink="">
      <xdr:nvSpPr>
        <xdr:cNvPr id="24" name="Oval 23">
          <a:extLst>
            <a:ext uri="{FF2B5EF4-FFF2-40B4-BE49-F238E27FC236}">
              <a16:creationId xmlns:a16="http://schemas.microsoft.com/office/drawing/2014/main" id="{5C30E2DA-AC29-41DD-AA33-D13AC159776A}"/>
            </a:ext>
          </a:extLst>
        </xdr:cNvPr>
        <xdr:cNvSpPr/>
      </xdr:nvSpPr>
      <xdr:spPr>
        <a:xfrm>
          <a:off x="11171210" y="1864306"/>
          <a:ext cx="1331999" cy="1000458"/>
        </a:xfrm>
        <a:prstGeom prst="ellipse">
          <a:avLst/>
        </a:prstGeom>
        <a:solidFill>
          <a:srgbClr val="0070C0"/>
        </a:solidFill>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mn-lt"/>
              <a:ea typeface="+mn-ea"/>
              <a:cs typeface="+mn-cs"/>
            </a:rPr>
            <a:t>Renewal</a:t>
          </a:r>
        </a:p>
      </xdr:txBody>
    </xdr:sp>
    <xdr:clientData/>
  </xdr:twoCellAnchor>
  <xdr:twoCellAnchor>
    <xdr:from>
      <xdr:col>13</xdr:col>
      <xdr:colOff>424513</xdr:colOff>
      <xdr:row>12</xdr:row>
      <xdr:rowOff>170276</xdr:rowOff>
    </xdr:from>
    <xdr:to>
      <xdr:col>15</xdr:col>
      <xdr:colOff>296383</xdr:colOff>
      <xdr:row>15</xdr:row>
      <xdr:rowOff>14247</xdr:rowOff>
    </xdr:to>
    <xdr:sp macro="" textlink="'KPI7'!N14">
      <xdr:nvSpPr>
        <xdr:cNvPr id="25" name="TextBox 24">
          <a:extLst>
            <a:ext uri="{FF2B5EF4-FFF2-40B4-BE49-F238E27FC236}">
              <a16:creationId xmlns:a16="http://schemas.microsoft.com/office/drawing/2014/main" id="{6C38420B-B221-4891-9DBA-ECBF10ACF208}"/>
            </a:ext>
          </a:extLst>
        </xdr:cNvPr>
        <xdr:cNvSpPr txBox="1"/>
      </xdr:nvSpPr>
      <xdr:spPr>
        <a:xfrm>
          <a:off x="8349313" y="2303876"/>
          <a:ext cx="1091070" cy="3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22DCDE-746A-4980-A8BC-018962B7C0D4}" type="TxLink">
            <a:rPr lang="en-US" sz="2000" b="1" i="0" u="none" strike="noStrike">
              <a:solidFill>
                <a:srgbClr val="FFFF00"/>
              </a:solidFill>
              <a:latin typeface="Aptos Narrow"/>
              <a:ea typeface="+mn-ea"/>
              <a:cs typeface="+mn-cs"/>
            </a:rPr>
            <a:pPr marL="0" indent="0"/>
            <a:t>59.08%</a:t>
          </a:fld>
          <a:endParaRPr lang="en-IN" sz="2000" b="1" i="0" u="none" strike="noStrike">
            <a:solidFill>
              <a:srgbClr val="FFFF00"/>
            </a:solidFill>
            <a:latin typeface="Aptos Narrow"/>
            <a:ea typeface="+mn-ea"/>
            <a:cs typeface="+mn-cs"/>
          </a:endParaRPr>
        </a:p>
      </xdr:txBody>
    </xdr:sp>
    <xdr:clientData/>
  </xdr:twoCellAnchor>
  <xdr:twoCellAnchor>
    <xdr:from>
      <xdr:col>16</xdr:col>
      <xdr:colOff>127651</xdr:colOff>
      <xdr:row>12</xdr:row>
      <xdr:rowOff>156663</xdr:rowOff>
    </xdr:from>
    <xdr:to>
      <xdr:col>17</xdr:col>
      <xdr:colOff>500713</xdr:colOff>
      <xdr:row>14</xdr:row>
      <xdr:rowOff>159390</xdr:rowOff>
    </xdr:to>
    <xdr:sp macro="" textlink="'KPI7'!N20">
      <xdr:nvSpPr>
        <xdr:cNvPr id="26" name="TextBox 25">
          <a:extLst>
            <a:ext uri="{FF2B5EF4-FFF2-40B4-BE49-F238E27FC236}">
              <a16:creationId xmlns:a16="http://schemas.microsoft.com/office/drawing/2014/main" id="{4BC1A722-0A79-4B31-AB7E-22BC01314B5D}"/>
            </a:ext>
          </a:extLst>
        </xdr:cNvPr>
        <xdr:cNvSpPr txBox="1"/>
      </xdr:nvSpPr>
      <xdr:spPr>
        <a:xfrm>
          <a:off x="9881251" y="2290263"/>
          <a:ext cx="982662" cy="35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8DDF3C-B955-478B-8D7C-A1F8D588B0FB}" type="TxLink">
            <a:rPr lang="en-US" sz="2000" b="1" i="0" u="none" strike="noStrike">
              <a:solidFill>
                <a:srgbClr val="FFFF00"/>
              </a:solidFill>
              <a:latin typeface="Aptos Narrow"/>
              <a:ea typeface="+mn-ea"/>
              <a:cs typeface="+mn-cs"/>
            </a:rPr>
            <a:pPr marL="0" indent="0"/>
            <a:t>17.95%</a:t>
          </a:fld>
          <a:endParaRPr lang="en-IN" sz="2000" b="1" i="0" u="none" strike="noStrike">
            <a:solidFill>
              <a:srgbClr val="FFFF00"/>
            </a:solidFill>
            <a:latin typeface="Aptos Narrow"/>
            <a:ea typeface="+mn-ea"/>
            <a:cs typeface="+mn-cs"/>
          </a:endParaRPr>
        </a:p>
      </xdr:txBody>
    </xdr:sp>
    <xdr:clientData/>
  </xdr:twoCellAnchor>
  <xdr:twoCellAnchor>
    <xdr:from>
      <xdr:col>18</xdr:col>
      <xdr:colOff>386412</xdr:colOff>
      <xdr:row>12</xdr:row>
      <xdr:rowOff>132573</xdr:rowOff>
    </xdr:from>
    <xdr:to>
      <xdr:col>20</xdr:col>
      <xdr:colOff>307268</xdr:colOff>
      <xdr:row>14</xdr:row>
      <xdr:rowOff>159390</xdr:rowOff>
    </xdr:to>
    <xdr:sp macro="" textlink="'KPI7'!N26">
      <xdr:nvSpPr>
        <xdr:cNvPr id="27" name="TextBox 26">
          <a:extLst>
            <a:ext uri="{FF2B5EF4-FFF2-40B4-BE49-F238E27FC236}">
              <a16:creationId xmlns:a16="http://schemas.microsoft.com/office/drawing/2014/main" id="{C2397298-3955-4995-9DF5-CCCDFAF15CA5}"/>
            </a:ext>
          </a:extLst>
        </xdr:cNvPr>
        <xdr:cNvSpPr txBox="1"/>
      </xdr:nvSpPr>
      <xdr:spPr>
        <a:xfrm>
          <a:off x="11359212" y="2266173"/>
          <a:ext cx="1140056" cy="38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54A8AB-3829-48EF-B31B-5BCDA8CD529A}" type="TxLink">
            <a:rPr lang="en-US" sz="2000" b="1" i="0" u="none" strike="noStrike">
              <a:solidFill>
                <a:srgbClr val="FFFF00"/>
              </a:solidFill>
              <a:latin typeface="Aptos Narrow"/>
              <a:ea typeface="+mn-ea"/>
              <a:cs typeface="+mn-cs"/>
            </a:rPr>
            <a:pPr marL="0" indent="0"/>
            <a:t>150.11%</a:t>
          </a:fld>
          <a:endParaRPr lang="en-IN" sz="2000" b="1" i="0" u="none" strike="noStrike">
            <a:solidFill>
              <a:srgbClr val="FFFF00"/>
            </a:solidFill>
            <a:latin typeface="Aptos Narrow"/>
            <a:ea typeface="+mn-ea"/>
            <a:cs typeface="+mn-cs"/>
          </a:endParaRPr>
        </a:p>
      </xdr:txBody>
    </xdr:sp>
    <xdr:clientData/>
  </xdr:twoCellAnchor>
  <xdr:twoCellAnchor>
    <xdr:from>
      <xdr:col>21</xdr:col>
      <xdr:colOff>84111</xdr:colOff>
      <xdr:row>6</xdr:row>
      <xdr:rowOff>95384</xdr:rowOff>
    </xdr:from>
    <xdr:to>
      <xdr:col>32</xdr:col>
      <xdr:colOff>247397</xdr:colOff>
      <xdr:row>16</xdr:row>
      <xdr:rowOff>51841</xdr:rowOff>
    </xdr:to>
    <xdr:sp macro="" textlink="">
      <xdr:nvSpPr>
        <xdr:cNvPr id="29" name="Rectangle: Single Corner Rounded 28">
          <a:extLst>
            <a:ext uri="{FF2B5EF4-FFF2-40B4-BE49-F238E27FC236}">
              <a16:creationId xmlns:a16="http://schemas.microsoft.com/office/drawing/2014/main" id="{8F21771C-3BD9-6DAE-C266-5BEAEA947896}"/>
            </a:ext>
          </a:extLst>
        </xdr:cNvPr>
        <xdr:cNvSpPr/>
      </xdr:nvSpPr>
      <xdr:spPr>
        <a:xfrm>
          <a:off x="12885711" y="1162184"/>
          <a:ext cx="6868886" cy="1734457"/>
        </a:xfrm>
        <a:prstGeom prst="round1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312710</xdr:colOff>
      <xdr:row>8</xdr:row>
      <xdr:rowOff>28761</xdr:rowOff>
    </xdr:from>
    <xdr:to>
      <xdr:col>24</xdr:col>
      <xdr:colOff>440842</xdr:colOff>
      <xdr:row>15</xdr:row>
      <xdr:rowOff>39646</xdr:rowOff>
    </xdr:to>
    <xdr:sp macro="" textlink="">
      <xdr:nvSpPr>
        <xdr:cNvPr id="30" name="Rectangle: Rounded Corners 29">
          <a:extLst>
            <a:ext uri="{FF2B5EF4-FFF2-40B4-BE49-F238E27FC236}">
              <a16:creationId xmlns:a16="http://schemas.microsoft.com/office/drawing/2014/main" id="{AF9A9935-22C3-C252-4EED-CA211D11AF1D}"/>
            </a:ext>
          </a:extLst>
        </xdr:cNvPr>
        <xdr:cNvSpPr/>
      </xdr:nvSpPr>
      <xdr:spPr>
        <a:xfrm>
          <a:off x="13114310" y="1451161"/>
          <a:ext cx="1956932" cy="125548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b="1" baseline="0">
              <a:solidFill>
                <a:schemeClr val="tx1"/>
              </a:solidFill>
            </a:rPr>
            <a:t> </a:t>
          </a:r>
        </a:p>
        <a:p>
          <a:pPr algn="ctr"/>
          <a:r>
            <a:rPr lang="en-IN" sz="1800" b="1" baseline="0">
              <a:solidFill>
                <a:schemeClr val="tx1"/>
              </a:solidFill>
            </a:rPr>
            <a:t>Opportunity</a:t>
          </a:r>
          <a:endParaRPr lang="en-IN" sz="1800" b="1">
            <a:solidFill>
              <a:schemeClr val="tx1"/>
            </a:solidFill>
          </a:endParaRPr>
        </a:p>
      </xdr:txBody>
    </xdr:sp>
    <xdr:clientData/>
  </xdr:twoCellAnchor>
  <xdr:twoCellAnchor>
    <xdr:from>
      <xdr:col>25</xdr:col>
      <xdr:colOff>84109</xdr:colOff>
      <xdr:row>8</xdr:row>
      <xdr:rowOff>28762</xdr:rowOff>
    </xdr:from>
    <xdr:to>
      <xdr:col>28</xdr:col>
      <xdr:colOff>312710</xdr:colOff>
      <xdr:row>15</xdr:row>
      <xdr:rowOff>39647</xdr:rowOff>
    </xdr:to>
    <xdr:sp macro="" textlink="">
      <xdr:nvSpPr>
        <xdr:cNvPr id="35" name="Rectangle: Rounded Corners 34">
          <a:extLst>
            <a:ext uri="{FF2B5EF4-FFF2-40B4-BE49-F238E27FC236}">
              <a16:creationId xmlns:a16="http://schemas.microsoft.com/office/drawing/2014/main" id="{AB46E30E-EBC2-45F0-9F5B-F8A276E71623}"/>
            </a:ext>
          </a:extLst>
        </xdr:cNvPr>
        <xdr:cNvSpPr/>
      </xdr:nvSpPr>
      <xdr:spPr>
        <a:xfrm>
          <a:off x="15324109" y="1451162"/>
          <a:ext cx="2057401" cy="125548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b="1" baseline="0">
              <a:solidFill>
                <a:schemeClr val="tx1"/>
              </a:solidFill>
            </a:rPr>
            <a:t> Open Opportunity</a:t>
          </a:r>
          <a:endParaRPr lang="en-IN" sz="1800" b="1">
            <a:solidFill>
              <a:schemeClr val="tx1"/>
            </a:solidFill>
          </a:endParaRPr>
        </a:p>
      </xdr:txBody>
    </xdr:sp>
    <xdr:clientData/>
  </xdr:twoCellAnchor>
  <xdr:twoCellAnchor>
    <xdr:from>
      <xdr:col>28</xdr:col>
      <xdr:colOff>506155</xdr:colOff>
      <xdr:row>8</xdr:row>
      <xdr:rowOff>17874</xdr:rowOff>
    </xdr:from>
    <xdr:to>
      <xdr:col>32</xdr:col>
      <xdr:colOff>29683</xdr:colOff>
      <xdr:row>15</xdr:row>
      <xdr:rowOff>28759</xdr:rowOff>
    </xdr:to>
    <xdr:sp macro="" textlink="">
      <xdr:nvSpPr>
        <xdr:cNvPr id="36" name="Rectangle: Rounded Corners 35">
          <a:extLst>
            <a:ext uri="{FF2B5EF4-FFF2-40B4-BE49-F238E27FC236}">
              <a16:creationId xmlns:a16="http://schemas.microsoft.com/office/drawing/2014/main" id="{A9842777-ADF5-4BCA-8D46-C9A7BB0945F5}"/>
            </a:ext>
          </a:extLst>
        </xdr:cNvPr>
        <xdr:cNvSpPr/>
      </xdr:nvSpPr>
      <xdr:spPr>
        <a:xfrm>
          <a:off x="17574955" y="1440274"/>
          <a:ext cx="1961928" cy="125548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mn-lt"/>
              <a:ea typeface="+mn-ea"/>
              <a:cs typeface="+mn-cs"/>
            </a:rPr>
            <a:t>Total</a:t>
          </a:r>
          <a:r>
            <a:rPr lang="en-IN" sz="1600" b="1" baseline="0">
              <a:solidFill>
                <a:schemeClr val="tx1"/>
              </a:solidFill>
            </a:rPr>
            <a:t> </a:t>
          </a:r>
        </a:p>
        <a:p>
          <a:pPr algn="ctr"/>
          <a:r>
            <a:rPr lang="en-IN" sz="1600" b="1" baseline="0">
              <a:solidFill>
                <a:schemeClr val="tx1"/>
              </a:solidFill>
            </a:rPr>
            <a:t>Meetings </a:t>
          </a:r>
          <a:endParaRPr lang="en-IN" sz="1600" b="1">
            <a:solidFill>
              <a:schemeClr val="tx1"/>
            </a:solidFill>
          </a:endParaRPr>
        </a:p>
      </xdr:txBody>
    </xdr:sp>
    <xdr:clientData/>
  </xdr:twoCellAnchor>
  <xdr:twoCellAnchor>
    <xdr:from>
      <xdr:col>22</xdr:col>
      <xdr:colOff>353754</xdr:colOff>
      <xdr:row>11</xdr:row>
      <xdr:rowOff>163019</xdr:rowOff>
    </xdr:from>
    <xdr:to>
      <xdr:col>23</xdr:col>
      <xdr:colOff>419071</xdr:colOff>
      <xdr:row>14</xdr:row>
      <xdr:rowOff>149813</xdr:rowOff>
    </xdr:to>
    <xdr:sp macro="" textlink="'KPI8'!F7">
      <xdr:nvSpPr>
        <xdr:cNvPr id="37" name="TextBox 36">
          <a:extLst>
            <a:ext uri="{FF2B5EF4-FFF2-40B4-BE49-F238E27FC236}">
              <a16:creationId xmlns:a16="http://schemas.microsoft.com/office/drawing/2014/main" id="{BF461E9F-C482-43A2-A251-B09D83556ECE}"/>
            </a:ext>
          </a:extLst>
        </xdr:cNvPr>
        <xdr:cNvSpPr txBox="1"/>
      </xdr:nvSpPr>
      <xdr:spPr>
        <a:xfrm>
          <a:off x="13764954" y="2118819"/>
          <a:ext cx="674917" cy="52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463F6A-23D9-481E-9FC3-33F5508D3CAD}" type="TxLink">
            <a:rPr lang="en-US" sz="3200" b="1" i="0" u="none" strike="noStrike">
              <a:solidFill>
                <a:srgbClr val="000000"/>
              </a:solidFill>
              <a:latin typeface="Aptos Narrow"/>
              <a:ea typeface="+mn-ea"/>
              <a:cs typeface="+mn-cs"/>
            </a:rPr>
            <a:pPr marL="0" indent="0"/>
            <a:t>49</a:t>
          </a:fld>
          <a:endParaRPr lang="en-IN" sz="6000" b="1" i="0" u="none" strike="noStrike">
            <a:solidFill>
              <a:schemeClr val="tx1"/>
            </a:solidFill>
            <a:latin typeface="Aptos Narrow"/>
            <a:ea typeface="+mn-ea"/>
            <a:cs typeface="+mn-cs"/>
          </a:endParaRPr>
        </a:p>
      </xdr:txBody>
    </xdr:sp>
    <xdr:clientData/>
  </xdr:twoCellAnchor>
  <xdr:twoCellAnchor>
    <xdr:from>
      <xdr:col>26</xdr:col>
      <xdr:colOff>143983</xdr:colOff>
      <xdr:row>11</xdr:row>
      <xdr:rowOff>114431</xdr:rowOff>
    </xdr:from>
    <xdr:to>
      <xdr:col>27</xdr:col>
      <xdr:colOff>209299</xdr:colOff>
      <xdr:row>14</xdr:row>
      <xdr:rowOff>103545</xdr:rowOff>
    </xdr:to>
    <xdr:sp macro="" textlink="'KPI8'!F8">
      <xdr:nvSpPr>
        <xdr:cNvPr id="38" name="TextBox 37">
          <a:extLst>
            <a:ext uri="{FF2B5EF4-FFF2-40B4-BE49-F238E27FC236}">
              <a16:creationId xmlns:a16="http://schemas.microsoft.com/office/drawing/2014/main" id="{D53EC907-95B1-4AAF-B738-573E50E439CB}"/>
            </a:ext>
          </a:extLst>
        </xdr:cNvPr>
        <xdr:cNvSpPr txBox="1"/>
      </xdr:nvSpPr>
      <xdr:spPr>
        <a:xfrm>
          <a:off x="15993583" y="2070231"/>
          <a:ext cx="674916"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9A8A3C-5E0E-4244-8F66-F8947C706A4B}" type="TxLink">
            <a:rPr lang="en-US" sz="3200" b="1" i="0" u="none" strike="noStrike">
              <a:solidFill>
                <a:srgbClr val="000000"/>
              </a:solidFill>
              <a:latin typeface="Aptos Narrow"/>
              <a:ea typeface="+mn-ea"/>
              <a:cs typeface="+mn-cs"/>
            </a:rPr>
            <a:pPr marL="0" indent="0"/>
            <a:t>44</a:t>
          </a:fld>
          <a:endParaRPr lang="en-IN" sz="3200" b="1" i="0" u="none" strike="noStrike">
            <a:solidFill>
              <a:srgbClr val="000000"/>
            </a:solidFill>
            <a:latin typeface="Aptos Narrow"/>
            <a:ea typeface="+mn-ea"/>
            <a:cs typeface="+mn-cs"/>
          </a:endParaRPr>
        </a:p>
      </xdr:txBody>
    </xdr:sp>
    <xdr:clientData/>
  </xdr:twoCellAnchor>
  <xdr:twoCellAnchor>
    <xdr:from>
      <xdr:col>15</xdr:col>
      <xdr:colOff>152400</xdr:colOff>
      <xdr:row>31</xdr:row>
      <xdr:rowOff>0</xdr:rowOff>
    </xdr:from>
    <xdr:to>
      <xdr:col>24</xdr:col>
      <xdr:colOff>232063</xdr:colOff>
      <xdr:row>50</xdr:row>
      <xdr:rowOff>138544</xdr:rowOff>
    </xdr:to>
    <xdr:graphicFrame macro="">
      <xdr:nvGraphicFramePr>
        <xdr:cNvPr id="40" name="Chart 39">
          <a:extLst>
            <a:ext uri="{FF2B5EF4-FFF2-40B4-BE49-F238E27FC236}">
              <a16:creationId xmlns:a16="http://schemas.microsoft.com/office/drawing/2014/main" id="{9C166CC9-3111-4A7C-86CA-6F77F713C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406400</xdr:colOff>
      <xdr:row>6</xdr:row>
      <xdr:rowOff>79959</xdr:rowOff>
    </xdr:from>
    <xdr:to>
      <xdr:col>39</xdr:col>
      <xdr:colOff>88900</xdr:colOff>
      <xdr:row>16</xdr:row>
      <xdr:rowOff>101601</xdr:rowOff>
    </xdr:to>
    <xdr:graphicFrame macro="">
      <xdr:nvGraphicFramePr>
        <xdr:cNvPr id="41" name="Chart 40">
          <a:extLst>
            <a:ext uri="{FF2B5EF4-FFF2-40B4-BE49-F238E27FC236}">
              <a16:creationId xmlns:a16="http://schemas.microsoft.com/office/drawing/2014/main" id="{37DFC445-DB2D-4862-AE86-C4BC6938B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339925</xdr:colOff>
      <xdr:row>17</xdr:row>
      <xdr:rowOff>110799</xdr:rowOff>
    </xdr:from>
    <xdr:to>
      <xdr:col>32</xdr:col>
      <xdr:colOff>152401</xdr:colOff>
      <xdr:row>29</xdr:row>
      <xdr:rowOff>152399</xdr:rowOff>
    </xdr:to>
    <xdr:graphicFrame macro="">
      <xdr:nvGraphicFramePr>
        <xdr:cNvPr id="42" name="Chart 41">
          <a:extLst>
            <a:ext uri="{FF2B5EF4-FFF2-40B4-BE49-F238E27FC236}">
              <a16:creationId xmlns:a16="http://schemas.microsoft.com/office/drawing/2014/main" id="{CFED708A-2E3A-42B7-8DFC-5BF64B8E9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401781</xdr:colOff>
      <xdr:row>30</xdr:row>
      <xdr:rowOff>165099</xdr:rowOff>
    </xdr:from>
    <xdr:to>
      <xdr:col>14</xdr:col>
      <xdr:colOff>595744</xdr:colOff>
      <xdr:row>50</xdr:row>
      <xdr:rowOff>138544</xdr:rowOff>
    </xdr:to>
    <xdr:graphicFrame macro="">
      <xdr:nvGraphicFramePr>
        <xdr:cNvPr id="43" name="Chart 42">
          <a:extLst>
            <a:ext uri="{FF2B5EF4-FFF2-40B4-BE49-F238E27FC236}">
              <a16:creationId xmlns:a16="http://schemas.microsoft.com/office/drawing/2014/main" id="{798DD39E-4E0A-4535-B72B-F1CE58002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374073</xdr:colOff>
      <xdr:row>35</xdr:row>
      <xdr:rowOff>41564</xdr:rowOff>
    </xdr:from>
    <xdr:to>
      <xdr:col>39</xdr:col>
      <xdr:colOff>166255</xdr:colOff>
      <xdr:row>50</xdr:row>
      <xdr:rowOff>135193</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63766528-0E89-4EB1-8950-4DDB13E023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881273" y="6442364"/>
              <a:ext cx="4059382" cy="28368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475995</xdr:colOff>
      <xdr:row>17</xdr:row>
      <xdr:rowOff>103544</xdr:rowOff>
    </xdr:from>
    <xdr:to>
      <xdr:col>11</xdr:col>
      <xdr:colOff>443595</xdr:colOff>
      <xdr:row>29</xdr:row>
      <xdr:rowOff>127000</xdr:rowOff>
    </xdr:to>
    <xdr:graphicFrame macro="">
      <xdr:nvGraphicFramePr>
        <xdr:cNvPr id="45" name="Chart 44">
          <a:extLst>
            <a:ext uri="{FF2B5EF4-FFF2-40B4-BE49-F238E27FC236}">
              <a16:creationId xmlns:a16="http://schemas.microsoft.com/office/drawing/2014/main" id="{45ED0E92-B353-4875-A999-472B7157A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263725</xdr:colOff>
      <xdr:row>17</xdr:row>
      <xdr:rowOff>110702</xdr:rowOff>
    </xdr:from>
    <xdr:to>
      <xdr:col>24</xdr:col>
      <xdr:colOff>231325</xdr:colOff>
      <xdr:row>29</xdr:row>
      <xdr:rowOff>133502</xdr:rowOff>
    </xdr:to>
    <xdr:graphicFrame macro="">
      <xdr:nvGraphicFramePr>
        <xdr:cNvPr id="46" name="Chart 45">
          <a:extLst>
            <a:ext uri="{FF2B5EF4-FFF2-40B4-BE49-F238E27FC236}">
              <a16:creationId xmlns:a16="http://schemas.microsoft.com/office/drawing/2014/main" id="{FC77EE86-25A3-4B7F-8DFC-A87B70EC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76200</xdr:colOff>
      <xdr:row>17</xdr:row>
      <xdr:rowOff>114301</xdr:rowOff>
    </xdr:from>
    <xdr:to>
      <xdr:col>18</xdr:col>
      <xdr:colOff>43800</xdr:colOff>
      <xdr:row>29</xdr:row>
      <xdr:rowOff>137101</xdr:rowOff>
    </xdr:to>
    <xdr:graphicFrame macro="">
      <xdr:nvGraphicFramePr>
        <xdr:cNvPr id="47" name="Chart 46">
          <a:extLst>
            <a:ext uri="{FF2B5EF4-FFF2-40B4-BE49-F238E27FC236}">
              <a16:creationId xmlns:a16="http://schemas.microsoft.com/office/drawing/2014/main" id="{4E828DF6-8A4E-4714-B69F-36B96039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360218</xdr:colOff>
      <xdr:row>31</xdr:row>
      <xdr:rowOff>13855</xdr:rowOff>
    </xdr:from>
    <xdr:to>
      <xdr:col>32</xdr:col>
      <xdr:colOff>214745</xdr:colOff>
      <xdr:row>50</xdr:row>
      <xdr:rowOff>138546</xdr:rowOff>
    </xdr:to>
    <xdr:graphicFrame macro="">
      <xdr:nvGraphicFramePr>
        <xdr:cNvPr id="48" name="Chart 47">
          <a:extLst>
            <a:ext uri="{FF2B5EF4-FFF2-40B4-BE49-F238E27FC236}">
              <a16:creationId xmlns:a16="http://schemas.microsoft.com/office/drawing/2014/main" id="{6380B72E-D77A-473D-88E7-89F0116C6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36</xdr:col>
      <xdr:colOff>61450</xdr:colOff>
      <xdr:row>17</xdr:row>
      <xdr:rowOff>83127</xdr:rowOff>
    </xdr:from>
    <xdr:to>
      <xdr:col>39</xdr:col>
      <xdr:colOff>69273</xdr:colOff>
      <xdr:row>26</xdr:row>
      <xdr:rowOff>13855</xdr:rowOff>
    </xdr:to>
    <mc:AlternateContent xmlns:mc="http://schemas.openxmlformats.org/markup-compatibility/2006" xmlns:a14="http://schemas.microsoft.com/office/drawing/2010/main">
      <mc:Choice Requires="a14">
        <xdr:graphicFrame macro="">
          <xdr:nvGraphicFramePr>
            <xdr:cNvPr id="49" name="income_class 1">
              <a:extLst>
                <a:ext uri="{FF2B5EF4-FFF2-40B4-BE49-F238E27FC236}">
                  <a16:creationId xmlns:a16="http://schemas.microsoft.com/office/drawing/2014/main" id="{5D4548A9-CF21-4E7D-A8F7-40E2C375EB20}"/>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21959454" y="3144982"/>
              <a:ext cx="1884220" cy="1551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346365</xdr:colOff>
      <xdr:row>17</xdr:row>
      <xdr:rowOff>41563</xdr:rowOff>
    </xdr:from>
    <xdr:to>
      <xdr:col>35</xdr:col>
      <xdr:colOff>457200</xdr:colOff>
      <xdr:row>34</xdr:row>
      <xdr:rowOff>96982</xdr:rowOff>
    </xdr:to>
    <mc:AlternateContent xmlns:mc="http://schemas.openxmlformats.org/markup-compatibility/2006" xmlns:a14="http://schemas.microsoft.com/office/drawing/2010/main">
      <mc:Choice Requires="a14">
        <xdr:graphicFrame macro="">
          <xdr:nvGraphicFramePr>
            <xdr:cNvPr id="51" name="Exe Name 1">
              <a:extLst>
                <a:ext uri="{FF2B5EF4-FFF2-40B4-BE49-F238E27FC236}">
                  <a16:creationId xmlns:a16="http://schemas.microsoft.com/office/drawing/2014/main" id="{C6634CE6-EFC4-4505-9C4C-C2ED1A6E3CC2}"/>
                </a:ext>
              </a:extLst>
            </xdr:cNvPr>
            <xdr:cNvGraphicFramePr/>
          </xdr:nvGraphicFramePr>
          <xdr:xfrm>
            <a:off x="0" y="0"/>
            <a:ext cx="0" cy="0"/>
          </xdr:xfrm>
          <a:graphic>
            <a:graphicData uri="http://schemas.microsoft.com/office/drawing/2010/slicer">
              <sle:slicer xmlns:sle="http://schemas.microsoft.com/office/drawing/2010/slicer" name="Exe Name 1"/>
            </a:graphicData>
          </a:graphic>
        </xdr:graphicFrame>
      </mc:Choice>
      <mc:Fallback xmlns="">
        <xdr:sp macro="" textlink="">
          <xdr:nvSpPr>
            <xdr:cNvPr id="0" name=""/>
            <xdr:cNvSpPr>
              <a:spLocks noTextEdit="1"/>
            </xdr:cNvSpPr>
          </xdr:nvSpPr>
          <xdr:spPr>
            <a:xfrm>
              <a:off x="19853565" y="3103418"/>
              <a:ext cx="1939635" cy="3117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62810</xdr:colOff>
      <xdr:row>11</xdr:row>
      <xdr:rowOff>124093</xdr:rowOff>
    </xdr:from>
    <xdr:to>
      <xdr:col>31</xdr:col>
      <xdr:colOff>128126</xdr:colOff>
      <xdr:row>14</xdr:row>
      <xdr:rowOff>113207</xdr:rowOff>
    </xdr:to>
    <xdr:sp macro="" textlink="'KPI8'!E28">
      <xdr:nvSpPr>
        <xdr:cNvPr id="52" name="TextBox 51">
          <a:extLst>
            <a:ext uri="{FF2B5EF4-FFF2-40B4-BE49-F238E27FC236}">
              <a16:creationId xmlns:a16="http://schemas.microsoft.com/office/drawing/2014/main" id="{38128B8E-7C4C-4C6A-98A6-C844CF7E9D14}"/>
            </a:ext>
          </a:extLst>
        </xdr:cNvPr>
        <xdr:cNvSpPr txBox="1"/>
      </xdr:nvSpPr>
      <xdr:spPr>
        <a:xfrm>
          <a:off x="18350810" y="2105293"/>
          <a:ext cx="674916" cy="52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7B1824-A1E7-4893-8815-3E4826816334}" type="TxLink">
            <a:rPr lang="en-US" sz="3200" b="1" i="0" u="none" strike="noStrike">
              <a:solidFill>
                <a:srgbClr val="000000"/>
              </a:solidFill>
              <a:latin typeface="Aptos Narrow"/>
              <a:ea typeface="+mn-ea"/>
              <a:cs typeface="+mn-cs"/>
            </a:rPr>
            <a:pPr marL="0" indent="0"/>
            <a:t>34</a:t>
          </a:fld>
          <a:endParaRPr lang="en-IN" sz="3200" b="1" i="0" u="none" strike="noStrike">
            <a:solidFill>
              <a:srgbClr val="000000"/>
            </a:solidFill>
            <a:latin typeface="Aptos Narrow"/>
            <a:ea typeface="+mn-ea"/>
            <a:cs typeface="+mn-cs"/>
          </a:endParaRPr>
        </a:p>
      </xdr:txBody>
    </xdr:sp>
    <xdr:clientData/>
  </xdr:twoCellAnchor>
  <xdr:twoCellAnchor editAs="oneCell">
    <xdr:from>
      <xdr:col>36</xdr:col>
      <xdr:colOff>55419</xdr:colOff>
      <xdr:row>26</xdr:row>
      <xdr:rowOff>159774</xdr:rowOff>
    </xdr:from>
    <xdr:to>
      <xdr:col>39</xdr:col>
      <xdr:colOff>69273</xdr:colOff>
      <xdr:row>34</xdr:row>
      <xdr:rowOff>100109</xdr:rowOff>
    </xdr:to>
    <mc:AlternateContent xmlns:mc="http://schemas.openxmlformats.org/markup-compatibility/2006" xmlns:a14="http://schemas.microsoft.com/office/drawing/2010/main">
      <mc:Choice Requires="a14">
        <xdr:graphicFrame macro="">
          <xdr:nvGraphicFramePr>
            <xdr:cNvPr id="53" name="meeting_date (Year) 1">
              <a:extLst>
                <a:ext uri="{FF2B5EF4-FFF2-40B4-BE49-F238E27FC236}">
                  <a16:creationId xmlns:a16="http://schemas.microsoft.com/office/drawing/2014/main" id="{BD99ED37-198E-4644-AAFB-13E316BB74C3}"/>
                </a:ext>
              </a:extLst>
            </xdr:cNvPr>
            <xdr:cNvGraphicFramePr/>
          </xdr:nvGraphicFramePr>
          <xdr:xfrm>
            <a:off x="0" y="0"/>
            <a:ext cx="0" cy="0"/>
          </xdr:xfrm>
          <a:graphic>
            <a:graphicData uri="http://schemas.microsoft.com/office/drawing/2010/slicer">
              <sle:slicer xmlns:sle="http://schemas.microsoft.com/office/drawing/2010/slicer" name="meeting_date (Year) 1"/>
            </a:graphicData>
          </a:graphic>
        </xdr:graphicFrame>
      </mc:Choice>
      <mc:Fallback xmlns="">
        <xdr:sp macro="" textlink="">
          <xdr:nvSpPr>
            <xdr:cNvPr id="0" name=""/>
            <xdr:cNvSpPr>
              <a:spLocks noTextEdit="1"/>
            </xdr:cNvSpPr>
          </xdr:nvSpPr>
          <xdr:spPr>
            <a:xfrm>
              <a:off x="22178000" y="4953000"/>
              <a:ext cx="1857402" cy="1415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0555552" createdVersion="5" refreshedVersion="8" minRefreshableVersion="3" recordCount="0" supportSubquery="1" supportAdvancedDrill="1" xr:uid="{4F61055B-33C4-44FF-82C9-9AD4C9380872}">
  <cacheSource type="external" connectionId="3"/>
  <cacheFields count="2">
    <cacheField name="[brokerage].[income_class].[income_class]" caption="income_class" numFmtId="0" hierarchy="10" level="1">
      <sharedItems containsBlank="1" count="4">
        <m/>
        <s v="Cross Sell"/>
        <s v="New"/>
        <s v="Renewal"/>
      </sharedItems>
    </cacheField>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5"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s].[Branch]" caption="Branch" attribute="1" defaultMemberUniqueName="[Individual Budgets].[Branch].[All]" allUniqueName="[Individual Budgets].[Branch].[All]" dimensionUniqueName="[Individual Budgets]" displayFolder="" count="2"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2"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2" memberValueDatatype="130" unbalanced="0"/>
    <cacheHierarchy uniqueName="[Individual Budgets].[New Role2]" caption="New Role2" attribute="1" defaultMemberUniqueName="[Individual Budgets].[New Role2].[All]" allUniqueName="[Individual Budgets].[New Role2].[All]" dimensionUniqueName="[Individual Budgets]" displayFolder="" count="2" memberValueDatatype="130" unbalanced="0"/>
    <cacheHierarchy uniqueName="[Individual Budgets].[New Budget]" caption="New Budget" attribute="1" defaultMemberUniqueName="[Individual Budgets].[New Budget].[All]" allUniqueName="[Individual Budgets].[New Budget].[All]" dimensionUniqueName="[Individual Budgets]" displayFolder="" count="2"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2"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2" memberValueDatatype="5" unbalanced="0"/>
    <cacheHierarchy uniqueName="[invoices].[invoice_number]" caption="invoice_number" attribute="1" defaultMemberUniqueName="[invoices].[invoice_number].[All]" allUniqueName="[invoices].[invoice_number].[All]" dimensionUniqueName="[invoices]" displayFolder="" count="2" memberValueDatatype="5" unbalanced="0"/>
    <cacheHierarchy uniqueName="[invoices].[invoice_date]" caption="invoice_date" attribute="1" time="1" defaultMemberUniqueName="[invoices].[invoice_date].[All]" allUniqueName="[invoices].[invoice_date].[All]" dimensionUniqueName="[invoices]" displayFolder="" count="2"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2" memberValueDatatype="130" unbalanced="0"/>
    <cacheHierarchy uniqueName="[invoices].[branch_name]" caption="branch_name" attribute="1" defaultMemberUniqueName="[invoices].[branch_name].[All]" allUniqueName="[invoices].[branch_name].[All]" dimensionUniqueName="[invoices]" displayFolder="" count="2" memberValueDatatype="130" unbalanced="0"/>
    <cacheHierarchy uniqueName="[invoices].[solution_group]" caption="solution_group" attribute="1" defaultMemberUniqueName="[invoices].[solution_group].[All]" allUniqueName="[invoices].[solution_group].[All]" dimensionUniqueName="[invoices]" displayFolder="" count="2" memberValueDatatype="130" unbalanced="0"/>
    <cacheHierarchy uniqueName="[invoices].[Account Exe ID]" caption="Account Exe ID" attribute="1" defaultMemberUniqueName="[invoices].[Account Exe ID].[All]" allUniqueName="[invoices].[Account Exe ID].[All]" dimensionUniqueName="[invoices]" displayFolder="" count="2" memberValueDatatype="5" unbalanced="0"/>
    <cacheHierarchy uniqueName="[invoices].[Account Executive]" caption="Account Executive" attribute="1" defaultMemberUniqueName="[invoices].[Account Executive].[All]" allUniqueName="[invoices].[Account Executive].[All]" dimensionUniqueName="[invoices]" displayFolder="" count="2"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2" memberValueDatatype="130" unbalanced="0"/>
    <cacheHierarchy uniqueName="[invoices].[policy_number]" caption="policy_number" attribute="1" defaultMemberUniqueName="[invoices].[policy_number].[All]" allUniqueName="[invoices].[policy_number].[All]" dimensionUniqueName="[invoices]" displayFolder="" count="2" memberValueDatatype="130" unbalanced="0"/>
    <cacheHierarchy uniqueName="[invoices].[Amount]" caption="Amount" attribute="1" defaultMemberUniqueName="[invoices].[Amount].[All]" allUniqueName="[invoices].[Amount].[All]" dimensionUniqueName="[invoices]" displayFolder="" count="2" memberValueDatatype="5" unbalanced="0"/>
    <cacheHierarchy uniqueName="[invoices].[income_due_date]" caption="income_due_date" attribute="1" time="1" defaultMemberUniqueName="[invoices].[income_due_date].[All]" allUniqueName="[invoices].[income_due_date].[All]" dimensionUniqueName="[invoices]" displayFolder="" count="2" memberValueDatatype="7" unbalanced="0"/>
    <cacheHierarchy uniqueName="[meeting].[Account Exe ID]" caption="Account Exe ID" attribute="1" defaultMemberUniqueName="[meeting].[Account Exe ID].[All]" allUniqueName="[meeting].[Account Exe ID].[All]" dimensionUniqueName="[meeting]" displayFolder="" count="2" memberValueDatatype="5"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1"/>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5"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5" unbalanced="0"/>
    <cacheHierarchy uniqueName="[opportunity].[revenue_amount]" caption="revenue_amount" attribute="1" defaultMemberUniqueName="[opportunity].[revenue_amount].[All]" allUniqueName="[opportunity].[revenue_amount].[All]" dimensionUniqueName="[opportunity]" displayFolder="" count="2" memberValueDatatype="5"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0902776" createdVersion="5" refreshedVersion="8" minRefreshableVersion="3" recordCount="0" supportSubquery="1" supportAdvancedDrill="1" xr:uid="{22C12C9D-3EF3-4249-92B4-F4E9CE996A82}">
  <cacheSource type="external" connectionId="3"/>
  <cacheFields count="4">
    <cacheField name="[Measures].[Count of invoice_number]" caption="Count of invoice_number" numFmtId="0" hierarchy="74" level="32767"/>
    <cacheField name="[invoices].[Account Executive].[Account Executive]" caption="Account Executive" numFmtId="0" hierarchy="38" level="1">
      <sharedItems count="8">
        <s v="Abhinav Shivam"/>
        <s v="Animesh Rawat"/>
        <s v="Gilbert"/>
        <s v="Juli"/>
        <s v="Ketan Jain"/>
        <s v="Mark"/>
        <s v="Vidit Shah"/>
        <s v="Vinay"/>
      </sharedItems>
    </cacheField>
    <cacheField name="[invoices].[income_class].[income_class]" caption="income_class" numFmtId="0" hierarchy="39" level="1">
      <sharedItems count="3">
        <s v="Cross Sell"/>
        <s v="New"/>
        <s v="Renewal"/>
      </sharedItems>
    </cacheField>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5"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s].[Branch]" caption="Branch" attribute="1" defaultMemberUniqueName="[Individual Budgets].[Branch].[All]" allUniqueName="[Individual Budgets].[Branch].[All]" dimensionUniqueName="[Individual Budgets]" displayFolder="" count="2"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2"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2" memberValueDatatype="130" unbalanced="0"/>
    <cacheHierarchy uniqueName="[Individual Budgets].[New Role2]" caption="New Role2" attribute="1" defaultMemberUniqueName="[Individual Budgets].[New Role2].[All]" allUniqueName="[Individual Budgets].[New Role2].[All]" dimensionUniqueName="[Individual Budgets]" displayFolder="" count="2" memberValueDatatype="130" unbalanced="0"/>
    <cacheHierarchy uniqueName="[Individual Budgets].[New Budget]" caption="New Budget" attribute="1" defaultMemberUniqueName="[Individual Budgets].[New Budget].[All]" allUniqueName="[Individual Budgets].[New Budget].[All]" dimensionUniqueName="[Individual Budgets]" displayFolder="" count="2"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2"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2" memberValueDatatype="5" unbalanced="0"/>
    <cacheHierarchy uniqueName="[invoices].[invoice_number]" caption="invoice_number" attribute="1" defaultMemberUniqueName="[invoices].[invoice_number].[All]" allUniqueName="[invoices].[invoice_number].[All]" dimensionUniqueName="[invoices]" displayFolder="" count="2" memberValueDatatype="5" unbalanced="0"/>
    <cacheHierarchy uniqueName="[invoices].[invoice_date]" caption="invoice_date" attribute="1" time="1" defaultMemberUniqueName="[invoices].[invoice_date].[All]" allUniqueName="[invoices].[invoice_date].[All]" dimensionUniqueName="[invoices]" displayFolder="" count="2"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2" memberValueDatatype="130" unbalanced="0"/>
    <cacheHierarchy uniqueName="[invoices].[branch_name]" caption="branch_name" attribute="1" defaultMemberUniqueName="[invoices].[branch_name].[All]" allUniqueName="[invoices].[branch_name].[All]" dimensionUniqueName="[invoices]" displayFolder="" count="2" memberValueDatatype="130" unbalanced="0"/>
    <cacheHierarchy uniqueName="[invoices].[solution_group]" caption="solution_group" attribute="1" defaultMemberUniqueName="[invoices].[solution_group].[All]" allUniqueName="[invoices].[solution_group].[All]" dimensionUniqueName="[invoices]" displayFolder="" count="2" memberValueDatatype="130" unbalanced="0"/>
    <cacheHierarchy uniqueName="[invoices].[Account Exe ID]" caption="Account Exe ID" attribute="1" defaultMemberUniqueName="[invoices].[Account Exe ID].[All]" allUniqueName="[invoices].[Account Exe ID].[All]" dimensionUniqueName="[invoices]" displayFolder="" count="2" memberValueDatatype="5" unbalanced="0"/>
    <cacheHierarchy uniqueName="[invoices].[Account Executive]" caption="Account Executive" attribute="1" defaultMemberUniqueName="[invoices].[Account Executive].[All]" allUniqueName="[invoices].[Account Executive].[All]" dimensionUniqueName="[invoices]" displayFolder="" count="2" memberValueDatatype="130" unbalanced="0">
      <fieldsUsage count="2">
        <fieldUsage x="-1"/>
        <fieldUsage x="1"/>
      </fieldsUsage>
    </cacheHierarchy>
    <cacheHierarchy uniqueName="[invoices].[income_class]" caption="income_class" attribute="1" defaultMemberUniqueName="[invoices].[income_class].[All]" allUniqueName="[invoices].[income_class].[All]" dimensionUniqueName="[invoices]" displayFolder="" count="2" memberValueDatatype="130" unbalanced="0">
      <fieldsUsage count="2">
        <fieldUsage x="-1"/>
        <fieldUsage x="2"/>
      </fieldsUsage>
    </cacheHierarchy>
    <cacheHierarchy uniqueName="[invoices].[Client Name]" caption="Client Name" attribute="1" defaultMemberUniqueName="[invoices].[Client Name].[All]" allUniqueName="[invoices].[Client Name].[All]" dimensionUniqueName="[invoices]" displayFolder="" count="2" memberValueDatatype="130" unbalanced="0"/>
    <cacheHierarchy uniqueName="[invoices].[policy_number]" caption="policy_number" attribute="1" defaultMemberUniqueName="[invoices].[policy_number].[All]" allUniqueName="[invoices].[policy_number].[All]" dimensionUniqueName="[invoices]" displayFolder="" count="2" memberValueDatatype="130" unbalanced="0"/>
    <cacheHierarchy uniqueName="[invoices].[Amount]" caption="Amount" attribute="1" defaultMemberUniqueName="[invoices].[Amount].[All]" allUniqueName="[invoices].[Amount].[All]" dimensionUniqueName="[invoices]" displayFolder="" count="2" memberValueDatatype="5" unbalanced="0"/>
    <cacheHierarchy uniqueName="[invoices].[income_due_date]" caption="income_due_date" attribute="1" time="1" defaultMemberUniqueName="[invoices].[income_due_date].[All]" allUniqueName="[invoices].[income_due_date].[All]" dimensionUniqueName="[invoices]" displayFolder="" count="2" memberValueDatatype="7" unbalanced="0"/>
    <cacheHierarchy uniqueName="[meeting].[Account Exe ID]" caption="Account Exe ID" attribute="1" defaultMemberUniqueName="[meeting].[Account Exe ID].[All]" allUniqueName="[meeting].[Account Exe ID].[All]" dimensionUniqueName="[meeting]" displayFolder="" count="2" memberValueDatatype="5"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5"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5" unbalanced="0"/>
    <cacheHierarchy uniqueName="[opportunity].[revenue_amount]" caption="revenue_amount" attribute="1" defaultMemberUniqueName="[opportunity].[revenue_amount].[All]" allUniqueName="[opportunity].[revenue_amount].[All]" dimensionUniqueName="[opportunity]" displayFolder="" count="2" memberValueDatatype="5"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1365738" createdVersion="5" refreshedVersion="8" minRefreshableVersion="3" recordCount="0" supportSubquery="1" supportAdvancedDrill="1" xr:uid="{4613FBA7-595F-4C77-BD37-423156D1C566}">
  <cacheSource type="external" connectionId="3"/>
  <cacheFields count="2">
    <cacheField name="[meeting].[meeting_date (Year)].[meeting_date (Year)]" caption="meeting_date (Year)" numFmtId="0" hierarchy="49" level="1">
      <sharedItems count="2">
        <s v="2019"/>
        <s v="2020"/>
      </sharedItems>
    </cacheField>
    <cacheField name="[Measures].[Count of meeting_date]" caption="Count of meeting_date" numFmtId="0" hierarchy="75" level="32767"/>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1712961" createdVersion="5" refreshedVersion="8" minRefreshableVersion="3" recordCount="0" supportSubquery="1" supportAdvancedDrill="1" xr:uid="{078D068F-8F2C-447F-980A-F6120DABC0A8}">
  <cacheSource type="external" connectionId="3"/>
  <cacheFields count="4">
    <cacheField name="[opportunity].[opportunity_name].[opportunity_name]" caption="opportunity_name" numFmtId="0" hierarchy="52" level="1">
      <sharedItems count="5">
        <s v="BE-Mega policy"/>
        <s v="CVP GMC"/>
        <s v="DB -Mega Policy"/>
        <s v="DB -Terrorism Policy"/>
        <s v="EL-Group Mediclaim"/>
      </sharedItems>
    </cacheField>
    <cacheField name="[opportunity].[stage].[stage]" caption="stage" numFmtId="0" hierarchy="59" level="1">
      <sharedItems containsSemiMixedTypes="0" containsNonDate="0" containsString="0"/>
    </cacheField>
    <cacheField name="[Measures].[Sum of revenue_amount]" caption="Sum of revenue_amount" numFmtId="0" hierarchy="76"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2060184" createdVersion="5" refreshedVersion="8" minRefreshableVersion="3" recordCount="0" supportSubquery="1" supportAdvancedDrill="1" xr:uid="{684E8EB8-A8B6-4C3A-A469-9E1DE461A97C}">
  <cacheSource type="external" connectionId="3"/>
  <cacheFields count="3">
    <cacheField name="[Measures].[Count of Account Exe ID]" caption="Count of Account Exe ID" numFmtId="0" hierarchy="78" level="32767"/>
    <cacheField name="[meeting].[Account Executive].[Account Executive]" caption="Account Executive" numFmtId="0" hierarchy="45" level="1">
      <sharedItems count="9">
        <s v="Abhinav Shivam"/>
        <s v="Animesh Rawat"/>
        <s v="Gilbert"/>
        <s v="Ketan Jain"/>
        <s v="Manish Sharma"/>
        <s v="Mark"/>
        <s v="Raju Kumar"/>
        <s v="Shivani Sharma"/>
        <s v="Vinay"/>
      </sharedItems>
    </cacheField>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5"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s].[Branch]" caption="Branch" attribute="1" defaultMemberUniqueName="[Individual Budgets].[Branch].[All]" allUniqueName="[Individual Budgets].[Branch].[All]" dimensionUniqueName="[Individual Budgets]" displayFolder="" count="2"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2"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2" memberValueDatatype="130" unbalanced="0"/>
    <cacheHierarchy uniqueName="[Individual Budgets].[New Role2]" caption="New Role2" attribute="1" defaultMemberUniqueName="[Individual Budgets].[New Role2].[All]" allUniqueName="[Individual Budgets].[New Role2].[All]" dimensionUniqueName="[Individual Budgets]" displayFolder="" count="2" memberValueDatatype="130" unbalanced="0"/>
    <cacheHierarchy uniqueName="[Individual Budgets].[New Budget]" caption="New Budget" attribute="1" defaultMemberUniqueName="[Individual Budgets].[New Budget].[All]" allUniqueName="[Individual Budgets].[New Budget].[All]" dimensionUniqueName="[Individual Budgets]" displayFolder="" count="2"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2"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2" memberValueDatatype="5" unbalanced="0"/>
    <cacheHierarchy uniqueName="[invoices].[invoice_number]" caption="invoice_number" attribute="1" defaultMemberUniqueName="[invoices].[invoice_number].[All]" allUniqueName="[invoices].[invoice_number].[All]" dimensionUniqueName="[invoices]" displayFolder="" count="2" memberValueDatatype="5" unbalanced="0"/>
    <cacheHierarchy uniqueName="[invoices].[invoice_date]" caption="invoice_date" attribute="1" time="1" defaultMemberUniqueName="[invoices].[invoice_date].[All]" allUniqueName="[invoices].[invoice_date].[All]" dimensionUniqueName="[invoices]" displayFolder="" count="2"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2" memberValueDatatype="130" unbalanced="0"/>
    <cacheHierarchy uniqueName="[invoices].[branch_name]" caption="branch_name" attribute="1" defaultMemberUniqueName="[invoices].[branch_name].[All]" allUniqueName="[invoices].[branch_name].[All]" dimensionUniqueName="[invoices]" displayFolder="" count="2" memberValueDatatype="130" unbalanced="0"/>
    <cacheHierarchy uniqueName="[invoices].[solution_group]" caption="solution_group" attribute="1" defaultMemberUniqueName="[invoices].[solution_group].[All]" allUniqueName="[invoices].[solution_group].[All]" dimensionUniqueName="[invoices]" displayFolder="" count="2" memberValueDatatype="130" unbalanced="0"/>
    <cacheHierarchy uniqueName="[invoices].[Account Exe ID]" caption="Account Exe ID" attribute="1" defaultMemberUniqueName="[invoices].[Account Exe ID].[All]" allUniqueName="[invoices].[Account Exe ID].[All]" dimensionUniqueName="[invoices]" displayFolder="" count="2" memberValueDatatype="5" unbalanced="0"/>
    <cacheHierarchy uniqueName="[invoices].[Account Executive]" caption="Account Executive" attribute="1" defaultMemberUniqueName="[invoices].[Account Executive].[All]" allUniqueName="[invoices].[Account Executive].[All]" dimensionUniqueName="[invoices]" displayFolder="" count="2"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2" memberValueDatatype="130" unbalanced="0"/>
    <cacheHierarchy uniqueName="[invoices].[policy_number]" caption="policy_number" attribute="1" defaultMemberUniqueName="[invoices].[policy_number].[All]" allUniqueName="[invoices].[policy_number].[All]" dimensionUniqueName="[invoices]" displayFolder="" count="2" memberValueDatatype="130" unbalanced="0"/>
    <cacheHierarchy uniqueName="[invoices].[Amount]" caption="Amount" attribute="1" defaultMemberUniqueName="[invoices].[Amount].[All]" allUniqueName="[invoices].[Amount].[All]" dimensionUniqueName="[invoices]" displayFolder="" count="2" memberValueDatatype="5" unbalanced="0"/>
    <cacheHierarchy uniqueName="[invoices].[income_due_date]" caption="income_due_date" attribute="1" time="1" defaultMemberUniqueName="[invoices].[income_due_date].[All]" allUniqueName="[invoices].[income_due_date].[All]" dimensionUniqueName="[invoices]" displayFolder="" count="2" memberValueDatatype="7" unbalanced="0"/>
    <cacheHierarchy uniqueName="[meeting].[Account Exe ID]" caption="Account Exe ID" attribute="1" defaultMemberUniqueName="[meeting].[Account Exe ID].[All]" allUniqueName="[meeting].[Account Exe ID].[All]" dimensionUniqueName="[meeting]" displayFolder="" count="2" memberValueDatatype="5"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5"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5" unbalanced="0"/>
    <cacheHierarchy uniqueName="[opportunity].[revenue_amount]" caption="revenue_amount" attribute="1" defaultMemberUniqueName="[opportunity].[revenue_amount].[All]" allUniqueName="[opportunity].[revenue_amount].[All]" dimensionUniqueName="[opportunity]" displayFolder="" count="2" memberValueDatatype="5"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oneField="1" hidden="1">
      <fieldsUsage count="1">
        <fieldUsage x="0"/>
      </fieldsUsage>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2523146" createdVersion="5" refreshedVersion="8" minRefreshableVersion="3" recordCount="0" supportSubquery="1" supportAdvancedDrill="1" xr:uid="{D081E618-8DA6-4E18-97F8-85F6E5F6EAD0}">
  <cacheSource type="external" connectionId="3"/>
  <cacheFields count="3">
    <cacheField name="[opportunity].[stage].[stage]" caption="stage" numFmtId="0" hierarchy="59" level="1">
      <sharedItems count="3">
        <s v="Negotiate"/>
        <s v="Propose Solution"/>
        <s v="Qualify Opportunity"/>
      </sharedItems>
    </cacheField>
    <cacheField name="[Measures].[Sum of revenue_amount]" caption="Sum of revenue_amount" numFmtId="0" hierarchy="76"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2870369" createdVersion="5" refreshedVersion="8" minRefreshableVersion="3" recordCount="0" supportSubquery="1" supportAdvancedDrill="1" xr:uid="{FE13D557-9EE1-4252-B44D-D0FEEEB8F2D5}">
  <cacheSource type="external" connectionId="3"/>
  <cacheFields count="3">
    <cacheField name="[brokerage].[income_class].[income_class]" caption="income_class" numFmtId="0" hierarchy="10" level="1">
      <sharedItems containsBlank="1" count="4">
        <m/>
        <s v="Cross Sell"/>
        <s v="New"/>
        <s v="Renewal"/>
      </sharedItems>
    </cacheField>
    <cacheField name="[Measures].[Sum of Amount]" caption="Sum of Amount" numFmtId="0" hierarchy="85"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3217593" createdVersion="5" refreshedVersion="8" minRefreshableVersion="3" recordCount="0" supportSubquery="1" supportAdvancedDrill="1" xr:uid="{CD10A425-A4F8-4029-BD07-8A1CF062911A}">
  <cacheSource type="external" connectionId="3"/>
  <cacheFields count="4">
    <cacheField name="[brokerage].[income_class].[income_class]" caption="income_class" numFmtId="0" hierarchy="10" level="1">
      <sharedItems containsBlank="1" count="4">
        <m/>
        <s v="Cross Sell"/>
        <s v="New"/>
        <s v="Renewal"/>
      </sharedItems>
    </cacheField>
    <cacheField name="[fees].[income_class].[income_class]" caption="income_class" numFmtId="0" hierarchy="21" level="1">
      <sharedItems count="3">
        <s v="Cross Sell"/>
        <s v="New"/>
        <s v="Renewal"/>
      </sharedItems>
    </cacheField>
    <cacheField name="[Measures].[Sum of Amount 2]" caption="Sum of Amount 2" numFmtId="0" hierarchy="84"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3564816" createdVersion="5" refreshedVersion="8" minRefreshableVersion="3" recordCount="0" supportSubquery="1" supportAdvancedDrill="1" xr:uid="{432CC384-A0F0-4456-AD12-130CDC91D60F}">
  <cacheSource type="external" connectionId="3"/>
  <cacheFields count="5">
    <cacheField name="[brokerage].[income_class].[income_class]" caption="income_class" numFmtId="0" hierarchy="10" level="1">
      <sharedItems containsBlank="1" count="4">
        <m/>
        <s v="Cross Sell"/>
        <s v="New"/>
        <s v="Renewal"/>
      </sharedItems>
    </cacheField>
    <cacheField name="[Measures].[Sum of Renewal Budget]" caption="Sum of Renewal Budget" numFmtId="0" hierarchy="82" level="32767"/>
    <cacheField name="[Measures].[Sum of New Budget]" caption="Sum of New Budget" numFmtId="0" hierarchy="80" level="32767"/>
    <cacheField name="[Measures].[Sum of Cross sell bugdet]" caption="Sum of Cross sell bugdet" numFmtId="0" hierarchy="81"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3912039" createdVersion="5" refreshedVersion="8" minRefreshableVersion="3" recordCount="0" supportSubquery="1" supportAdvancedDrill="1" xr:uid="{39020481-4184-4539-B7A9-6A5CFD3D6BBF}">
  <cacheSource type="external" connectionId="3"/>
  <cacheFields count="4">
    <cacheField name="[brokerage].[income_class].[income_class]" caption="income_class" numFmtId="0" hierarchy="10" level="1">
      <sharedItems containsBlank="1" count="4">
        <m/>
        <s v="Cross Sell"/>
        <s v="New"/>
        <s v="Renewal"/>
      </sharedItems>
    </cacheField>
    <cacheField name="[invoices].[income_class].[income_class]" caption="income_class" numFmtId="0" hierarchy="39" level="1">
      <sharedItems count="3">
        <s v="Cross Sell"/>
        <s v="New"/>
        <s v="Renewal"/>
      </sharedItems>
    </cacheField>
    <cacheField name="[Measures].[Sum of Amount 3]" caption="Sum of Amount 3" numFmtId="0" hierarchy="86"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fieldsUsage count="2">
        <fieldUsage x="-1"/>
        <fieldUsage x="1"/>
      </fieldsUsage>
    </cacheHierarchy>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4259262" createdVersion="5" refreshedVersion="8" minRefreshableVersion="3" recordCount="0" supportSubquery="1" supportAdvancedDrill="1" xr:uid="{0A5B108D-7755-4B86-AA87-4DFEE37EE955}">
  <cacheSource type="external" connectionId="3"/>
  <cacheFields count="4">
    <cacheField name="[brokerage].[income_class].[income_class]" caption="income_class" numFmtId="0" hierarchy="10" level="1">
      <sharedItems containsBlank="1" count="4">
        <m/>
        <s v="Cross Sell"/>
        <s v="New"/>
        <s v="Renewal"/>
      </sharedItems>
    </cacheField>
    <cacheField name="[invoices].[income_class].[income_class]" caption="income_class" numFmtId="0" hierarchy="39" level="1">
      <sharedItems count="3">
        <s v="Cross Sell"/>
        <s v="New"/>
        <s v="Renewal"/>
      </sharedItems>
    </cacheField>
    <cacheField name="[Measures].[Sum of Amount 3]" caption="Sum of Amount 3" numFmtId="0" hierarchy="86"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fieldsUsage count="2">
        <fieldUsage x="-1"/>
        <fieldUsage x="1"/>
      </fieldsUsage>
    </cacheHierarchy>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4606478" createdVersion="5" refreshedVersion="8" minRefreshableVersion="3" recordCount="0" supportSubquery="1" supportAdvancedDrill="1" xr:uid="{978E09E8-E5F9-440C-BCD4-FFEE9CECF3AA}">
  <cacheSource type="external" connectionId="3"/>
  <cacheFields count="5">
    <cacheField name="[brokerage].[income_class].[income_class]" caption="income_class" numFmtId="0" hierarchy="10" level="1">
      <sharedItems containsBlank="1" count="4">
        <m/>
        <s v="Cross Sell"/>
        <s v="New"/>
        <s v="Renewal"/>
      </sharedItems>
    </cacheField>
    <cacheField name="[Measures].[Sum of Renewal Budget]" caption="Sum of Renewal Budget" numFmtId="0" hierarchy="82" level="32767"/>
    <cacheField name="[Measures].[Sum of New Budget]" caption="Sum of New Budget" numFmtId="0" hierarchy="80" level="32767"/>
    <cacheField name="[Measures].[Sum of Cross sell bugdet]" caption="Sum of Cross sell bugdet" numFmtId="0" hierarchy="81"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4953701" createdVersion="5" refreshedVersion="8" minRefreshableVersion="3" recordCount="0" supportSubquery="1" supportAdvancedDrill="1" xr:uid="{011D53A7-F3CF-45EB-B350-56DCCDAFCE76}">
  <cacheSource type="external" connectionId="3"/>
  <cacheFields count="4">
    <cacheField name="[brokerage].[income_class].[income_class]" caption="income_class" numFmtId="0" hierarchy="10" level="1">
      <sharedItems containsBlank="1" count="4">
        <m/>
        <s v="Cross Sell"/>
        <s v="New"/>
        <s v="Renewal"/>
      </sharedItems>
    </cacheField>
    <cacheField name="[fees].[income_class].[income_class]" caption="income_class" numFmtId="0" hierarchy="21" level="1">
      <sharedItems count="3">
        <s v="Cross Sell"/>
        <s v="New"/>
        <s v="Renewal"/>
      </sharedItems>
    </cacheField>
    <cacheField name="[Measures].[Sum of Amount 2]" caption="Sum of Amount 2" numFmtId="0" hierarchy="84"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5416663" createdVersion="5" refreshedVersion="8" minRefreshableVersion="3" recordCount="0" supportSubquery="1" supportAdvancedDrill="1" xr:uid="{79EC6B5C-9264-4B01-BC6D-BA595F491D5F}">
  <cacheSource type="external" connectionId="3"/>
  <cacheFields count="3">
    <cacheField name="[brokerage].[income_class].[income_class]" caption="income_class" numFmtId="0" hierarchy="10" level="1">
      <sharedItems containsBlank="1" count="4">
        <m/>
        <s v="Cross Sell"/>
        <s v="New"/>
        <s v="Renewal"/>
      </sharedItems>
    </cacheField>
    <cacheField name="[Measures].[Sum of Amount]" caption="Sum of Amount" numFmtId="0" hierarchy="85"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5416663" createdVersion="5" refreshedVersion="8" minRefreshableVersion="3" recordCount="0" supportSubquery="1" supportAdvancedDrill="1" xr:uid="{3840BCA8-28D7-4007-B2C0-AC5FC2FBA22E}">
  <cacheSource type="external" connectionId="3"/>
  <cacheFields count="3">
    <cacheField name="[brokerage].[income_class].[income_class]" caption="income_class" numFmtId="0" hierarchy="10" level="1">
      <sharedItems containsBlank="1" count="4">
        <m/>
        <s v="Cross Sell"/>
        <s v="New"/>
        <s v="Renewal"/>
      </sharedItems>
    </cacheField>
    <cacheField name="[Measures].[Count of stage]" caption="Count of stage" numFmtId="0" hierarchy="87"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5532409" createdVersion="5" refreshedVersion="8" minRefreshableVersion="3" recordCount="0" supportSubquery="1" supportAdvancedDrill="1" xr:uid="{527E7B01-20E2-4714-AC60-A3E839FC1A8F}">
  <cacheSource type="external" connectionId="3"/>
  <cacheFields count="4">
    <cacheField name="[brokerage].[income_class].[income_class]" caption="income_class" numFmtId="0" hierarchy="10" level="1">
      <sharedItems containsBlank="1" count="4">
        <m/>
        <s v="Cross Sell"/>
        <s v="New"/>
        <s v="Renewal"/>
      </sharedItems>
    </cacheField>
    <cacheField name="[Measures].[Count of stage]" caption="Count of stage" numFmtId="0" hierarchy="87" level="32767"/>
    <cacheField name="[opportunity].[stage].[stage]" caption="stage" numFmtId="0" hierarchy="59" level="1">
      <sharedItems containsSemiMixedTypes="0" containsNonDate="0" containsString="0"/>
    </cacheField>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5648148" createdVersion="5" refreshedVersion="8" minRefreshableVersion="3" recordCount="0" supportSubquery="1" supportAdvancedDrill="1" xr:uid="{7FF8DA00-C1A2-433D-9E79-374107DB8434}">
  <cacheSource type="external" connectionId="3"/>
  <cacheFields count="3">
    <cacheField name="[brokerage].[income_class].[income_class]" caption="income_class" numFmtId="0" hierarchy="10" level="1">
      <sharedItems containsBlank="1" count="4">
        <m/>
        <s v="Cross Sell"/>
        <s v="New"/>
        <s v="Renewal"/>
      </sharedItems>
    </cacheField>
    <cacheField name="[Measures].[Count of meeting_date]" caption="Count of meeting_date" numFmtId="0" hierarchy="75"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4.64558611111" createdVersion="5" refreshedVersion="8" minRefreshableVersion="3" recordCount="0" supportSubquery="1" supportAdvancedDrill="1" xr:uid="{C8463922-EFBF-431D-A628-D16CD935AE47}">
  <cacheSource type="external" connectionId="3"/>
  <cacheFields count="4">
    <cacheField name="[brokerage].[income_class].[income_class]" caption="income_class" numFmtId="0" hierarchy="10" level="1">
      <sharedItems containsBlank="1" count="4">
        <m/>
        <s v="Cross Sell"/>
        <s v="New"/>
        <s v="Renewal"/>
      </sharedItems>
    </cacheField>
    <cacheField name="[opportunity].[product_group].[product_group]" caption="product_group" numFmtId="0" hierarchy="62" level="1">
      <sharedItems count="7">
        <s v="Employee Benefits"/>
        <s v="Engineering"/>
        <s v="Fire"/>
        <s v="Liability"/>
        <s v="Marine"/>
        <s v="Miscellaneous"/>
        <s v="Terrorism"/>
      </sharedItems>
    </cacheField>
    <cacheField name="[Measures].[Count of product_group]" caption="Count of product_group" numFmtId="0" hierarchy="88" level="32767"/>
    <cacheField name="[meeting].[meeting_date (Year)].[meeting_date (Year)]" caption="meeting_date (Year)" numFmtId="0" hierarchy="49"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1"/>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oneField="1" hidden="1">
      <fieldsUsage count="1">
        <fieldUsage x="2"/>
      </fieldsUsage>
      <extLst>
        <ext xmlns:x15="http://schemas.microsoft.com/office/spreadsheetml/2010/11/main" uri="{B97F6D7D-B522-45F9-BDA1-12C45D357490}">
          <x15:cacheHierarchy aggregatedColumn="62"/>
        </ext>
      </extLst>
    </cacheHierarchy>
  </cacheHierarchies>
  <kpis count="0"/>
  <dimensions count="7">
    <dimension name="brokerage" uniqueName="[brokerage]" caption="brokerage"/>
    <dimension name="fees" uniqueName="[fees]" caption="fees"/>
    <dimension name="Individual Budgets" uniqueName="[Individual Budgets]" caption="Individual Budgets"/>
    <dimension name="invoices" uniqueName="[invoices]" caption="invoices"/>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s" caption="Individual Budgets"/>
    <measureGroup name="invoices" caption="invoices"/>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v" refreshedDate="46081.520951967592" createdVersion="3" refreshedVersion="8" minRefreshableVersion="3" recordCount="0" supportSubquery="1" supportAdvancedDrill="1" xr:uid="{CFE271EE-7C96-4E88-A4C3-E60A09F669D0}">
  <cacheSource type="external" connectionId="3">
    <extLst>
      <ext xmlns:x14="http://schemas.microsoft.com/office/spreadsheetml/2009/9/main" uri="{F057638F-6D5F-4e77-A914-E7F072B9BCA8}">
        <x14:sourceConnection name="ThisWorkbookDataModel"/>
      </ext>
    </extLst>
  </cacheSource>
  <cacheFields count="0"/>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5"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5"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5"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5"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5"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5" unbalanced="0"/>
    <cacheHierarchy uniqueName="[invoices].[invoice_number]" caption="invoice_number" attribute="1" defaultMemberUniqueName="[invoices].[invoice_number].[All]" allUniqueName="[invoices].[invoice_number].[All]" dimensionUniqueName="[invoices]" displayFolder="" count="0" memberValueDatatype="5" unbalanced="0"/>
    <cacheHierarchy uniqueName="[invoices].[invoice_date]" caption="invoice_date" attribute="1" time="1" defaultMemberUniqueName="[invoices].[invoice_date].[All]" allUniqueName="[invoices].[invoice_date].[All]" dimensionUniqueName="[invoices]" displayFolder="" count="0" memberValueDatatype="7" unbalanced="0"/>
    <cacheHierarchy uniqueName="[invoices].[revenue_transaction_type]" caption="revenue_transaction_type" attribute="1" defaultMemberUniqueName="[invoices].[revenue_transaction_type].[All]" allUniqueName="[invoices].[revenue_transaction_type].[All]" dimensionUniqueName="[invoices]" displayFolder="" count="0" memberValueDatatype="130" unbalanced="0"/>
    <cacheHierarchy uniqueName="[invoices].[branch_name]" caption="branch_name" attribute="1" defaultMemberUniqueName="[invoices].[branch_name].[All]" allUniqueName="[invoices].[branch_name].[All]" dimensionUniqueName="[invoices]" displayFolder="" count="0" memberValueDatatype="130" unbalanced="0"/>
    <cacheHierarchy uniqueName="[invoices].[solution_group]" caption="solution_group" attribute="1" defaultMemberUniqueName="[invoices].[solution_group].[All]" allUniqueName="[invoices].[solution_group].[All]" dimensionUniqueName="[invoices]" displayFolder="" count="0" memberValueDatatype="130" unbalanced="0"/>
    <cacheHierarchy uniqueName="[invoices].[Account Exe ID]" caption="Account Exe ID" attribute="1" defaultMemberUniqueName="[invoices].[Account Exe ID].[All]" allUniqueName="[invoices].[Account Exe ID].[All]" dimensionUniqueName="[invoices]" displayFolder="" count="0" memberValueDatatype="5" unbalanced="0"/>
    <cacheHierarchy uniqueName="[invoices].[Account Executive]" caption="Account Executive" attribute="1" defaultMemberUniqueName="[invoices].[Account Executive].[All]" allUniqueName="[invoices].[Account Executive].[All]" dimensionUniqueName="[invoices]" displayFolder="" count="0" memberValueDatatype="130" unbalanced="0"/>
    <cacheHierarchy uniqueName="[invoices].[income_class]" caption="income_class" attribute="1" defaultMemberUniqueName="[invoices].[income_class].[All]" allUniqueName="[invoices].[income_class].[All]" dimensionUniqueName="[invoices]" displayFolder="" count="2" memberValueDatatype="130" unbalanced="0"/>
    <cacheHierarchy uniqueName="[invoices].[Client Name]" caption="Client Name" attribute="1" defaultMemberUniqueName="[invoices].[Client Name].[All]" allUniqueName="[invoices].[Client Name].[All]" dimensionUniqueName="[invoices]" displayFolder="" count="0" memberValueDatatype="130" unbalanced="0"/>
    <cacheHierarchy uniqueName="[invoices].[policy_number]" caption="policy_number" attribute="1" defaultMemberUniqueName="[invoices].[policy_number].[All]" allUniqueName="[invoices].[policy_number].[All]" dimensionUniqueName="[invoices]" displayFolder="" count="0" memberValueDatatype="130" unbalanced="0"/>
    <cacheHierarchy uniqueName="[invoices].[Amount]" caption="Amount" attribute="1" defaultMemberUniqueName="[invoices].[Amount].[All]" allUniqueName="[invoices].[Amount].[All]" dimensionUniqueName="[invoices]" displayFolder="" count="0" memberValueDatatype="5" unbalanced="0"/>
    <cacheHierarchy uniqueName="[invoices].[income_due_date]" caption="income_due_date" attribute="1" time="1" defaultMemberUniqueName="[invoices].[income_due_date].[All]" allUniqueName="[invoices].[income_due_date].[All]" dimensionUniqueName="[invoices]"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5"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5"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5" unbalanced="0"/>
    <cacheHierarchy uniqueName="[opportunity].[revenue_amount]" caption="revenue_amount" attribute="1" defaultMemberUniqueName="[opportunity].[revenue_amount].[All]" allUniqueName="[opportunity].[revenue_amount].[All]" dimensionUniqueName="[opportunity]" displayFolder="" count="0" memberValueDatatype="5"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fees]" caption="__XL_Count fees" measure="1" displayFolder="" measureGroup="fees" count="0" hidden="1"/>
    <cacheHierarchy uniqueName="[Measures].[__XL_Count Individual Budgets]" caption="__XL_Count Individual Budgets" measure="1" displayFolder="" measureGroup="Individual Budgets" count="0" hidden="1"/>
    <cacheHierarchy uniqueName="[Measures].[__XL_Count invoices]" caption="__XL_Count invoices" measure="1" displayFolder="" measureGroup="invoices"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brokerage1]" caption="__XL_Count brokerage1"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income_class]" caption="Count of income_class" measure="1" displayFolder="" measureGroup="invoices"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invoice_date]" caption="Count of invoice_date" measure="1" displayFolder="" measureGroup="invoices" count="0" hidden="1">
      <extLst>
        <ext xmlns:x15="http://schemas.microsoft.com/office/spreadsheetml/2010/11/main" uri="{B97F6D7D-B522-45F9-BDA1-12C45D357490}">
          <x15:cacheHierarchy aggregatedColumn="33"/>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invoices" count="0" hidden="1">
      <extLst>
        <ext xmlns:x15="http://schemas.microsoft.com/office/spreadsheetml/2010/11/main" uri="{B97F6D7D-B522-45F9-BDA1-12C45D357490}">
          <x15:cacheHierarchy aggregatedColumn="4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157389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37165-67C6-452D-9526-E73E36187B19}" name="PivotTable5" cacheId="1" applyNumberFormats="0" applyBorderFormats="0" applyFontFormats="0" applyPatternFormats="0" applyAlignmentFormats="0" applyWidthHeightFormats="1" dataCaption="Values" tag="4c1a17ff-09a0-4b41-9304-38e34a19cf63" updatedVersion="8" minRefreshableVersion="3" useAutoFormatting="1" subtotalHiddenItems="1" itemPrintTitles="1" createdVersion="5" indent="0" outline="1" outlineData="1" multipleFieldFilters="0" chartFormat="16">
  <location ref="A1:E11" firstHeaderRow="1" firstDataRow="2"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4">
    <i>
      <x/>
    </i>
    <i>
      <x v="1"/>
    </i>
    <i>
      <x v="2"/>
    </i>
    <i t="grand">
      <x/>
    </i>
  </colItems>
  <dataFields count="1">
    <dataField name="Count of invoice_number" fld="0" subtotal="count"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1" count="1" selected="0">
            <x v="7"/>
          </reference>
          <reference field="2" count="1" selected="0">
            <x v="1"/>
          </reference>
        </references>
      </pivotArea>
    </chartFormat>
    <chartFormat chart="5" format="7" series="1">
      <pivotArea type="data" outline="0" fieldPosition="0">
        <references count="2">
          <reference field="4294967294" count="1" selected="0">
            <x v="0"/>
          </reference>
          <reference field="2" count="1" selected="0">
            <x v="0"/>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 chart="5" format="9" series="1">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2">
          <reference field="4294967294" count="1" selected="0">
            <x v="0"/>
          </reference>
          <reference field="2" count="1" selected="0">
            <x v="0"/>
          </reference>
        </references>
      </pivotArea>
    </chartFormat>
    <chartFormat chart="7" format="14" series="1">
      <pivotArea type="data" outline="0" fieldPosition="0">
        <references count="2">
          <reference field="4294967294" count="1" selected="0">
            <x v="0"/>
          </reference>
          <reference field="2" count="1" selected="0">
            <x v="1"/>
          </reference>
        </references>
      </pivotArea>
    </chartFormat>
    <chartFormat chart="7" format="15" series="1">
      <pivotArea type="data" outline="0" fieldPosition="0">
        <references count="2">
          <reference field="4294967294" count="1" selected="0">
            <x v="0"/>
          </reference>
          <reference field="2" count="1" selected="0">
            <x v="2"/>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AE77A3-FB32-4DBF-B3AD-1D77BD1FC854}" name="PivotTable2" cacheId="2" applyNumberFormats="0" applyBorderFormats="0" applyFontFormats="0" applyPatternFormats="0" applyAlignmentFormats="0" applyWidthHeightFormats="1" dataCaption="Values" tag="04ae9395-8554-4c11-8243-d18de6632cff" updatedVersion="8" minRefreshableVersion="3" useAutoFormatting="1" subtotalHiddenItems="1" itemPrintTitles="1" createdVersion="5" indent="0" outline="1" outlineData="1" multipleFieldFilters="0" chartFormat="10">
  <location ref="A5:B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meeting_date" fld="1"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43327-FFFD-4FA1-B97E-D23A38E4B15C}" name="PivotTable3" cacheId="3" applyNumberFormats="0" applyBorderFormats="0" applyFontFormats="0" applyPatternFormats="0" applyAlignmentFormats="0" applyWidthHeightFormats="1" dataCaption="Values" tag="e52ef4ab-8eac-49a1-886c-9a03345a747f" updatedVersion="8" minRefreshableVersion="3" useAutoFormatting="1" subtotalHiddenItems="1" itemPrintTitles="1" createdVersion="5" indent="0" outline="1" outlineData="1" multipleFieldFilters="0" chartFormat="13">
  <location ref="A5:B11"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Items count="1">
    <i/>
  </colItems>
  <pageFields count="1">
    <pageField fld="1" hier="59" name="[opportunity].[stage].&amp;[Qualify Opportunity]" cap="Qualify Opportunity"/>
  </pageFields>
  <dataFields count="1">
    <dataField name="Sum of revenue_amount" fld="2"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pportunity].[stage].&amp;[Qualify Opportunity]"/>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76">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activeTabTopLevelEntity name="[meeting]"/>
        <x15:activeTabTopLevelEntity name="[brokerage]"/>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07C246-CD59-4194-A31C-62566CC0C195}" name="PivotTable4" cacheId="4" applyNumberFormats="0" applyBorderFormats="0" applyFontFormats="0" applyPatternFormats="0" applyAlignmentFormats="0" applyWidthHeightFormats="1" dataCaption="Values" tag="09c5ea57-08f0-4e0f-a282-b2e8f23482b8" updatedVersion="8" minRefreshableVersion="3" useAutoFormatting="1" subtotalHiddenItems="1" itemPrintTitles="1" createdVersion="5" indent="0" outline="1" outlineData="1" multipleFieldFilters="0" chartFormat="11">
  <location ref="A2:B12"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Account Exe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nvoices]"/>
        <x15:activeTabTopLevelEntity name="[meeting]"/>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6D96A-0874-4413-A831-A51EF6B54307}" name="PivotTable5" cacheId="5" applyNumberFormats="0" applyBorderFormats="0" applyFontFormats="0" applyPatternFormats="0" applyAlignmentFormats="0" applyWidthHeightFormats="1" dataCaption="Values" tag="5a5047b3-b127-4d08-82c4-413d1bef5180" updatedVersion="8" minRefreshableVersion="3" useAutoFormatting="1" subtotalHiddenItems="1" itemPrintTitles="1" createdVersion="5" indent="0" outline="1" outlineData="1" multipleFieldFilters="0" chartFormat="9">
  <location ref="A2:B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revenue_amount" fld="1"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activeTabTopLevelEntity name="[meeting]"/>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2FDD1-ACE2-4937-AC19-51AB5227E7A2}" name="PivotTable2" cacheId="6" applyNumberFormats="0" applyBorderFormats="0" applyFontFormats="0" applyPatternFormats="0" applyAlignmentFormats="0" applyWidthHeightFormats="1" dataCaption="Values" tag="131aca73-a997-4a7e-ac56-a3d033f9e472" updatedVersion="8" minRefreshableVersion="3" useAutoFormatting="1" subtotalHiddenItems="1" itemPrintTitles="1" createdVersion="5" indent="0" outline="1" outlineData="1" multipleFieldFilters="0">
  <location ref="A12:B17" firstHeaderRow="1" firstDataRow="1" firstDataCol="1"/>
  <pivotFields count="3">
    <pivotField axis="axisRow" allDrilled="1" subtotalTop="0" showAll="0" sortType="ascending" defaultSubtotal="0" defaultAttributeDrillState="1">
      <items count="4">
        <item x="1"/>
        <item x="2"/>
        <item x="3"/>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C015E-6352-4F6F-A90A-32AF478140E5}" name="PivotTable5" cacheId="9" applyNumberFormats="0" applyBorderFormats="0" applyFontFormats="0" applyPatternFormats="0" applyAlignmentFormats="0" applyWidthHeightFormats="1" dataCaption="Values" tag="8d1eb83c-f42e-4f84-a023-8c878341ee2c" updatedVersion="8" minRefreshableVersion="3" useAutoFormatting="1" subtotalHiddenItems="1" itemPrintTitles="1" createdVersion="5" indent="0" outline="1" outlineData="1" multipleFieldFilters="0">
  <location ref="A33:B37"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295E0A-5854-420D-8C0C-D83826DC4DF2}" name="PivotTable4" cacheId="8" dataOnRows="1" applyNumberFormats="0" applyBorderFormats="0" applyFontFormats="0" applyPatternFormats="0" applyAlignmentFormats="0" applyWidthHeightFormats="1" dataCaption="Values" tag="f922c4f7-2ae5-446d-b0d9-8a968c118caa" updatedVersion="8" minRefreshableVersion="3" useAutoFormatting="1" subtotalHiddenItems="1" itemPrintTitles="1" createdVersion="5" indent="0" outline="1" outlineData="1" multipleFieldFilters="0">
  <location ref="A3:B6" firstHeaderRow="1" firstDataRow="1" firstDataCol="1"/>
  <pivotFields count="5">
    <pivotField allDrilled="1" subtotalTop="0" showAll="0" sortType="ascending" defaultSubtotal="0" defaultAttributeDrillState="1">
      <items count="4">
        <item x="1"/>
        <item x="2"/>
        <item x="3"/>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Sum of Cross sell bugdet" fld="3" baseField="0" baseItem="0"/>
    <dataField name="Sum of New Budget" fld="2" baseField="0" baseItem="0"/>
    <dataField name="Sum of Renewal Budget" fld="1"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A4C6F-8100-4FB1-BCD8-56D8E2CC4410}" name="PivotTable3" cacheId="7" applyNumberFormats="0" applyBorderFormats="0" applyFontFormats="0" applyPatternFormats="0" applyAlignmentFormats="0" applyWidthHeightFormats="1" dataCaption="Values" tag="68c9de6c-aa8f-46cc-913c-aa8c8dcd3b35" updatedVersion="8" minRefreshableVersion="3" useAutoFormatting="1" subtotalHiddenItems="1" itemPrintTitles="1" createdVersion="5" indent="0" outline="1" outlineData="1" multipleFieldFilters="0">
  <location ref="A23:B27"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86B1DB-5062-4042-BD0D-43452F73CF42}" name="PivotTable18" cacheId="12" applyNumberFormats="0" applyBorderFormats="0" applyFontFormats="0" applyPatternFormats="0" applyAlignmentFormats="0" applyWidthHeightFormats="1" dataCaption="Values" tag="0517da85-ef81-415b-905d-d458eeff46ab" updatedVersion="8" minRefreshableVersion="3" useAutoFormatting="1" subtotalHiddenItems="1" itemPrintTitles="1" createdVersion="5" indent="0" outline="1" outlineData="1" multipleFieldFilters="0">
  <location ref="A24:B28"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C9EC67-99BF-4F50-A54C-C2B9078223A3}" name="PivotTable17" cacheId="11" dataOnRows="1" applyNumberFormats="0" applyBorderFormats="0" applyFontFormats="0" applyPatternFormats="0" applyAlignmentFormats="0" applyWidthHeightFormats="1" dataCaption="Values" tag="54d1e1bc-6413-4456-9024-01a5dcc4f844" updatedVersion="8" minRefreshableVersion="3" useAutoFormatting="1" subtotalHiddenItems="1" itemPrintTitles="1" createdVersion="5" indent="0" outline="1" outlineData="1" multipleFieldFilters="0">
  <location ref="A4:B7" firstHeaderRow="1" firstDataRow="1" firstDataCol="1"/>
  <pivotFields count="5">
    <pivotField allDrilled="1" subtotalTop="0" showAll="0" sortType="ascending" defaultSubtotal="0" defaultAttributeDrillState="1">
      <items count="4">
        <item x="1"/>
        <item x="2"/>
        <item x="3"/>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Sum of Cross sell bugdet" fld="3" baseField="0" baseItem="0"/>
    <dataField name="Sum of New Budget" fld="2" baseField="0" baseItem="0"/>
    <dataField name="Sum of Renewal Budget" fld="1"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37B91A-8460-4A7C-A13F-573428C41F44}" name="PivotTable16" cacheId="10" applyNumberFormats="0" applyBorderFormats="0" applyFontFormats="0" applyPatternFormats="0" applyAlignmentFormats="0" applyWidthHeightFormats="1" dataCaption="Values" tag="5c018e17-2ad9-42c3-ad45-a2cd801e0526" updatedVersion="8" minRefreshableVersion="3" useAutoFormatting="1" subtotalHiddenItems="1" itemPrintTitles="1" createdVersion="5" indent="0" outline="1" outlineData="1" multipleFieldFilters="0">
  <location ref="A34:B38"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DD7645-66EC-4659-BB45-F2B459FEF517}" name="PivotTable19" cacheId="13" applyNumberFormats="0" applyBorderFormats="0" applyFontFormats="0" applyPatternFormats="0" applyAlignmentFormats="0" applyWidthHeightFormats="1" dataCaption="Values" tag="8d5551e8-e6a9-42d5-a7c7-eb8807c08571" updatedVersion="8" minRefreshableVersion="3" useAutoFormatting="1" subtotalHiddenItems="1" itemPrintTitles="1" createdVersion="5" indent="0" outline="1" outlineData="1" multipleFieldFilters="0">
  <location ref="A13:B18" firstHeaderRow="1" firstDataRow="1" firstDataCol="1"/>
  <pivotFields count="3">
    <pivotField axis="axisRow" allDrilled="1" subtotalTop="0" showAll="0" sortType="ascending" defaultSubtotal="0" defaultAttributeDrillState="1">
      <items count="4">
        <item x="1"/>
        <item x="2"/>
        <item x="3"/>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50B075-8427-4D3D-84FD-CA6F154D67A7}" name="PivotTable8" cacheId="0" applyNumberFormats="0" applyBorderFormats="0" applyFontFormats="0" applyPatternFormats="0" applyAlignmentFormats="0" applyWidthHeightFormats="1" dataCaption="Values" tag="e78631a5-1608-4f9f-b546-4dc03fc8e0f2" updatedVersion="8" minRefreshableVersion="3" useAutoFormatting="1" subtotalHiddenItems="1" itemPrintTitles="1" createdVersion="5" indent="0" outline="1" outlineData="1" multipleFieldFilters="0">
  <location ref="A35:C52" firstHeaderRow="1" firstDataRow="1" firstDataCol="0"/>
  <pivotFields count="2">
    <pivotField allDrilled="1" subtotalTop="0" showAll="0" sortType="ascending" defaultSubtotal="0" defaultAttributeDrillState="1">
      <items count="4">
        <item x="1"/>
        <item x="2"/>
        <item x="3"/>
        <item x="0"/>
      </items>
    </pivotField>
    <pivotField allDrilled="1" subtotalTop="0" showAll="0" dataSourceSort="1" defaultSubtotal="0" defaultAttributeDrillState="1"/>
  </pivot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opportunity]"/>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D34624-24B1-44C8-A24C-1EA7AD077245}" name="PivotTable7" cacheId="16" applyNumberFormats="0" applyBorderFormats="0" applyFontFormats="0" applyPatternFormats="0" applyAlignmentFormats="0" applyWidthHeightFormats="1" dataCaption="Values" tag="ea0012e0-9f75-4b67-93d2-b32df3a8cd28" updatedVersion="8" minRefreshableVersion="3" useAutoFormatting="1" subtotalHiddenItems="1" itemPrintTitles="1" createdVersion="5" indent="0" outline="1" outlineData="1" multipleFieldFilters="0">
  <location ref="A29:A30" firstHeaderRow="1" firstDataRow="1" firstDataCol="0" rowPageCount="1" colPageCount="1"/>
  <pivotFields count="3">
    <pivotField allDrilled="1" subtotalTop="0" showAll="0" sortType="ascending" defaultSubtotal="0" defaultAttributeDrillState="1">
      <items count="4">
        <item x="1"/>
        <item x="2"/>
        <item x="3"/>
        <item x="0"/>
      </items>
    </pivotField>
    <pivotField dataField="1" subtotalTop="0" showAll="0" defaultSubtotal="0"/>
    <pivotField axis="axisPage" allDrilled="1" subtotalTop="0" showAll="0" dataSourceSort="1" defaultSubtotal="0" defaultAttributeDrillState="1"/>
  </pivotFields>
  <rowItems count="1">
    <i/>
  </rowItems>
  <colItems count="1">
    <i/>
  </colItems>
  <pageFields count="1">
    <pageField fld="2" hier="49" name="[meeting].[meeting_date (Year)].[All]" cap="All"/>
  </pageFields>
  <dataFields count="1">
    <dataField name="Count of meeting_date" fld="1" subtotal="count"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opportunity]"/>
        <x15:activeTabTopLevelEntity name="[invoice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6200A7-995E-49CB-BEA2-CD89F277F2F6}" name="PivotTable20" cacheId="14" applyNumberFormats="0" applyBorderFormats="0" applyFontFormats="0" applyPatternFormats="0" applyAlignmentFormats="0" applyWidthHeightFormats="1" dataCaption="Values" tag="762791a0-f572-4f73-986f-b2fc5c66cf12" updatedVersion="8" minRefreshableVersion="3" useAutoFormatting="1" subtotalHiddenItems="1" itemPrintTitles="1" createdVersion="5" indent="0" outline="1" outlineData="1" multipleFieldFilters="0">
  <location ref="A4:A5" firstHeaderRow="1" firstDataRow="1" firstDataCol="0"/>
  <pivotFields count="3">
    <pivotField allDrilled="1" subtotalTop="0" showAll="0" sortType="ascending" defaultSubtotal="0" defaultAttributeDrillState="1">
      <items count="4">
        <item x="1"/>
        <item x="2"/>
        <item x="3"/>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stage" fld="1" subtotal="count"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opportunity]"/>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3BAC28-9648-4F94-9613-2F0953875F90}" name="PivotTable22" cacheId="15" applyNumberFormats="0" applyBorderFormats="0" applyFontFormats="0" applyPatternFormats="0" applyAlignmentFormats="0" applyWidthHeightFormats="1" dataCaption="Values" tag="59975b3b-0b0c-4478-ba12-31aea1e165e3" updatedVersion="8" minRefreshableVersion="3" useAutoFormatting="1" subtotalHiddenItems="1" itemPrintTitles="1" createdVersion="5" indent="0" outline="1" outlineData="1" multipleFieldFilters="0">
  <location ref="A16:A17" firstHeaderRow="1" firstDataRow="1" firstDataCol="0" rowPageCount="1" colPageCount="1"/>
  <pivotFields count="4">
    <pivotField allDrilled="1" subtotalTop="0" showAll="0" sortType="ascending" defaultSubtotal="0" defaultAttributeDrillState="1">
      <items count="4">
        <item x="1"/>
        <item x="2"/>
        <item x="3"/>
        <item x="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2" hier="59" name="[opportunity].[stage].&amp;[Propose Solution]" cap="Propose Solution"/>
  </pageFields>
  <dataFields count="1">
    <dataField name="Count of stage" fld="1" subtotal="count" baseField="0" baseItem="0"/>
  </dataField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8485B1-598D-444C-BA4B-8881EE45317D}" name="PivotTable23" cacheId="17" applyNumberFormats="0" applyBorderFormats="0" applyFontFormats="0" applyPatternFormats="0" applyAlignmentFormats="0" applyWidthHeightFormats="1" dataCaption="Values" tag="92ccd550-22a6-4fe4-9b88-410f09d3f8cc" updatedVersion="8" minRefreshableVersion="3" useAutoFormatting="1" subtotalHiddenItems="1" itemPrintTitles="1" createdVersion="5" indent="0" outline="1" outlineData="1" multipleFieldFilters="0" chartFormat="12">
  <location ref="A2:B10"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product_group" fld="2" subtotal="count" baseField="0" baseItem="0"/>
  </dataFields>
  <chartFormats count="16">
    <chartFormat chart="4"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2">
          <reference field="4294967294" count="1" selected="0">
            <x v="0"/>
          </reference>
          <reference field="1" count="1" selected="0">
            <x v="2"/>
          </reference>
        </references>
      </pivotArea>
    </chartFormat>
    <chartFormat chart="10" format="13">
      <pivotArea type="data" outline="0" fieldPosition="0">
        <references count="2">
          <reference field="4294967294" count="1" selected="0">
            <x v="0"/>
          </reference>
          <reference field="1" count="1" selected="0">
            <x v="3"/>
          </reference>
        </references>
      </pivotArea>
    </chartFormat>
    <chartFormat chart="10" format="14">
      <pivotArea type="data" outline="0" fieldPosition="0">
        <references count="2">
          <reference field="4294967294" count="1" selected="0">
            <x v="0"/>
          </reference>
          <reference field="1" count="1" selected="0">
            <x v="4"/>
          </reference>
        </references>
      </pivotArea>
    </chartFormat>
    <chartFormat chart="10" format="15">
      <pivotArea type="data" outline="0" fieldPosition="0">
        <references count="2">
          <reference field="4294967294" count="1" selected="0">
            <x v="0"/>
          </reference>
          <reference field="1" count="1" selected="0">
            <x v="5"/>
          </reference>
        </references>
      </pivotArea>
    </chartFormat>
    <chartFormat chart="10" format="16">
      <pivotArea type="data" outline="0" fieldPosition="0">
        <references count="2">
          <reference field="4294967294" count="1" selected="0">
            <x v="0"/>
          </reference>
          <reference field="1" count="1" selected="0">
            <x v="6"/>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4" format="6">
      <pivotArea type="data" outline="0" fieldPosition="0">
        <references count="2">
          <reference field="4294967294" count="1" selected="0">
            <x v="0"/>
          </reference>
          <reference field="1" count="1" selected="0">
            <x v="5"/>
          </reference>
        </references>
      </pivotArea>
    </chartFormat>
    <chartFormat chart="4" format="7">
      <pivotArea type="data" outline="0" fieldPosition="0">
        <references count="2">
          <reference field="4294967294" count="1" selected="0">
            <x v="0"/>
          </reference>
          <reference field="1" count="1" selected="0">
            <x v="6"/>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fees]"/>
        <x15:activeTabTopLevelEntity name="[opportunity]"/>
        <x15:activeTabTopLevelEntity name="[invoice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0B483978-A058-45D7-B374-7F4AB051FDB0}" sourceName="[invoices].[income_class]">
  <pivotTables>
    <pivotTable tabId="18" name="PivotTable5"/>
    <pivotTable tabId="6" name="PivotTable2"/>
    <pivotTable tabId="7" name="PivotTable3"/>
    <pivotTable tabId="8" name="PivotTable4"/>
    <pivotTable tabId="9" name="PivotTable5"/>
    <pivotTable tabId="13" name="PivotTable2"/>
    <pivotTable tabId="13" name="PivotTable3"/>
    <pivotTable tabId="13" name="PivotTable4"/>
    <pivotTable tabId="13" name="PivotTable5"/>
    <pivotTable tabId="15" name="PivotTable20"/>
    <pivotTable tabId="15" name="PivotTable22"/>
    <pivotTable tabId="16" name="PivotTable23"/>
    <pivotTable tabId="15" name="PivotTable7"/>
    <pivotTable tabId="15" name="PivotTable8"/>
  </pivotTables>
  <data>
    <olap pivotCacheId="15738908">
      <levels count="2">
        <level uniqueName="[invoices].[income_class].[(All)]" sourceCaption="(All)" count="0"/>
        <level uniqueName="[invoices].[income_class].[income_class]" sourceCaption="income_class" count="3">
          <ranges>
            <range startItem="0">
              <i n="[invoices].[income_class].&amp;[Cross Sell]" c="Cross Sell"/>
              <i n="[invoices].[income_class].&amp;[New]" c="New"/>
              <i n="[invoices].[income_class].&amp;[Renewal]" c="Renewal"/>
            </range>
          </ranges>
        </level>
      </levels>
      <selections count="1">
        <selection n="[invoices].[incom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_Name" xr10:uid="{C62CCB44-C4A8-4AB6-92A1-8C0580BDCD3D}" sourceName="[brokerage].[Exe Name]">
  <pivotTables>
    <pivotTable tabId="8" name="PivotTable4"/>
    <pivotTable tabId="18" name="PivotTable5"/>
    <pivotTable tabId="6" name="PivotTable2"/>
    <pivotTable tabId="7" name="PivotTable3"/>
    <pivotTable tabId="9" name="PivotTable5"/>
    <pivotTable tabId="13" name="PivotTable2"/>
    <pivotTable tabId="13" name="PivotTable3"/>
    <pivotTable tabId="13" name="PivotTable4"/>
    <pivotTable tabId="13" name="PivotTable5"/>
    <pivotTable tabId="15" name="PivotTable20"/>
    <pivotTable tabId="15" name="PivotTable22"/>
    <pivotTable tabId="16" name="PivotTable23"/>
    <pivotTable tabId="15" name="PivotTable7"/>
    <pivotTable tabId="15" name="PivotTable8"/>
  </pivotTables>
  <data>
    <olap pivotCacheId="15738908">
      <levels count="2">
        <level uniqueName="[brokerage].[Exe Name].[(All)]" sourceCaption="(All)" count="0"/>
        <level uniqueName="[brokerage].[Exe Name].[Exe Name]" sourceCaption="Exe Name" count="12">
          <ranges>
            <range startItem="0">
              <i n="[brokerage].[Exe Name].&amp;[Abhinav Shivam]" c="Abhinav Shivam"/>
              <i n="[brokerage].[Exe Name].&amp;[Animesh Rawat]" c="Animesh Rawat"/>
              <i n="[brokerage].[Exe Name].&amp;[Gilbert]" c="Gilbert"/>
              <i n="[brokerage].[Exe Name].&amp;[Juli]" c="Juli"/>
              <i n="[brokerage].[Exe Name].&amp;[Ketan Jain]" c="Ketan Jain"/>
              <i n="[brokerage].[Exe Name].&amp;[Kumar Jha]" c="Kumar Jha"/>
              <i n="[brokerage].[Exe Name].&amp;[Manish Sharma]" c="Manish Sharma"/>
              <i n="[brokerage].[Exe Name].&amp;[Mark]" c="Mark"/>
              <i n="[brokerage].[Exe Name].&amp;[Raju Kumar]" c="Raju Kumar"/>
              <i n="[brokerage].[Exe Name].&amp;[Shivani Sharma]" c="Shivani Sharma"/>
              <i n="[brokerage].[Exe Name].&amp;[Vididt Saha]" c="Vididt Saha"/>
              <i n="[brokerage].[Exe Name].&amp;[Vinay]" c="Vinay"/>
            </range>
          </ranges>
        </level>
      </levels>
      <selections count="1">
        <selection n="[brokerage].[Ex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7DBBD872-874F-4EAC-B6C2-984CC73D8E43}" sourceName="[meeting].[meeting_date (Year)]">
  <pivotTables>
    <pivotTable tabId="15" name="PivotTable8"/>
    <pivotTable tabId="18" name="PivotTable5"/>
    <pivotTable tabId="6" name="PivotTable2"/>
    <pivotTable tabId="7" name="PivotTable3"/>
    <pivotTable tabId="8" name="PivotTable4"/>
    <pivotTable tabId="9" name="PivotTable5"/>
    <pivotTable tabId="13" name="PivotTable2"/>
    <pivotTable tabId="13" name="PivotTable3"/>
    <pivotTable tabId="13" name="PivotTable4"/>
    <pivotTable tabId="13" name="PivotTable5"/>
    <pivotTable tabId="14" name="PivotTable16"/>
    <pivotTable tabId="14" name="PivotTable17"/>
    <pivotTable tabId="14" name="PivotTable18"/>
    <pivotTable tabId="14" name="PivotTable19"/>
    <pivotTable tabId="15" name="PivotTable20"/>
    <pivotTable tabId="15" name="PivotTable22"/>
    <pivotTable tabId="15" name="PivotTable7"/>
    <pivotTable tabId="16" name="PivotTable23"/>
  </pivotTables>
  <data>
    <olap pivotCacheId="15738908">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0046CFB7-7E65-4605-A274-BF3E81093787}" cache="Slicer_income_class" caption="income_class" level="1"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 Name" xr10:uid="{F0D0CB4E-CBEF-4C4C-84C3-C3BB99E13427}" cache="Slicer_Exe_Name" caption="Exe Name" startItem="6"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2" xr10:uid="{5F109B0F-0B01-4751-8ADB-8EDA86BD3AE4}" cache="Slicer_income_class" caption="income_class" level="1" style="SlicerStyleDark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7732335C-D49D-4831-8591-CFED148898B6}" cache="Slicer_meeting_date__Year" caption="Year"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FD66EAF9-41BC-4696-A9A4-2B530A866EFE}" cache="Slicer_income_class" caption="income_class" level="1" style="SlicerStyleDark3" rowHeight="247650"/>
  <slicer name="Exe Name 1" xr10:uid="{A516AD2F-7D8A-47F5-B45B-B41BE3AA955B}" cache="Slicer_Exe_Name" caption="Exe Name" startItem="2" level="1" style="SlicerStyleDark2" rowHeight="247650"/>
  <slicer name="meeting_date (Year) 1" xr10:uid="{07EC0ECA-2A3A-4295-92C1-F2BECFC64F7D}" cache="Slicer_meeting_date__Year" caption="Year" level="1"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7.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3.xml"/><Relationship Id="rId5" Type="http://schemas.openxmlformats.org/officeDocument/2006/relationships/drawing" Target="../drawings/drawing8.xml"/><Relationship Id="rId4"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4.xml"/><Relationship Id="rId5" Type="http://schemas.openxmlformats.org/officeDocument/2006/relationships/drawing" Target="../drawings/drawing9.xml"/><Relationship Id="rId4"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DC41-6966-4DBF-B31C-5D249418FC59}">
  <dimension ref="A1"/>
  <sheetViews>
    <sheetView zoomScale="80" zoomScaleNormal="80" workbookViewId="0">
      <selection activeCell="A41" sqref="A4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2574-517A-4192-B69C-43254AD906FD}">
  <dimension ref="A1:E11"/>
  <sheetViews>
    <sheetView workbookViewId="0">
      <selection activeCell="F15" sqref="F15"/>
    </sheetView>
  </sheetViews>
  <sheetFormatPr defaultRowHeight="14.4" x14ac:dyDescent="0.3"/>
  <cols>
    <col min="1" max="1" width="21.6640625" bestFit="1" customWidth="1"/>
    <col min="2" max="2" width="15.5546875" bestFit="1" customWidth="1"/>
    <col min="3" max="3" width="4.6640625" bestFit="1" customWidth="1"/>
    <col min="4" max="4" width="8" bestFit="1" customWidth="1"/>
    <col min="5" max="5" width="10.5546875" bestFit="1" customWidth="1"/>
  </cols>
  <sheetData>
    <row r="1" spans="1:5" x14ac:dyDescent="0.3">
      <c r="A1" s="2" t="s">
        <v>0</v>
      </c>
      <c r="B1" s="2" t="s">
        <v>11</v>
      </c>
    </row>
    <row r="2" spans="1:5" x14ac:dyDescent="0.3">
      <c r="A2" s="2" t="s">
        <v>1</v>
      </c>
      <c r="B2" t="s">
        <v>12</v>
      </c>
      <c r="C2" t="s">
        <v>13</v>
      </c>
      <c r="D2" t="s">
        <v>14</v>
      </c>
      <c r="E2" t="s">
        <v>10</v>
      </c>
    </row>
    <row r="3" spans="1:5" x14ac:dyDescent="0.3">
      <c r="A3" s="3" t="s">
        <v>2</v>
      </c>
      <c r="B3" s="1">
        <v>10</v>
      </c>
      <c r="C3" s="1"/>
      <c r="D3" s="1"/>
      <c r="E3" s="1">
        <v>10</v>
      </c>
    </row>
    <row r="4" spans="1:5" x14ac:dyDescent="0.3">
      <c r="A4" s="3" t="s">
        <v>3</v>
      </c>
      <c r="B4" s="1">
        <v>20</v>
      </c>
      <c r="C4" s="1"/>
      <c r="D4" s="1"/>
      <c r="E4" s="1">
        <v>20</v>
      </c>
    </row>
    <row r="5" spans="1:5" x14ac:dyDescent="0.3">
      <c r="A5" s="3" t="s">
        <v>4</v>
      </c>
      <c r="B5" s="1"/>
      <c r="C5" s="1">
        <v>2</v>
      </c>
      <c r="D5" s="1">
        <v>61</v>
      </c>
      <c r="E5" s="1">
        <v>63</v>
      </c>
    </row>
    <row r="6" spans="1:5" x14ac:dyDescent="0.3">
      <c r="A6" s="3" t="s">
        <v>5</v>
      </c>
      <c r="B6" s="1">
        <v>2</v>
      </c>
      <c r="C6" s="1">
        <v>15</v>
      </c>
      <c r="D6" s="1">
        <v>5</v>
      </c>
      <c r="E6" s="1">
        <v>22</v>
      </c>
    </row>
    <row r="7" spans="1:5" x14ac:dyDescent="0.3">
      <c r="A7" s="3" t="s">
        <v>6</v>
      </c>
      <c r="B7" s="1">
        <v>9</v>
      </c>
      <c r="C7" s="1">
        <v>9</v>
      </c>
      <c r="D7" s="1">
        <v>18</v>
      </c>
      <c r="E7" s="1">
        <v>36</v>
      </c>
    </row>
    <row r="8" spans="1:5" x14ac:dyDescent="0.3">
      <c r="A8" s="3" t="s">
        <v>7</v>
      </c>
      <c r="B8" s="1">
        <v>2</v>
      </c>
      <c r="C8" s="1">
        <v>1</v>
      </c>
      <c r="D8" s="1"/>
      <c r="E8" s="1">
        <v>3</v>
      </c>
    </row>
    <row r="9" spans="1:5" x14ac:dyDescent="0.3">
      <c r="A9" s="3" t="s">
        <v>8</v>
      </c>
      <c r="B9" s="1">
        <v>12</v>
      </c>
      <c r="C9" s="1"/>
      <c r="D9" s="1">
        <v>15</v>
      </c>
      <c r="E9" s="1">
        <v>27</v>
      </c>
    </row>
    <row r="10" spans="1:5" x14ac:dyDescent="0.3">
      <c r="A10" s="3" t="s">
        <v>9</v>
      </c>
      <c r="B10" s="1">
        <v>19</v>
      </c>
      <c r="C10" s="1">
        <v>1</v>
      </c>
      <c r="D10" s="1">
        <v>3</v>
      </c>
      <c r="E10" s="1">
        <v>23</v>
      </c>
    </row>
    <row r="11" spans="1:5" x14ac:dyDescent="0.3">
      <c r="A11" s="3" t="s">
        <v>10</v>
      </c>
      <c r="B11" s="1">
        <v>74</v>
      </c>
      <c r="C11" s="1">
        <v>28</v>
      </c>
      <c r="D11" s="1">
        <v>102</v>
      </c>
      <c r="E11" s="1">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BC2C-8BC6-4E44-B8C3-98BAF010A123}">
  <dimension ref="A5:B8"/>
  <sheetViews>
    <sheetView workbookViewId="0">
      <selection activeCell="C34" sqref="C34"/>
    </sheetView>
  </sheetViews>
  <sheetFormatPr defaultRowHeight="14.4" x14ac:dyDescent="0.3"/>
  <cols>
    <col min="1" max="1" width="12.44140625" bestFit="1" customWidth="1"/>
    <col min="2" max="2" width="19.6640625" bestFit="1" customWidth="1"/>
  </cols>
  <sheetData>
    <row r="5" spans="1:2" x14ac:dyDescent="0.3">
      <c r="A5" s="2" t="s">
        <v>1</v>
      </c>
      <c r="B5" t="s">
        <v>17</v>
      </c>
    </row>
    <row r="6" spans="1:2" x14ac:dyDescent="0.3">
      <c r="A6" s="3" t="s">
        <v>15</v>
      </c>
      <c r="B6" s="1">
        <v>3</v>
      </c>
    </row>
    <row r="7" spans="1:2" x14ac:dyDescent="0.3">
      <c r="A7" s="3" t="s">
        <v>16</v>
      </c>
      <c r="B7" s="1">
        <v>31</v>
      </c>
    </row>
    <row r="8" spans="1:2" x14ac:dyDescent="0.3">
      <c r="A8" s="3" t="s">
        <v>10</v>
      </c>
      <c r="B8" s="1">
        <v>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2CBB-FF34-4677-8E18-A14A6CEF130E}">
  <dimension ref="A3:B11"/>
  <sheetViews>
    <sheetView workbookViewId="0">
      <selection activeCell="G23" sqref="G23"/>
    </sheetView>
  </sheetViews>
  <sheetFormatPr defaultRowHeight="14.4" x14ac:dyDescent="0.3"/>
  <cols>
    <col min="1" max="1" width="17.44140625" bestFit="1" customWidth="1"/>
    <col min="2" max="2" width="20.88671875" bestFit="1" customWidth="1"/>
  </cols>
  <sheetData>
    <row r="3" spans="1:2" x14ac:dyDescent="0.3">
      <c r="A3" s="2" t="s">
        <v>24</v>
      </c>
      <c r="B3" t="s" vm="1">
        <v>25</v>
      </c>
    </row>
    <row r="5" spans="1:2" x14ac:dyDescent="0.3">
      <c r="A5" s="2" t="s">
        <v>1</v>
      </c>
      <c r="B5" t="s">
        <v>23</v>
      </c>
    </row>
    <row r="6" spans="1:2" x14ac:dyDescent="0.3">
      <c r="A6" s="3" t="s">
        <v>22</v>
      </c>
      <c r="B6" s="1">
        <v>400000</v>
      </c>
    </row>
    <row r="7" spans="1:2" x14ac:dyDescent="0.3">
      <c r="A7" s="3" t="s">
        <v>20</v>
      </c>
      <c r="B7" s="1">
        <v>400000</v>
      </c>
    </row>
    <row r="8" spans="1:2" x14ac:dyDescent="0.3">
      <c r="A8" s="3" t="s">
        <v>19</v>
      </c>
      <c r="B8" s="1">
        <v>350000</v>
      </c>
    </row>
    <row r="9" spans="1:2" x14ac:dyDescent="0.3">
      <c r="A9" s="3" t="s">
        <v>18</v>
      </c>
      <c r="B9" s="1">
        <v>300000</v>
      </c>
    </row>
    <row r="10" spans="1:2" x14ac:dyDescent="0.3">
      <c r="A10" s="3" t="s">
        <v>21</v>
      </c>
      <c r="B10" s="1">
        <v>300000</v>
      </c>
    </row>
    <row r="11" spans="1:2" x14ac:dyDescent="0.3">
      <c r="A11" s="3" t="s">
        <v>10</v>
      </c>
      <c r="B11" s="1">
        <v>1750000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F62F-13B0-40F5-AB03-A3BC236DF571}">
  <dimension ref="A2:B12"/>
  <sheetViews>
    <sheetView workbookViewId="0">
      <selection activeCell="B6" sqref="B6"/>
    </sheetView>
  </sheetViews>
  <sheetFormatPr defaultRowHeight="14.4" x14ac:dyDescent="0.3"/>
  <cols>
    <col min="1" max="1" width="13.5546875" bestFit="1" customWidth="1"/>
    <col min="2" max="2" width="20.44140625" bestFit="1" customWidth="1"/>
  </cols>
  <sheetData>
    <row r="2" spans="1:2" x14ac:dyDescent="0.3">
      <c r="A2" s="2" t="s">
        <v>1</v>
      </c>
      <c r="B2" t="s">
        <v>26</v>
      </c>
    </row>
    <row r="3" spans="1:2" x14ac:dyDescent="0.3">
      <c r="A3" s="3" t="s">
        <v>2</v>
      </c>
      <c r="B3" s="1">
        <v>7</v>
      </c>
    </row>
    <row r="4" spans="1:2" x14ac:dyDescent="0.3">
      <c r="A4" s="3" t="s">
        <v>3</v>
      </c>
      <c r="B4" s="1">
        <v>4</v>
      </c>
    </row>
    <row r="5" spans="1:2" x14ac:dyDescent="0.3">
      <c r="A5" s="3" t="s">
        <v>4</v>
      </c>
      <c r="B5" s="1">
        <v>3</v>
      </c>
    </row>
    <row r="6" spans="1:2" x14ac:dyDescent="0.3">
      <c r="A6" s="3" t="s">
        <v>6</v>
      </c>
      <c r="B6" s="1">
        <v>4</v>
      </c>
    </row>
    <row r="7" spans="1:2" x14ac:dyDescent="0.3">
      <c r="A7" s="3" t="s">
        <v>27</v>
      </c>
      <c r="B7" s="1">
        <v>3</v>
      </c>
    </row>
    <row r="8" spans="1:2" x14ac:dyDescent="0.3">
      <c r="A8" s="3" t="s">
        <v>7</v>
      </c>
      <c r="B8" s="1">
        <v>2</v>
      </c>
    </row>
    <row r="9" spans="1:2" x14ac:dyDescent="0.3">
      <c r="A9" s="3" t="s">
        <v>28</v>
      </c>
      <c r="B9" s="1">
        <v>2</v>
      </c>
    </row>
    <row r="10" spans="1:2" x14ac:dyDescent="0.3">
      <c r="A10" s="3" t="s">
        <v>29</v>
      </c>
      <c r="B10" s="1">
        <v>4</v>
      </c>
    </row>
    <row r="11" spans="1:2" x14ac:dyDescent="0.3">
      <c r="A11" s="3" t="s">
        <v>9</v>
      </c>
      <c r="B11" s="1">
        <v>5</v>
      </c>
    </row>
    <row r="12" spans="1:2" x14ac:dyDescent="0.3">
      <c r="A12" s="3" t="s">
        <v>10</v>
      </c>
      <c r="B12" s="1">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5E2B-8751-4675-AF8C-7B287933A0A3}">
  <dimension ref="A2:B11"/>
  <sheetViews>
    <sheetView workbookViewId="0">
      <selection activeCell="M12" sqref="M12"/>
    </sheetView>
  </sheetViews>
  <sheetFormatPr defaultRowHeight="14.4" x14ac:dyDescent="0.3"/>
  <cols>
    <col min="1" max="1" width="16.33203125" bestFit="1" customWidth="1"/>
    <col min="2" max="2" width="20.88671875" bestFit="1" customWidth="1"/>
    <col min="3" max="3" width="13.109375" bestFit="1" customWidth="1"/>
  </cols>
  <sheetData>
    <row r="2" spans="1:2" x14ac:dyDescent="0.3">
      <c r="A2" s="2" t="s">
        <v>1</v>
      </c>
      <c r="B2" t="s">
        <v>23</v>
      </c>
    </row>
    <row r="3" spans="1:2" x14ac:dyDescent="0.3">
      <c r="A3" s="3" t="s">
        <v>25</v>
      </c>
      <c r="B3" s="1">
        <v>5919500</v>
      </c>
    </row>
    <row r="4" spans="1:2" x14ac:dyDescent="0.3">
      <c r="A4" s="3" t="s">
        <v>30</v>
      </c>
      <c r="B4" s="1">
        <v>899000</v>
      </c>
    </row>
    <row r="5" spans="1:2" x14ac:dyDescent="0.3">
      <c r="A5" s="3" t="s">
        <v>31</v>
      </c>
      <c r="B5" s="1">
        <v>60000</v>
      </c>
    </row>
    <row r="6" spans="1:2" x14ac:dyDescent="0.3">
      <c r="A6" s="3" t="s">
        <v>10</v>
      </c>
      <c r="B6" s="1">
        <v>6878500</v>
      </c>
    </row>
    <row r="9" spans="1:2" x14ac:dyDescent="0.3">
      <c r="A9" s="3" t="s">
        <v>25</v>
      </c>
      <c r="B9" s="1">
        <f>GETPIVOTDATA("[Measures].[Sum of revenue_amount]",$A$2,"[opportunity].[stage]","[opportunity].[stage].&amp;[Qualify Opportunity]")</f>
        <v>5919500</v>
      </c>
    </row>
    <row r="10" spans="1:2" x14ac:dyDescent="0.3">
      <c r="A10" s="3" t="s">
        <v>30</v>
      </c>
      <c r="B10" s="1">
        <f>GETPIVOTDATA("[Measures].[Sum of revenue_amount]",$A$2,"[opportunity].[stage]","[opportunity].[stage].&amp;[Negotiate]")</f>
        <v>899000</v>
      </c>
    </row>
    <row r="11" spans="1:2" x14ac:dyDescent="0.3">
      <c r="A11" s="3" t="s">
        <v>31</v>
      </c>
      <c r="B11" s="1">
        <f>GETPIVOTDATA("[Measures].[Sum of revenue_amount]",$A$2,"[opportunity].[stage]","[opportunity].[stage].&amp;[Propose Solution]")</f>
        <v>60000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5E86-390C-41B0-A48F-7FBFC3FB2436}">
  <dimension ref="A2:I37"/>
  <sheetViews>
    <sheetView zoomScale="94" zoomScaleNormal="100" workbookViewId="0">
      <selection activeCell="E8" sqref="E8"/>
    </sheetView>
  </sheetViews>
  <sheetFormatPr defaultRowHeight="14.4" x14ac:dyDescent="0.3"/>
  <cols>
    <col min="1" max="1" width="21.33203125" bestFit="1" customWidth="1"/>
    <col min="2" max="2" width="13.6640625" bestFit="1" customWidth="1"/>
    <col min="3" max="3" width="20.33203125" bestFit="1" customWidth="1"/>
    <col min="4" max="4" width="9.44140625" bestFit="1" customWidth="1"/>
    <col min="5" max="5" width="13" bestFit="1" customWidth="1"/>
    <col min="8" max="8" width="8.5546875" bestFit="1" customWidth="1"/>
    <col min="9" max="9" width="13" bestFit="1" customWidth="1"/>
  </cols>
  <sheetData>
    <row r="2" spans="1:9" ht="18" x14ac:dyDescent="0.35">
      <c r="A2" s="32" t="s">
        <v>43</v>
      </c>
      <c r="B2" s="32"/>
    </row>
    <row r="3" spans="1:9" ht="18" x14ac:dyDescent="0.35">
      <c r="A3" s="2" t="s">
        <v>35</v>
      </c>
      <c r="D3" s="33" t="s">
        <v>36</v>
      </c>
      <c r="E3" s="34"/>
      <c r="H3" s="35" t="s">
        <v>12</v>
      </c>
      <c r="I3" s="36"/>
    </row>
    <row r="4" spans="1:9" x14ac:dyDescent="0.3">
      <c r="A4" s="3" t="s">
        <v>33</v>
      </c>
      <c r="B4" s="1">
        <v>20083111</v>
      </c>
      <c r="D4" s="13" t="s">
        <v>12</v>
      </c>
      <c r="E4" s="13">
        <f>GETPIVOTDATA("[Measures].[Sum of Cross sell bugdet]",$A$3)</f>
        <v>20083111</v>
      </c>
      <c r="H4" s="14" t="s">
        <v>36</v>
      </c>
      <c r="I4" s="14">
        <f>E4</f>
        <v>20083111</v>
      </c>
    </row>
    <row r="5" spans="1:9" x14ac:dyDescent="0.3">
      <c r="A5" s="3" t="s">
        <v>32</v>
      </c>
      <c r="B5" s="1">
        <v>19673793</v>
      </c>
      <c r="D5" s="13" t="s">
        <v>42</v>
      </c>
      <c r="E5" s="13">
        <f>GETPIVOTDATA("[Measures].[Sum of New Budget]",$A$3)</f>
        <v>19673793</v>
      </c>
      <c r="H5" s="14" t="s">
        <v>41</v>
      </c>
      <c r="I5" s="14">
        <f>E19</f>
        <v>11864802.120000007</v>
      </c>
    </row>
    <row r="6" spans="1:9" x14ac:dyDescent="0.3">
      <c r="A6" s="3" t="s">
        <v>34</v>
      </c>
      <c r="B6" s="1">
        <v>12319455</v>
      </c>
      <c r="D6" s="13" t="s">
        <v>14</v>
      </c>
      <c r="E6" s="13">
        <f>GETPIVOTDATA("[Measures].[Sum of Renewal Budget]",$A$3)</f>
        <v>12319455</v>
      </c>
      <c r="H6" s="14" t="s">
        <v>44</v>
      </c>
      <c r="I6" s="14">
        <f>E34</f>
        <v>3040813</v>
      </c>
    </row>
    <row r="11" spans="1:9" ht="18" x14ac:dyDescent="0.35">
      <c r="A11" s="32" t="s">
        <v>39</v>
      </c>
      <c r="B11" s="32"/>
    </row>
    <row r="12" spans="1:9" x14ac:dyDescent="0.3">
      <c r="A12" s="2" t="s">
        <v>1</v>
      </c>
      <c r="B12" t="s">
        <v>38</v>
      </c>
    </row>
    <row r="13" spans="1:9" x14ac:dyDescent="0.3">
      <c r="A13" s="3" t="s">
        <v>12</v>
      </c>
      <c r="B13" s="1">
        <v>11468322.120000007</v>
      </c>
    </row>
    <row r="14" spans="1:9" x14ac:dyDescent="0.3">
      <c r="A14" s="3" t="s">
        <v>13</v>
      </c>
      <c r="B14" s="1">
        <v>3431629.3099999991</v>
      </c>
    </row>
    <row r="15" spans="1:9" x14ac:dyDescent="0.3">
      <c r="A15" s="3" t="s">
        <v>14</v>
      </c>
      <c r="B15" s="1">
        <v>18475058.900000013</v>
      </c>
    </row>
    <row r="16" spans="1:9" x14ac:dyDescent="0.3">
      <c r="A16" s="3" t="s">
        <v>37</v>
      </c>
      <c r="B16" s="1">
        <v>1558.76</v>
      </c>
    </row>
    <row r="17" spans="1:9" x14ac:dyDescent="0.3">
      <c r="A17" s="3" t="s">
        <v>10</v>
      </c>
      <c r="B17" s="1">
        <v>33376569.089999966</v>
      </c>
    </row>
    <row r="18" spans="1:9" ht="18" x14ac:dyDescent="0.35">
      <c r="D18" s="33" t="s">
        <v>41</v>
      </c>
      <c r="E18" s="34"/>
    </row>
    <row r="19" spans="1:9" x14ac:dyDescent="0.3">
      <c r="D19" s="13" t="s">
        <v>12</v>
      </c>
      <c r="E19" s="13">
        <f>SUM(GETPIVOTDATA("[Measures].[Sum of Amount]",$A$12,"[brokerage].[income_class]","[brokerage].[income_class].&amp;[Cross Sell]"),GETPIVOTDATA("[Measures].[Sum of Amount 2]",$A$23,"[fees].[income_class]","[fees].[income_class].&amp;[Cross Sell]"))</f>
        <v>11864802.120000007</v>
      </c>
    </row>
    <row r="20" spans="1:9" ht="18" x14ac:dyDescent="0.35">
      <c r="D20" s="13" t="s">
        <v>42</v>
      </c>
      <c r="E20" s="13">
        <f>SUM(GETPIVOTDATA("[Measures].[Sum of Amount]",$A$12,"[brokerage].[income_class]","[brokerage].[income_class].&amp;[New]"),GETPIVOTDATA("[Measures].[Sum of Amount 2]",$A$23,"[fees].[income_class]","[fees].[income_class].&amp;[New]"))</f>
        <v>3531629.3099999991</v>
      </c>
      <c r="H20" s="37" t="s">
        <v>13</v>
      </c>
      <c r="I20" s="38"/>
    </row>
    <row r="21" spans="1:9" x14ac:dyDescent="0.3">
      <c r="D21" s="13" t="s">
        <v>14</v>
      </c>
      <c r="E21" s="13">
        <f>SUM(GETPIVOTDATA("[Measures].[Sum of Amount]",$A$12,"[brokerage].[income_class]","[brokerage].[income_class].&amp;[Renewal]"),GETPIVOTDATA("[Measures].[Sum of Amount 2]",$A$23,"[fees].[income_class]","[fees].[income_class].&amp;[Renewal]"))</f>
        <v>18493109.900000013</v>
      </c>
      <c r="H21" s="16" t="s">
        <v>36</v>
      </c>
      <c r="I21" s="16">
        <f>E5</f>
        <v>19673793</v>
      </c>
    </row>
    <row r="22" spans="1:9" ht="18" x14ac:dyDescent="0.35">
      <c r="A22" s="32" t="s">
        <v>40</v>
      </c>
      <c r="B22" s="32"/>
      <c r="H22" s="16" t="s">
        <v>41</v>
      </c>
      <c r="I22" s="16">
        <f>E20</f>
        <v>3531629.3099999991</v>
      </c>
    </row>
    <row r="23" spans="1:9" x14ac:dyDescent="0.3">
      <c r="A23" s="2" t="s">
        <v>1</v>
      </c>
      <c r="B23" t="s">
        <v>38</v>
      </c>
      <c r="H23" s="16" t="s">
        <v>44</v>
      </c>
      <c r="I23" s="16">
        <f>E35</f>
        <v>827822</v>
      </c>
    </row>
    <row r="24" spans="1:9" x14ac:dyDescent="0.3">
      <c r="A24" s="3" t="s">
        <v>12</v>
      </c>
      <c r="B24" s="1">
        <v>396480</v>
      </c>
    </row>
    <row r="25" spans="1:9" x14ac:dyDescent="0.3">
      <c r="A25" s="3" t="s">
        <v>13</v>
      </c>
      <c r="B25" s="1">
        <v>100000</v>
      </c>
    </row>
    <row r="26" spans="1:9" x14ac:dyDescent="0.3">
      <c r="A26" s="3" t="s">
        <v>14</v>
      </c>
      <c r="B26" s="1">
        <v>18051</v>
      </c>
    </row>
    <row r="27" spans="1:9" x14ac:dyDescent="0.3">
      <c r="A27" s="3" t="s">
        <v>10</v>
      </c>
      <c r="B27" s="1">
        <v>514531</v>
      </c>
    </row>
    <row r="32" spans="1:9" ht="18" x14ac:dyDescent="0.35">
      <c r="A32" s="32" t="s">
        <v>45</v>
      </c>
      <c r="B32" s="32"/>
    </row>
    <row r="33" spans="1:9" ht="18" x14ac:dyDescent="0.35">
      <c r="A33" s="2" t="s">
        <v>1</v>
      </c>
      <c r="B33" t="s">
        <v>38</v>
      </c>
      <c r="D33" s="33" t="s">
        <v>44</v>
      </c>
      <c r="E33" s="34"/>
    </row>
    <row r="34" spans="1:9" ht="18" x14ac:dyDescent="0.35">
      <c r="A34" s="3" t="s">
        <v>12</v>
      </c>
      <c r="B34" s="1">
        <v>3040813</v>
      </c>
      <c r="D34" s="13" t="s">
        <v>12</v>
      </c>
      <c r="E34" s="13">
        <f>GETPIVOTDATA("[Measures].[Sum of Amount 3]",$A$33,"[invoices].[income_class]","[invoices].[income_class].&amp;[Cross Sell]")</f>
        <v>3040813</v>
      </c>
      <c r="H34" s="30" t="s">
        <v>14</v>
      </c>
      <c r="I34" s="31"/>
    </row>
    <row r="35" spans="1:9" x14ac:dyDescent="0.3">
      <c r="A35" s="3" t="s">
        <v>13</v>
      </c>
      <c r="B35" s="1">
        <v>827822</v>
      </c>
      <c r="D35" s="13" t="s">
        <v>42</v>
      </c>
      <c r="E35" s="13">
        <f>GETPIVOTDATA("[Measures].[Sum of Amount 3]",$A$33,"[invoices].[income_class]","[invoices].[income_class].&amp;[New]")</f>
        <v>827822</v>
      </c>
      <c r="H35" s="15" t="s">
        <v>36</v>
      </c>
      <c r="I35" s="15">
        <f>E6</f>
        <v>12319455</v>
      </c>
    </row>
    <row r="36" spans="1:9" x14ac:dyDescent="0.3">
      <c r="A36" s="3" t="s">
        <v>14</v>
      </c>
      <c r="B36" s="1">
        <v>8394071</v>
      </c>
      <c r="D36" s="13" t="s">
        <v>14</v>
      </c>
      <c r="E36" s="13">
        <f>GETPIVOTDATA("[Measures].[Sum of Amount 3]",$A$33,"[invoices].[income_class]","[invoices].[income_class].&amp;[Renewal]")</f>
        <v>8394071</v>
      </c>
      <c r="H36" s="15" t="s">
        <v>41</v>
      </c>
      <c r="I36" s="15">
        <f>E21</f>
        <v>18493109.900000013</v>
      </c>
    </row>
    <row r="37" spans="1:9" x14ac:dyDescent="0.3">
      <c r="A37" s="3" t="s">
        <v>10</v>
      </c>
      <c r="B37" s="1">
        <v>12262706</v>
      </c>
      <c r="H37" s="15" t="s">
        <v>44</v>
      </c>
      <c r="I37" s="15">
        <f>E36</f>
        <v>8394071</v>
      </c>
    </row>
  </sheetData>
  <mergeCells count="10">
    <mergeCell ref="H34:I34"/>
    <mergeCell ref="A11:B11"/>
    <mergeCell ref="D18:E18"/>
    <mergeCell ref="A22:B22"/>
    <mergeCell ref="A2:B2"/>
    <mergeCell ref="D3:E3"/>
    <mergeCell ref="A32:B32"/>
    <mergeCell ref="D33:E33"/>
    <mergeCell ref="H3:I3"/>
    <mergeCell ref="H20:I20"/>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6F1F-7F4B-4059-B127-6764A9E5758D}">
  <dimension ref="A3:N38"/>
  <sheetViews>
    <sheetView topLeftCell="C1" zoomScaleNormal="100" workbookViewId="0">
      <selection activeCell="P18" sqref="P18"/>
    </sheetView>
  </sheetViews>
  <sheetFormatPr defaultRowHeight="14.4" x14ac:dyDescent="0.3"/>
  <cols>
    <col min="1" max="1" width="12.44140625" bestFit="1" customWidth="1"/>
    <col min="2" max="2" width="13.5546875" bestFit="1" customWidth="1"/>
    <col min="3" max="3" width="18.109375" customWidth="1"/>
    <col min="4" max="4" width="8.88671875" customWidth="1"/>
    <col min="5" max="5" width="12" bestFit="1" customWidth="1"/>
    <col min="8" max="8" width="8.33203125" bestFit="1" customWidth="1"/>
    <col min="9" max="9" width="8" customWidth="1"/>
    <col min="11" max="11" width="12" bestFit="1" customWidth="1"/>
    <col min="12" max="12" width="11.21875" customWidth="1"/>
    <col min="13" max="13" width="29.33203125" bestFit="1" customWidth="1"/>
    <col min="14" max="14" width="14.5546875" bestFit="1" customWidth="1"/>
    <col min="15" max="15" width="19.5546875" bestFit="1" customWidth="1"/>
    <col min="16" max="16" width="14.109375" bestFit="1" customWidth="1"/>
  </cols>
  <sheetData>
    <row r="3" spans="1:14" ht="18" x14ac:dyDescent="0.35">
      <c r="A3" s="32" t="s">
        <v>43</v>
      </c>
      <c r="B3" s="32"/>
    </row>
    <row r="4" spans="1:14" ht="18" x14ac:dyDescent="0.35">
      <c r="A4" s="2" t="s">
        <v>35</v>
      </c>
      <c r="D4" s="33" t="s">
        <v>36</v>
      </c>
      <c r="E4" s="34"/>
    </row>
    <row r="5" spans="1:14" x14ac:dyDescent="0.3">
      <c r="A5" s="3" t="s">
        <v>33</v>
      </c>
      <c r="B5" s="1">
        <v>20083111</v>
      </c>
      <c r="D5" s="13" t="s">
        <v>12</v>
      </c>
      <c r="E5" s="13">
        <f>GETPIVOTDATA("[Measures].[Sum of Cross sell bugdet]",$A$3)</f>
        <v>20083111</v>
      </c>
    </row>
    <row r="6" spans="1:14" ht="18" x14ac:dyDescent="0.35">
      <c r="A6" s="3" t="s">
        <v>32</v>
      </c>
      <c r="B6" s="1">
        <v>19673793</v>
      </c>
      <c r="D6" s="13" t="s">
        <v>42</v>
      </c>
      <c r="E6" s="13">
        <f>GETPIVOTDATA("[Measures].[Sum of New Budget]",$A$3)</f>
        <v>19673793</v>
      </c>
      <c r="M6" s="25" t="s">
        <v>49</v>
      </c>
      <c r="N6" s="26"/>
    </row>
    <row r="7" spans="1:14" x14ac:dyDescent="0.3">
      <c r="A7" s="3" t="s">
        <v>34</v>
      </c>
      <c r="B7" s="1">
        <v>12319455</v>
      </c>
      <c r="D7" s="13" t="s">
        <v>14</v>
      </c>
      <c r="E7" s="13">
        <f>GETPIVOTDATA("[Measures].[Sum of Renewal Budget]",$A$3)</f>
        <v>12319455</v>
      </c>
      <c r="M7" s="23" t="s">
        <v>53</v>
      </c>
      <c r="N7" s="24" t="s">
        <v>50</v>
      </c>
    </row>
    <row r="8" spans="1:14" x14ac:dyDescent="0.3">
      <c r="M8" s="23" t="s">
        <v>52</v>
      </c>
      <c r="N8" s="24" t="s">
        <v>51</v>
      </c>
    </row>
    <row r="12" spans="1:14" ht="18" x14ac:dyDescent="0.35">
      <c r="A12" s="32" t="s">
        <v>39</v>
      </c>
      <c r="B12" s="32"/>
    </row>
    <row r="13" spans="1:14" ht="18" x14ac:dyDescent="0.35">
      <c r="A13" s="2" t="s">
        <v>1</v>
      </c>
      <c r="B13" t="s">
        <v>38</v>
      </c>
      <c r="J13" s="35" t="s">
        <v>12</v>
      </c>
      <c r="K13" s="36"/>
      <c r="M13" s="19" t="s">
        <v>12</v>
      </c>
      <c r="N13" s="19" t="s">
        <v>46</v>
      </c>
    </row>
    <row r="14" spans="1:14" x14ac:dyDescent="0.3">
      <c r="A14" s="3" t="s">
        <v>12</v>
      </c>
      <c r="B14" s="1">
        <v>11468322.120000007</v>
      </c>
      <c r="J14" s="14" t="s">
        <v>36</v>
      </c>
      <c r="K14" s="14">
        <f>E5</f>
        <v>20083111</v>
      </c>
      <c r="M14" s="14" t="s">
        <v>47</v>
      </c>
      <c r="N14" s="20">
        <f>K15/K14*100</f>
        <v>59.078506910607651</v>
      </c>
    </row>
    <row r="15" spans="1:14" x14ac:dyDescent="0.3">
      <c r="A15" s="3" t="s">
        <v>13</v>
      </c>
      <c r="B15" s="1">
        <v>3431629.3099999991</v>
      </c>
      <c r="J15" s="14" t="s">
        <v>41</v>
      </c>
      <c r="K15" s="14">
        <f>E20</f>
        <v>11864802.120000007</v>
      </c>
      <c r="M15" s="14" t="s">
        <v>48</v>
      </c>
      <c r="N15" s="20">
        <f>K16/K14*100</f>
        <v>15.141145214005938</v>
      </c>
    </row>
    <row r="16" spans="1:14" x14ac:dyDescent="0.3">
      <c r="A16" s="3" t="s">
        <v>14</v>
      </c>
      <c r="B16" s="1">
        <v>18475058.900000013</v>
      </c>
      <c r="J16" s="14" t="s">
        <v>44</v>
      </c>
      <c r="K16" s="14">
        <f>E35</f>
        <v>3040813</v>
      </c>
    </row>
    <row r="17" spans="1:14" x14ac:dyDescent="0.3">
      <c r="A17" s="3" t="s">
        <v>37</v>
      </c>
      <c r="B17" s="1">
        <v>1558.76</v>
      </c>
    </row>
    <row r="18" spans="1:14" x14ac:dyDescent="0.3">
      <c r="A18" s="3" t="s">
        <v>10</v>
      </c>
      <c r="B18" s="1">
        <v>33376569.089999966</v>
      </c>
    </row>
    <row r="19" spans="1:14" ht="18" x14ac:dyDescent="0.35">
      <c r="D19" s="33" t="s">
        <v>41</v>
      </c>
      <c r="E19" s="34"/>
      <c r="J19" s="37" t="s">
        <v>13</v>
      </c>
      <c r="K19" s="38"/>
      <c r="M19" s="17" t="s">
        <v>13</v>
      </c>
      <c r="N19" s="17" t="s">
        <v>46</v>
      </c>
    </row>
    <row r="20" spans="1:14" x14ac:dyDescent="0.3">
      <c r="D20" s="13" t="s">
        <v>12</v>
      </c>
      <c r="E20" s="13">
        <f>SUM(GETPIVOTDATA("[Measures].[Sum of Amount]",$A$12,"[brokerage].[income_class]","[brokerage].[income_class].&amp;[Cross Sell]"),GETPIVOTDATA("[Measures].[Sum of Amount 2]",$A$23,"[fees].[income_class]","[fees].[income_class].&amp;[Cross Sell]"))</f>
        <v>11864802.120000007</v>
      </c>
      <c r="J20" s="16" t="s">
        <v>36</v>
      </c>
      <c r="K20" s="16">
        <f>E6</f>
        <v>19673793</v>
      </c>
      <c r="M20" s="16" t="s">
        <v>47</v>
      </c>
      <c r="N20" s="21">
        <f>K21/K20*100</f>
        <v>17.950932542596128</v>
      </c>
    </row>
    <row r="21" spans="1:14" x14ac:dyDescent="0.3">
      <c r="D21" s="13" t="s">
        <v>42</v>
      </c>
      <c r="E21" s="13">
        <f>SUM(GETPIVOTDATA("[Measures].[Sum of Amount]",$A$12,"[brokerage].[income_class]","[brokerage].[income_class].&amp;[New]"),GETPIVOTDATA("[Measures].[Sum of Amount 2]",$A$23,"[fees].[income_class]","[fees].[income_class].&amp;[New]"))</f>
        <v>3531629.3099999991</v>
      </c>
      <c r="J21" s="16" t="s">
        <v>41</v>
      </c>
      <c r="K21" s="16">
        <f>E21</f>
        <v>3531629.3099999991</v>
      </c>
      <c r="M21" s="16" t="s">
        <v>48</v>
      </c>
      <c r="N21" s="21">
        <f>K22/K20*100</f>
        <v>4.2077397073355405</v>
      </c>
    </row>
    <row r="22" spans="1:14" x14ac:dyDescent="0.3">
      <c r="D22" s="13" t="s">
        <v>14</v>
      </c>
      <c r="E22" s="13">
        <f>SUM(GETPIVOTDATA("[Measures].[Sum of Amount]",$A$12,"[brokerage].[income_class]","[brokerage].[income_class].&amp;[Renewal]"),GETPIVOTDATA("[Measures].[Sum of Amount 2]",$A$23,"[fees].[income_class]","[fees].[income_class].&amp;[Renewal]"))</f>
        <v>18493109.900000013</v>
      </c>
      <c r="J22" s="16" t="s">
        <v>44</v>
      </c>
      <c r="K22" s="16">
        <f>E36</f>
        <v>827822</v>
      </c>
    </row>
    <row r="23" spans="1:14" ht="18" x14ac:dyDescent="0.35">
      <c r="A23" s="32" t="s">
        <v>40</v>
      </c>
      <c r="B23" s="32"/>
    </row>
    <row r="24" spans="1:14" x14ac:dyDescent="0.3">
      <c r="A24" s="2" t="s">
        <v>1</v>
      </c>
      <c r="B24" t="s">
        <v>38</v>
      </c>
    </row>
    <row r="25" spans="1:14" ht="18" x14ac:dyDescent="0.35">
      <c r="A25" s="3" t="s">
        <v>12</v>
      </c>
      <c r="B25" s="1">
        <v>396480</v>
      </c>
      <c r="J25" s="30" t="s">
        <v>14</v>
      </c>
      <c r="K25" s="31"/>
      <c r="M25" s="18" t="s">
        <v>14</v>
      </c>
      <c r="N25" s="18" t="s">
        <v>46</v>
      </c>
    </row>
    <row r="26" spans="1:14" x14ac:dyDescent="0.3">
      <c r="A26" s="3" t="s">
        <v>13</v>
      </c>
      <c r="B26" s="1">
        <v>100000</v>
      </c>
      <c r="J26" s="15" t="s">
        <v>36</v>
      </c>
      <c r="K26" s="15">
        <f>E7</f>
        <v>12319455</v>
      </c>
      <c r="M26" s="15" t="s">
        <v>47</v>
      </c>
      <c r="N26" s="22">
        <f>K27/K26*100</f>
        <v>150.11305207900847</v>
      </c>
    </row>
    <row r="27" spans="1:14" x14ac:dyDescent="0.3">
      <c r="A27" s="3" t="s">
        <v>14</v>
      </c>
      <c r="B27" s="1">
        <v>18051</v>
      </c>
      <c r="J27" s="15" t="s">
        <v>41</v>
      </c>
      <c r="K27" s="15">
        <f>E22</f>
        <v>18493109.900000013</v>
      </c>
      <c r="M27" s="15" t="s">
        <v>48</v>
      </c>
      <c r="N27" s="22">
        <f>K28/K26*100</f>
        <v>68.136707346225947</v>
      </c>
    </row>
    <row r="28" spans="1:14" x14ac:dyDescent="0.3">
      <c r="A28" s="3" t="s">
        <v>10</v>
      </c>
      <c r="B28" s="1">
        <v>514531</v>
      </c>
      <c r="J28" s="15" t="s">
        <v>44</v>
      </c>
      <c r="K28" s="15">
        <f>E37</f>
        <v>8394071</v>
      </c>
    </row>
    <row r="33" spans="1:5" ht="18" x14ac:dyDescent="0.35">
      <c r="A33" s="32" t="s">
        <v>45</v>
      </c>
      <c r="B33" s="32"/>
    </row>
    <row r="34" spans="1:5" ht="18" x14ac:dyDescent="0.35">
      <c r="A34" s="2" t="s">
        <v>1</v>
      </c>
      <c r="B34" t="s">
        <v>38</v>
      </c>
      <c r="D34" s="33" t="s">
        <v>44</v>
      </c>
      <c r="E34" s="34"/>
    </row>
    <row r="35" spans="1:5" x14ac:dyDescent="0.3">
      <c r="A35" s="3" t="s">
        <v>12</v>
      </c>
      <c r="B35" s="1">
        <v>3040813</v>
      </c>
      <c r="D35" s="13" t="s">
        <v>12</v>
      </c>
      <c r="E35" s="13">
        <f>GETPIVOTDATA("[Measures].[Sum of Amount 3]",$A$33,"[invoices].[income_class]","[invoices].[income_class].&amp;[Cross Sell]")</f>
        <v>3040813</v>
      </c>
    </row>
    <row r="36" spans="1:5" x14ac:dyDescent="0.3">
      <c r="A36" s="3" t="s">
        <v>13</v>
      </c>
      <c r="B36" s="1">
        <v>827822</v>
      </c>
      <c r="D36" s="13" t="s">
        <v>42</v>
      </c>
      <c r="E36" s="13">
        <f>GETPIVOTDATA("[Measures].[Sum of Amount 3]",$A$33,"[invoices].[income_class]","[invoices].[income_class].&amp;[New]")</f>
        <v>827822</v>
      </c>
    </row>
    <row r="37" spans="1:5" x14ac:dyDescent="0.3">
      <c r="A37" s="3" t="s">
        <v>14</v>
      </c>
      <c r="B37" s="1">
        <v>8394071</v>
      </c>
      <c r="D37" s="13" t="s">
        <v>14</v>
      </c>
      <c r="E37" s="13">
        <f>GETPIVOTDATA("[Measures].[Sum of Amount 3]",$A$33,"[invoices].[income_class]","[invoices].[income_class].&amp;[Renewal]")</f>
        <v>8394071</v>
      </c>
    </row>
    <row r="38" spans="1:5" x14ac:dyDescent="0.3">
      <c r="A38" s="3" t="s">
        <v>10</v>
      </c>
      <c r="B38" s="1">
        <v>12262706</v>
      </c>
    </row>
  </sheetData>
  <mergeCells count="10">
    <mergeCell ref="A23:B23"/>
    <mergeCell ref="A33:B33"/>
    <mergeCell ref="D34:E34"/>
    <mergeCell ref="J25:K25"/>
    <mergeCell ref="A3:B3"/>
    <mergeCell ref="D4:E4"/>
    <mergeCell ref="J13:K13"/>
    <mergeCell ref="A12:B12"/>
    <mergeCell ref="D19:E19"/>
    <mergeCell ref="J19:K19"/>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EB20-5340-4F4E-BE5A-39A381D08CBF}">
  <dimension ref="A3:F52"/>
  <sheetViews>
    <sheetView workbookViewId="0">
      <selection activeCell="A36" sqref="A36"/>
    </sheetView>
  </sheetViews>
  <sheetFormatPr defaultRowHeight="14.4" x14ac:dyDescent="0.3"/>
  <cols>
    <col min="1" max="1" width="19.6640625" bestFit="1" customWidth="1"/>
    <col min="2" max="2" width="5.21875" bestFit="1" customWidth="1"/>
    <col min="5" max="5" width="20.44140625" bestFit="1" customWidth="1"/>
  </cols>
  <sheetData>
    <row r="3" spans="1:6" ht="18" x14ac:dyDescent="0.35">
      <c r="A3" s="32" t="s">
        <v>57</v>
      </c>
      <c r="B3" s="32"/>
    </row>
    <row r="4" spans="1:6" x14ac:dyDescent="0.3">
      <c r="A4" t="s">
        <v>54</v>
      </c>
    </row>
    <row r="5" spans="1:6" x14ac:dyDescent="0.3">
      <c r="A5" s="1">
        <v>49</v>
      </c>
    </row>
    <row r="7" spans="1:6" x14ac:dyDescent="0.3">
      <c r="E7" s="27" t="s">
        <v>57</v>
      </c>
      <c r="F7" s="14">
        <f>GETPIVOTDATA("[Measures].[Count of stage]",$A$4)</f>
        <v>49</v>
      </c>
    </row>
    <row r="8" spans="1:6" x14ac:dyDescent="0.3">
      <c r="E8" s="27" t="s">
        <v>56</v>
      </c>
      <c r="F8" s="14">
        <f>GETPIVOTDATA("[Measures].[Count of stage]",$A$16)</f>
        <v>44</v>
      </c>
    </row>
    <row r="12" spans="1:6" ht="18" x14ac:dyDescent="0.35">
      <c r="A12" s="32" t="s">
        <v>56</v>
      </c>
      <c r="B12" s="32"/>
    </row>
    <row r="14" spans="1:6" x14ac:dyDescent="0.3">
      <c r="A14" s="2" t="s">
        <v>24</v>
      </c>
      <c r="B14" t="s" vm="2">
        <v>55</v>
      </c>
    </row>
    <row r="16" spans="1:6" x14ac:dyDescent="0.3">
      <c r="A16" t="s">
        <v>54</v>
      </c>
    </row>
    <row r="17" spans="1:5" x14ac:dyDescent="0.3">
      <c r="A17" s="1">
        <v>44</v>
      </c>
    </row>
    <row r="27" spans="1:5" ht="18" x14ac:dyDescent="0.35">
      <c r="A27" s="2" t="s">
        <v>67</v>
      </c>
      <c r="B27" t="s" vm="3">
        <v>68</v>
      </c>
      <c r="E27" s="29" t="s">
        <v>66</v>
      </c>
    </row>
    <row r="28" spans="1:5" x14ac:dyDescent="0.3">
      <c r="E28">
        <f>GETPIVOTDATA("[Measures].[Count of meeting_date]",$A$29)</f>
        <v>34</v>
      </c>
    </row>
    <row r="29" spans="1:5" x14ac:dyDescent="0.3">
      <c r="A29" t="s">
        <v>17</v>
      </c>
    </row>
    <row r="30" spans="1:5" x14ac:dyDescent="0.3">
      <c r="A30" s="1">
        <v>34</v>
      </c>
    </row>
    <row r="35" spans="1:3" x14ac:dyDescent="0.3">
      <c r="A35" s="4"/>
      <c r="B35" s="5"/>
      <c r="C35" s="6"/>
    </row>
    <row r="36" spans="1:3" x14ac:dyDescent="0.3">
      <c r="A36" s="7"/>
      <c r="B36" s="8"/>
      <c r="C36" s="9"/>
    </row>
    <row r="37" spans="1:3" x14ac:dyDescent="0.3">
      <c r="A37" s="7"/>
      <c r="B37" s="8"/>
      <c r="C37" s="9"/>
    </row>
    <row r="38" spans="1:3" x14ac:dyDescent="0.3">
      <c r="A38" s="7"/>
      <c r="B38" s="8"/>
      <c r="C38" s="9"/>
    </row>
    <row r="39" spans="1:3" x14ac:dyDescent="0.3">
      <c r="A39" s="7"/>
      <c r="B39" s="8"/>
      <c r="C39" s="9"/>
    </row>
    <row r="40" spans="1:3" x14ac:dyDescent="0.3">
      <c r="A40" s="7"/>
      <c r="B40" s="8"/>
      <c r="C40" s="9"/>
    </row>
    <row r="41" spans="1:3" x14ac:dyDescent="0.3">
      <c r="A41" s="7"/>
      <c r="B41" s="8"/>
      <c r="C41" s="9"/>
    </row>
    <row r="42" spans="1:3" x14ac:dyDescent="0.3">
      <c r="A42" s="7"/>
      <c r="B42" s="8"/>
      <c r="C42" s="9"/>
    </row>
    <row r="43" spans="1:3" x14ac:dyDescent="0.3">
      <c r="A43" s="7"/>
      <c r="B43" s="8"/>
      <c r="C43" s="9"/>
    </row>
    <row r="44" spans="1:3" x14ac:dyDescent="0.3">
      <c r="A44" s="7"/>
      <c r="B44" s="8"/>
      <c r="C44" s="9"/>
    </row>
    <row r="45" spans="1:3" x14ac:dyDescent="0.3">
      <c r="A45" s="7"/>
      <c r="B45" s="8"/>
      <c r="C45" s="9"/>
    </row>
    <row r="46" spans="1:3" x14ac:dyDescent="0.3">
      <c r="A46" s="7"/>
      <c r="B46" s="8"/>
      <c r="C46" s="9"/>
    </row>
    <row r="47" spans="1:3" x14ac:dyDescent="0.3">
      <c r="A47" s="7"/>
      <c r="B47" s="8"/>
      <c r="C47" s="9"/>
    </row>
    <row r="48" spans="1:3" x14ac:dyDescent="0.3">
      <c r="A48" s="7"/>
      <c r="B48" s="8"/>
      <c r="C48" s="9"/>
    </row>
    <row r="49" spans="1:3" x14ac:dyDescent="0.3">
      <c r="A49" s="7"/>
      <c r="B49" s="8"/>
      <c r="C49" s="9"/>
    </row>
    <row r="50" spans="1:3" x14ac:dyDescent="0.3">
      <c r="A50" s="7"/>
      <c r="B50" s="8"/>
      <c r="C50" s="9"/>
    </row>
    <row r="51" spans="1:3" x14ac:dyDescent="0.3">
      <c r="A51" s="7"/>
      <c r="B51" s="8"/>
      <c r="C51" s="9"/>
    </row>
    <row r="52" spans="1:3" x14ac:dyDescent="0.3">
      <c r="A52" s="10"/>
      <c r="B52" s="11"/>
      <c r="C52" s="12"/>
    </row>
  </sheetData>
  <mergeCells count="2">
    <mergeCell ref="A3:B3"/>
    <mergeCell ref="A12:B1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8EF4-01BD-4676-B9CE-C0E81C5A743F}">
  <dimension ref="A2:B10"/>
  <sheetViews>
    <sheetView workbookViewId="0">
      <selection activeCell="B8" sqref="B8"/>
    </sheetView>
  </sheetViews>
  <sheetFormatPr defaultRowHeight="14.4" x14ac:dyDescent="0.3"/>
  <cols>
    <col min="1" max="1" width="15.77734375" bestFit="1" customWidth="1"/>
    <col min="2" max="2" width="20.33203125" bestFit="1" customWidth="1"/>
  </cols>
  <sheetData>
    <row r="2" spans="1:2" x14ac:dyDescent="0.3">
      <c r="A2" s="2" t="s">
        <v>1</v>
      </c>
      <c r="B2" t="s">
        <v>65</v>
      </c>
    </row>
    <row r="3" spans="1:2" x14ac:dyDescent="0.3">
      <c r="A3" s="3" t="s">
        <v>58</v>
      </c>
      <c r="B3" s="1">
        <v>15</v>
      </c>
    </row>
    <row r="4" spans="1:2" x14ac:dyDescent="0.3">
      <c r="A4" s="3" t="s">
        <v>59</v>
      </c>
      <c r="B4" s="1">
        <v>6</v>
      </c>
    </row>
    <row r="5" spans="1:2" x14ac:dyDescent="0.3">
      <c r="A5" s="3" t="s">
        <v>60</v>
      </c>
      <c r="B5" s="1">
        <v>13</v>
      </c>
    </row>
    <row r="6" spans="1:2" x14ac:dyDescent="0.3">
      <c r="A6" s="3" t="s">
        <v>61</v>
      </c>
      <c r="B6" s="1">
        <v>5</v>
      </c>
    </row>
    <row r="7" spans="1:2" x14ac:dyDescent="0.3">
      <c r="A7" s="3" t="s">
        <v>62</v>
      </c>
      <c r="B7" s="1">
        <v>7</v>
      </c>
    </row>
    <row r="8" spans="1:2" x14ac:dyDescent="0.3">
      <c r="A8" s="3" t="s">
        <v>63</v>
      </c>
      <c r="B8" s="1">
        <v>2</v>
      </c>
    </row>
    <row r="9" spans="1:2" x14ac:dyDescent="0.3">
      <c r="A9" s="3" t="s">
        <v>64</v>
      </c>
      <c r="B9" s="1">
        <v>1</v>
      </c>
    </row>
    <row r="10" spans="1:2" x14ac:dyDescent="0.3">
      <c r="A10" s="3" t="s">
        <v>10</v>
      </c>
      <c r="B10" s="1">
        <v>49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26D0-A2D1-4449-B5D4-6325C50C2DAE}">
  <dimension ref="A1"/>
  <sheetViews>
    <sheetView showGridLines="0" tabSelected="1" topLeftCell="D1" zoomScale="62" zoomScaleNormal="62" workbookViewId="0">
      <selection activeCell="AO31" sqref="AO31"/>
    </sheetView>
  </sheetViews>
  <sheetFormatPr defaultRowHeight="14.4" x14ac:dyDescent="0.3"/>
  <cols>
    <col min="1" max="16384" width="8.88671875" style="2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003DCE4-4C4D-481F-8167-9EB511C7CCAF}">
  <ds:schemaRefs/>
</ds:datastoreItem>
</file>

<file path=customXml/itemProps2.xml><?xml version="1.0" encoding="utf-8"?>
<ds:datastoreItem xmlns:ds="http://schemas.openxmlformats.org/officeDocument/2006/customXml" ds:itemID="{A05664F9-D914-44D8-A45C-AF497D17C6EA}">
  <ds:schemaRefs/>
</ds:datastoreItem>
</file>

<file path=customXml/itemProps3.xml><?xml version="1.0" encoding="utf-8"?>
<ds:datastoreItem xmlns:ds="http://schemas.openxmlformats.org/officeDocument/2006/customXml" ds:itemID="{54A5B3AF-136E-4B4D-BD85-5B855F50AFE9}">
  <ds:schemaRefs/>
</ds:datastoreItem>
</file>

<file path=customXml/itemProps4.xml><?xml version="1.0" encoding="utf-8"?>
<ds:datastoreItem xmlns:ds="http://schemas.openxmlformats.org/officeDocument/2006/customXml" ds:itemID="{891F29F6-3B39-46A2-80C9-9A26D484C695}">
  <ds:schemaRefs/>
</ds:datastoreItem>
</file>

<file path=customXml/itemProps5.xml><?xml version="1.0" encoding="utf-8"?>
<ds:datastoreItem xmlns:ds="http://schemas.openxmlformats.org/officeDocument/2006/customXml" ds:itemID="{3580371A-C86F-4849-BE4A-6AA0FC14DEE3}">
  <ds:schemaRefs/>
</ds:datastoreItem>
</file>

<file path=customXml/itemProps6.xml><?xml version="1.0" encoding="utf-8"?>
<ds:datastoreItem xmlns:ds="http://schemas.openxmlformats.org/officeDocument/2006/customXml" ds:itemID="{B1574BB4-2CE8-441D-B328-8B385610EC69}">
  <ds:schemaRefs/>
</ds:datastoreItem>
</file>

<file path=customXml/itemProps7.xml><?xml version="1.0" encoding="utf-8"?>
<ds:datastoreItem xmlns:ds="http://schemas.openxmlformats.org/officeDocument/2006/customXml" ds:itemID="{8D73955B-4EE1-4C47-8ECF-8530446154F3}">
  <ds:schemaRefs/>
</ds:datastoreItem>
</file>

<file path=customXml/itemProps8.xml><?xml version="1.0" encoding="utf-8"?>
<ds:datastoreItem xmlns:ds="http://schemas.openxmlformats.org/officeDocument/2006/customXml" ds:itemID="{3DFFF6E5-47EE-4248-A2D7-706A7D217262}">
  <ds:schemaRefs/>
</ds:datastoreItem>
</file>

<file path=customXml/itemProps9.xml><?xml version="1.0" encoding="utf-8"?>
<ds:datastoreItem xmlns:ds="http://schemas.openxmlformats.org/officeDocument/2006/customXml" ds:itemID="{093327E3-C515-42A7-BBD5-4A0BA036D912}">
  <ds:schemaRefs/>
</ds:datastoreItem>
</file>

<file path=customXml/itemProps10.xml><?xml version="1.0" encoding="utf-8"?>
<ds:datastoreItem xmlns:ds="http://schemas.openxmlformats.org/officeDocument/2006/customXml" ds:itemID="{6C365409-8F07-4C82-9D49-D2FE5F1A4A94}">
  <ds:schemaRefs/>
</ds:datastoreItem>
</file>

<file path=customXml/itemProps11.xml><?xml version="1.0" encoding="utf-8"?>
<ds:datastoreItem xmlns:ds="http://schemas.openxmlformats.org/officeDocument/2006/customXml" ds:itemID="{D318AC76-D4F6-41EA-86D8-E37AE17FCF38}">
  <ds:schemaRefs/>
</ds:datastoreItem>
</file>

<file path=customXml/itemProps12.xml><?xml version="1.0" encoding="utf-8"?>
<ds:datastoreItem xmlns:ds="http://schemas.openxmlformats.org/officeDocument/2006/customXml" ds:itemID="{303E5178-9888-4DC8-9FF5-29AFDE95A488}">
  <ds:schemaRefs/>
</ds:datastoreItem>
</file>

<file path=customXml/itemProps13.xml><?xml version="1.0" encoding="utf-8"?>
<ds:datastoreItem xmlns:ds="http://schemas.openxmlformats.org/officeDocument/2006/customXml" ds:itemID="{B22CF48E-7DF2-473D-B82B-FA8761A55452}">
  <ds:schemaRefs/>
</ds:datastoreItem>
</file>

<file path=customXml/itemProps14.xml><?xml version="1.0" encoding="utf-8"?>
<ds:datastoreItem xmlns:ds="http://schemas.openxmlformats.org/officeDocument/2006/customXml" ds:itemID="{2CA32B52-4AAB-4F43-A9A2-E8E0720069B5}">
  <ds:schemaRefs/>
</ds:datastoreItem>
</file>

<file path=customXml/itemProps15.xml><?xml version="1.0" encoding="utf-8"?>
<ds:datastoreItem xmlns:ds="http://schemas.openxmlformats.org/officeDocument/2006/customXml" ds:itemID="{32061F55-546C-4ED5-B5D3-4E0FC26BE13D}">
  <ds:schemaRefs/>
</ds:datastoreItem>
</file>

<file path=customXml/itemProps16.xml><?xml version="1.0" encoding="utf-8"?>
<ds:datastoreItem xmlns:ds="http://schemas.openxmlformats.org/officeDocument/2006/customXml" ds:itemID="{551F2C13-3196-49F2-B4C5-D9A9DFB2519E}">
  <ds:schemaRefs/>
</ds:datastoreItem>
</file>

<file path=customXml/itemProps17.xml><?xml version="1.0" encoding="utf-8"?>
<ds:datastoreItem xmlns:ds="http://schemas.openxmlformats.org/officeDocument/2006/customXml" ds:itemID="{FE96F3D6-7946-4CB8-9866-35B99F4072AC}">
  <ds:schemaRefs/>
</ds:datastoreItem>
</file>

<file path=customXml/itemProps18.xml><?xml version="1.0" encoding="utf-8"?>
<ds:datastoreItem xmlns:ds="http://schemas.openxmlformats.org/officeDocument/2006/customXml" ds:itemID="{3AAF4FDD-AB77-43DE-AC16-47E6DCE14A42}">
  <ds:schemaRefs/>
</ds:datastoreItem>
</file>

<file path=customXml/itemProps19.xml><?xml version="1.0" encoding="utf-8"?>
<ds:datastoreItem xmlns:ds="http://schemas.openxmlformats.org/officeDocument/2006/customXml" ds:itemID="{81C102FA-8D1F-4024-AAF6-FA46A8D7FA84}">
  <ds:schemaRefs/>
</ds:datastoreItem>
</file>

<file path=customXml/itemProps20.xml><?xml version="1.0" encoding="utf-8"?>
<ds:datastoreItem xmlns:ds="http://schemas.openxmlformats.org/officeDocument/2006/customXml" ds:itemID="{C3CC8427-8C0A-40F7-9693-D50D95DA6A69}">
  <ds:schemaRefs/>
</ds:datastoreItem>
</file>

<file path=customXml/itemProps21.xml><?xml version="1.0" encoding="utf-8"?>
<ds:datastoreItem xmlns:ds="http://schemas.openxmlformats.org/officeDocument/2006/customXml" ds:itemID="{FD93D5FF-F7F7-4083-9D32-5FFD336AB750}">
  <ds:schemaRefs/>
</ds:datastoreItem>
</file>

<file path=customXml/itemProps22.xml><?xml version="1.0" encoding="utf-8"?>
<ds:datastoreItem xmlns:ds="http://schemas.openxmlformats.org/officeDocument/2006/customXml" ds:itemID="{9C3FEF11-735B-4A8D-A46A-F53ABB6CAB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SampleTesting</vt:lpstr>
      <vt:lpstr>KPI1</vt:lpstr>
      <vt:lpstr>KPI2</vt:lpstr>
      <vt:lpstr>KPI3</vt:lpstr>
      <vt:lpstr>KPI4</vt:lpstr>
      <vt:lpstr>KPI5</vt:lpstr>
      <vt:lpstr>KPI6</vt:lpstr>
      <vt:lpstr>KPI7</vt:lpstr>
      <vt:lpstr>KPI8</vt:lpstr>
      <vt:lpstr>KPI9</vt:lpstr>
      <vt:lpstr>BranchDashboard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kunavenkatsandeep@gmail .com</dc:creator>
  <cp:lastModifiedBy>K Sandeep</cp:lastModifiedBy>
  <dcterms:created xsi:type="dcterms:W3CDTF">2026-02-21T06:14:00Z</dcterms:created>
  <dcterms:modified xsi:type="dcterms:W3CDTF">2026-03-17T05:39:24Z</dcterms:modified>
</cp:coreProperties>
</file>