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Lease Test\Test Case Working\"/>
    </mc:Choice>
  </mc:AlternateContent>
  <xr:revisionPtr revIDLastSave="0" documentId="13_ncr:1_{7426BD3A-67A0-4511-8E6C-F6F6C93D98DE}" xr6:coauthVersionLast="46" xr6:coauthVersionMax="46" xr10:uidLastSave="{00000000-0000-0000-0000-000000000000}"/>
  <bookViews>
    <workbookView xWindow="-120" yWindow="-120" windowWidth="29040" windowHeight="15840" tabRatio="912" firstSheet="1" activeTab="1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Journal" sheetId="14" r:id="rId11"/>
    <sheet name="HeadOfAccounts" sheetId="15" r:id="rId12"/>
    <sheet name="Summary Account Wise" sheetId="16" r:id="rId13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C39" i="13" l="1"/>
  <c r="C24" i="13"/>
  <c r="D38" i="13"/>
  <c r="D23" i="13"/>
  <c r="D37" i="13"/>
  <c r="D22" i="13"/>
  <c r="C36" i="13"/>
  <c r="C21" i="13"/>
  <c r="D35" i="13"/>
  <c r="D20" i="13"/>
  <c r="C34" i="13"/>
  <c r="C19" i="13"/>
  <c r="C33" i="13"/>
  <c r="C18" i="13"/>
  <c r="C32" i="13"/>
  <c r="C17" i="13"/>
  <c r="E6" i="10"/>
  <c r="E5" i="10"/>
  <c r="E4" i="10"/>
  <c r="E3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4" i="6"/>
  <c r="E33" i="6"/>
  <c r="D41" i="13" l="1"/>
  <c r="C26" i="13"/>
  <c r="C41" i="13"/>
  <c r="D26" i="13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47" i="12"/>
  <c r="E346" i="12"/>
  <c r="F308" i="12"/>
  <c r="E307" i="12"/>
  <c r="F341" i="12" s="1"/>
  <c r="F188" i="12"/>
  <c r="D42" i="13" l="1"/>
  <c r="D27" i="13"/>
  <c r="E5" i="7"/>
  <c r="E119" i="12" s="1"/>
  <c r="E6" i="7"/>
  <c r="E121" i="12" s="1"/>
  <c r="E7" i="7"/>
  <c r="E123" i="12" s="1"/>
  <c r="E8" i="7"/>
  <c r="E125" i="12" s="1"/>
  <c r="E9" i="7"/>
  <c r="E127" i="12" s="1"/>
  <c r="E10" i="7"/>
  <c r="E129" i="12" s="1"/>
  <c r="E11" i="7"/>
  <c r="E131" i="12" s="1"/>
  <c r="E12" i="7"/>
  <c r="E133" i="12" s="1"/>
  <c r="E13" i="7"/>
  <c r="E135" i="12" s="1"/>
  <c r="E14" i="7"/>
  <c r="E137" i="12" s="1"/>
  <c r="E15" i="7"/>
  <c r="E139" i="12" s="1"/>
  <c r="E16" i="7"/>
  <c r="E141" i="12" s="1"/>
  <c r="E17" i="7"/>
  <c r="E143" i="12" s="1"/>
  <c r="E18" i="7"/>
  <c r="E145" i="12" s="1"/>
  <c r="E19" i="7"/>
  <c r="E147" i="12" s="1"/>
  <c r="E20" i="7"/>
  <c r="E149" i="12" s="1"/>
  <c r="E21" i="7"/>
  <c r="E151" i="12" s="1"/>
  <c r="E22" i="7"/>
  <c r="E153" i="12" s="1"/>
  <c r="E23" i="7"/>
  <c r="E155" i="12" s="1"/>
  <c r="E24" i="7"/>
  <c r="E157" i="12" s="1"/>
  <c r="E25" i="7"/>
  <c r="E159" i="12" s="1"/>
  <c r="E26" i="7"/>
  <c r="E161" i="12" s="1"/>
  <c r="E27" i="7"/>
  <c r="E163" i="12" s="1"/>
  <c r="E28" i="7"/>
  <c r="E165" i="12" s="1"/>
  <c r="E29" i="7"/>
  <c r="E167" i="12" s="1"/>
  <c r="E30" i="7"/>
  <c r="E169" i="12" s="1"/>
  <c r="E31" i="7"/>
  <c r="E171" i="12" s="1"/>
  <c r="E32" i="7"/>
  <c r="E173" i="12" s="1"/>
  <c r="E33" i="7"/>
  <c r="E175" i="12" s="1"/>
  <c r="E177" i="12"/>
  <c r="E179" i="12"/>
  <c r="E4" i="7"/>
  <c r="E117" i="12" s="1"/>
  <c r="F4" i="4"/>
  <c r="F189" i="12" s="1"/>
  <c r="E44" i="12" l="1"/>
  <c r="H3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F220" i="12" l="1"/>
  <c r="E106" i="12"/>
  <c r="G346" i="12"/>
  <c r="G347" i="12" s="1"/>
  <c r="G348" i="12" s="1"/>
  <c r="G349" i="12" s="1"/>
  <c r="G350" i="12" s="1"/>
  <c r="G307" i="12"/>
  <c r="G308" i="12" s="1"/>
  <c r="G188" i="12"/>
  <c r="G189" i="12" s="1"/>
  <c r="F3" i="10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37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37" i="4"/>
  <c r="D37" i="4"/>
  <c r="F36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G351" i="12" l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C50" i="13" s="1"/>
  <c r="C4" i="13"/>
  <c r="F199" i="12"/>
  <c r="E64" i="12"/>
  <c r="L15" i="4"/>
  <c r="F200" i="12"/>
  <c r="E66" i="12"/>
  <c r="L31" i="4"/>
  <c r="F216" i="12"/>
  <c r="E98" i="12"/>
  <c r="F193" i="12"/>
  <c r="E52" i="12"/>
  <c r="F201" i="12"/>
  <c r="E68" i="12"/>
  <c r="F209" i="12"/>
  <c r="E84" i="12"/>
  <c r="F217" i="12"/>
  <c r="E100" i="12"/>
  <c r="F192" i="12"/>
  <c r="E50" i="12"/>
  <c r="F210" i="12"/>
  <c r="E86" i="12"/>
  <c r="F218" i="12"/>
  <c r="E102" i="12"/>
  <c r="L6" i="4"/>
  <c r="F191" i="12"/>
  <c r="E48" i="12"/>
  <c r="F211" i="12"/>
  <c r="E88" i="12"/>
  <c r="F215" i="12"/>
  <c r="E96" i="12"/>
  <c r="F208" i="12"/>
  <c r="E82" i="12"/>
  <c r="F202" i="12"/>
  <c r="E70" i="12"/>
  <c r="F203" i="12"/>
  <c r="E72" i="12"/>
  <c r="F196" i="12"/>
  <c r="E58" i="12"/>
  <c r="F204" i="12"/>
  <c r="E74" i="12"/>
  <c r="F212" i="12"/>
  <c r="E90" i="12"/>
  <c r="F194" i="12"/>
  <c r="E54" i="12"/>
  <c r="F195" i="12"/>
  <c r="E56" i="12"/>
  <c r="F219" i="12"/>
  <c r="E104" i="12"/>
  <c r="F197" i="12"/>
  <c r="E60" i="12"/>
  <c r="F205" i="12"/>
  <c r="E76" i="12"/>
  <c r="F213" i="12"/>
  <c r="E92" i="12"/>
  <c r="F207" i="12"/>
  <c r="E80" i="12"/>
  <c r="F190" i="12"/>
  <c r="E46" i="12"/>
  <c r="F198" i="12"/>
  <c r="E62" i="12"/>
  <c r="F206" i="12"/>
  <c r="E78" i="12"/>
  <c r="F214" i="12"/>
  <c r="E94" i="12"/>
  <c r="G190" i="12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J37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F37" i="4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37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G219" i="12" l="1"/>
  <c r="G220" i="12" s="1"/>
  <c r="G221" i="12" s="1"/>
  <c r="D54" i="13" s="1"/>
  <c r="F38" i="10"/>
  <c r="D8" i="13"/>
  <c r="H37" i="4"/>
  <c r="D7" i="16"/>
  <c r="H4" i="6"/>
  <c r="G5" i="6"/>
  <c r="I9" i="4" l="1"/>
  <c r="I10" i="4"/>
  <c r="I18" i="4"/>
  <c r="I26" i="4"/>
  <c r="I4" i="4"/>
  <c r="I23" i="4"/>
  <c r="I24" i="4"/>
  <c r="F24" i="12" s="1"/>
  <c r="I17" i="4"/>
  <c r="I33" i="4"/>
  <c r="I11" i="4"/>
  <c r="I19" i="4"/>
  <c r="I27" i="4"/>
  <c r="I5" i="4"/>
  <c r="I29" i="4"/>
  <c r="I14" i="4"/>
  <c r="I30" i="4"/>
  <c r="I15" i="4"/>
  <c r="I16" i="4"/>
  <c r="I32" i="4"/>
  <c r="F32" i="12" s="1"/>
  <c r="I25" i="4"/>
  <c r="I12" i="4"/>
  <c r="I20" i="4"/>
  <c r="I28" i="4"/>
  <c r="F28" i="12" s="1"/>
  <c r="I13" i="4"/>
  <c r="I21" i="4"/>
  <c r="I6" i="4"/>
  <c r="I22" i="4"/>
  <c r="I7" i="4"/>
  <c r="I31" i="4"/>
  <c r="I8" i="4"/>
  <c r="F8" i="12" s="1"/>
  <c r="F271" i="12"/>
  <c r="G271" i="12" s="1"/>
  <c r="E309" i="12"/>
  <c r="G309" i="12" s="1"/>
  <c r="F16" i="12"/>
  <c r="F17" i="12"/>
  <c r="F22" i="12"/>
  <c r="F10" i="12"/>
  <c r="F18" i="12"/>
  <c r="F26" i="12"/>
  <c r="F27" i="12"/>
  <c r="F12" i="12"/>
  <c r="F7" i="12"/>
  <c r="F15" i="12"/>
  <c r="E3" i="12"/>
  <c r="D3" i="10"/>
  <c r="G3" i="10" s="1"/>
  <c r="D4" i="10" s="1"/>
  <c r="E12" i="8"/>
  <c r="E16" i="8"/>
  <c r="D3" i="8"/>
  <c r="I3" i="8" s="1"/>
  <c r="F3" i="8"/>
  <c r="D4" i="8" s="1"/>
  <c r="E18" i="8"/>
  <c r="H5" i="6"/>
  <c r="G6" i="6"/>
  <c r="M4" i="6"/>
  <c r="M5" i="6" l="1"/>
  <c r="F272" i="12"/>
  <c r="G272" i="12" s="1"/>
  <c r="E310" i="12"/>
  <c r="G310" i="12" s="1"/>
  <c r="E27" i="8"/>
  <c r="I27" i="8" s="1"/>
  <c r="E15" i="8"/>
  <c r="I15" i="8" s="1"/>
  <c r="E17" i="8"/>
  <c r="E142" i="12" s="1"/>
  <c r="E28" i="8"/>
  <c r="E164" i="12" s="1"/>
  <c r="E7" i="8"/>
  <c r="I7" i="8" s="1"/>
  <c r="E230" i="12"/>
  <c r="G230" i="12" s="1"/>
  <c r="F45" i="12"/>
  <c r="E5" i="8"/>
  <c r="F5" i="12"/>
  <c r="E11" i="8"/>
  <c r="F11" i="12"/>
  <c r="E33" i="8"/>
  <c r="F33" i="12"/>
  <c r="E22" i="8"/>
  <c r="I12" i="8"/>
  <c r="E132" i="12"/>
  <c r="E30" i="8"/>
  <c r="F30" i="12"/>
  <c r="E13" i="8"/>
  <c r="F13" i="12"/>
  <c r="E19" i="8"/>
  <c r="F19" i="12"/>
  <c r="E6" i="8"/>
  <c r="F6" i="12"/>
  <c r="E26" i="8"/>
  <c r="E14" i="8"/>
  <c r="F14" i="12"/>
  <c r="E8" i="8"/>
  <c r="E10" i="8"/>
  <c r="E31" i="8"/>
  <c r="F31" i="12"/>
  <c r="E4" i="8"/>
  <c r="E116" i="12" s="1"/>
  <c r="G116" i="12" s="1"/>
  <c r="F4" i="12"/>
  <c r="F34" i="12"/>
  <c r="E25" i="8"/>
  <c r="F25" i="12"/>
  <c r="I18" i="8"/>
  <c r="E144" i="12"/>
  <c r="E23" i="8"/>
  <c r="F23" i="12"/>
  <c r="E20" i="8"/>
  <c r="F20" i="12"/>
  <c r="E21" i="8"/>
  <c r="F21" i="12"/>
  <c r="E32" i="8"/>
  <c r="I16" i="8"/>
  <c r="E140" i="12"/>
  <c r="E24" i="8"/>
  <c r="E29" i="8"/>
  <c r="F29" i="12"/>
  <c r="F35" i="12"/>
  <c r="E9" i="8"/>
  <c r="F9" i="12"/>
  <c r="G3" i="12"/>
  <c r="F43" i="12"/>
  <c r="G43" i="12" s="1"/>
  <c r="G44" i="12" s="1"/>
  <c r="I37" i="4"/>
  <c r="G7" i="6"/>
  <c r="H6" i="6"/>
  <c r="J4" i="10"/>
  <c r="G4" i="10"/>
  <c r="D5" i="10" s="1"/>
  <c r="I28" i="8" l="1"/>
  <c r="E122" i="12"/>
  <c r="F273" i="12"/>
  <c r="G273" i="12" s="1"/>
  <c r="E311" i="12"/>
  <c r="G311" i="12" s="1"/>
  <c r="E162" i="12"/>
  <c r="E138" i="12"/>
  <c r="I17" i="8"/>
  <c r="G4" i="12"/>
  <c r="G5" i="12" s="1"/>
  <c r="G6" i="12" s="1"/>
  <c r="G7" i="12" s="1"/>
  <c r="C3" i="13" s="1"/>
  <c r="I13" i="8"/>
  <c r="E134" i="12"/>
  <c r="F4" i="8"/>
  <c r="D5" i="8" s="1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I29" i="8"/>
  <c r="E166" i="12"/>
  <c r="I23" i="8"/>
  <c r="E154" i="12"/>
  <c r="I34" i="8"/>
  <c r="E176" i="12"/>
  <c r="I14" i="8"/>
  <c r="E136" i="12"/>
  <c r="I33" i="8"/>
  <c r="E174" i="12"/>
  <c r="E231" i="12"/>
  <c r="G231" i="12" s="1"/>
  <c r="F47" i="12"/>
  <c r="I24" i="8"/>
  <c r="E156" i="12"/>
  <c r="I26" i="8"/>
  <c r="E160" i="12"/>
  <c r="I30" i="8"/>
  <c r="E168" i="12"/>
  <c r="I8" i="8"/>
  <c r="E124" i="12"/>
  <c r="I11" i="8"/>
  <c r="E130" i="12"/>
  <c r="I20" i="8"/>
  <c r="E148" i="12"/>
  <c r="I31" i="8"/>
  <c r="E170" i="12"/>
  <c r="I22" i="8"/>
  <c r="E152" i="12"/>
  <c r="I5" i="8"/>
  <c r="E118" i="12"/>
  <c r="I21" i="8"/>
  <c r="E150" i="12"/>
  <c r="E36" i="8"/>
  <c r="I6" i="8"/>
  <c r="E120" i="12"/>
  <c r="I4" i="8"/>
  <c r="I9" i="8"/>
  <c r="E126" i="12"/>
  <c r="I32" i="8"/>
  <c r="E172" i="12"/>
  <c r="I10" i="8"/>
  <c r="E128" i="12"/>
  <c r="I19" i="8"/>
  <c r="E146" i="12"/>
  <c r="I35" i="8"/>
  <c r="E178" i="12"/>
  <c r="I25" i="8"/>
  <c r="E158" i="12"/>
  <c r="M6" i="6"/>
  <c r="G8" i="6"/>
  <c r="H7" i="6"/>
  <c r="M7" i="6" l="1"/>
  <c r="F274" i="12"/>
  <c r="G274" i="12" s="1"/>
  <c r="E312" i="12"/>
  <c r="G312" i="12" s="1"/>
  <c r="G8" i="12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C49" i="13" s="1"/>
  <c r="G5" i="10"/>
  <c r="D6" i="10" s="1"/>
  <c r="H8" i="6"/>
  <c r="G9" i="6"/>
  <c r="J5" i="10"/>
  <c r="M8" i="6" l="1"/>
  <c r="F275" i="12"/>
  <c r="G275" i="12" s="1"/>
  <c r="E313" i="12"/>
  <c r="D9" i="13"/>
  <c r="D8" i="16" s="1"/>
  <c r="G313" i="12"/>
  <c r="C5" i="13"/>
  <c r="C4" i="16" s="1"/>
  <c r="G10" i="6"/>
  <c r="H9" i="6"/>
  <c r="E314" i="12" l="1"/>
  <c r="G314" i="12" s="1"/>
  <c r="F276" i="12"/>
  <c r="G276" i="12" s="1"/>
  <c r="G6" i="10"/>
  <c r="D7" i="10" s="1"/>
  <c r="E7" i="10" s="1"/>
  <c r="E232" i="12"/>
  <c r="G232" i="12" s="1"/>
  <c r="F49" i="12"/>
  <c r="J6" i="10"/>
  <c r="M9" i="6"/>
  <c r="G11" i="6"/>
  <c r="H10" i="6"/>
  <c r="M10" i="6" l="1"/>
  <c r="E315" i="12"/>
  <c r="G315" i="12" s="1"/>
  <c r="F277" i="12"/>
  <c r="G277" i="12" s="1"/>
  <c r="E233" i="12"/>
  <c r="G233" i="12" s="1"/>
  <c r="F51" i="12"/>
  <c r="G7" i="10"/>
  <c r="D8" i="10" s="1"/>
  <c r="E8" i="10" s="1"/>
  <c r="H11" i="6"/>
  <c r="G12" i="6"/>
  <c r="J7" i="10"/>
  <c r="M11" i="6" l="1"/>
  <c r="E316" i="12"/>
  <c r="G316" i="12" s="1"/>
  <c r="F278" i="12"/>
  <c r="G278" i="12" s="1"/>
  <c r="C10" i="13"/>
  <c r="C9" i="16" s="1"/>
  <c r="G13" i="6"/>
  <c r="H12" i="6"/>
  <c r="G317" i="12" l="1"/>
  <c r="M12" i="6"/>
  <c r="F279" i="12"/>
  <c r="E317" i="12"/>
  <c r="G279" i="12"/>
  <c r="G8" i="10"/>
  <c r="D9" i="10" s="1"/>
  <c r="E9" i="10" s="1"/>
  <c r="E234" i="12"/>
  <c r="G234" i="12" s="1"/>
  <c r="F53" i="12"/>
  <c r="J8" i="10"/>
  <c r="H13" i="6"/>
  <c r="G14" i="6"/>
  <c r="M13" i="6" l="1"/>
  <c r="F280" i="12"/>
  <c r="G280" i="12" s="1"/>
  <c r="E318" i="12"/>
  <c r="G318" i="12"/>
  <c r="E235" i="12"/>
  <c r="G235" i="12" s="1"/>
  <c r="F55" i="12"/>
  <c r="H14" i="6"/>
  <c r="G15" i="6"/>
  <c r="J9" i="10"/>
  <c r="G9" i="10"/>
  <c r="D10" i="10" s="1"/>
  <c r="E10" i="10" s="1"/>
  <c r="G281" i="12" l="1"/>
  <c r="M14" i="6"/>
  <c r="F281" i="12"/>
  <c r="E319" i="12"/>
  <c r="G319" i="12" s="1"/>
  <c r="E236" i="12"/>
  <c r="G236" i="12" s="1"/>
  <c r="F57" i="12"/>
  <c r="G16" i="6"/>
  <c r="H15" i="6"/>
  <c r="M15" i="6" l="1"/>
  <c r="E320" i="12"/>
  <c r="G320" i="12" s="1"/>
  <c r="F282" i="12"/>
  <c r="G282" i="12" s="1"/>
  <c r="H16" i="6"/>
  <c r="G17" i="6"/>
  <c r="J10" i="10"/>
  <c r="G10" i="10"/>
  <c r="D11" i="10" s="1"/>
  <c r="E11" i="10" s="1"/>
  <c r="M16" i="6" l="1"/>
  <c r="F283" i="12"/>
  <c r="E321" i="12"/>
  <c r="G321" i="12" s="1"/>
  <c r="G283" i="12"/>
  <c r="E237" i="12"/>
  <c r="G237" i="12" s="1"/>
  <c r="F59" i="12"/>
  <c r="G18" i="6"/>
  <c r="H17" i="6"/>
  <c r="J11" i="10"/>
  <c r="M17" i="6" l="1"/>
  <c r="E322" i="12"/>
  <c r="G322" i="12" s="1"/>
  <c r="F284" i="12"/>
  <c r="G284" i="12"/>
  <c r="G11" i="10"/>
  <c r="H18" i="6"/>
  <c r="G19" i="6"/>
  <c r="M18" i="6" l="1"/>
  <c r="E323" i="12"/>
  <c r="G323" i="12" s="1"/>
  <c r="F285" i="12"/>
  <c r="G285" i="12" s="1"/>
  <c r="D12" i="10"/>
  <c r="E12" i="10" s="1"/>
  <c r="H19" i="6"/>
  <c r="G20" i="6"/>
  <c r="M19" i="6" l="1"/>
  <c r="F286" i="12"/>
  <c r="E324" i="12"/>
  <c r="G324" i="12" s="1"/>
  <c r="G286" i="12"/>
  <c r="G21" i="6"/>
  <c r="H20" i="6"/>
  <c r="M20" i="6" l="1"/>
  <c r="F287" i="12"/>
  <c r="G287" i="12" s="1"/>
  <c r="E325" i="12"/>
  <c r="G325" i="12"/>
  <c r="G12" i="10"/>
  <c r="D13" i="10" s="1"/>
  <c r="E13" i="10" s="1"/>
  <c r="E238" i="12"/>
  <c r="G238" i="12" s="1"/>
  <c r="F61" i="12"/>
  <c r="J12" i="10"/>
  <c r="H21" i="6"/>
  <c r="G22" i="6"/>
  <c r="M21" i="6" l="1"/>
  <c r="F288" i="12"/>
  <c r="G288" i="12" s="1"/>
  <c r="E326" i="12"/>
  <c r="G326" i="12" s="1"/>
  <c r="G13" i="10"/>
  <c r="D14" i="10" s="1"/>
  <c r="E14" i="10" s="1"/>
  <c r="E239" i="12"/>
  <c r="G239" i="12" s="1"/>
  <c r="F63" i="12"/>
  <c r="J13" i="10"/>
  <c r="H22" i="6"/>
  <c r="G23" i="6"/>
  <c r="M22" i="6" l="1"/>
  <c r="F289" i="12"/>
  <c r="G289" i="12" s="1"/>
  <c r="E327" i="12"/>
  <c r="G327" i="12" s="1"/>
  <c r="G14" i="10"/>
  <c r="D15" i="10" s="1"/>
  <c r="J14" i="10"/>
  <c r="E240" i="12"/>
  <c r="G240" i="12" s="1"/>
  <c r="F65" i="12"/>
  <c r="G24" i="6"/>
  <c r="H23" i="6"/>
  <c r="E15" i="10" l="1"/>
  <c r="E241" i="12" s="1"/>
  <c r="G241" i="12" s="1"/>
  <c r="M23" i="6"/>
  <c r="E328" i="12"/>
  <c r="G328" i="12" s="1"/>
  <c r="F290" i="12"/>
  <c r="G290" i="12" s="1"/>
  <c r="H24" i="6"/>
  <c r="G25" i="6"/>
  <c r="F67" i="12" l="1"/>
  <c r="J15" i="10"/>
  <c r="G15" i="10"/>
  <c r="D16" i="10" s="1"/>
  <c r="E16" i="10" s="1"/>
  <c r="J16" i="10" s="1"/>
  <c r="M24" i="6"/>
  <c r="F291" i="12"/>
  <c r="G291" i="12" s="1"/>
  <c r="E329" i="12"/>
  <c r="G329" i="12" s="1"/>
  <c r="F69" i="12"/>
  <c r="G26" i="6"/>
  <c r="H25" i="6"/>
  <c r="E242" i="12" l="1"/>
  <c r="G242" i="12" s="1"/>
  <c r="M25" i="6"/>
  <c r="E330" i="12"/>
  <c r="G330" i="12" s="1"/>
  <c r="F292" i="12"/>
  <c r="G292" i="12"/>
  <c r="G16" i="10"/>
  <c r="D17" i="10" s="1"/>
  <c r="E17" i="10" s="1"/>
  <c r="G27" i="6"/>
  <c r="H26" i="6"/>
  <c r="M26" i="6" l="1"/>
  <c r="F293" i="12"/>
  <c r="E331" i="12"/>
  <c r="G331" i="12" s="1"/>
  <c r="G293" i="12"/>
  <c r="E243" i="12"/>
  <c r="G243" i="12" s="1"/>
  <c r="F71" i="12"/>
  <c r="H27" i="6"/>
  <c r="G28" i="6"/>
  <c r="J17" i="10"/>
  <c r="M27" i="6" l="1"/>
  <c r="E332" i="12"/>
  <c r="G332" i="12" s="1"/>
  <c r="F294" i="12"/>
  <c r="G294" i="12" s="1"/>
  <c r="G17" i="10"/>
  <c r="D18" i="10" s="1"/>
  <c r="E18" i="10" s="1"/>
  <c r="G29" i="6"/>
  <c r="H28" i="6"/>
  <c r="M28" i="6" l="1"/>
  <c r="F295" i="12"/>
  <c r="G295" i="12" s="1"/>
  <c r="E333" i="12"/>
  <c r="G333" i="12" s="1"/>
  <c r="E244" i="12"/>
  <c r="G244" i="12" s="1"/>
  <c r="F73" i="12"/>
  <c r="H29" i="6"/>
  <c r="G30" i="6"/>
  <c r="J18" i="10"/>
  <c r="M29" i="6" l="1"/>
  <c r="F296" i="12"/>
  <c r="G296" i="12" s="1"/>
  <c r="E334" i="12"/>
  <c r="G334" i="12"/>
  <c r="G18" i="10"/>
  <c r="D19" i="10" s="1"/>
  <c r="E19" i="10" s="1"/>
  <c r="H30" i="6"/>
  <c r="G31" i="6"/>
  <c r="M30" i="6" l="1"/>
  <c r="F297" i="12"/>
  <c r="G297" i="12" s="1"/>
  <c r="E335" i="12"/>
  <c r="G335" i="12" s="1"/>
  <c r="E245" i="12"/>
  <c r="G245" i="12" s="1"/>
  <c r="F75" i="12"/>
  <c r="G32" i="6"/>
  <c r="H31" i="6"/>
  <c r="J19" i="10"/>
  <c r="G336" i="12" l="1"/>
  <c r="M31" i="6"/>
  <c r="F298" i="12"/>
  <c r="E336" i="12"/>
  <c r="G298" i="12"/>
  <c r="G19" i="10"/>
  <c r="D20" i="10" s="1"/>
  <c r="E20" i="10" s="1"/>
  <c r="H32" i="6"/>
  <c r="G33" i="6"/>
  <c r="G35" i="6" l="1"/>
  <c r="H35" i="6" s="1"/>
  <c r="M32" i="6"/>
  <c r="E337" i="12"/>
  <c r="F299" i="12"/>
  <c r="G337" i="12"/>
  <c r="G299" i="12"/>
  <c r="H33" i="6"/>
  <c r="F302" i="12" l="1"/>
  <c r="E340" i="12"/>
  <c r="F301" i="12"/>
  <c r="E339" i="12"/>
  <c r="M33" i="6"/>
  <c r="E338" i="12"/>
  <c r="G338" i="12" s="1"/>
  <c r="G339" i="12" s="1"/>
  <c r="G340" i="12" s="1"/>
  <c r="G341" i="12" s="1"/>
  <c r="C52" i="13" s="1"/>
  <c r="F300" i="12"/>
  <c r="G300" i="12" s="1"/>
  <c r="G301" i="12" s="1"/>
  <c r="J20" i="10"/>
  <c r="E246" i="12"/>
  <c r="G246" i="12" s="1"/>
  <c r="F77" i="12"/>
  <c r="G20" i="10"/>
  <c r="D21" i="10" s="1"/>
  <c r="E21" i="10" s="1"/>
  <c r="G302" i="12" l="1"/>
  <c r="D55" i="13" s="1"/>
  <c r="J21" i="10"/>
  <c r="E247" i="12"/>
  <c r="G247" i="12" s="1"/>
  <c r="F79" i="12"/>
  <c r="G21" i="10"/>
  <c r="D22" i="10" s="1"/>
  <c r="E22" i="10" s="1"/>
  <c r="E248" i="12" l="1"/>
  <c r="G248" i="12" s="1"/>
  <c r="F81" i="12"/>
  <c r="J22" i="10"/>
  <c r="G22" i="10" l="1"/>
  <c r="D23" i="10" s="1"/>
  <c r="E23" i="10" s="1"/>
  <c r="J23" i="10" l="1"/>
  <c r="E249" i="12"/>
  <c r="G249" i="12" s="1"/>
  <c r="F83" i="12"/>
  <c r="G23" i="10"/>
  <c r="D24" i="10" s="1"/>
  <c r="E24" i="10" s="1"/>
  <c r="J24" i="10" l="1"/>
  <c r="E250" i="12"/>
  <c r="G250" i="12" s="1"/>
  <c r="F85" i="12"/>
  <c r="G24" i="10"/>
  <c r="D25" i="10" s="1"/>
  <c r="E25" i="10" s="1"/>
  <c r="E251" i="12" l="1"/>
  <c r="G251" i="12" s="1"/>
  <c r="F87" i="12"/>
  <c r="J25" i="10"/>
  <c r="G25" i="10" l="1"/>
  <c r="D26" i="10" s="1"/>
  <c r="E26" i="10" s="1"/>
  <c r="E252" i="12" l="1"/>
  <c r="G252" i="12" s="1"/>
  <c r="F89" i="12"/>
  <c r="J26" i="10"/>
  <c r="G26" i="10" l="1"/>
  <c r="D27" i="10" s="1"/>
  <c r="E27" i="10" s="1"/>
  <c r="J27" i="10" l="1"/>
  <c r="E253" i="12"/>
  <c r="G253" i="12" s="1"/>
  <c r="F91" i="12"/>
  <c r="G27" i="10"/>
  <c r="D28" i="10" s="1"/>
  <c r="E28" i="10" s="1"/>
  <c r="J28" i="10" l="1"/>
  <c r="E254" i="12"/>
  <c r="G254" i="12" s="1"/>
  <c r="F93" i="12"/>
  <c r="G28" i="10"/>
  <c r="D29" i="10" s="1"/>
  <c r="E29" i="10" s="1"/>
  <c r="J29" i="10" l="1"/>
  <c r="E255" i="12"/>
  <c r="G255" i="12" s="1"/>
  <c r="F95" i="12"/>
  <c r="G29" i="10"/>
  <c r="D30" i="10" s="1"/>
  <c r="E30" i="10" s="1"/>
  <c r="E256" i="12" l="1"/>
  <c r="G256" i="12" s="1"/>
  <c r="F97" i="12"/>
  <c r="J30" i="10"/>
  <c r="G30" i="10" l="1"/>
  <c r="D31" i="10" s="1"/>
  <c r="E31" i="10" s="1"/>
  <c r="J31" i="10" l="1"/>
  <c r="E257" i="12"/>
  <c r="G257" i="12" s="1"/>
  <c r="F99" i="12"/>
  <c r="G31" i="10"/>
  <c r="D32" i="10" s="1"/>
  <c r="E32" i="10" s="1"/>
  <c r="J32" i="10" l="1"/>
  <c r="E258" i="12"/>
  <c r="G258" i="12" s="1"/>
  <c r="F101" i="12"/>
  <c r="G32" i="10"/>
  <c r="D33" i="10" s="1"/>
  <c r="E33" i="10" s="1"/>
  <c r="E259" i="12" l="1"/>
  <c r="G259" i="12" s="1"/>
  <c r="F103" i="12"/>
  <c r="J33" i="10"/>
  <c r="H37" i="6"/>
  <c r="G33" i="10" l="1"/>
  <c r="E260" i="12" l="1"/>
  <c r="G260" i="12" s="1"/>
  <c r="F105" i="12"/>
  <c r="E261" i="12" l="1"/>
  <c r="G261" i="12" s="1"/>
  <c r="C56" i="13" s="1"/>
  <c r="F107" i="12"/>
  <c r="C3" i="16" l="1"/>
  <c r="G45" i="12" l="1"/>
  <c r="G46" i="12" s="1"/>
  <c r="G47" i="12" s="1"/>
  <c r="G48" i="12" s="1"/>
  <c r="G49" i="12" s="1"/>
  <c r="G50" i="12" s="1"/>
  <c r="G51" i="12" s="1"/>
  <c r="D6" i="13" l="1"/>
  <c r="D12" i="13" s="1"/>
  <c r="G52" i="12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G103" i="12" s="1"/>
  <c r="G104" i="12" s="1"/>
  <c r="G105" i="12" s="1"/>
  <c r="G106" i="12" s="1"/>
  <c r="G107" i="12" s="1"/>
  <c r="D51" i="13" s="1"/>
  <c r="D58" i="13" s="1"/>
  <c r="D5" i="16" l="1"/>
  <c r="D10" i="16" s="1"/>
  <c r="G117" i="12" l="1"/>
  <c r="G118" i="12" s="1"/>
  <c r="G119" i="12" s="1"/>
  <c r="G120" i="12" s="1"/>
  <c r="G121" i="12" s="1"/>
  <c r="G122" i="12" s="1"/>
  <c r="G123" i="12" s="1"/>
  <c r="C7" i="13" l="1"/>
  <c r="G124" i="12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C53" i="13" s="1"/>
  <c r="C58" i="13" s="1"/>
  <c r="D60" i="13" s="1"/>
  <c r="C12" i="13" l="1"/>
  <c r="D13" i="13" s="1"/>
  <c r="C6" i="16"/>
  <c r="C10" i="16" s="1"/>
</calcChain>
</file>

<file path=xl/sharedStrings.xml><?xml version="1.0" encoding="utf-8"?>
<sst xmlns="http://schemas.openxmlformats.org/spreadsheetml/2006/main" count="1884" uniqueCount="187">
  <si>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</si>
  <si>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</si>
  <si>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</si>
  <si>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</si>
  <si>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</si>
  <si>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</si>
  <si>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</si>
  <si>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</si>
  <si>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</si>
  <si>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</si>
  <si>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</si>
  <si>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</si>
  <si>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</si>
  <si>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</si>
  <si>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</si>
  <si>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</si>
  <si>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</si>
  <si>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</si>
  <si>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</si>
  <si>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</si>
  <si>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</si>
  <si>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</si>
  <si>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</si>
  <si>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</si>
  <si>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</si>
  <si>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</si>
  <si>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</si>
  <si>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</si>
  <si>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</si>
  <si>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</si>
  <si>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</si>
  <si>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</si>
  <si>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</si>
  <si>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</si>
  <si>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</si>
  <si>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</si>
  <si>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</si>
  <si>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</si>
  <si>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</si>
  <si>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</si>
  <si>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</si>
  <si>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</si>
  <si>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</si>
  <si>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</si>
  <si>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</si>
  <si>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</si>
  <si>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</si>
  <si>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</si>
  <si>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</si>
  <si>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</si>
  <si>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</si>
  <si>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</si>
  <si>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</si>
  <si>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</si>
  <si>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</si>
  <si>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</si>
  <si>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</si>
  <si>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</si>
  <si>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</si>
  <si>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</si>
  <si>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</si>
  <si>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</si>
  <si>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</si>
  <si>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</si>
  <si>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Data as on</t>
  </si>
  <si>
    <t>Initial direct costs</t>
  </si>
  <si>
    <t>L001</t>
  </si>
  <si>
    <t>Category_1</t>
  </si>
  <si>
    <t>END</t>
  </si>
  <si>
    <t>No</t>
  </si>
  <si>
    <t>NA</t>
  </si>
  <si>
    <t>Lease_Advance</t>
  </si>
  <si>
    <t>Advance paid on</t>
  </si>
  <si>
    <t>Risk_Free_Rate</t>
  </si>
  <si>
    <t>Credit_Spread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</si>
  <si>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</si>
  <si>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</si>
  <si>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</si>
  <si>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</si>
  <si>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</si>
  <si>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</si>
  <si>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</si>
  <si>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</si>
  <si>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</si>
  <si>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</si>
  <si>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</si>
  <si>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</si>
  <si>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</si>
  <si>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</si>
  <si>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</si>
  <si>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</si>
  <si>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</si>
  <si>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</si>
  <si>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</si>
  <si>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</si>
  <si>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</si>
  <si>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</si>
  <si>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</si>
  <si>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</si>
  <si>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</si>
  <si>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</si>
  <si>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</si>
  <si>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</si>
  <si>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</si>
  <si>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</si>
  <si>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</si>
  <si>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</si>
  <si>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</si>
  <si>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</si>
  <si>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</si>
  <si>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</si>
  <si>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</si>
  <si>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</si>
  <si>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</si>
  <si>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</si>
  <si>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</si>
  <si>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</si>
  <si>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</si>
  <si>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</si>
  <si>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</si>
  <si>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</si>
  <si>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</si>
  <si>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</si>
  <si>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</si>
  <si>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SNo</t>
  </si>
  <si>
    <t>Effective Date</t>
  </si>
  <si>
    <t>DebitAccount</t>
  </si>
  <si>
    <t>DebitClass</t>
  </si>
  <si>
    <t>CreditAccount</t>
  </si>
  <si>
    <t>CreditClass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</si>
  <si>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</si>
  <si>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</si>
  <si>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</si>
  <si>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</si>
  <si>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</si>
  <si>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</si>
  <si>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</si>
  <si>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</si>
  <si>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</si>
  <si>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</si>
  <si>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</si>
  <si>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</si>
  <si>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</si>
  <si>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</si>
  <si>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</si>
  <si>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</si>
  <si>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</si>
  <si>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</si>
  <si>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</si>
  <si>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</si>
  <si>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</si>
  <si>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</si>
  <si>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</si>
  <si>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</si>
  <si>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</si>
  <si>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</si>
  <si>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>Summary - Account Name wise as on 31-March-2020</t>
  </si>
  <si>
    <t>Account Name</t>
  </si>
  <si>
    <t xml:space="preserve">     </t>
  </si>
  <si>
    <t>aaRight to Use</t>
  </si>
  <si>
    <t>Summary - Lease ID wise as on 31-March-2021</t>
  </si>
  <si>
    <t>Summary - Lease ID wise as on 31-March-2022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</si>
  <si>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</si>
  <si>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</si>
  <si>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</si>
  <si>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</si>
  <si>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</si>
  <si>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</si>
  <si>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</si>
  <si>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</si>
  <si>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</si>
  <si>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</si>
  <si>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</si>
  <si>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</si>
  <si>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</si>
  <si>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</si>
  <si>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</si>
  <si>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</si>
  <si>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</si>
  <si>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</si>
  <si>
    <t>Use Cash Flow</t>
  </si>
  <si>
    <t>Sriram</t>
  </si>
  <si>
    <t>Delhi</t>
  </si>
  <si>
    <t>Quarterly</t>
  </si>
  <si>
    <t>Modified 1</t>
  </si>
  <si>
    <t>TestCase3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</si>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</sst>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5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4B083"/>
        <bgColor rgb="FFF4B08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9" fillId="8" borderId="3" xfId="0" applyFont="1" applyFill="1" applyBorder="1" applyAlignment="1">
      <alignment horizontal="center" vertical="center" wrapText="1"/>
    </xf>
    <xf numFmtId="169" fontId="9" fillId="8" borderId="3" xfId="0" applyNumberFormat="1" applyFont="1" applyFill="1" applyBorder="1" applyAlignment="1">
      <alignment horizontal="center" vertical="center" wrapText="1"/>
    </xf>
    <xf numFmtId="1" fontId="9" fillId="8" borderId="3" xfId="0" applyNumberFormat="1" applyFont="1" applyFill="1" applyBorder="1" applyAlignment="1">
      <alignment horizontal="center" vertical="center" wrapText="1"/>
    </xf>
    <xf numFmtId="167" fontId="9" fillId="8" borderId="3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vertic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14" fillId="0" borderId="0" xfId="0" applyFont="1"/>
    <xf numFmtId="167" fontId="4" fillId="0" borderId="5" xfId="0" applyNumberFormat="1" applyFont="1" applyBorder="1"/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5" zoomScale="143" workbookViewId="0"/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0"/>
  <sheetViews>
    <sheetView tabSelected="1" zoomScale="135" workbookViewId="0">
      <selection activeCell="B3" sqref="B3"/>
    </sheetView>
  </sheetViews>
  <sheetFormatPr defaultColWidth="14.42578125" defaultRowHeight="15" customHeight="1" x14ac:dyDescent="0.2"/>
  <cols>
    <col min="1" max="1" width="11.85546875" customWidth="1"/>
    <col min="2" max="2" width="11.7109375" customWidth="1"/>
    <col min="3" max="3" width="19.28515625" customWidth="1"/>
    <col min="4" max="4" width="21.7109375" customWidth="1"/>
    <col min="5" max="5" width="15.85546875" customWidth="1"/>
    <col min="6" max="6" width="14.85546875" customWidth="1"/>
    <col min="7" max="7" width="15.85546875" customWidth="1"/>
    <col min="8" max="9" width="19" customWidth="1"/>
    <col min="10" max="10" width="14.28515625" customWidth="1"/>
    <col min="11" max="11" width="25.7109375" customWidth="1"/>
    <col min="12" max="12" width="17.85546875" customWidth="1"/>
    <col min="13" max="13" width="22.7109375" customWidth="1"/>
    <col min="14" max="14" width="22.140625" customWidth="1"/>
    <col min="15" max="15" width="18.85546875" customWidth="1"/>
    <col min="16" max="17" width="19.42578125" customWidth="1"/>
    <col min="18" max="19" width="21.42578125" customWidth="1"/>
    <col min="20" max="20" width="14" customWidth="1"/>
    <col min="21" max="21" width="13" customWidth="1"/>
    <col min="22" max="25" width="11.42578125" customWidth="1"/>
  </cols>
  <sheetData>
    <row r="1" spans="1:25" ht="66.75" customHeight="1" x14ac:dyDescent="0.2">
      <c r="A1" s="17" t="s">
        <v>162</v>
      </c>
      <c r="B1" s="17" t="s">
        <v>11</v>
      </c>
      <c r="C1" s="17" t="s">
        <v>163</v>
      </c>
      <c r="D1" s="17" t="s">
        <v>164</v>
      </c>
      <c r="E1" s="17" t="s">
        <v>19</v>
      </c>
      <c r="F1" s="18" t="s">
        <v>165</v>
      </c>
      <c r="G1" s="19" t="s">
        <v>166</v>
      </c>
      <c r="H1" s="20" t="s">
        <v>167</v>
      </c>
      <c r="I1" s="20" t="s">
        <v>168</v>
      </c>
      <c r="J1" s="21" t="s">
        <v>29</v>
      </c>
      <c r="K1" s="20" t="s">
        <v>169</v>
      </c>
      <c r="L1" s="20" t="s">
        <v>170</v>
      </c>
      <c r="M1" s="21" t="s">
        <v>171</v>
      </c>
      <c r="N1" s="21" t="s">
        <v>172</v>
      </c>
      <c r="O1" s="22" t="s">
        <v>173</v>
      </c>
      <c r="P1" s="22" t="s">
        <v>174</v>
      </c>
      <c r="Q1" s="22" t="s">
        <v>175</v>
      </c>
      <c r="R1" s="22" t="s">
        <v>176</v>
      </c>
      <c r="S1" s="22" t="s">
        <v>177</v>
      </c>
      <c r="T1" s="17" t="s">
        <v>178</v>
      </c>
      <c r="U1" s="17" t="s">
        <v>179</v>
      </c>
      <c r="V1" s="16" t="s">
        <v>60</v>
      </c>
      <c r="W1" s="16" t="s">
        <v>63</v>
      </c>
      <c r="X1" s="16" t="s">
        <v>180</v>
      </c>
      <c r="Y1" s="16"/>
    </row>
    <row r="2" spans="1:25" ht="36.75" customHeight="1" x14ac:dyDescent="0.2">
      <c r="A2" s="24">
        <v>43921</v>
      </c>
      <c r="B2" s="24" t="s">
        <v>186</v>
      </c>
      <c r="C2" s="24" t="s">
        <v>67</v>
      </c>
      <c r="D2" s="24" t="s">
        <v>181</v>
      </c>
      <c r="E2" s="25" t="s">
        <v>182</v>
      </c>
      <c r="F2" s="23">
        <v>43801</v>
      </c>
      <c r="G2" s="23">
        <v>44681</v>
      </c>
      <c r="H2" s="26">
        <v>100000</v>
      </c>
      <c r="I2" s="23">
        <v>43801</v>
      </c>
      <c r="J2" s="27">
        <v>45000</v>
      </c>
      <c r="K2" s="28">
        <v>0</v>
      </c>
      <c r="L2" s="28">
        <v>9.3100000000000002E-2</v>
      </c>
      <c r="M2" s="28">
        <v>0.1</v>
      </c>
      <c r="N2" s="29">
        <v>4</v>
      </c>
      <c r="O2" s="30" t="s">
        <v>183</v>
      </c>
      <c r="P2" s="31" t="s">
        <v>68</v>
      </c>
      <c r="Q2" s="32">
        <v>0</v>
      </c>
      <c r="R2" s="23">
        <v>44681</v>
      </c>
      <c r="S2" s="32">
        <v>0</v>
      </c>
      <c r="T2" s="33" t="s">
        <v>69</v>
      </c>
      <c r="U2" s="33" t="s">
        <v>70</v>
      </c>
      <c r="V2" s="34" t="s">
        <v>184</v>
      </c>
      <c r="W2" s="34"/>
      <c r="X2" s="34" t="s">
        <v>69</v>
      </c>
      <c r="Y2" s="34"/>
    </row>
    <row r="3" spans="1:25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spans="1:25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spans="1:25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spans="1:25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1:25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5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1:25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1:25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1:25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1:25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5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1:25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1:25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25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25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spans="1:25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spans="1:25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spans="1:25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1:25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1:25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1:25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1:25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1:25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spans="1:25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1:25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spans="1:25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1:25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1:25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spans="1:25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1:25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1:25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spans="1:25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spans="1:25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spans="1:25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1:25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spans="1:25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spans="1:25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spans="1:25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1:25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1:25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1:25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1:25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1:25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1:25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1:25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1:25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1:25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1:25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1:25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1:25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1:25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1:25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1:25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1:25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1:25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1:25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1:25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1:25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1:25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1:25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1:25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1:25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1:25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1:25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1:25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1:25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1:25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1:25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1:25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1:25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1:25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1:25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1:25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1:25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1:25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1:25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1:25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1:25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1:25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1:25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1:25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1:25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1:25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1:25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1:25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1:25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1:25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1:25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1:25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1:25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1:25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1:25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1:25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1:25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1:25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1:25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1:25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1:25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1:25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1:25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1:25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5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5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5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5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1:25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1:25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1:25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1:25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1:25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1:25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1:25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1:25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1:25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1:25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1:25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1:25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1:25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1:25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1:25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1:25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1:25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1:25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1:25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1:25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1:25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1:25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1:25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1:25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1:25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1:25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1:25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1:25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1:25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1:25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1:25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1:25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1:25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1:25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1:25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1:25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1:25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1:25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1:25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1:25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1:25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1:25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1:25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1:25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1:25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1:25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1:25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1:25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1:25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1:25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1:25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25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1:25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25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25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25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1:25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1:25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1:25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1:25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1:25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25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1:25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1:25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1:25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1:25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1:25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1:25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1:25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1:25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1:25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1:25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1:25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1:25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1:25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1:25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spans="1:25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spans="1:25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spans="1:25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spans="1:25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spans="1:25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spans="1:25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spans="1:25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spans="1:25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spans="1:25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spans="1:25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spans="1:25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spans="1:25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spans="1:25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spans="1:25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spans="1:25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spans="1:25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spans="1:25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spans="1:25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spans="1:25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spans="1:25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spans="1:25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spans="1:25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spans="1:25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spans="1:25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spans="1:25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spans="1:25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spans="1:25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spans="1:25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spans="1:25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spans="1:25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spans="1:25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spans="1:25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spans="1:25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spans="1:25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spans="1:25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spans="1:25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spans="1:25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spans="1:25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spans="1:25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spans="1:25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spans="1:25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spans="1:25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spans="1:25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spans="1:25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spans="1:25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spans="1:25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spans="1:25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spans="1:25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spans="1:25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spans="1:25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spans="1:25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spans="1:25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spans="1:25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spans="1:25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spans="1:25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spans="1:25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spans="1:25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spans="1:25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spans="1:25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spans="1:25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spans="1:25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spans="1:25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spans="1:25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spans="1:25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spans="1:25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spans="1:25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spans="1:25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spans="1:25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spans="1:25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spans="1:25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spans="1:25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spans="1:25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spans="1:25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spans="1:25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spans="1:25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spans="1:25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spans="1:25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spans="1:25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spans="1:25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spans="1:25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spans="1:25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spans="1:25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spans="1:25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spans="1:25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spans="1:25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spans="1:25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spans="1:25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spans="1:25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spans="1:25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spans="1:25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spans="1:25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spans="1:25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spans="1:25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spans="1:25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spans="1:25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spans="1:25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spans="1:25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spans="1:25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spans="1:25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spans="1:25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spans="1:25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spans="1:25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spans="1:25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spans="1:25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spans="1:25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spans="1:25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spans="1:25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spans="1:25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spans="1:25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spans="1:25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spans="1:25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spans="1:25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spans="1:25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spans="1:25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spans="1:25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spans="1:25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spans="1:25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spans="1:25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spans="1:25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spans="1:25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spans="1:25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spans="1:25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spans="1:25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spans="1:25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spans="1:25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spans="1:25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spans="1:25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spans="1:25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spans="1:25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spans="1:25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spans="1:25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spans="1:25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spans="1:25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spans="1:25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spans="1:25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spans="1:25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spans="1:25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spans="1:25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spans="1:25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spans="1:25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spans="1:25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spans="1:25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spans="1:25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spans="1:25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spans="1:25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spans="1:25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spans="1:25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spans="1:25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spans="1:25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spans="1:25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spans="1:25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spans="1:25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spans="1:25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spans="1:25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spans="1:25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spans="1:25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spans="1:25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spans="1:25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spans="1:25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spans="1:25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spans="1:25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spans="1:25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spans="1:25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spans="1:25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spans="1:25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spans="1:25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spans="1:25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spans="1:25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spans="1:25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spans="1:25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spans="1:25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spans="1:25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spans="1:25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spans="1:25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spans="1:25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spans="1:25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spans="1:25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spans="1:25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spans="1:25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spans="1:25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spans="1:25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spans="1:25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spans="1:25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spans="1:25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spans="1:25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spans="1:25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spans="1:25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spans="1:25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spans="1:25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spans="1:25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spans="1:25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spans="1:25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spans="1:25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spans="1:25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spans="1:25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spans="1:25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spans="1:25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spans="1:25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spans="1:25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spans="1:25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spans="1:25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spans="1:25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spans="1:25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spans="1:25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spans="1:25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spans="1:25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spans="1:25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spans="1:25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spans="1:25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spans="1:25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spans="1:25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spans="1:25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spans="1:25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spans="1:25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spans="1:25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spans="1:25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spans="1:25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spans="1:25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spans="1:25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spans="1:25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spans="1:25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spans="1:25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spans="1:25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spans="1:25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spans="1:25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spans="1:25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spans="1:25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spans="1:25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spans="1:25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spans="1:25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spans="1:25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spans="1:25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spans="1:25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spans="1:25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spans="1:25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spans="1:25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spans="1:25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spans="1:25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spans="1:25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spans="1:25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spans="1:25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spans="1:25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spans="1:25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spans="1:25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spans="1:25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spans="1:25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spans="1:25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spans="1:25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spans="1:25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spans="1:25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spans="1:25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spans="1:25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spans="1:25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spans="1:25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spans="1:25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spans="1:25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spans="1:25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spans="1:25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spans="1:25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spans="1:25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spans="1:25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spans="1:25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spans="1:25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spans="1:25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spans="1:25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spans="1:25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spans="1:25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spans="1:25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spans="1:25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spans="1:25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spans="1:25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spans="1:25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spans="1:25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spans="1:25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spans="1:25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spans="1:25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spans="1:25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spans="1:25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spans="1:25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spans="1:25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spans="1:25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spans="1:25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spans="1:25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spans="1:25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spans="1:25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spans="1:25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spans="1:25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spans="1:25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spans="1:25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spans="1:25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spans="1:25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spans="1:25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spans="1:25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spans="1:25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spans="1:25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spans="1:25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spans="1:25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spans="1:25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spans="1:25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spans="1:25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spans="1:25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spans="1:25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spans="1:25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spans="1:25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spans="1:25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spans="1:25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spans="1:25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spans="1:25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spans="1:25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spans="1:25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spans="1:25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spans="1:25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spans="1:25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spans="1:25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spans="1:25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spans="1:25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spans="1:25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spans="1:25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spans="1:25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spans="1:25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spans="1:25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spans="1:25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spans="1:25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spans="1:25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spans="1:25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spans="1:25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spans="1:25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spans="1:25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spans="1:25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spans="1:25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spans="1:25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spans="1:25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spans="1:25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spans="1:25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spans="1:25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spans="1:25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spans="1:25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spans="1:25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spans="1:25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spans="1:25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spans="1:25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spans="1:25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spans="1:25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spans="1:25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spans="1:25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spans="1:25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spans="1:25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spans="1:25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spans="1:25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spans="1:25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spans="1:25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spans="1:25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spans="1:25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spans="1:25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spans="1:25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spans="1:25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spans="1:25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spans="1:25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spans="1:25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spans="1:25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spans="1:25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spans="1:25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spans="1:25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spans="1:25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spans="1:25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spans="1:25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spans="1:25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spans="1:25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spans="1:25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spans="1:25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spans="1:25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spans="1:25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spans="1:25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spans="1:25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spans="1:25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spans="1:25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spans="1:25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spans="1:25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spans="1:25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spans="1:25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spans="1:25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spans="1:25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spans="1:25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spans="1:25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spans="1:25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spans="1:25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spans="1:25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spans="1:25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spans="1:25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spans="1:25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spans="1:25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spans="1:25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spans="1:25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spans="1:25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spans="1:25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spans="1:25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spans="1:25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spans="1:25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spans="1:25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spans="1:25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spans="1:25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spans="1:25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spans="1:25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spans="1:25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spans="1:25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spans="1:25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spans="1:25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spans="1:25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spans="1:25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spans="1:25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spans="1:25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spans="1:25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spans="1:25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spans="1:25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spans="1:25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spans="1:25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spans="1:25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spans="1:25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spans="1:25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spans="1:25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spans="1:25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spans="1:25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spans="1:25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spans="1:25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spans="1:25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spans="1:25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spans="1:25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spans="1:25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spans="1:25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spans="1:25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spans="1:25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spans="1:25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spans="1:25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spans="1:25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spans="1:25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spans="1:25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spans="1:25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spans="1:25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spans="1:25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spans="1:25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spans="1:25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spans="1:25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spans="1:25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spans="1:25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spans="1:25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spans="1:25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spans="1:25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spans="1:25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spans="1:25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spans="1:25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spans="1:25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spans="1:25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spans="1:25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spans="1:25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spans="1:25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spans="1:25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spans="1:25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spans="1:25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spans="1:25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spans="1:25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spans="1:25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spans="1:25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spans="1:25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spans="1:25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spans="1:25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spans="1:25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spans="1:25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spans="1:25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spans="1:25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spans="1:25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spans="1:25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spans="1:25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spans="1:25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spans="1:25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spans="1:25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spans="1:25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spans="1:25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spans="1:25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spans="1:25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spans="1:25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spans="1:25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spans="1:25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spans="1:25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spans="1:25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spans="1:25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spans="1:25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spans="1:25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spans="1:25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spans="1:25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spans="1:25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spans="1:25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spans="1:25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spans="1:25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spans="1:25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spans="1:25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spans="1:25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spans="1:25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spans="1:25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spans="1:25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spans="1:25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spans="1:25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spans="1:25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spans="1:25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spans="1:25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spans="1:25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spans="1:25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spans="1:25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spans="1:25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spans="1:25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spans="1:25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spans="1:25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spans="1:25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spans="1:25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spans="1:25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spans="1:25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spans="1:25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spans="1:25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spans="1:25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spans="1:25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spans="1:25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spans="1:25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spans="1:25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spans="1:25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spans="1:25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spans="1:25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spans="1:25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spans="1:25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spans="1:25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spans="1:25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spans="1:25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spans="1:25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spans="1:25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spans="1:25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spans="1:25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spans="1:25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spans="1:25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spans="1:25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spans="1:25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spans="1:25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spans="1:25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spans="1:25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spans="1:25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spans="1:25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spans="1:25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spans="1:25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spans="1:25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spans="1:25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spans="1:25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spans="1:25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spans="1:25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spans="1:25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spans="1:25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spans="1:25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spans="1:25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spans="1:25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spans="1:25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spans="1:25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spans="1:25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spans="1:25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spans="1:25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spans="1:25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spans="1:25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spans="1:25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spans="1:25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spans="1:25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spans="1:25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spans="1:25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spans="1:25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spans="1:25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spans="1:25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spans="1:25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spans="1:25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spans="1:25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spans="1:25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spans="1:25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spans="1:25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spans="1:25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spans="1:25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spans="1:25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spans="1:25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spans="1:25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spans="1:25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spans="1:25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spans="1:25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spans="1:25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spans="1:25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spans="1:25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spans="1:25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spans="1:25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spans="1:25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spans="1:25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spans="1:25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spans="1:25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spans="1:25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spans="1:25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spans="1:25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spans="1:25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spans="1:25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spans="1:25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spans="1:25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spans="1:25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spans="1:25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spans="1:25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spans="1:25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spans="1:25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spans="1:25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spans="1:25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spans="1:25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spans="1:25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spans="1:25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spans="1:25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spans="1:25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spans="1:25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spans="1:25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spans="1:25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spans="1:25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spans="1:25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spans="1:25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spans="1:25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spans="1:25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spans="1:25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spans="1:25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spans="1:25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spans="1:25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spans="1:25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spans="1:25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spans="1:25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spans="1:25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spans="1:25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spans="1:25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spans="1:25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spans="1:25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spans="1:25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spans="1:25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spans="1:25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spans="1:25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spans="1:25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spans="1:25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spans="1:25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spans="1:25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spans="1:25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spans="1:25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spans="1:25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spans="1:25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spans="1:25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spans="1:25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spans="1:25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spans="1:25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spans="1:25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spans="1:25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spans="1:25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spans="1:25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spans="1:25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spans="1:25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spans="1:25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spans="1:25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spans="1:25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spans="1:25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spans="1:25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spans="1:25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spans="1:25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spans="1:25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spans="1:25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spans="1:25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spans="1:25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spans="1:25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spans="1:25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spans="1:25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spans="1:25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spans="1:25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spans="1:25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spans="1:25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spans="1:25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spans="1:25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spans="1:25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spans="1:25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spans="1:25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spans="1:25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spans="1:25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spans="1:25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spans="1:25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spans="1:25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spans="1:25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spans="1:25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spans="1:25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spans="1:25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spans="1:25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spans="1:25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spans="1:25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spans="1:25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spans="1:25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spans="1:25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spans="1:25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spans="1:25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spans="1:25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spans="1:25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spans="1:25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spans="1:25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spans="1:25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spans="1:25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spans="1:25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spans="1:25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spans="1:25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spans="1:25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spans="1:25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spans="1:25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spans="1:25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spans="1:25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spans="1:25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spans="1:25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spans="1:25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spans="1:25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spans="1:25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16" sqref="G16"/>
    </sheetView>
  </sheetViews>
  <sheetFormatPr defaultColWidth="14.42578125" defaultRowHeight="15" customHeight="1" x14ac:dyDescent="0.2"/>
  <cols>
    <col min="1" max="1" width="13.28515625" customWidth="1"/>
    <col min="2" max="2" width="17.140625" customWidth="1"/>
    <col min="3" max="3" width="11.7109375" customWidth="1"/>
    <col min="4" max="5" width="20.140625" customWidth="1"/>
    <col min="6" max="6" width="19.140625" customWidth="1"/>
    <col min="7" max="7" width="20.140625" customWidth="1"/>
    <col min="8" max="26" width="11.42578125" customWidth="1"/>
  </cols>
  <sheetData>
    <row r="1" spans="1:26" ht="66.75" customHeight="1" x14ac:dyDescent="0.2">
      <c r="A1" s="35" t="s">
        <v>64</v>
      </c>
      <c r="B1" s="36" t="s">
        <v>7</v>
      </c>
      <c r="C1" s="36" t="s">
        <v>10</v>
      </c>
      <c r="D1" s="37" t="s">
        <v>71</v>
      </c>
      <c r="E1" s="37" t="s">
        <v>72</v>
      </c>
      <c r="F1" s="38" t="s">
        <v>73</v>
      </c>
      <c r="G1" s="38" t="s">
        <v>74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0" customHeight="1" x14ac:dyDescent="0.2">
      <c r="A2" s="23">
        <v>43921</v>
      </c>
      <c r="B2" s="24">
        <v>1</v>
      </c>
      <c r="C2" s="24" t="s">
        <v>185</v>
      </c>
      <c r="D2" s="26">
        <v>50000</v>
      </c>
      <c r="E2" s="23">
        <v>43801</v>
      </c>
      <c r="F2" s="28">
        <v>7.0000000000000007E-2</v>
      </c>
      <c r="G2" s="28">
        <v>2.3099999999999999E-2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9"/>
  <sheetViews>
    <sheetView topLeftCell="A28" zoomScale="160" zoomScaleNormal="160" workbookViewId="0">
      <selection activeCell="E47" sqref="E47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75</v>
      </c>
      <c r="B2" s="45" t="s">
        <v>5</v>
      </c>
      <c r="C2" s="45" t="s">
        <v>76</v>
      </c>
      <c r="D2" s="46" t="s">
        <v>77</v>
      </c>
      <c r="E2" s="46" t="s">
        <v>78</v>
      </c>
      <c r="F2" s="46" t="s">
        <v>79</v>
      </c>
      <c r="G2" s="47" t="s">
        <v>80</v>
      </c>
      <c r="H2" s="46" t="s">
        <v>81</v>
      </c>
      <c r="I2" s="46" t="s">
        <v>82</v>
      </c>
      <c r="J2" s="46" t="s">
        <v>83</v>
      </c>
      <c r="K2" s="46" t="s">
        <v>84</v>
      </c>
      <c r="L2" s="46" t="s">
        <v>85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 t="s">
        <v>65</v>
      </c>
      <c r="D3" s="53">
        <v>0</v>
      </c>
      <c r="E3" s="53">
        <v>0</v>
      </c>
      <c r="F3" s="53">
        <f t="shared" ref="F3:F36" si="0">D3+E3</f>
        <v>0</v>
      </c>
      <c r="G3" s="54">
        <f t="shared" ref="G3:G33" si="1">EXP(-($I$1/365)*(B3-$B$3))</f>
        <v>1</v>
      </c>
      <c r="H3" s="53">
        <f t="shared" ref="H3:H36" si="2">F3*G3</f>
        <v>0</v>
      </c>
      <c r="I3" s="53"/>
      <c r="J3" s="44" t="s">
        <v>86</v>
      </c>
      <c r="K3" s="44" t="s">
        <v>87</v>
      </c>
      <c r="L3" s="41">
        <f t="shared" ref="L3:L33" si="3">F3</f>
        <v>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 t="s">
        <v>29</v>
      </c>
      <c r="D4" s="53">
        <v>0</v>
      </c>
      <c r="E4" s="53">
        <v>0</v>
      </c>
      <c r="F4" s="53">
        <f t="shared" si="0"/>
        <v>0</v>
      </c>
      <c r="G4" s="54">
        <f t="shared" si="1"/>
        <v>0.99263030407150599</v>
      </c>
      <c r="H4" s="53">
        <f t="shared" si="2"/>
        <v>0</v>
      </c>
      <c r="I4" s="53">
        <f>(B4-B3)/($B$33-$B$3)*$H$37</f>
        <v>13612.063410362714</v>
      </c>
      <c r="J4" s="44" t="s">
        <v>86</v>
      </c>
      <c r="K4" s="44" t="s">
        <v>87</v>
      </c>
      <c r="L4" s="41">
        <f t="shared" si="3"/>
        <v>0</v>
      </c>
      <c r="M4" s="41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 t="s">
        <v>29</v>
      </c>
      <c r="D5" s="53">
        <v>0</v>
      </c>
      <c r="E5" s="53">
        <v>0</v>
      </c>
      <c r="F5" s="53">
        <f t="shared" si="0"/>
        <v>0</v>
      </c>
      <c r="G5" s="54">
        <f t="shared" si="1"/>
        <v>0.9848124031642107</v>
      </c>
      <c r="H5" s="53">
        <f t="shared" si="2"/>
        <v>0</v>
      </c>
      <c r="I5" s="53">
        <f t="shared" ref="I5:I33" si="4">(B5-B4)/($B$33-$B$3)*$H$37</f>
        <v>14550.826404180831</v>
      </c>
      <c r="J5" s="44" t="s">
        <v>86</v>
      </c>
      <c r="K5" s="44" t="s">
        <v>87</v>
      </c>
      <c r="L5" s="41">
        <f t="shared" si="3"/>
        <v>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 t="s">
        <v>29</v>
      </c>
      <c r="D6" s="53">
        <v>45000</v>
      </c>
      <c r="E6" s="53"/>
      <c r="F6" s="53">
        <f t="shared" si="0"/>
        <v>45000</v>
      </c>
      <c r="G6" s="54">
        <f t="shared" si="1"/>
        <v>0.97755463520628094</v>
      </c>
      <c r="H6" s="53">
        <f t="shared" si="2"/>
        <v>43989.958584282642</v>
      </c>
      <c r="I6" s="53">
        <f t="shared" si="4"/>
        <v>13612.063410362714</v>
      </c>
      <c r="J6" s="44" t="s">
        <v>86</v>
      </c>
      <c r="K6" s="44" t="s">
        <v>87</v>
      </c>
      <c r="L6" s="41">
        <f t="shared" si="3"/>
        <v>45000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 t="s">
        <v>29</v>
      </c>
      <c r="D7" s="53">
        <v>0</v>
      </c>
      <c r="E7" s="53"/>
      <c r="F7" s="53">
        <f t="shared" si="0"/>
        <v>0</v>
      </c>
      <c r="G7" s="54">
        <f t="shared" si="1"/>
        <v>0.96985546942606782</v>
      </c>
      <c r="H7" s="53">
        <f t="shared" si="2"/>
        <v>0</v>
      </c>
      <c r="I7" s="53">
        <f t="shared" si="4"/>
        <v>14550.826404180831</v>
      </c>
      <c r="J7" s="44" t="s">
        <v>86</v>
      </c>
      <c r="K7" s="44" t="s">
        <v>87</v>
      </c>
      <c r="L7" s="41">
        <f t="shared" si="3"/>
        <v>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 t="s">
        <v>29</v>
      </c>
      <c r="D8" s="53">
        <v>0</v>
      </c>
      <c r="E8" s="53"/>
      <c r="F8" s="53">
        <f t="shared" si="0"/>
        <v>0</v>
      </c>
      <c r="G8" s="54">
        <f t="shared" si="1"/>
        <v>0.96246240437507924</v>
      </c>
      <c r="H8" s="53">
        <f t="shared" si="2"/>
        <v>0</v>
      </c>
      <c r="I8" s="53">
        <f t="shared" si="4"/>
        <v>14081.444907271773</v>
      </c>
      <c r="J8" s="44" t="s">
        <v>86</v>
      </c>
      <c r="K8" s="44" t="s">
        <v>87</v>
      </c>
      <c r="L8" s="41">
        <f t="shared" si="3"/>
        <v>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 t="s">
        <v>29</v>
      </c>
      <c r="D9" s="53">
        <v>45000</v>
      </c>
      <c r="E9" s="53"/>
      <c r="F9" s="53">
        <f t="shared" si="0"/>
        <v>45000</v>
      </c>
      <c r="G9" s="54">
        <f t="shared" si="1"/>
        <v>0.9548821041630684</v>
      </c>
      <c r="H9" s="53">
        <f t="shared" si="2"/>
        <v>42969.69468733808</v>
      </c>
      <c r="I9" s="53">
        <f t="shared" si="4"/>
        <v>14550.826404180831</v>
      </c>
      <c r="J9" s="44" t="s">
        <v>86</v>
      </c>
      <c r="K9" s="44" t="s">
        <v>87</v>
      </c>
      <c r="L9" s="41">
        <f t="shared" si="3"/>
        <v>45000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 t="s">
        <v>29</v>
      </c>
      <c r="D10" s="53">
        <v>0</v>
      </c>
      <c r="E10" s="53"/>
      <c r="F10" s="53">
        <f t="shared" si="0"/>
        <v>0</v>
      </c>
      <c r="G10" s="54">
        <f t="shared" si="1"/>
        <v>0.94760317886476597</v>
      </c>
      <c r="H10" s="53">
        <f t="shared" si="2"/>
        <v>0</v>
      </c>
      <c r="I10" s="53">
        <f t="shared" si="4"/>
        <v>14081.444907271773</v>
      </c>
      <c r="J10" s="44" t="s">
        <v>86</v>
      </c>
      <c r="K10" s="44" t="s">
        <v>87</v>
      </c>
      <c r="L10" s="41">
        <f t="shared" si="3"/>
        <v>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 t="s">
        <v>29</v>
      </c>
      <c r="D11" s="53">
        <v>0</v>
      </c>
      <c r="E11" s="53"/>
      <c r="F11" s="53">
        <f t="shared" si="0"/>
        <v>0</v>
      </c>
      <c r="G11" s="54">
        <f t="shared" si="1"/>
        <v>0.94013990908404699</v>
      </c>
      <c r="H11" s="53">
        <f t="shared" si="2"/>
        <v>0</v>
      </c>
      <c r="I11" s="53">
        <f t="shared" si="4"/>
        <v>14550.826404180831</v>
      </c>
      <c r="J11" s="44" t="s">
        <v>86</v>
      </c>
      <c r="K11" s="44" t="s">
        <v>87</v>
      </c>
      <c r="L11" s="41">
        <f t="shared" si="3"/>
        <v>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 t="s">
        <v>29</v>
      </c>
      <c r="D12" s="53">
        <v>45000</v>
      </c>
      <c r="E12" s="53"/>
      <c r="F12" s="53">
        <f t="shared" si="0"/>
        <v>45000</v>
      </c>
      <c r="G12" s="54">
        <f t="shared" si="1"/>
        <v>0.93273541959982997</v>
      </c>
      <c r="H12" s="53">
        <f t="shared" si="2"/>
        <v>41973.093881992347</v>
      </c>
      <c r="I12" s="53">
        <f t="shared" si="4"/>
        <v>14550.826404180831</v>
      </c>
      <c r="J12" s="44" t="s">
        <v>86</v>
      </c>
      <c r="K12" s="44" t="s">
        <v>87</v>
      </c>
      <c r="L12" s="41">
        <f t="shared" si="3"/>
        <v>45000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 t="s">
        <v>29</v>
      </c>
      <c r="D13" s="53">
        <v>0</v>
      </c>
      <c r="E13" s="53"/>
      <c r="F13" s="53">
        <f t="shared" si="0"/>
        <v>0</v>
      </c>
      <c r="G13" s="54">
        <f t="shared" si="1"/>
        <v>0.92562531520814839</v>
      </c>
      <c r="H13" s="53">
        <f t="shared" si="2"/>
        <v>0</v>
      </c>
      <c r="I13" s="53">
        <f t="shared" si="4"/>
        <v>14081.444907271773</v>
      </c>
      <c r="J13" s="44" t="s">
        <v>86</v>
      </c>
      <c r="K13" s="44" t="s">
        <v>87</v>
      </c>
      <c r="L13" s="41">
        <f t="shared" si="3"/>
        <v>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 t="s">
        <v>29</v>
      </c>
      <c r="D14" s="53">
        <v>0</v>
      </c>
      <c r="E14" s="53"/>
      <c r="F14" s="53">
        <f t="shared" si="0"/>
        <v>0</v>
      </c>
      <c r="G14" s="54">
        <f t="shared" si="1"/>
        <v>0.91833514185569354</v>
      </c>
      <c r="H14" s="53">
        <f t="shared" si="2"/>
        <v>0</v>
      </c>
      <c r="I14" s="53">
        <f t="shared" si="4"/>
        <v>14550.826404180831</v>
      </c>
      <c r="J14" s="44" t="s">
        <v>86</v>
      </c>
      <c r="K14" s="44" t="s">
        <v>87</v>
      </c>
      <c r="L14" s="41">
        <f t="shared" si="3"/>
        <v>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 t="s">
        <v>29</v>
      </c>
      <c r="D15" s="53">
        <v>45000</v>
      </c>
      <c r="E15" s="53"/>
      <c r="F15" s="53">
        <f t="shared" si="0"/>
        <v>45000</v>
      </c>
      <c r="G15" s="54">
        <f t="shared" si="1"/>
        <v>0.91133480865515415</v>
      </c>
      <c r="H15" s="53">
        <f t="shared" si="2"/>
        <v>41010.066389481937</v>
      </c>
      <c r="I15" s="53">
        <f t="shared" si="4"/>
        <v>14081.444907271773</v>
      </c>
      <c r="J15" s="44" t="s">
        <v>86</v>
      </c>
      <c r="K15" s="44" t="s">
        <v>87</v>
      </c>
      <c r="L15" s="41">
        <f t="shared" si="3"/>
        <v>45000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 t="s">
        <v>29</v>
      </c>
      <c r="D16" s="53">
        <v>0</v>
      </c>
      <c r="E16" s="53"/>
      <c r="F16" s="53">
        <f t="shared" si="0"/>
        <v>0</v>
      </c>
      <c r="G16" s="54">
        <f t="shared" si="1"/>
        <v>0.9041571865352056</v>
      </c>
      <c r="H16" s="53">
        <f t="shared" si="2"/>
        <v>0</v>
      </c>
      <c r="I16" s="53">
        <f t="shared" si="4"/>
        <v>14550.826404180831</v>
      </c>
      <c r="J16" s="44" t="s">
        <v>86</v>
      </c>
      <c r="K16" s="44" t="s">
        <v>87</v>
      </c>
      <c r="L16" s="41">
        <f t="shared" si="3"/>
        <v>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 t="s">
        <v>29</v>
      </c>
      <c r="D17" s="53">
        <v>0</v>
      </c>
      <c r="E17" s="53"/>
      <c r="F17" s="53">
        <f t="shared" si="0"/>
        <v>0</v>
      </c>
      <c r="G17" s="54">
        <f t="shared" si="1"/>
        <v>0.89703609496671577</v>
      </c>
      <c r="H17" s="53">
        <f t="shared" si="2"/>
        <v>0</v>
      </c>
      <c r="I17" s="53">
        <f t="shared" si="4"/>
        <v>14550.826404180831</v>
      </c>
      <c r="J17" s="44" t="s">
        <v>86</v>
      </c>
      <c r="K17" s="44" t="s">
        <v>87</v>
      </c>
      <c r="L17" s="41">
        <f t="shared" si="3"/>
        <v>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 t="s">
        <v>29</v>
      </c>
      <c r="D18" s="53">
        <v>49500</v>
      </c>
      <c r="E18" s="53"/>
      <c r="F18" s="53">
        <f t="shared" si="0"/>
        <v>49500</v>
      </c>
      <c r="G18" s="54">
        <f t="shared" si="1"/>
        <v>0.89065236009490811</v>
      </c>
      <c r="H18" s="53">
        <f t="shared" si="2"/>
        <v>44087.291824697953</v>
      </c>
      <c r="I18" s="53">
        <f t="shared" si="4"/>
        <v>13142.681913453654</v>
      </c>
      <c r="J18" s="44" t="s">
        <v>86</v>
      </c>
      <c r="K18" s="44" t="s">
        <v>87</v>
      </c>
      <c r="L18" s="41">
        <f t="shared" si="3"/>
        <v>49500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 t="s">
        <v>29</v>
      </c>
      <c r="D19" s="53">
        <v>0</v>
      </c>
      <c r="E19" s="53"/>
      <c r="F19" s="53">
        <f t="shared" si="0"/>
        <v>0</v>
      </c>
      <c r="G19" s="54">
        <f t="shared" si="1"/>
        <v>0.88363763178618115</v>
      </c>
      <c r="H19" s="53">
        <f t="shared" si="2"/>
        <v>0</v>
      </c>
      <c r="I19" s="53">
        <f t="shared" si="4"/>
        <v>14550.826404180831</v>
      </c>
      <c r="J19" s="44" t="s">
        <v>86</v>
      </c>
      <c r="K19" s="44" t="s">
        <v>87</v>
      </c>
      <c r="L19" s="41">
        <f t="shared" si="3"/>
        <v>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 t="s">
        <v>29</v>
      </c>
      <c r="D20" s="53">
        <v>0</v>
      </c>
      <c r="E20" s="53"/>
      <c r="F20" s="53">
        <f t="shared" si="0"/>
        <v>0</v>
      </c>
      <c r="G20" s="54">
        <f t="shared" si="1"/>
        <v>0.87690179258205458</v>
      </c>
      <c r="H20" s="53">
        <f t="shared" si="2"/>
        <v>0</v>
      </c>
      <c r="I20" s="53">
        <f t="shared" si="4"/>
        <v>14081.444907271773</v>
      </c>
      <c r="J20" s="44" t="s">
        <v>86</v>
      </c>
      <c r="K20" s="44" t="s">
        <v>87</v>
      </c>
      <c r="L20" s="41">
        <f t="shared" si="3"/>
        <v>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 t="s">
        <v>29</v>
      </c>
      <c r="D21" s="53">
        <v>49500</v>
      </c>
      <c r="E21" s="53"/>
      <c r="F21" s="53">
        <f t="shared" si="0"/>
        <v>49500</v>
      </c>
      <c r="G21" s="54">
        <f t="shared" si="1"/>
        <v>0.86999536297607083</v>
      </c>
      <c r="H21" s="53">
        <f t="shared" si="2"/>
        <v>43064.770467315509</v>
      </c>
      <c r="I21" s="53">
        <f t="shared" si="4"/>
        <v>14550.826404180831</v>
      </c>
      <c r="J21" s="44" t="s">
        <v>86</v>
      </c>
      <c r="K21" s="44" t="s">
        <v>87</v>
      </c>
      <c r="L21" s="41">
        <f t="shared" si="3"/>
        <v>49500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 t="s">
        <v>29</v>
      </c>
      <c r="D22" s="53">
        <v>0</v>
      </c>
      <c r="E22" s="53"/>
      <c r="F22" s="53">
        <f t="shared" si="0"/>
        <v>0</v>
      </c>
      <c r="G22" s="54">
        <f t="shared" si="1"/>
        <v>0.86336351677289713</v>
      </c>
      <c r="H22" s="53">
        <f t="shared" si="2"/>
        <v>0</v>
      </c>
      <c r="I22" s="53">
        <f t="shared" si="4"/>
        <v>14081.444907271773</v>
      </c>
      <c r="J22" s="44" t="s">
        <v>86</v>
      </c>
      <c r="K22" s="44" t="s">
        <v>87</v>
      </c>
      <c r="L22" s="41">
        <f t="shared" si="3"/>
        <v>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 t="s">
        <v>29</v>
      </c>
      <c r="D23" s="53">
        <v>0</v>
      </c>
      <c r="E23" s="53"/>
      <c r="F23" s="53">
        <f t="shared" si="0"/>
        <v>0</v>
      </c>
      <c r="G23" s="54">
        <f t="shared" si="1"/>
        <v>0.85656371387203956</v>
      </c>
      <c r="H23" s="53">
        <f t="shared" si="2"/>
        <v>0</v>
      </c>
      <c r="I23" s="53">
        <f t="shared" si="4"/>
        <v>14550.826404180831</v>
      </c>
      <c r="J23" s="44" t="s">
        <v>86</v>
      </c>
      <c r="K23" s="44" t="s">
        <v>87</v>
      </c>
      <c r="L23" s="41">
        <f t="shared" si="3"/>
        <v>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 t="s">
        <v>29</v>
      </c>
      <c r="D24" s="53">
        <v>49500</v>
      </c>
      <c r="E24" s="53"/>
      <c r="F24" s="53">
        <f t="shared" si="0"/>
        <v>49500</v>
      </c>
      <c r="G24" s="54">
        <f t="shared" si="1"/>
        <v>0.84981746583954543</v>
      </c>
      <c r="H24" s="53">
        <f t="shared" si="2"/>
        <v>42065.964559057502</v>
      </c>
      <c r="I24" s="53">
        <f t="shared" si="4"/>
        <v>14550.826404180831</v>
      </c>
      <c r="J24" s="44" t="s">
        <v>86</v>
      </c>
      <c r="K24" s="44" t="s">
        <v>87</v>
      </c>
      <c r="L24" s="41">
        <f t="shared" si="3"/>
        <v>49500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 t="s">
        <v>29</v>
      </c>
      <c r="D25" s="53">
        <v>0</v>
      </c>
      <c r="E25" s="53"/>
      <c r="F25" s="53">
        <f t="shared" si="0"/>
        <v>0</v>
      </c>
      <c r="G25" s="54">
        <f t="shared" si="1"/>
        <v>0.84333943276711665</v>
      </c>
      <c r="H25" s="53">
        <f t="shared" si="2"/>
        <v>0</v>
      </c>
      <c r="I25" s="53">
        <f t="shared" si="4"/>
        <v>14081.444907271773</v>
      </c>
      <c r="J25" s="44" t="s">
        <v>86</v>
      </c>
      <c r="K25" s="44" t="s">
        <v>87</v>
      </c>
      <c r="L25" s="41">
        <f t="shared" si="3"/>
        <v>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 t="s">
        <v>29</v>
      </c>
      <c r="D26" s="53">
        <v>0</v>
      </c>
      <c r="E26" s="53"/>
      <c r="F26" s="53">
        <f t="shared" si="0"/>
        <v>0</v>
      </c>
      <c r="G26" s="54">
        <f t="shared" si="1"/>
        <v>0.83669733843497252</v>
      </c>
      <c r="H26" s="53">
        <f t="shared" si="2"/>
        <v>0</v>
      </c>
      <c r="I26" s="53">
        <f t="shared" si="4"/>
        <v>14550.826404180831</v>
      </c>
      <c r="J26" s="44" t="s">
        <v>86</v>
      </c>
      <c r="K26" s="44" t="s">
        <v>87</v>
      </c>
      <c r="L26" s="41">
        <f t="shared" si="3"/>
        <v>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 t="s">
        <v>29</v>
      </c>
      <c r="D27" s="53">
        <v>49500</v>
      </c>
      <c r="E27" s="53"/>
      <c r="F27" s="53">
        <f t="shared" si="0"/>
        <v>49500</v>
      </c>
      <c r="G27" s="54">
        <f t="shared" si="1"/>
        <v>0.83031931815665272</v>
      </c>
      <c r="H27" s="53">
        <f t="shared" si="2"/>
        <v>41100.806248754307</v>
      </c>
      <c r="I27" s="53">
        <f t="shared" si="4"/>
        <v>14081.444907271773</v>
      </c>
      <c r="J27" s="44" t="s">
        <v>86</v>
      </c>
      <c r="K27" s="44" t="s">
        <v>87</v>
      </c>
      <c r="L27" s="41">
        <f t="shared" si="3"/>
        <v>49500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 t="s">
        <v>29</v>
      </c>
      <c r="D28" s="53">
        <v>0</v>
      </c>
      <c r="E28" s="53"/>
      <c r="F28" s="53">
        <f t="shared" si="0"/>
        <v>0</v>
      </c>
      <c r="G28" s="54">
        <f t="shared" si="1"/>
        <v>0.82377976952093623</v>
      </c>
      <c r="H28" s="53">
        <f t="shared" si="2"/>
        <v>0</v>
      </c>
      <c r="I28" s="53">
        <f t="shared" si="4"/>
        <v>14550.826404180831</v>
      </c>
      <c r="J28" s="44" t="s">
        <v>86</v>
      </c>
      <c r="K28" s="44" t="s">
        <v>87</v>
      </c>
      <c r="L28" s="41">
        <f t="shared" si="3"/>
        <v>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 t="s">
        <v>29</v>
      </c>
      <c r="D29" s="53">
        <v>0</v>
      </c>
      <c r="E29" s="53"/>
      <c r="F29" s="53">
        <f t="shared" si="0"/>
        <v>0</v>
      </c>
      <c r="G29" s="54">
        <f t="shared" si="1"/>
        <v>0.81729172600550748</v>
      </c>
      <c r="H29" s="53">
        <f t="shared" si="2"/>
        <v>0</v>
      </c>
      <c r="I29" s="53">
        <f t="shared" si="4"/>
        <v>14550.826404180831</v>
      </c>
      <c r="J29" s="44" t="s">
        <v>86</v>
      </c>
      <c r="K29" s="44" t="s">
        <v>87</v>
      </c>
      <c r="L29" s="41">
        <f t="shared" si="3"/>
        <v>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 t="s">
        <v>29</v>
      </c>
      <c r="D30" s="53">
        <v>54450</v>
      </c>
      <c r="E30" s="53"/>
      <c r="F30" s="53">
        <f t="shared" si="0"/>
        <v>54450</v>
      </c>
      <c r="G30" s="54">
        <f t="shared" si="1"/>
        <v>0.81147548993539176</v>
      </c>
      <c r="H30" s="53">
        <f t="shared" si="2"/>
        <v>44184.840426982082</v>
      </c>
      <c r="I30" s="53">
        <f t="shared" si="4"/>
        <v>13142.681913453654</v>
      </c>
      <c r="J30" s="44" t="s">
        <v>86</v>
      </c>
      <c r="K30" s="44" t="s">
        <v>87</v>
      </c>
      <c r="L30" s="41">
        <f t="shared" si="3"/>
        <v>54450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 t="s">
        <v>29</v>
      </c>
      <c r="D31" s="53">
        <v>0</v>
      </c>
      <c r="E31" s="53"/>
      <c r="F31" s="53">
        <f t="shared" si="0"/>
        <v>0</v>
      </c>
      <c r="G31" s="54">
        <f t="shared" si="1"/>
        <v>0.80508435423966274</v>
      </c>
      <c r="H31" s="53">
        <f t="shared" si="2"/>
        <v>0</v>
      </c>
      <c r="I31" s="53">
        <f t="shared" si="4"/>
        <v>14550.826404180831</v>
      </c>
      <c r="J31" s="44" t="s">
        <v>86</v>
      </c>
      <c r="K31" s="44" t="s">
        <v>87</v>
      </c>
      <c r="L31" s="41">
        <f t="shared" si="3"/>
        <v>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 t="s">
        <v>29</v>
      </c>
      <c r="D32" s="53">
        <v>0</v>
      </c>
      <c r="E32" s="53"/>
      <c r="F32" s="53">
        <f t="shared" si="0"/>
        <v>0</v>
      </c>
      <c r="G32" s="54">
        <f t="shared" si="1"/>
        <v>0.79894731507242556</v>
      </c>
      <c r="H32" s="53">
        <f t="shared" si="2"/>
        <v>0</v>
      </c>
      <c r="I32" s="53">
        <f t="shared" si="4"/>
        <v>14081.444907271773</v>
      </c>
      <c r="J32" s="44" t="s">
        <v>86</v>
      </c>
      <c r="K32" s="44" t="s">
        <v>87</v>
      </c>
      <c r="L32" s="41">
        <f t="shared" si="3"/>
        <v>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 t="s">
        <v>29</v>
      </c>
      <c r="D33" s="53">
        <v>54450</v>
      </c>
      <c r="E33" s="53"/>
      <c r="F33" s="53">
        <f t="shared" si="0"/>
        <v>54450</v>
      </c>
      <c r="G33" s="54">
        <f t="shared" si="1"/>
        <v>0.79265485058311258</v>
      </c>
      <c r="H33" s="53">
        <f t="shared" si="2"/>
        <v>43160.056614250483</v>
      </c>
      <c r="I33" s="53">
        <f t="shared" si="4"/>
        <v>14550.826404180831</v>
      </c>
      <c r="J33" s="44" t="s">
        <v>86</v>
      </c>
      <c r="K33" s="44" t="s">
        <v>87</v>
      </c>
      <c r="L33" s="41">
        <f t="shared" si="3"/>
        <v>54450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54"/>
      <c r="H34" s="53"/>
      <c r="I34" s="53"/>
      <c r="J34" s="44"/>
      <c r="K34" s="44"/>
      <c r="L34" s="41"/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41"/>
      <c r="E35" s="53"/>
      <c r="F35" s="53"/>
      <c r="G35" s="54"/>
      <c r="H35" s="53"/>
      <c r="I35" s="53"/>
      <c r="J35" s="44"/>
      <c r="K35" s="44"/>
      <c r="L35" s="41"/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5"/>
      <c r="B36" s="40"/>
      <c r="C36" s="39"/>
      <c r="D36" s="41"/>
      <c r="E36" s="41"/>
      <c r="F36" s="41">
        <f t="shared" si="0"/>
        <v>0</v>
      </c>
      <c r="G36" s="42"/>
      <c r="H36" s="53">
        <f t="shared" si="2"/>
        <v>0</v>
      </c>
      <c r="I36" s="56"/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39"/>
      <c r="B37" s="41"/>
      <c r="C37" s="39"/>
      <c r="D37" s="57">
        <f>SUM(D3:D36)</f>
        <v>486900</v>
      </c>
      <c r="E37" s="57">
        <f>SUM(E3:E35)</f>
        <v>0</v>
      </c>
      <c r="F37" s="57">
        <f>SUM(F3:F36)</f>
        <v>486900</v>
      </c>
      <c r="G37" s="42"/>
      <c r="H37" s="57">
        <f>SUM(H3:H36)</f>
        <v>427606.54368415283</v>
      </c>
      <c r="I37" s="57">
        <f>SUM(I3:I36)</f>
        <v>427606.54368415294</v>
      </c>
      <c r="J37" s="44"/>
      <c r="K37" s="41"/>
      <c r="L37" s="44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40"/>
      <c r="C38" s="39"/>
      <c r="D38" s="41"/>
      <c r="E38" s="41"/>
      <c r="F38" s="41"/>
      <c r="G38" s="42"/>
      <c r="H38" s="41"/>
      <c r="I38" s="44"/>
      <c r="J38" s="44"/>
      <c r="K38" s="44"/>
      <c r="L38" s="44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40"/>
      <c r="C39" s="39"/>
      <c r="D39" s="41"/>
      <c r="E39" s="41"/>
      <c r="F39" s="41"/>
      <c r="G39" s="42"/>
      <c r="H39" s="41"/>
      <c r="I39" s="44"/>
      <c r="J39" s="44"/>
      <c r="K39" s="44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40"/>
      <c r="C40" s="39"/>
      <c r="D40" s="41"/>
      <c r="E40" s="41"/>
      <c r="F40" s="41"/>
      <c r="G40" s="42"/>
      <c r="H40" s="41"/>
      <c r="I40" s="44"/>
      <c r="J40" s="44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0"/>
      <c r="C41" s="39"/>
      <c r="D41" s="41"/>
      <c r="E41" s="41"/>
      <c r="F41" s="41"/>
      <c r="G41" s="42"/>
      <c r="H41" s="41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2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11" customWidth="1"/>
    <col min="7" max="7" width="11.7109375" customWidth="1"/>
    <col min="8" max="8" width="14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35" t="s">
        <v>88</v>
      </c>
      <c r="C1" s="136"/>
      <c r="D1" s="136"/>
      <c r="E1" s="137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75</v>
      </c>
      <c r="B2" s="61" t="s">
        <v>5</v>
      </c>
      <c r="C2" s="45" t="s">
        <v>89</v>
      </c>
      <c r="D2" s="46" t="s">
        <v>90</v>
      </c>
      <c r="E2" s="47" t="s">
        <v>80</v>
      </c>
      <c r="F2" s="46" t="s">
        <v>81</v>
      </c>
      <c r="G2" s="62" t="s">
        <v>91</v>
      </c>
      <c r="H2" s="62" t="s">
        <v>92</v>
      </c>
      <c r="I2" s="62" t="s">
        <v>93</v>
      </c>
      <c r="J2" s="62" t="s">
        <v>82</v>
      </c>
      <c r="K2" s="46" t="s">
        <v>83</v>
      </c>
      <c r="L2" s="46" t="s">
        <v>84</v>
      </c>
      <c r="M2" s="46" t="s">
        <v>85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v>50000</v>
      </c>
      <c r="E3" s="54">
        <f>EXP(-($H$1/365)*(B33-$B$3))</f>
        <v>0.79265485058311258</v>
      </c>
      <c r="F3" s="53">
        <f t="shared" ref="F3:F7" si="0">D3*E3</f>
        <v>39632.742529155628</v>
      </c>
      <c r="G3" s="53">
        <f>F3</f>
        <v>39632.742529155628</v>
      </c>
      <c r="H3" s="63"/>
      <c r="I3" s="53">
        <v>10367.257470844372</v>
      </c>
      <c r="J3" s="53"/>
      <c r="K3" s="44" t="s">
        <v>94</v>
      </c>
      <c r="L3" s="44" t="s">
        <v>87</v>
      </c>
      <c r="M3" s="41">
        <f>D3</f>
        <v>50000</v>
      </c>
      <c r="N3" s="44"/>
      <c r="O3" s="41">
        <f>D3-F3</f>
        <v>10367.257470844372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/>
      <c r="E4" s="54">
        <f t="shared" ref="E4:E32" si="1">EXP(-($H$1/365)*(B4-$B$3))</f>
        <v>0.99263030407150599</v>
      </c>
      <c r="F4" s="53">
        <f t="shared" si="0"/>
        <v>0</v>
      </c>
      <c r="G4" s="53">
        <f t="shared" ref="G4:G35" si="2">G3*EXP($H$1/365*(B4-B3))</f>
        <v>39926.992321907404</v>
      </c>
      <c r="H4" s="53">
        <f t="shared" ref="H4:H35" si="3">G4-G3</f>
        <v>294.24979275177611</v>
      </c>
      <c r="I4" s="53"/>
      <c r="J4" s="53">
        <f>$I$3/30</f>
        <v>345.57524902814572</v>
      </c>
      <c r="K4" s="44" t="s">
        <v>94</v>
      </c>
      <c r="L4" s="44" t="s">
        <v>95</v>
      </c>
      <c r="M4" s="41">
        <f t="shared" ref="M4:M33" si="4">H4</f>
        <v>294.24979275177611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/>
      <c r="E5" s="54">
        <f t="shared" si="1"/>
        <v>0.9848124031642107</v>
      </c>
      <c r="F5" s="53">
        <f t="shared" si="0"/>
        <v>0</v>
      </c>
      <c r="G5" s="53">
        <f t="shared" si="2"/>
        <v>40243.951438685472</v>
      </c>
      <c r="H5" s="53">
        <f t="shared" si="3"/>
        <v>316.95911677806725</v>
      </c>
      <c r="I5" s="53"/>
      <c r="J5" s="53">
        <f t="shared" ref="J5:J33" si="5">$I$3/30</f>
        <v>345.57524902814572</v>
      </c>
      <c r="K5" s="44" t="s">
        <v>94</v>
      </c>
      <c r="L5" s="44" t="s">
        <v>95</v>
      </c>
      <c r="M5" s="41">
        <f t="shared" si="4"/>
        <v>316.95911677806725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/>
      <c r="E6" s="54">
        <f t="shared" si="1"/>
        <v>0.97755463520628094</v>
      </c>
      <c r="F6" s="53">
        <f t="shared" si="0"/>
        <v>0</v>
      </c>
      <c r="G6" s="53">
        <f t="shared" si="2"/>
        <v>40542.739097945596</v>
      </c>
      <c r="H6" s="53">
        <f t="shared" si="3"/>
        <v>298.7876592601242</v>
      </c>
      <c r="I6" s="53"/>
      <c r="J6" s="53">
        <f t="shared" si="5"/>
        <v>345.57524902814572</v>
      </c>
      <c r="K6" s="44" t="s">
        <v>94</v>
      </c>
      <c r="L6" s="44" t="s">
        <v>95</v>
      </c>
      <c r="M6" s="41">
        <f t="shared" si="4"/>
        <v>298.7876592601242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/>
      <c r="E7" s="54">
        <f t="shared" si="1"/>
        <v>0.96985546942606782</v>
      </c>
      <c r="F7" s="53">
        <f t="shared" si="0"/>
        <v>0</v>
      </c>
      <c r="G7" s="53">
        <f t="shared" si="2"/>
        <v>40864.586300275369</v>
      </c>
      <c r="H7" s="53">
        <f t="shared" si="3"/>
        <v>321.8472023297727</v>
      </c>
      <c r="I7" s="53"/>
      <c r="J7" s="53">
        <f t="shared" si="5"/>
        <v>345.57524902814572</v>
      </c>
      <c r="K7" s="44" t="s">
        <v>94</v>
      </c>
      <c r="L7" s="44" t="s">
        <v>95</v>
      </c>
      <c r="M7" s="41">
        <f t="shared" si="4"/>
        <v>321.8472023297727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/>
      <c r="E8" s="54">
        <f t="shared" si="1"/>
        <v>0.96246240437507924</v>
      </c>
      <c r="F8" s="53"/>
      <c r="G8" s="53">
        <f t="shared" si="2"/>
        <v>41178.483802584386</v>
      </c>
      <c r="H8" s="53">
        <f t="shared" si="3"/>
        <v>313.897502309017</v>
      </c>
      <c r="I8" s="53"/>
      <c r="J8" s="53">
        <f t="shared" si="5"/>
        <v>345.57524902814572</v>
      </c>
      <c r="K8" s="44" t="s">
        <v>94</v>
      </c>
      <c r="L8" s="44" t="s">
        <v>95</v>
      </c>
      <c r="M8" s="41">
        <f t="shared" si="4"/>
        <v>313.897502309017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/>
      <c r="E9" s="54">
        <f t="shared" si="1"/>
        <v>0.9548821041630684</v>
      </c>
      <c r="F9" s="53"/>
      <c r="G9" s="53">
        <f t="shared" si="2"/>
        <v>41505.377843365051</v>
      </c>
      <c r="H9" s="53">
        <f t="shared" si="3"/>
        <v>326.89404078066582</v>
      </c>
      <c r="I9" s="53"/>
      <c r="J9" s="53">
        <f t="shared" si="5"/>
        <v>345.57524902814572</v>
      </c>
      <c r="K9" s="44" t="s">
        <v>94</v>
      </c>
      <c r="L9" s="44" t="s">
        <v>95</v>
      </c>
      <c r="M9" s="41">
        <f t="shared" si="4"/>
        <v>326.89404078066582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/>
      <c r="E10" s="54">
        <f t="shared" si="1"/>
        <v>0.94760317886476597</v>
      </c>
      <c r="F10" s="53"/>
      <c r="G10" s="53">
        <f t="shared" si="2"/>
        <v>41824.197526052907</v>
      </c>
      <c r="H10" s="53">
        <f t="shared" si="3"/>
        <v>318.81968268785567</v>
      </c>
      <c r="I10" s="53"/>
      <c r="J10" s="53">
        <f t="shared" si="5"/>
        <v>345.57524902814572</v>
      </c>
      <c r="K10" s="44" t="s">
        <v>94</v>
      </c>
      <c r="L10" s="44" t="s">
        <v>95</v>
      </c>
      <c r="M10" s="41">
        <f t="shared" si="4"/>
        <v>318.81968268785567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/>
      <c r="E11" s="54">
        <f t="shared" si="1"/>
        <v>0.94013990908404699</v>
      </c>
      <c r="F11" s="53"/>
      <c r="G11" s="53">
        <f t="shared" si="2"/>
        <v>42156.217544012921</v>
      </c>
      <c r="H11" s="53">
        <f t="shared" si="3"/>
        <v>332.02001796001423</v>
      </c>
      <c r="I11" s="53"/>
      <c r="J11" s="53">
        <f t="shared" si="5"/>
        <v>345.57524902814572</v>
      </c>
      <c r="K11" s="44" t="s">
        <v>94</v>
      </c>
      <c r="L11" s="44" t="s">
        <v>95</v>
      </c>
      <c r="M11" s="41">
        <f t="shared" si="4"/>
        <v>332.02001796001423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/>
      <c r="E12" s="54">
        <f t="shared" si="1"/>
        <v>0.93273541959982997</v>
      </c>
      <c r="F12" s="53"/>
      <c r="G12" s="53">
        <f t="shared" si="2"/>
        <v>42490.873291977259</v>
      </c>
      <c r="H12" s="53">
        <f t="shared" si="3"/>
        <v>334.65574796433793</v>
      </c>
      <c r="I12" s="53"/>
      <c r="J12" s="53">
        <f t="shared" si="5"/>
        <v>345.57524902814572</v>
      </c>
      <c r="K12" s="44" t="s">
        <v>94</v>
      </c>
      <c r="L12" s="44" t="s">
        <v>95</v>
      </c>
      <c r="M12" s="41">
        <f t="shared" si="4"/>
        <v>334.65574796433793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/>
      <c r="E13" s="54">
        <f t="shared" si="1"/>
        <v>0.92562531520814839</v>
      </c>
      <c r="F13" s="53"/>
      <c r="G13" s="53">
        <f t="shared" si="2"/>
        <v>42817.262965893788</v>
      </c>
      <c r="H13" s="53">
        <f t="shared" si="3"/>
        <v>326.38967391652841</v>
      </c>
      <c r="I13" s="53"/>
      <c r="J13" s="53">
        <f t="shared" si="5"/>
        <v>345.57524902814572</v>
      </c>
      <c r="K13" s="44" t="s">
        <v>94</v>
      </c>
      <c r="L13" s="44" t="s">
        <v>95</v>
      </c>
      <c r="M13" s="41">
        <f t="shared" si="4"/>
        <v>326.38967391652841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/>
      <c r="E14" s="54">
        <f t="shared" si="1"/>
        <v>0.91833514185569354</v>
      </c>
      <c r="F14" s="53"/>
      <c r="G14" s="53">
        <f t="shared" si="2"/>
        <v>43157.166401221606</v>
      </c>
      <c r="H14" s="53">
        <f t="shared" si="3"/>
        <v>339.90343532781844</v>
      </c>
      <c r="I14" s="53"/>
      <c r="J14" s="53">
        <f t="shared" si="5"/>
        <v>345.57524902814572</v>
      </c>
      <c r="K14" s="44" t="s">
        <v>94</v>
      </c>
      <c r="L14" s="44" t="s">
        <v>95</v>
      </c>
      <c r="M14" s="41">
        <f t="shared" si="4"/>
        <v>339.90343532781844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/>
      <c r="E15" s="54">
        <f t="shared" si="1"/>
        <v>0.91133480865515415</v>
      </c>
      <c r="F15" s="53"/>
      <c r="G15" s="53">
        <f t="shared" si="2"/>
        <v>43488.674143415163</v>
      </c>
      <c r="H15" s="53">
        <f t="shared" si="3"/>
        <v>331.50774219355662</v>
      </c>
      <c r="I15" s="53"/>
      <c r="J15" s="53">
        <f t="shared" si="5"/>
        <v>345.57524902814572</v>
      </c>
      <c r="K15" s="44" t="s">
        <v>94</v>
      </c>
      <c r="L15" s="44" t="s">
        <v>95</v>
      </c>
      <c r="M15" s="41">
        <f t="shared" si="4"/>
        <v>331.50774219355662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/>
      <c r="E16" s="54">
        <f t="shared" si="1"/>
        <v>0.9041571865352056</v>
      </c>
      <c r="F16" s="53"/>
      <c r="G16" s="53">
        <f t="shared" si="2"/>
        <v>43833.907554317055</v>
      </c>
      <c r="H16" s="53">
        <f t="shared" si="3"/>
        <v>345.23341090189206</v>
      </c>
      <c r="I16" s="53"/>
      <c r="J16" s="53">
        <f t="shared" si="5"/>
        <v>345.57524902814572</v>
      </c>
      <c r="K16" s="44" t="s">
        <v>94</v>
      </c>
      <c r="L16" s="44" t="s">
        <v>95</v>
      </c>
      <c r="M16" s="41">
        <f t="shared" si="4"/>
        <v>345.23341090189206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/>
      <c r="E17" s="54">
        <f t="shared" si="1"/>
        <v>0.89703609496671577</v>
      </c>
      <c r="F17" s="53"/>
      <c r="G17" s="53">
        <f t="shared" si="2"/>
        <v>44181.881589309029</v>
      </c>
      <c r="H17" s="53">
        <f t="shared" si="3"/>
        <v>347.97403499197389</v>
      </c>
      <c r="I17" s="53"/>
      <c r="J17" s="53">
        <f t="shared" si="5"/>
        <v>345.57524902814572</v>
      </c>
      <c r="K17" s="44" t="s">
        <v>94</v>
      </c>
      <c r="L17" s="44" t="s">
        <v>95</v>
      </c>
      <c r="M17" s="41">
        <f t="shared" si="4"/>
        <v>347.97403499197389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/>
      <c r="E18" s="54">
        <f t="shared" si="1"/>
        <v>0.89065236009490811</v>
      </c>
      <c r="F18" s="53"/>
      <c r="G18" s="53">
        <f t="shared" si="2"/>
        <v>44498.554435910693</v>
      </c>
      <c r="H18" s="53">
        <f t="shared" si="3"/>
        <v>316.67284660166479</v>
      </c>
      <c r="I18" s="53"/>
      <c r="J18" s="53">
        <f t="shared" si="5"/>
        <v>345.57524902814572</v>
      </c>
      <c r="K18" s="44" t="s">
        <v>94</v>
      </c>
      <c r="L18" s="44" t="s">
        <v>95</v>
      </c>
      <c r="M18" s="41">
        <f t="shared" si="4"/>
        <v>316.67284660166479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/>
      <c r="E19" s="54">
        <f t="shared" si="1"/>
        <v>0.88363763178618115</v>
      </c>
      <c r="F19" s="53"/>
      <c r="G19" s="53">
        <f t="shared" si="2"/>
        <v>44851.804748335759</v>
      </c>
      <c r="H19" s="53">
        <f t="shared" si="3"/>
        <v>353.2503124250652</v>
      </c>
      <c r="I19" s="53"/>
      <c r="J19" s="53">
        <f t="shared" si="5"/>
        <v>345.57524902814572</v>
      </c>
      <c r="K19" s="44" t="s">
        <v>94</v>
      </c>
      <c r="L19" s="44" t="s">
        <v>95</v>
      </c>
      <c r="M19" s="41">
        <f t="shared" si="4"/>
        <v>353.2503124250652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/>
      <c r="E20" s="54">
        <f t="shared" si="1"/>
        <v>0.87690179258205458</v>
      </c>
      <c r="F20" s="53"/>
      <c r="G20" s="53">
        <f t="shared" si="2"/>
        <v>45196.329696688394</v>
      </c>
      <c r="H20" s="53">
        <f t="shared" si="3"/>
        <v>344.52494835263496</v>
      </c>
      <c r="I20" s="53"/>
      <c r="J20" s="53">
        <f t="shared" si="5"/>
        <v>345.57524902814572</v>
      </c>
      <c r="K20" s="44" t="s">
        <v>94</v>
      </c>
      <c r="L20" s="44" t="s">
        <v>95</v>
      </c>
      <c r="M20" s="41">
        <f t="shared" si="4"/>
        <v>344.52494835263496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/>
      <c r="E21" s="54">
        <f t="shared" si="1"/>
        <v>0.86999536297607083</v>
      </c>
      <c r="F21" s="53"/>
      <c r="G21" s="53">
        <f t="shared" si="2"/>
        <v>45555.119275096295</v>
      </c>
      <c r="H21" s="53">
        <f t="shared" si="3"/>
        <v>358.78957840790099</v>
      </c>
      <c r="I21" s="53"/>
      <c r="J21" s="53">
        <f t="shared" si="5"/>
        <v>345.57524902814572</v>
      </c>
      <c r="K21" s="44" t="s">
        <v>94</v>
      </c>
      <c r="L21" s="44" t="s">
        <v>95</v>
      </c>
      <c r="M21" s="41">
        <f t="shared" si="4"/>
        <v>358.78957840790099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/>
      <c r="E22" s="54">
        <f t="shared" si="1"/>
        <v>0.86336351677289713</v>
      </c>
      <c r="F22" s="53"/>
      <c r="G22" s="53">
        <f t="shared" si="2"/>
        <v>45905.046668286268</v>
      </c>
      <c r="H22" s="53">
        <f t="shared" si="3"/>
        <v>349.92739318997337</v>
      </c>
      <c r="I22" s="53"/>
      <c r="J22" s="53">
        <f t="shared" si="5"/>
        <v>345.57524902814572</v>
      </c>
      <c r="K22" s="44" t="s">
        <v>94</v>
      </c>
      <c r="L22" s="44" t="s">
        <v>95</v>
      </c>
      <c r="M22" s="41">
        <f t="shared" si="4"/>
        <v>349.92739318997337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/>
      <c r="E23" s="54">
        <f t="shared" si="1"/>
        <v>0.85656371387203956</v>
      </c>
      <c r="F23" s="53"/>
      <c r="G23" s="53">
        <f t="shared" si="2"/>
        <v>46269.462373088863</v>
      </c>
      <c r="H23" s="53">
        <f t="shared" si="3"/>
        <v>364.41570480259543</v>
      </c>
      <c r="I23" s="53"/>
      <c r="J23" s="53">
        <f t="shared" si="5"/>
        <v>345.57524902814572</v>
      </c>
      <c r="K23" s="44" t="s">
        <v>94</v>
      </c>
      <c r="L23" s="44" t="s">
        <v>95</v>
      </c>
      <c r="M23" s="41">
        <f t="shared" si="4"/>
        <v>364.41570480259543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/>
      <c r="E24" s="54">
        <f t="shared" si="1"/>
        <v>0.84981746583954543</v>
      </c>
      <c r="F24" s="53"/>
      <c r="G24" s="53">
        <f t="shared" si="2"/>
        <v>46636.770979991452</v>
      </c>
      <c r="H24" s="53">
        <f t="shared" si="3"/>
        <v>367.30860690258851</v>
      </c>
      <c r="I24" s="53"/>
      <c r="J24" s="53">
        <f t="shared" si="5"/>
        <v>345.57524902814572</v>
      </c>
      <c r="K24" s="44" t="s">
        <v>94</v>
      </c>
      <c r="L24" s="44" t="s">
        <v>95</v>
      </c>
      <c r="M24" s="41">
        <f t="shared" si="4"/>
        <v>367.30860690258851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/>
      <c r="E25" s="54">
        <f t="shared" si="1"/>
        <v>0.84333943276711665</v>
      </c>
      <c r="F25" s="53"/>
      <c r="G25" s="53">
        <f t="shared" si="2"/>
        <v>46995.006979710313</v>
      </c>
      <c r="H25" s="53">
        <f t="shared" si="3"/>
        <v>358.23599971886142</v>
      </c>
      <c r="I25" s="53"/>
      <c r="J25" s="53">
        <f t="shared" si="5"/>
        <v>345.57524902814572</v>
      </c>
      <c r="K25" s="44" t="s">
        <v>94</v>
      </c>
      <c r="L25" s="44" t="s">
        <v>95</v>
      </c>
      <c r="M25" s="41">
        <f t="shared" si="4"/>
        <v>358.23599971886142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/>
      <c r="E26" s="54">
        <f t="shared" si="1"/>
        <v>0.83669733843497252</v>
      </c>
      <c r="F26" s="53"/>
      <c r="G26" s="53">
        <f t="shared" si="2"/>
        <v>47368.075298635376</v>
      </c>
      <c r="H26" s="53">
        <f t="shared" si="3"/>
        <v>373.06831892506307</v>
      </c>
      <c r="I26" s="53"/>
      <c r="J26" s="53">
        <f t="shared" si="5"/>
        <v>345.57524902814572</v>
      </c>
      <c r="K26" s="44" t="s">
        <v>94</v>
      </c>
      <c r="L26" s="44" t="s">
        <v>95</v>
      </c>
      <c r="M26" s="41">
        <f t="shared" si="4"/>
        <v>373.06831892506307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/>
      <c r="E27" s="54">
        <f t="shared" si="1"/>
        <v>0.83031931815665272</v>
      </c>
      <c r="F27" s="53"/>
      <c r="G27" s="53">
        <f t="shared" si="2"/>
        <v>47731.92874416327</v>
      </c>
      <c r="H27" s="53">
        <f t="shared" si="3"/>
        <v>363.8534455278932</v>
      </c>
      <c r="I27" s="53"/>
      <c r="J27" s="53">
        <f t="shared" si="5"/>
        <v>345.57524902814572</v>
      </c>
      <c r="K27" s="44" t="s">
        <v>94</v>
      </c>
      <c r="L27" s="44" t="s">
        <v>95</v>
      </c>
      <c r="M27" s="41">
        <f t="shared" si="4"/>
        <v>363.8534455278932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/>
      <c r="E28" s="54">
        <f t="shared" si="1"/>
        <v>0.82377976952093623</v>
      </c>
      <c r="F28" s="53"/>
      <c r="G28" s="53">
        <f t="shared" si="2"/>
        <v>48110.847092304466</v>
      </c>
      <c r="H28" s="53">
        <f t="shared" si="3"/>
        <v>378.91834814119647</v>
      </c>
      <c r="I28" s="53"/>
      <c r="J28" s="53">
        <f t="shared" si="5"/>
        <v>345.57524902814572</v>
      </c>
      <c r="K28" s="44" t="s">
        <v>94</v>
      </c>
      <c r="L28" s="44" t="s">
        <v>95</v>
      </c>
      <c r="M28" s="41">
        <f t="shared" si="4"/>
        <v>378.91834814119647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/>
      <c r="E29" s="54">
        <f t="shared" si="1"/>
        <v>0.81729172600550748</v>
      </c>
      <c r="F29" s="53"/>
      <c r="G29" s="53">
        <f t="shared" si="2"/>
        <v>48492.773471303321</v>
      </c>
      <c r="H29" s="53">
        <f t="shared" si="3"/>
        <v>381.92637899885449</v>
      </c>
      <c r="I29" s="53"/>
      <c r="J29" s="53">
        <f t="shared" si="5"/>
        <v>345.57524902814572</v>
      </c>
      <c r="K29" s="44" t="s">
        <v>94</v>
      </c>
      <c r="L29" s="44" t="s">
        <v>95</v>
      </c>
      <c r="M29" s="41">
        <f t="shared" si="4"/>
        <v>381.92637899885449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/>
      <c r="E30" s="54">
        <f t="shared" si="1"/>
        <v>0.81147548993539176</v>
      </c>
      <c r="F30" s="53"/>
      <c r="G30" s="53">
        <f t="shared" si="2"/>
        <v>48840.344558417979</v>
      </c>
      <c r="H30" s="53">
        <f t="shared" si="3"/>
        <v>347.57108711465844</v>
      </c>
      <c r="I30" s="53"/>
      <c r="J30" s="53">
        <f t="shared" si="5"/>
        <v>345.57524902814572</v>
      </c>
      <c r="K30" s="44" t="s">
        <v>94</v>
      </c>
      <c r="L30" s="44" t="s">
        <v>95</v>
      </c>
      <c r="M30" s="41">
        <f t="shared" si="4"/>
        <v>347.57108711465844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/>
      <c r="E31" s="54">
        <f t="shared" si="1"/>
        <v>0.80508435423966274</v>
      </c>
      <c r="F31" s="53"/>
      <c r="G31" s="53">
        <f t="shared" si="2"/>
        <v>49228.062029084525</v>
      </c>
      <c r="H31" s="53">
        <f t="shared" si="3"/>
        <v>387.71747066654643</v>
      </c>
      <c r="I31" s="53"/>
      <c r="J31" s="53">
        <f t="shared" si="5"/>
        <v>345.57524902814572</v>
      </c>
      <c r="K31" s="44" t="s">
        <v>94</v>
      </c>
      <c r="L31" s="44" t="s">
        <v>95</v>
      </c>
      <c r="M31" s="41">
        <f t="shared" si="4"/>
        <v>387.71747066654643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/>
      <c r="E32" s="54">
        <f t="shared" si="1"/>
        <v>0.79894731507242556</v>
      </c>
      <c r="F32" s="53"/>
      <c r="G32" s="53">
        <f t="shared" si="2"/>
        <v>49606.202788932103</v>
      </c>
      <c r="H32" s="53">
        <f t="shared" si="3"/>
        <v>378.14075984757801</v>
      </c>
      <c r="I32" s="53"/>
      <c r="J32" s="53">
        <f t="shared" si="5"/>
        <v>345.57524902814572</v>
      </c>
      <c r="K32" s="44" t="s">
        <v>94</v>
      </c>
      <c r="L32" s="44" t="s">
        <v>95</v>
      </c>
      <c r="M32" s="41">
        <f t="shared" si="4"/>
        <v>378.14075984757801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/>
      <c r="E33" s="54">
        <f>EXP(-($H$1/365)*(B33-$B$3))</f>
        <v>0.79265485058311258</v>
      </c>
      <c r="F33" s="53"/>
      <c r="G33" s="53">
        <f t="shared" si="2"/>
        <v>49999.999999999927</v>
      </c>
      <c r="H33" s="53">
        <f t="shared" si="3"/>
        <v>393.79721106782381</v>
      </c>
      <c r="I33" s="53"/>
      <c r="J33" s="53">
        <f t="shared" si="5"/>
        <v>345.57524902814572</v>
      </c>
      <c r="K33" s="44" t="s">
        <v>94</v>
      </c>
      <c r="L33" s="44" t="s">
        <v>95</v>
      </c>
      <c r="M33" s="41">
        <f t="shared" si="4"/>
        <v>393.79721106782381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/>
      <c r="C34" s="52"/>
      <c r="D34" s="53"/>
      <c r="E34" s="54"/>
      <c r="F34" s="53"/>
      <c r="G34" s="53"/>
      <c r="H34" s="53"/>
      <c r="I34" s="53"/>
      <c r="J34" s="53"/>
      <c r="K34" s="44"/>
      <c r="L34" s="44"/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/>
      <c r="C35" s="52"/>
      <c r="D35" s="53"/>
      <c r="E35" s="54"/>
      <c r="F35" s="53"/>
      <c r="G35" s="53">
        <f t="shared" si="2"/>
        <v>0</v>
      </c>
      <c r="H35" s="53">
        <f t="shared" si="3"/>
        <v>0</v>
      </c>
      <c r="I35" s="53"/>
      <c r="J35" s="53"/>
      <c r="K35" s="44"/>
      <c r="L35" s="44"/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4"/>
      <c r="F36" s="53"/>
      <c r="G36" s="53"/>
      <c r="H36" s="53"/>
      <c r="I36" s="53"/>
      <c r="J36" s="53"/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/>
      <c r="B37" s="63"/>
      <c r="C37" s="52"/>
      <c r="D37" s="64">
        <f>SUM(D3:D36)</f>
        <v>50000</v>
      </c>
      <c r="E37" s="54"/>
      <c r="F37" s="64">
        <f>SUM(F3:F36)</f>
        <v>39632.742529155628</v>
      </c>
      <c r="G37" s="63"/>
      <c r="H37" s="64">
        <f>SUM(H3:H36)</f>
        <v>10367.257470844299</v>
      </c>
      <c r="I37" s="63"/>
      <c r="J37" s="64">
        <f>SUM(J3:J36)</f>
        <v>10367.257470844377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65"/>
      <c r="C38" s="39"/>
      <c r="D38" s="41"/>
      <c r="E38" s="42"/>
      <c r="F38" s="41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65"/>
      <c r="C39" s="39"/>
      <c r="D39" s="41"/>
      <c r="E39" s="42"/>
      <c r="F39" s="4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65"/>
      <c r="C40" s="39"/>
      <c r="D40" s="41"/>
      <c r="E40" s="42"/>
      <c r="F40" s="41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65"/>
      <c r="C41" s="39"/>
      <c r="D41" s="41"/>
      <c r="E41" s="42"/>
      <c r="F41" s="41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65"/>
      <c r="C42" s="39"/>
      <c r="D42" s="41"/>
      <c r="E42" s="42"/>
      <c r="F42" s="4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34" sqref="A34:I35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158</v>
      </c>
      <c r="B1" s="67"/>
      <c r="C1" s="68"/>
      <c r="D1" s="138" t="s">
        <v>96</v>
      </c>
      <c r="E1" s="139"/>
      <c r="F1" s="140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97</v>
      </c>
      <c r="E2" s="62" t="s">
        <v>98</v>
      </c>
      <c r="F2" s="45" t="s">
        <v>99</v>
      </c>
      <c r="G2" s="46" t="s">
        <v>83</v>
      </c>
      <c r="H2" s="46" t="s">
        <v>84</v>
      </c>
      <c r="I2" s="46" t="s">
        <v>85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LeaseDeposit!I3</f>
        <v>10367.257470844372</v>
      </c>
      <c r="E3" s="53"/>
      <c r="F3" s="53">
        <f t="shared" ref="F3:F33" si="0">D3-E3</f>
        <v>10367.257470844372</v>
      </c>
      <c r="G3" s="44" t="s">
        <v>100</v>
      </c>
      <c r="H3" s="44" t="s">
        <v>94</v>
      </c>
      <c r="I3" s="41">
        <f>D3</f>
        <v>10367.257470844372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1">F3</f>
        <v>10367.257470844372</v>
      </c>
      <c r="E4" s="53">
        <f>LeaseDeposit!J4</f>
        <v>345.57524902814572</v>
      </c>
      <c r="F4" s="53">
        <f t="shared" si="0"/>
        <v>10021.682221816225</v>
      </c>
      <c r="G4" s="44" t="s">
        <v>101</v>
      </c>
      <c r="H4" s="44" t="s">
        <v>100</v>
      </c>
      <c r="I4" s="41">
        <f t="shared" ref="I4:I33" si="2">E4</f>
        <v>345.57524902814572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10021.682221816225</v>
      </c>
      <c r="E5" s="53">
        <f>LeaseDeposit!J5</f>
        <v>345.57524902814572</v>
      </c>
      <c r="F5" s="53">
        <f t="shared" si="0"/>
        <v>9676.1069727880786</v>
      </c>
      <c r="G5" s="44" t="s">
        <v>101</v>
      </c>
      <c r="H5" s="44" t="s">
        <v>100</v>
      </c>
      <c r="I5" s="41">
        <f t="shared" si="2"/>
        <v>345.57524902814572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9676.1069727880786</v>
      </c>
      <c r="E6" s="53">
        <f>LeaseDeposit!J6</f>
        <v>345.57524902814572</v>
      </c>
      <c r="F6" s="53">
        <f t="shared" si="0"/>
        <v>9330.531723759932</v>
      </c>
      <c r="G6" s="44" t="s">
        <v>101</v>
      </c>
      <c r="H6" s="44" t="s">
        <v>100</v>
      </c>
      <c r="I6" s="41">
        <f t="shared" si="2"/>
        <v>345.57524902814572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9330.531723759932</v>
      </c>
      <c r="E7" s="53">
        <f>LeaseDeposit!J7</f>
        <v>345.57524902814572</v>
      </c>
      <c r="F7" s="53">
        <f t="shared" si="0"/>
        <v>8984.9564747317854</v>
      </c>
      <c r="G7" s="44" t="s">
        <v>101</v>
      </c>
      <c r="H7" s="44" t="s">
        <v>100</v>
      </c>
      <c r="I7" s="41">
        <f t="shared" si="2"/>
        <v>345.57524902814572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8984.9564747317854</v>
      </c>
      <c r="E8" s="53">
        <f>LeaseDeposit!J8</f>
        <v>345.57524902814572</v>
      </c>
      <c r="F8" s="53">
        <f t="shared" si="0"/>
        <v>8639.3812257036388</v>
      </c>
      <c r="G8" s="44" t="s">
        <v>101</v>
      </c>
      <c r="H8" s="44" t="s">
        <v>100</v>
      </c>
      <c r="I8" s="41">
        <f t="shared" si="2"/>
        <v>345.57524902814572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8639.3812257036388</v>
      </c>
      <c r="E9" s="53">
        <f>LeaseDeposit!J9</f>
        <v>345.57524902814572</v>
      </c>
      <c r="F9" s="53">
        <f t="shared" si="0"/>
        <v>8293.8059766754923</v>
      </c>
      <c r="G9" s="44" t="s">
        <v>101</v>
      </c>
      <c r="H9" s="44" t="s">
        <v>100</v>
      </c>
      <c r="I9" s="41">
        <f t="shared" si="2"/>
        <v>345.57524902814572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8293.8059766754923</v>
      </c>
      <c r="E10" s="53">
        <f>LeaseDeposit!J10</f>
        <v>345.57524902814572</v>
      </c>
      <c r="F10" s="53">
        <f t="shared" si="0"/>
        <v>7948.2307276473466</v>
      </c>
      <c r="G10" s="44" t="s">
        <v>101</v>
      </c>
      <c r="H10" s="44" t="s">
        <v>100</v>
      </c>
      <c r="I10" s="41">
        <f t="shared" si="2"/>
        <v>345.57524902814572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7948.2307276473466</v>
      </c>
      <c r="E11" s="53">
        <f>LeaseDeposit!J11</f>
        <v>345.57524902814572</v>
      </c>
      <c r="F11" s="53">
        <f t="shared" si="0"/>
        <v>7602.6554786192009</v>
      </c>
      <c r="G11" s="44" t="s">
        <v>101</v>
      </c>
      <c r="H11" s="44" t="s">
        <v>100</v>
      </c>
      <c r="I11" s="41">
        <f t="shared" si="2"/>
        <v>345.57524902814572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7602.6554786192009</v>
      </c>
      <c r="E12" s="53">
        <f>LeaseDeposit!J12</f>
        <v>345.57524902814572</v>
      </c>
      <c r="F12" s="53">
        <f t="shared" si="0"/>
        <v>7257.0802295910553</v>
      </c>
      <c r="G12" s="44" t="s">
        <v>101</v>
      </c>
      <c r="H12" s="44" t="s">
        <v>100</v>
      </c>
      <c r="I12" s="41">
        <f t="shared" si="2"/>
        <v>345.57524902814572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7257.0802295910553</v>
      </c>
      <c r="E13" s="53">
        <f>LeaseDeposit!J13</f>
        <v>345.57524902814572</v>
      </c>
      <c r="F13" s="53">
        <f t="shared" si="0"/>
        <v>6911.5049805629096</v>
      </c>
      <c r="G13" s="44" t="s">
        <v>101</v>
      </c>
      <c r="H13" s="44" t="s">
        <v>100</v>
      </c>
      <c r="I13" s="41">
        <f t="shared" si="2"/>
        <v>345.57524902814572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6911.5049805629096</v>
      </c>
      <c r="E14" s="53">
        <f>LeaseDeposit!J14</f>
        <v>345.57524902814572</v>
      </c>
      <c r="F14" s="53">
        <f t="shared" si="0"/>
        <v>6565.929731534764</v>
      </c>
      <c r="G14" s="44" t="s">
        <v>101</v>
      </c>
      <c r="H14" s="44" t="s">
        <v>100</v>
      </c>
      <c r="I14" s="41">
        <f t="shared" si="2"/>
        <v>345.57524902814572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6565.929731534764</v>
      </c>
      <c r="E15" s="53">
        <f>LeaseDeposit!J15</f>
        <v>345.57524902814572</v>
      </c>
      <c r="F15" s="53">
        <f t="shared" si="0"/>
        <v>6220.3544825066183</v>
      </c>
      <c r="G15" s="44" t="s">
        <v>101</v>
      </c>
      <c r="H15" s="44" t="s">
        <v>100</v>
      </c>
      <c r="I15" s="41">
        <f t="shared" si="2"/>
        <v>345.57524902814572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6220.3544825066183</v>
      </c>
      <c r="E16" s="53">
        <f>LeaseDeposit!J16</f>
        <v>345.57524902814572</v>
      </c>
      <c r="F16" s="53">
        <f t="shared" si="0"/>
        <v>5874.7792334784726</v>
      </c>
      <c r="G16" s="44" t="s">
        <v>101</v>
      </c>
      <c r="H16" s="44" t="s">
        <v>100</v>
      </c>
      <c r="I16" s="41">
        <f t="shared" si="2"/>
        <v>345.57524902814572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5874.7792334784726</v>
      </c>
      <c r="E17" s="53">
        <f>LeaseDeposit!J17</f>
        <v>345.57524902814572</v>
      </c>
      <c r="F17" s="53">
        <f t="shared" si="0"/>
        <v>5529.203984450327</v>
      </c>
      <c r="G17" s="44" t="s">
        <v>101</v>
      </c>
      <c r="H17" s="44" t="s">
        <v>100</v>
      </c>
      <c r="I17" s="41">
        <f t="shared" si="2"/>
        <v>345.57524902814572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5529.203984450327</v>
      </c>
      <c r="E18" s="53">
        <f>LeaseDeposit!J18</f>
        <v>345.57524902814572</v>
      </c>
      <c r="F18" s="53">
        <f t="shared" si="0"/>
        <v>5183.6287354221813</v>
      </c>
      <c r="G18" s="44" t="s">
        <v>101</v>
      </c>
      <c r="H18" s="44" t="s">
        <v>100</v>
      </c>
      <c r="I18" s="41">
        <f t="shared" si="2"/>
        <v>345.57524902814572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5183.6287354221813</v>
      </c>
      <c r="E19" s="53">
        <f>LeaseDeposit!J19</f>
        <v>345.57524902814572</v>
      </c>
      <c r="F19" s="53">
        <f t="shared" si="0"/>
        <v>4838.0534863940356</v>
      </c>
      <c r="G19" s="44" t="s">
        <v>101</v>
      </c>
      <c r="H19" s="44" t="s">
        <v>100</v>
      </c>
      <c r="I19" s="41">
        <f t="shared" si="2"/>
        <v>345.57524902814572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4838.0534863940356</v>
      </c>
      <c r="E20" s="53">
        <f>LeaseDeposit!J20</f>
        <v>345.57524902814572</v>
      </c>
      <c r="F20" s="53">
        <f t="shared" si="0"/>
        <v>4492.47823736589</v>
      </c>
      <c r="G20" s="44" t="s">
        <v>101</v>
      </c>
      <c r="H20" s="44" t="s">
        <v>100</v>
      </c>
      <c r="I20" s="41">
        <f t="shared" si="2"/>
        <v>345.57524902814572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4492.47823736589</v>
      </c>
      <c r="E21" s="53">
        <f>LeaseDeposit!J21</f>
        <v>345.57524902814572</v>
      </c>
      <c r="F21" s="53">
        <f t="shared" si="0"/>
        <v>4146.9029883377443</v>
      </c>
      <c r="G21" s="44" t="s">
        <v>101</v>
      </c>
      <c r="H21" s="44" t="s">
        <v>100</v>
      </c>
      <c r="I21" s="41">
        <f t="shared" si="2"/>
        <v>345.57524902814572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4146.9029883377443</v>
      </c>
      <c r="E22" s="53">
        <f>LeaseDeposit!J22</f>
        <v>345.57524902814572</v>
      </c>
      <c r="F22" s="53">
        <f t="shared" si="0"/>
        <v>3801.3277393095987</v>
      </c>
      <c r="G22" s="44" t="s">
        <v>101</v>
      </c>
      <c r="H22" s="44" t="s">
        <v>100</v>
      </c>
      <c r="I22" s="41">
        <f t="shared" si="2"/>
        <v>345.57524902814572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3801.3277393095987</v>
      </c>
      <c r="E23" s="53">
        <f>LeaseDeposit!J23</f>
        <v>345.57524902814572</v>
      </c>
      <c r="F23" s="53">
        <f t="shared" si="0"/>
        <v>3455.752490281453</v>
      </c>
      <c r="G23" s="44" t="s">
        <v>101</v>
      </c>
      <c r="H23" s="44" t="s">
        <v>100</v>
      </c>
      <c r="I23" s="41">
        <f t="shared" si="2"/>
        <v>345.57524902814572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3455.752490281453</v>
      </c>
      <c r="E24" s="53">
        <f>LeaseDeposit!J24</f>
        <v>345.57524902814572</v>
      </c>
      <c r="F24" s="53">
        <f t="shared" si="0"/>
        <v>3110.1772412533073</v>
      </c>
      <c r="G24" s="44" t="s">
        <v>101</v>
      </c>
      <c r="H24" s="44" t="s">
        <v>100</v>
      </c>
      <c r="I24" s="41">
        <f t="shared" si="2"/>
        <v>345.57524902814572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3110.1772412533073</v>
      </c>
      <c r="E25" s="53">
        <f>LeaseDeposit!J25</f>
        <v>345.57524902814572</v>
      </c>
      <c r="F25" s="53">
        <f t="shared" si="0"/>
        <v>2764.6019922251617</v>
      </c>
      <c r="G25" s="44" t="s">
        <v>101</v>
      </c>
      <c r="H25" s="44" t="s">
        <v>100</v>
      </c>
      <c r="I25" s="41">
        <f t="shared" si="2"/>
        <v>345.57524902814572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2764.6019922251617</v>
      </c>
      <c r="E26" s="53">
        <f>LeaseDeposit!J26</f>
        <v>345.57524902814572</v>
      </c>
      <c r="F26" s="53">
        <f t="shared" si="0"/>
        <v>2419.026743197016</v>
      </c>
      <c r="G26" s="44" t="s">
        <v>101</v>
      </c>
      <c r="H26" s="44" t="s">
        <v>100</v>
      </c>
      <c r="I26" s="41">
        <f t="shared" si="2"/>
        <v>345.57524902814572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2419.026743197016</v>
      </c>
      <c r="E27" s="53">
        <f>LeaseDeposit!J27</f>
        <v>345.57524902814572</v>
      </c>
      <c r="F27" s="53">
        <f t="shared" si="0"/>
        <v>2073.4514941688703</v>
      </c>
      <c r="G27" s="44" t="s">
        <v>101</v>
      </c>
      <c r="H27" s="44" t="s">
        <v>100</v>
      </c>
      <c r="I27" s="41">
        <f t="shared" si="2"/>
        <v>345.57524902814572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2073.4514941688703</v>
      </c>
      <c r="E28" s="53">
        <f>LeaseDeposit!J28</f>
        <v>345.57524902814572</v>
      </c>
      <c r="F28" s="53">
        <f t="shared" si="0"/>
        <v>1727.8762451407247</v>
      </c>
      <c r="G28" s="44" t="s">
        <v>101</v>
      </c>
      <c r="H28" s="44" t="s">
        <v>100</v>
      </c>
      <c r="I28" s="41">
        <f t="shared" si="2"/>
        <v>345.57524902814572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1727.8762451407247</v>
      </c>
      <c r="E29" s="53">
        <f>LeaseDeposit!J29</f>
        <v>345.57524902814572</v>
      </c>
      <c r="F29" s="53">
        <f t="shared" si="0"/>
        <v>1382.300996112579</v>
      </c>
      <c r="G29" s="44" t="s">
        <v>101</v>
      </c>
      <c r="H29" s="44" t="s">
        <v>100</v>
      </c>
      <c r="I29" s="41">
        <f t="shared" si="2"/>
        <v>345.57524902814572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1382.300996112579</v>
      </c>
      <c r="E30" s="53">
        <f>LeaseDeposit!J30</f>
        <v>345.57524902814572</v>
      </c>
      <c r="F30" s="53">
        <f t="shared" si="0"/>
        <v>1036.7257470844334</v>
      </c>
      <c r="G30" s="44" t="s">
        <v>101</v>
      </c>
      <c r="H30" s="44" t="s">
        <v>100</v>
      </c>
      <c r="I30" s="41">
        <f t="shared" si="2"/>
        <v>345.57524902814572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1036.7257470844334</v>
      </c>
      <c r="E31" s="53">
        <f>LeaseDeposit!J31</f>
        <v>345.57524902814572</v>
      </c>
      <c r="F31" s="53">
        <f t="shared" si="0"/>
        <v>691.15049805628769</v>
      </c>
      <c r="G31" s="44" t="s">
        <v>101</v>
      </c>
      <c r="H31" s="44" t="s">
        <v>100</v>
      </c>
      <c r="I31" s="41">
        <f t="shared" si="2"/>
        <v>345.57524902814572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691.15049805628769</v>
      </c>
      <c r="E32" s="53">
        <f>LeaseDeposit!J32</f>
        <v>345.57524902814572</v>
      </c>
      <c r="F32" s="53">
        <f t="shared" si="0"/>
        <v>345.57524902814197</v>
      </c>
      <c r="G32" s="44" t="s">
        <v>101</v>
      </c>
      <c r="H32" s="44" t="s">
        <v>100</v>
      </c>
      <c r="I32" s="41">
        <f t="shared" si="2"/>
        <v>345.57524902814572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345.57524902814197</v>
      </c>
      <c r="E33" s="53">
        <f>LeaseDeposit!J33</f>
        <v>345.57524902814572</v>
      </c>
      <c r="F33" s="53">
        <f t="shared" si="0"/>
        <v>-3.751665644813329E-12</v>
      </c>
      <c r="G33" s="44" t="s">
        <v>101</v>
      </c>
      <c r="H33" s="44" t="s">
        <v>100</v>
      </c>
      <c r="I33" s="41">
        <f t="shared" si="2"/>
        <v>345.57524902814572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44"/>
      <c r="H34" s="44"/>
      <c r="I34" s="41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44"/>
      <c r="H35" s="44"/>
      <c r="I35" s="41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3"/>
      <c r="F36" s="53"/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/>
      <c r="C37" s="52"/>
      <c r="D37" s="53"/>
      <c r="E37" s="53"/>
      <c r="F37" s="53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/>
      <c r="C38" s="52"/>
      <c r="D38" s="53"/>
      <c r="E38" s="53"/>
      <c r="F38" s="53"/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topLeftCell="A7" workbookViewId="0">
      <selection activeCell="L38" sqref="L38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38" t="s">
        <v>102</v>
      </c>
      <c r="E1" s="139"/>
      <c r="F1" s="140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103</v>
      </c>
      <c r="E2" s="45" t="s">
        <v>98</v>
      </c>
      <c r="F2" s="45" t="s">
        <v>99</v>
      </c>
      <c r="G2" s="46" t="s">
        <v>83</v>
      </c>
      <c r="H2" s="46" t="s">
        <v>84</v>
      </c>
      <c r="I2" s="46" t="s">
        <v>85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Valuation_31-3-20'!H37</f>
        <v>427606.54368415283</v>
      </c>
      <c r="E3" s="73">
        <v>0</v>
      </c>
      <c r="F3" s="53">
        <f>'Right to Use Valuation_31-3-20'!H37</f>
        <v>427606.54368415283</v>
      </c>
      <c r="G3" s="44" t="s">
        <v>104</v>
      </c>
      <c r="H3" s="44" t="s">
        <v>86</v>
      </c>
      <c r="I3" s="41">
        <f>D3</f>
        <v>427606.54368415283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0">F3</f>
        <v>427606.54368415283</v>
      </c>
      <c r="E4" s="53">
        <f>'Right to Use Valuation_31-3-20'!I4</f>
        <v>13612.063410362714</v>
      </c>
      <c r="F4" s="53">
        <f>F3-E4</f>
        <v>413994.48027379013</v>
      </c>
      <c r="G4" s="44" t="s">
        <v>101</v>
      </c>
      <c r="H4" s="44" t="s">
        <v>104</v>
      </c>
      <c r="I4" s="41">
        <f t="shared" ref="I4:I35" si="1">E4</f>
        <v>13612.063410362714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0"/>
        <v>413994.48027379013</v>
      </c>
      <c r="E5" s="53">
        <f>'Right to Use Valuation_31-3-20'!I5</f>
        <v>14550.826404180831</v>
      </c>
      <c r="F5" s="53">
        <f t="shared" ref="F5:F33" si="2">D5-E5</f>
        <v>399443.65386960929</v>
      </c>
      <c r="G5" s="44" t="s">
        <v>101</v>
      </c>
      <c r="H5" s="44" t="s">
        <v>104</v>
      </c>
      <c r="I5" s="41">
        <f t="shared" si="1"/>
        <v>14550.826404180831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0"/>
        <v>399443.65386960929</v>
      </c>
      <c r="E6" s="53">
        <f>'Right to Use Valuation_31-3-20'!I6</f>
        <v>13612.063410362714</v>
      </c>
      <c r="F6" s="53">
        <f t="shared" si="2"/>
        <v>385831.5904592466</v>
      </c>
      <c r="G6" s="44" t="s">
        <v>101</v>
      </c>
      <c r="H6" s="44" t="s">
        <v>104</v>
      </c>
      <c r="I6" s="41">
        <f t="shared" si="1"/>
        <v>13612.063410362714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0"/>
        <v>385831.5904592466</v>
      </c>
      <c r="E7" s="53">
        <f>'Right to Use Valuation_31-3-20'!I7</f>
        <v>14550.826404180831</v>
      </c>
      <c r="F7" s="53">
        <f t="shared" si="2"/>
        <v>371280.76405506575</v>
      </c>
      <c r="G7" s="44" t="s">
        <v>101</v>
      </c>
      <c r="H7" s="44" t="s">
        <v>104</v>
      </c>
      <c r="I7" s="41">
        <f t="shared" si="1"/>
        <v>14550.826404180831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0"/>
        <v>371280.76405506575</v>
      </c>
      <c r="E8" s="53">
        <f>'Right to Use Valuation_31-3-20'!I8</f>
        <v>14081.444907271773</v>
      </c>
      <c r="F8" s="53">
        <f t="shared" si="2"/>
        <v>357199.31914779398</v>
      </c>
      <c r="G8" s="44" t="s">
        <v>101</v>
      </c>
      <c r="H8" s="44" t="s">
        <v>104</v>
      </c>
      <c r="I8" s="41">
        <f t="shared" si="1"/>
        <v>14081.444907271773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0"/>
        <v>357199.31914779398</v>
      </c>
      <c r="E9" s="53">
        <f>'Right to Use Valuation_31-3-20'!I9</f>
        <v>14550.826404180831</v>
      </c>
      <c r="F9" s="53">
        <f t="shared" si="2"/>
        <v>342648.49274361314</v>
      </c>
      <c r="G9" s="44" t="s">
        <v>101</v>
      </c>
      <c r="H9" s="44" t="s">
        <v>104</v>
      </c>
      <c r="I9" s="41">
        <f t="shared" si="1"/>
        <v>14550.826404180831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0"/>
        <v>342648.49274361314</v>
      </c>
      <c r="E10" s="53">
        <f>'Right to Use Valuation_31-3-20'!I10</f>
        <v>14081.444907271773</v>
      </c>
      <c r="F10" s="53">
        <f t="shared" si="2"/>
        <v>328567.04783634137</v>
      </c>
      <c r="G10" s="44" t="s">
        <v>101</v>
      </c>
      <c r="H10" s="44" t="s">
        <v>104</v>
      </c>
      <c r="I10" s="41">
        <f t="shared" si="1"/>
        <v>14081.444907271773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0"/>
        <v>328567.04783634137</v>
      </c>
      <c r="E11" s="53">
        <f>'Right to Use Valuation_31-3-20'!I11</f>
        <v>14550.826404180831</v>
      </c>
      <c r="F11" s="53">
        <f t="shared" si="2"/>
        <v>314016.22143216053</v>
      </c>
      <c r="G11" s="44" t="s">
        <v>101</v>
      </c>
      <c r="H11" s="44" t="s">
        <v>104</v>
      </c>
      <c r="I11" s="41">
        <f t="shared" si="1"/>
        <v>14550.826404180831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0"/>
        <v>314016.22143216053</v>
      </c>
      <c r="E12" s="53">
        <f>'Right to Use Valuation_31-3-20'!I12</f>
        <v>14550.826404180831</v>
      </c>
      <c r="F12" s="53">
        <f t="shared" si="2"/>
        <v>299465.39502797968</v>
      </c>
      <c r="G12" s="44" t="s">
        <v>101</v>
      </c>
      <c r="H12" s="44" t="s">
        <v>104</v>
      </c>
      <c r="I12" s="41">
        <f t="shared" si="1"/>
        <v>14550.826404180831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0"/>
        <v>299465.39502797968</v>
      </c>
      <c r="E13" s="53">
        <f>'Right to Use Valuation_31-3-20'!I13</f>
        <v>14081.444907271773</v>
      </c>
      <c r="F13" s="53">
        <f t="shared" si="2"/>
        <v>285383.95012070792</v>
      </c>
      <c r="G13" s="44" t="s">
        <v>101</v>
      </c>
      <c r="H13" s="44" t="s">
        <v>104</v>
      </c>
      <c r="I13" s="41">
        <f t="shared" si="1"/>
        <v>14081.444907271773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0"/>
        <v>285383.95012070792</v>
      </c>
      <c r="E14" s="53">
        <f>'Right to Use Valuation_31-3-20'!I14</f>
        <v>14550.826404180831</v>
      </c>
      <c r="F14" s="53">
        <f t="shared" si="2"/>
        <v>270833.12371652707</v>
      </c>
      <c r="G14" s="44" t="s">
        <v>101</v>
      </c>
      <c r="H14" s="44" t="s">
        <v>104</v>
      </c>
      <c r="I14" s="41">
        <f t="shared" si="1"/>
        <v>14550.826404180831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0"/>
        <v>270833.12371652707</v>
      </c>
      <c r="E15" s="53">
        <f>'Right to Use Valuation_31-3-20'!I15</f>
        <v>14081.444907271773</v>
      </c>
      <c r="F15" s="53">
        <f t="shared" si="2"/>
        <v>256751.6788092553</v>
      </c>
      <c r="G15" s="44" t="s">
        <v>101</v>
      </c>
      <c r="H15" s="44" t="s">
        <v>104</v>
      </c>
      <c r="I15" s="41">
        <f t="shared" si="1"/>
        <v>14081.444907271773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0"/>
        <v>256751.6788092553</v>
      </c>
      <c r="E16" s="53">
        <f>'Right to Use Valuation_31-3-20'!I16</f>
        <v>14550.826404180831</v>
      </c>
      <c r="F16" s="53">
        <f t="shared" si="2"/>
        <v>242200.85240507446</v>
      </c>
      <c r="G16" s="44" t="s">
        <v>101</v>
      </c>
      <c r="H16" s="44" t="s">
        <v>104</v>
      </c>
      <c r="I16" s="41">
        <f t="shared" si="1"/>
        <v>14550.826404180831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0"/>
        <v>242200.85240507446</v>
      </c>
      <c r="E17" s="53">
        <f>'Right to Use Valuation_31-3-20'!I17</f>
        <v>14550.826404180831</v>
      </c>
      <c r="F17" s="53">
        <f t="shared" si="2"/>
        <v>227650.02600089362</v>
      </c>
      <c r="G17" s="44" t="s">
        <v>101</v>
      </c>
      <c r="H17" s="44" t="s">
        <v>104</v>
      </c>
      <c r="I17" s="41">
        <f t="shared" si="1"/>
        <v>14550.826404180831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0"/>
        <v>227650.02600089362</v>
      </c>
      <c r="E18" s="53">
        <f>'Right to Use Valuation_31-3-20'!I18</f>
        <v>13142.681913453654</v>
      </c>
      <c r="F18" s="53">
        <f t="shared" si="2"/>
        <v>214507.34408743997</v>
      </c>
      <c r="G18" s="44" t="s">
        <v>101</v>
      </c>
      <c r="H18" s="44" t="s">
        <v>104</v>
      </c>
      <c r="I18" s="41">
        <f t="shared" si="1"/>
        <v>13142.681913453654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0"/>
        <v>214507.34408743997</v>
      </c>
      <c r="E19" s="53">
        <f>'Right to Use Valuation_31-3-20'!I19</f>
        <v>14550.826404180831</v>
      </c>
      <c r="F19" s="53">
        <f t="shared" si="2"/>
        <v>199956.51768325912</v>
      </c>
      <c r="G19" s="44" t="s">
        <v>101</v>
      </c>
      <c r="H19" s="44" t="s">
        <v>104</v>
      </c>
      <c r="I19" s="41">
        <f t="shared" si="1"/>
        <v>14550.826404180831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0"/>
        <v>199956.51768325912</v>
      </c>
      <c r="E20" s="53">
        <f>'Right to Use Valuation_31-3-20'!I20</f>
        <v>14081.444907271773</v>
      </c>
      <c r="F20" s="53">
        <f t="shared" si="2"/>
        <v>185875.07277598736</v>
      </c>
      <c r="G20" s="44" t="s">
        <v>101</v>
      </c>
      <c r="H20" s="44" t="s">
        <v>104</v>
      </c>
      <c r="I20" s="41">
        <f t="shared" si="1"/>
        <v>14081.444907271773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0"/>
        <v>185875.07277598736</v>
      </c>
      <c r="E21" s="53">
        <f>'Right to Use Valuation_31-3-20'!I21</f>
        <v>14550.826404180831</v>
      </c>
      <c r="F21" s="53">
        <f t="shared" si="2"/>
        <v>171324.24637180651</v>
      </c>
      <c r="G21" s="44" t="s">
        <v>101</v>
      </c>
      <c r="H21" s="44" t="s">
        <v>104</v>
      </c>
      <c r="I21" s="41">
        <f t="shared" si="1"/>
        <v>14550.826404180831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0"/>
        <v>171324.24637180651</v>
      </c>
      <c r="E22" s="53">
        <f>'Right to Use Valuation_31-3-20'!I22</f>
        <v>14081.444907271773</v>
      </c>
      <c r="F22" s="53">
        <f t="shared" si="2"/>
        <v>157242.80146453474</v>
      </c>
      <c r="G22" s="44" t="s">
        <v>101</v>
      </c>
      <c r="H22" s="44" t="s">
        <v>104</v>
      </c>
      <c r="I22" s="41">
        <f t="shared" si="1"/>
        <v>14081.444907271773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0"/>
        <v>157242.80146453474</v>
      </c>
      <c r="E23" s="53">
        <f>'Right to Use Valuation_31-3-20'!I23</f>
        <v>14550.826404180831</v>
      </c>
      <c r="F23" s="53">
        <f t="shared" si="2"/>
        <v>142691.9750603539</v>
      </c>
      <c r="G23" s="44" t="s">
        <v>101</v>
      </c>
      <c r="H23" s="44" t="s">
        <v>104</v>
      </c>
      <c r="I23" s="41">
        <f t="shared" si="1"/>
        <v>14550.826404180831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0"/>
        <v>142691.9750603539</v>
      </c>
      <c r="E24" s="53">
        <f>'Right to Use Valuation_31-3-20'!I24</f>
        <v>14550.826404180831</v>
      </c>
      <c r="F24" s="53">
        <f t="shared" si="2"/>
        <v>128141.14865617307</v>
      </c>
      <c r="G24" s="44" t="s">
        <v>101</v>
      </c>
      <c r="H24" s="44" t="s">
        <v>104</v>
      </c>
      <c r="I24" s="41">
        <f t="shared" si="1"/>
        <v>14550.826404180831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0"/>
        <v>128141.14865617307</v>
      </c>
      <c r="E25" s="53">
        <f>'Right to Use Valuation_31-3-20'!I25</f>
        <v>14081.444907271773</v>
      </c>
      <c r="F25" s="53">
        <f t="shared" si="2"/>
        <v>114059.7037489013</v>
      </c>
      <c r="G25" s="44" t="s">
        <v>101</v>
      </c>
      <c r="H25" s="44" t="s">
        <v>104</v>
      </c>
      <c r="I25" s="41">
        <f t="shared" si="1"/>
        <v>14081.444907271773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0"/>
        <v>114059.7037489013</v>
      </c>
      <c r="E26" s="53">
        <f>'Right to Use Valuation_31-3-20'!I26</f>
        <v>14550.826404180831</v>
      </c>
      <c r="F26" s="53">
        <f t="shared" si="2"/>
        <v>99508.877344720473</v>
      </c>
      <c r="G26" s="44" t="s">
        <v>101</v>
      </c>
      <c r="H26" s="44" t="s">
        <v>104</v>
      </c>
      <c r="I26" s="41">
        <f t="shared" si="1"/>
        <v>14550.826404180831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0"/>
        <v>99508.877344720473</v>
      </c>
      <c r="E27" s="53">
        <f>'Right to Use Valuation_31-3-20'!I27</f>
        <v>14081.444907271773</v>
      </c>
      <c r="F27" s="53">
        <f t="shared" si="2"/>
        <v>85427.432437448704</v>
      </c>
      <c r="G27" s="44" t="s">
        <v>101</v>
      </c>
      <c r="H27" s="44" t="s">
        <v>104</v>
      </c>
      <c r="I27" s="41">
        <f t="shared" si="1"/>
        <v>14081.444907271773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0"/>
        <v>85427.432437448704</v>
      </c>
      <c r="E28" s="53">
        <f>'Right to Use Valuation_31-3-20'!I28</f>
        <v>14550.826404180831</v>
      </c>
      <c r="F28" s="53">
        <f t="shared" si="2"/>
        <v>70876.606033267875</v>
      </c>
      <c r="G28" s="44" t="s">
        <v>101</v>
      </c>
      <c r="H28" s="44" t="s">
        <v>104</v>
      </c>
      <c r="I28" s="41">
        <f t="shared" si="1"/>
        <v>14550.826404180831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0"/>
        <v>70876.606033267875</v>
      </c>
      <c r="E29" s="53">
        <f>'Right to Use Valuation_31-3-20'!I29</f>
        <v>14550.826404180831</v>
      </c>
      <c r="F29" s="53">
        <f t="shared" si="2"/>
        <v>56325.779629087046</v>
      </c>
      <c r="G29" s="44" t="s">
        <v>101</v>
      </c>
      <c r="H29" s="44" t="s">
        <v>104</v>
      </c>
      <c r="I29" s="41">
        <f t="shared" si="1"/>
        <v>14550.826404180831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0"/>
        <v>56325.779629087046</v>
      </c>
      <c r="E30" s="53">
        <f>'Right to Use Valuation_31-3-20'!I30</f>
        <v>13142.681913453654</v>
      </c>
      <c r="F30" s="53">
        <f t="shared" si="2"/>
        <v>43183.09771563339</v>
      </c>
      <c r="G30" s="44" t="s">
        <v>101</v>
      </c>
      <c r="H30" s="44" t="s">
        <v>104</v>
      </c>
      <c r="I30" s="41">
        <f t="shared" si="1"/>
        <v>13142.681913453654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0"/>
        <v>43183.09771563339</v>
      </c>
      <c r="E31" s="53">
        <f>'Right to Use Valuation_31-3-20'!I31</f>
        <v>14550.826404180831</v>
      </c>
      <c r="F31" s="53">
        <f t="shared" si="2"/>
        <v>28632.271311452561</v>
      </c>
      <c r="G31" s="44" t="s">
        <v>101</v>
      </c>
      <c r="H31" s="44" t="s">
        <v>104</v>
      </c>
      <c r="I31" s="41">
        <f t="shared" si="1"/>
        <v>14550.826404180831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0"/>
        <v>28632.271311452561</v>
      </c>
      <c r="E32" s="53">
        <f>'Right to Use Valuation_31-3-20'!I32</f>
        <v>14081.444907271773</v>
      </c>
      <c r="F32" s="53">
        <f t="shared" si="2"/>
        <v>14550.826404180789</v>
      </c>
      <c r="G32" s="44" t="s">
        <v>101</v>
      </c>
      <c r="H32" s="44" t="s">
        <v>104</v>
      </c>
      <c r="I32" s="41">
        <f t="shared" si="1"/>
        <v>14081.444907271773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0"/>
        <v>14550.826404180789</v>
      </c>
      <c r="E33" s="53">
        <f>'Right to Use Valuation_31-3-20'!I33</f>
        <v>14550.826404180831</v>
      </c>
      <c r="F33" s="53">
        <f t="shared" si="2"/>
        <v>-4.1836756281554699E-11</v>
      </c>
      <c r="G33" s="44" t="s">
        <v>101</v>
      </c>
      <c r="H33" s="44" t="s">
        <v>104</v>
      </c>
      <c r="I33" s="41">
        <f t="shared" si="1"/>
        <v>14550.826404180831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44"/>
      <c r="H34" s="44"/>
      <c r="I34" s="41">
        <f t="shared" si="1"/>
        <v>0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44"/>
      <c r="H35" s="44"/>
      <c r="I35" s="41">
        <f t="shared" si="1"/>
        <v>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>
        <f>SUM(E3:E35)</f>
        <v>427606.54368415294</v>
      </c>
      <c r="F36" s="71"/>
      <c r="G36" s="44"/>
      <c r="H36" s="44"/>
      <c r="I36" s="72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1"/>
      <c r="G37" s="44"/>
      <c r="H37" s="44"/>
      <c r="I37" s="72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1"/>
      <c r="E38" s="41"/>
      <c r="F38" s="41"/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1"/>
      <c r="E39" s="74"/>
      <c r="F39" s="74"/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74"/>
      <c r="F40" s="74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opLeftCell="A31" zoomScale="160" zoomScaleNormal="160" workbookViewId="0">
      <selection activeCell="H42" sqref="H42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41" t="s">
        <v>105</v>
      </c>
      <c r="E1" s="139"/>
      <c r="F1" s="139"/>
      <c r="G1" s="140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106</v>
      </c>
      <c r="E2" s="46" t="s">
        <v>107</v>
      </c>
      <c r="F2" s="46" t="s">
        <v>108</v>
      </c>
      <c r="G2" s="62" t="s">
        <v>109</v>
      </c>
      <c r="H2" s="46" t="s">
        <v>83</v>
      </c>
      <c r="I2" s="46" t="s">
        <v>84</v>
      </c>
      <c r="J2" s="46" t="s">
        <v>85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Valuation_31-3-20'!H37</f>
        <v>427606.54368415283</v>
      </c>
      <c r="E3" s="53">
        <v>0</v>
      </c>
      <c r="F3" s="53">
        <f>'Right to Use Valuation_31-3-20'!E3</f>
        <v>0</v>
      </c>
      <c r="G3" s="64">
        <f t="shared" ref="G3:G33" si="0">D3+E3-F3</f>
        <v>427606.54368415283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1">G3</f>
        <v>427606.54368415283</v>
      </c>
      <c r="E4" s="53">
        <f>(D4)*EXP('Right to Use Valuation_31-3-20'!$I$1/365*(B4-B3))-(D4)</f>
        <v>3174.726976459031</v>
      </c>
      <c r="F4" s="53">
        <f>'Right to Use Valuation_31-3-20'!F4</f>
        <v>0</v>
      </c>
      <c r="G4" s="64">
        <f t="shared" si="0"/>
        <v>430781.27066061186</v>
      </c>
      <c r="H4" s="44" t="s">
        <v>110</v>
      </c>
      <c r="I4" s="44" t="s">
        <v>86</v>
      </c>
      <c r="J4" s="41">
        <f t="shared" ref="J4:J33" si="2">E4</f>
        <v>3174.726976459031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430781.27066061186</v>
      </c>
      <c r="E5" s="53">
        <f>(D5)*EXP('Right to Use Valuation_31-3-20'!$I$1/365*(B5-B4))-(D5)</f>
        <v>3419.7429641651688</v>
      </c>
      <c r="F5" s="53">
        <f>'Right to Use Valuation_31-3-20'!F5</f>
        <v>0</v>
      </c>
      <c r="G5" s="64">
        <f t="shared" si="0"/>
        <v>434201.01362477703</v>
      </c>
      <c r="H5" s="44" t="s">
        <v>110</v>
      </c>
      <c r="I5" s="44" t="s">
        <v>86</v>
      </c>
      <c r="J5" s="41">
        <f t="shared" si="2"/>
        <v>3419.7429641651688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434201.01362477703</v>
      </c>
      <c r="E6" s="53">
        <f>(D6)*EXP('Right to Use Valuation_31-3-20'!$I$1/365*(B6-B5))-(D6)</f>
        <v>3223.6870354786515</v>
      </c>
      <c r="F6" s="53">
        <f>'Right to Use Valuation_31-3-20'!F6</f>
        <v>45000</v>
      </c>
      <c r="G6" s="64">
        <f t="shared" si="0"/>
        <v>392424.70066025568</v>
      </c>
      <c r="H6" s="44" t="s">
        <v>110</v>
      </c>
      <c r="I6" s="44" t="s">
        <v>86</v>
      </c>
      <c r="J6" s="41">
        <f t="shared" si="2"/>
        <v>3223.6870354786515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392424.70066025568</v>
      </c>
      <c r="E7" s="53">
        <f>(D7)*EXP('Right to Use Valuation_31-3-20'!$I$1/365*(B7-B6))-(D7)</f>
        <v>3115.250593391771</v>
      </c>
      <c r="F7" s="53">
        <f>'Right to Use Valuation_31-3-20'!F7</f>
        <v>0</v>
      </c>
      <c r="G7" s="64">
        <f t="shared" si="0"/>
        <v>395539.95125364745</v>
      </c>
      <c r="H7" s="44" t="s">
        <v>110</v>
      </c>
      <c r="I7" s="44" t="s">
        <v>86</v>
      </c>
      <c r="J7" s="41">
        <f t="shared" si="2"/>
        <v>3115.250593391771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395539.95125364745</v>
      </c>
      <c r="E8" s="53">
        <f>(D8)*EXP('Right to Use Valuation_31-3-20'!$I$1/365*(B8-B7))-(D8)</f>
        <v>3038.303186275356</v>
      </c>
      <c r="F8" s="53">
        <f>'Right to Use Valuation_31-3-20'!F8</f>
        <v>0</v>
      </c>
      <c r="G8" s="64">
        <f t="shared" si="0"/>
        <v>398578.25443992281</v>
      </c>
      <c r="H8" s="44" t="s">
        <v>110</v>
      </c>
      <c r="I8" s="44" t="s">
        <v>86</v>
      </c>
      <c r="J8" s="41">
        <f t="shared" si="2"/>
        <v>3038.303186275356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398578.25443992281</v>
      </c>
      <c r="E9" s="53">
        <f>(D9)*EXP('Right to Use Valuation_31-3-20'!$I$1/365*(B9-B8))-(D9)</f>
        <v>3164.1003779015737</v>
      </c>
      <c r="F9" s="53">
        <f>'Right to Use Valuation_31-3-20'!F9</f>
        <v>45000</v>
      </c>
      <c r="G9" s="64">
        <f t="shared" si="0"/>
        <v>356742.35481782438</v>
      </c>
      <c r="H9" s="44" t="s">
        <v>110</v>
      </c>
      <c r="I9" s="44" t="s">
        <v>86</v>
      </c>
      <c r="J9" s="41">
        <f t="shared" si="2"/>
        <v>3164.1003779015737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356742.35481782438</v>
      </c>
      <c r="E10" s="53">
        <f>(D10)*EXP('Right to Use Valuation_31-3-20'!$I$1/365*(B10-B9))-(D10)</f>
        <v>2740.2830735226744</v>
      </c>
      <c r="F10" s="53">
        <f>'Right to Use Valuation_31-3-20'!F10</f>
        <v>0</v>
      </c>
      <c r="G10" s="64">
        <f t="shared" si="0"/>
        <v>359482.63789134705</v>
      </c>
      <c r="H10" s="44" t="s">
        <v>110</v>
      </c>
      <c r="I10" s="44" t="s">
        <v>86</v>
      </c>
      <c r="J10" s="41">
        <f t="shared" si="2"/>
        <v>2740.2830735226744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359482.63789134705</v>
      </c>
      <c r="E11" s="53">
        <f>(D11)*EXP('Right to Use Valuation_31-3-20'!$I$1/365*(B11-B10))-(D11)</f>
        <v>2853.7411103859195</v>
      </c>
      <c r="F11" s="53">
        <f>'Right to Use Valuation_31-3-20'!F11</f>
        <v>0</v>
      </c>
      <c r="G11" s="64">
        <f t="shared" si="0"/>
        <v>362336.37900173297</v>
      </c>
      <c r="H11" s="44" t="s">
        <v>110</v>
      </c>
      <c r="I11" s="44" t="s">
        <v>86</v>
      </c>
      <c r="J11" s="41">
        <f t="shared" si="2"/>
        <v>2853.7411103859195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362336.37900173297</v>
      </c>
      <c r="E12" s="53">
        <f>(D12)*EXP('Right to Use Valuation_31-3-20'!$I$1/365*(B12-B11))-(D12)</f>
        <v>2876.395440433349</v>
      </c>
      <c r="F12" s="53">
        <f>'Right to Use Valuation_31-3-20'!F12</f>
        <v>45000</v>
      </c>
      <c r="G12" s="64">
        <f t="shared" si="0"/>
        <v>320212.77444216632</v>
      </c>
      <c r="H12" s="44" t="s">
        <v>110</v>
      </c>
      <c r="I12" s="44" t="s">
        <v>86</v>
      </c>
      <c r="J12" s="41">
        <f t="shared" si="2"/>
        <v>2876.395440433349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320212.77444216632</v>
      </c>
      <c r="E13" s="53">
        <f>(D13)*EXP('Right to Use Valuation_31-3-20'!$I$1/365*(B13-B12))-(D13)</f>
        <v>2459.6845142699894</v>
      </c>
      <c r="F13" s="53">
        <f>'Right to Use Valuation_31-3-20'!F13</f>
        <v>0</v>
      </c>
      <c r="G13" s="64">
        <f t="shared" si="0"/>
        <v>322672.45895643631</v>
      </c>
      <c r="H13" s="44" t="s">
        <v>110</v>
      </c>
      <c r="I13" s="44" t="s">
        <v>86</v>
      </c>
      <c r="J13" s="41">
        <f t="shared" si="2"/>
        <v>2459.6845142699894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322672.45895643631</v>
      </c>
      <c r="E14" s="53">
        <f>(D14)*EXP('Right to Use Valuation_31-3-20'!$I$1/365*(B14-B13))-(D14)</f>
        <v>2561.5247142800945</v>
      </c>
      <c r="F14" s="53">
        <f>'Right to Use Valuation_31-3-20'!F14</f>
        <v>0</v>
      </c>
      <c r="G14" s="64">
        <f t="shared" si="0"/>
        <v>325233.98367071641</v>
      </c>
      <c r="H14" s="44" t="s">
        <v>110</v>
      </c>
      <c r="I14" s="44" t="s">
        <v>86</v>
      </c>
      <c r="J14" s="41">
        <f t="shared" si="2"/>
        <v>2561.5247142800945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325233.98367071641</v>
      </c>
      <c r="E15" s="53">
        <f>(D15)*EXP('Right to Use Valuation_31-3-20'!$I$1/365*(B15-B14))-(D15)</f>
        <v>2498.254463903897</v>
      </c>
      <c r="F15" s="53">
        <f>'Right to Use Valuation_31-3-20'!F15</f>
        <v>45000</v>
      </c>
      <c r="G15" s="64">
        <f t="shared" si="0"/>
        <v>282732.2381346203</v>
      </c>
      <c r="H15" s="44" t="s">
        <v>110</v>
      </c>
      <c r="I15" s="44" t="s">
        <v>86</v>
      </c>
      <c r="J15" s="41">
        <f t="shared" si="2"/>
        <v>2498.254463903897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282732.2381346203</v>
      </c>
      <c r="E16" s="53">
        <f>(D16)*EXP('Right to Use Valuation_31-3-20'!$I$1/365*(B16-B15))-(D16)</f>
        <v>2244.4605834901449</v>
      </c>
      <c r="F16" s="53">
        <f>'Right to Use Valuation_31-3-20'!F16</f>
        <v>0</v>
      </c>
      <c r="G16" s="64">
        <f t="shared" si="0"/>
        <v>284976.69871811045</v>
      </c>
      <c r="H16" s="44" t="s">
        <v>110</v>
      </c>
      <c r="I16" s="44" t="s">
        <v>86</v>
      </c>
      <c r="J16" s="41">
        <f t="shared" si="2"/>
        <v>2244.4605834901449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284976.69871811045</v>
      </c>
      <c r="E17" s="53">
        <f>(D17)*EXP('Right to Use Valuation_31-3-20'!$I$1/365*(B17-B16))-(D17)</f>
        <v>2262.278160092188</v>
      </c>
      <c r="F17" s="53">
        <f>'Right to Use Valuation_31-3-20'!F17</f>
        <v>0</v>
      </c>
      <c r="G17" s="64">
        <f t="shared" si="0"/>
        <v>287238.97687820264</v>
      </c>
      <c r="H17" s="44" t="s">
        <v>110</v>
      </c>
      <c r="I17" s="44" t="s">
        <v>86</v>
      </c>
      <c r="J17" s="41">
        <f t="shared" si="2"/>
        <v>2262.278160092188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287238.97687820264</v>
      </c>
      <c r="E18" s="53">
        <f>(D18)*EXP('Right to Use Valuation_31-3-20'!$I$1/365*(B18-B17))-(D18)</f>
        <v>2058.7802327771788</v>
      </c>
      <c r="F18" s="53">
        <f>'Right to Use Valuation_31-3-20'!F18</f>
        <v>49500</v>
      </c>
      <c r="G18" s="64">
        <f t="shared" si="0"/>
        <v>239797.75711097982</v>
      </c>
      <c r="H18" s="44" t="s">
        <v>110</v>
      </c>
      <c r="I18" s="44" t="s">
        <v>86</v>
      </c>
      <c r="J18" s="41">
        <f t="shared" si="2"/>
        <v>2058.7802327771788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239797.75711097982</v>
      </c>
      <c r="E19" s="53">
        <f>(D19)*EXP('Right to Use Valuation_31-3-20'!$I$1/365*(B19-B18))-(D19)</f>
        <v>1903.6266164619883</v>
      </c>
      <c r="F19" s="53">
        <f>'Right to Use Valuation_31-3-20'!F19</f>
        <v>0</v>
      </c>
      <c r="G19" s="64">
        <f t="shared" si="0"/>
        <v>241701.3837274418</v>
      </c>
      <c r="H19" s="44" t="s">
        <v>110</v>
      </c>
      <c r="I19" s="44" t="s">
        <v>86</v>
      </c>
      <c r="J19" s="41">
        <f t="shared" si="2"/>
        <v>1903.6266164619883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241701.3837274418</v>
      </c>
      <c r="E20" s="53">
        <f>(D20)*EXP('Right to Use Valuation_31-3-20'!$I$1/365*(B20-B19))-(D20)</f>
        <v>1856.6066006195324</v>
      </c>
      <c r="F20" s="53">
        <f>'Right to Use Valuation_31-3-20'!F20</f>
        <v>0</v>
      </c>
      <c r="G20" s="64">
        <f t="shared" si="0"/>
        <v>243557.99032806134</v>
      </c>
      <c r="H20" s="44" t="s">
        <v>110</v>
      </c>
      <c r="I20" s="44" t="s">
        <v>86</v>
      </c>
      <c r="J20" s="41">
        <f t="shared" si="2"/>
        <v>1856.6066006195324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243557.99032806134</v>
      </c>
      <c r="E21" s="53">
        <f>(D21)*EXP('Right to Use Valuation_31-3-20'!$I$1/365*(B21-B20))-(D21)</f>
        <v>1933.4771043163491</v>
      </c>
      <c r="F21" s="53">
        <f>'Right to Use Valuation_31-3-20'!F21</f>
        <v>49500</v>
      </c>
      <c r="G21" s="64">
        <f t="shared" si="0"/>
        <v>195991.46743237769</v>
      </c>
      <c r="H21" s="44" t="s">
        <v>110</v>
      </c>
      <c r="I21" s="44" t="s">
        <v>86</v>
      </c>
      <c r="J21" s="41">
        <f t="shared" si="2"/>
        <v>1933.4771043163491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195991.46743237769</v>
      </c>
      <c r="E22" s="53">
        <f>(D22)*EXP('Right to Use Valuation_31-3-20'!$I$1/365*(B22-B21))-(D22)</f>
        <v>1505.4901485809823</v>
      </c>
      <c r="F22" s="53">
        <f>'Right to Use Valuation_31-3-20'!F22</f>
        <v>0</v>
      </c>
      <c r="G22" s="64">
        <f t="shared" si="0"/>
        <v>197496.95758095867</v>
      </c>
      <c r="H22" s="44" t="s">
        <v>110</v>
      </c>
      <c r="I22" s="44" t="s">
        <v>86</v>
      </c>
      <c r="J22" s="41">
        <f t="shared" si="2"/>
        <v>1505.4901485809823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197496.95758095867</v>
      </c>
      <c r="E23" s="53">
        <f>(D23)*EXP('Right to Use Valuation_31-3-20'!$I$1/365*(B23-B22))-(D23)</f>
        <v>1567.8231091518537</v>
      </c>
      <c r="F23" s="53">
        <f>'Right to Use Valuation_31-3-20'!F23</f>
        <v>0</v>
      </c>
      <c r="G23" s="64">
        <f t="shared" si="0"/>
        <v>199064.78069011052</v>
      </c>
      <c r="H23" s="44" t="s">
        <v>110</v>
      </c>
      <c r="I23" s="44" t="s">
        <v>86</v>
      </c>
      <c r="J23" s="41">
        <f t="shared" si="2"/>
        <v>1567.8231091518537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199064.78069011052</v>
      </c>
      <c r="E24" s="53">
        <f>(D24)*EXP('Right to Use Valuation_31-3-20'!$I$1/365*(B24-B23))-(D24)</f>
        <v>1580.2692213942937</v>
      </c>
      <c r="F24" s="53">
        <f>'Right to Use Valuation_31-3-20'!F24</f>
        <v>49500</v>
      </c>
      <c r="G24" s="64">
        <f t="shared" si="0"/>
        <v>151145.04991150482</v>
      </c>
      <c r="H24" s="44" t="s">
        <v>110</v>
      </c>
      <c r="I24" s="44" t="s">
        <v>86</v>
      </c>
      <c r="J24" s="41">
        <f t="shared" si="2"/>
        <v>1580.2692213942937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151145.04991150482</v>
      </c>
      <c r="E25" s="53">
        <f>(D25)*EXP('Right to Use Valuation_31-3-20'!$I$1/365*(B25-B24))-(D25)</f>
        <v>1161.0065817128634</v>
      </c>
      <c r="F25" s="53">
        <f>'Right to Use Valuation_31-3-20'!F25</f>
        <v>0</v>
      </c>
      <c r="G25" s="64">
        <f t="shared" si="0"/>
        <v>152306.05649321768</v>
      </c>
      <c r="H25" s="44" t="s">
        <v>110</v>
      </c>
      <c r="I25" s="44" t="s">
        <v>86</v>
      </c>
      <c r="J25" s="41">
        <f t="shared" si="2"/>
        <v>1161.0065817128634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152306.05649321768</v>
      </c>
      <c r="E26" s="53">
        <f>(D26)*EXP('Right to Use Valuation_31-3-20'!$I$1/365*(B26-B25))-(D26)</f>
        <v>1209.0766255777271</v>
      </c>
      <c r="F26" s="53">
        <f>'Right to Use Valuation_31-3-20'!F26</f>
        <v>0</v>
      </c>
      <c r="G26" s="64">
        <f t="shared" si="0"/>
        <v>153515.13311879541</v>
      </c>
      <c r="H26" s="44" t="s">
        <v>110</v>
      </c>
      <c r="I26" s="44" t="s">
        <v>86</v>
      </c>
      <c r="J26" s="41">
        <f t="shared" si="2"/>
        <v>1209.0766255777271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153515.13311879541</v>
      </c>
      <c r="E27" s="53">
        <f>(D27)*EXP('Right to Use Valuation_31-3-20'!$I$1/365*(B27-B26))-(D27)</f>
        <v>1179.2121544688416</v>
      </c>
      <c r="F27" s="53">
        <f>'Right to Use Valuation_31-3-20'!F27</f>
        <v>49500</v>
      </c>
      <c r="G27" s="64">
        <f t="shared" si="0"/>
        <v>105194.34527326425</v>
      </c>
      <c r="H27" s="44" t="s">
        <v>110</v>
      </c>
      <c r="I27" s="44" t="s">
        <v>86</v>
      </c>
      <c r="J27" s="41">
        <f t="shared" si="2"/>
        <v>1179.2121544688416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105194.34527326425</v>
      </c>
      <c r="E28" s="53">
        <f>(D28)*EXP('Right to Use Valuation_31-3-20'!$I$1/365*(B28-B27))-(D28)</f>
        <v>835.0818538757303</v>
      </c>
      <c r="F28" s="53">
        <f>'Right to Use Valuation_31-3-20'!F28</f>
        <v>0</v>
      </c>
      <c r="G28" s="64">
        <f t="shared" si="0"/>
        <v>106029.42712713998</v>
      </c>
      <c r="H28" s="44" t="s">
        <v>110</v>
      </c>
      <c r="I28" s="44" t="s">
        <v>86</v>
      </c>
      <c r="J28" s="41">
        <f t="shared" si="2"/>
        <v>835.0818538757303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106029.42712713998</v>
      </c>
      <c r="E29" s="53">
        <f>(D29)*EXP('Right to Use Valuation_31-3-20'!$I$1/365*(B29-B28))-(D29)</f>
        <v>841.71112373677897</v>
      </c>
      <c r="F29" s="53">
        <f>'Right to Use Valuation_31-3-20'!F29</f>
        <v>0</v>
      </c>
      <c r="G29" s="64">
        <f t="shared" si="0"/>
        <v>106871.13825087676</v>
      </c>
      <c r="H29" s="44" t="s">
        <v>110</v>
      </c>
      <c r="I29" s="44" t="s">
        <v>86</v>
      </c>
      <c r="J29" s="41">
        <f t="shared" si="2"/>
        <v>841.71112373677897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106871.13825087676</v>
      </c>
      <c r="E30" s="53">
        <f>(D30)*EXP('Right to Use Valuation_31-3-20'!$I$1/365*(B30-B29))-(D30)</f>
        <v>765.99697324015142</v>
      </c>
      <c r="F30" s="53">
        <f>'Right to Use Valuation_31-3-20'!F30</f>
        <v>54450</v>
      </c>
      <c r="G30" s="64">
        <f t="shared" si="0"/>
        <v>53187.135224116908</v>
      </c>
      <c r="H30" s="44" t="s">
        <v>110</v>
      </c>
      <c r="I30" s="44" t="s">
        <v>86</v>
      </c>
      <c r="J30" s="41">
        <f t="shared" si="2"/>
        <v>765.99697324015142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53187.135224116908</v>
      </c>
      <c r="E31" s="53">
        <f>(D31)*EXP('Right to Use Valuation_31-3-20'!$I$1/365*(B31-B30))-(D31)</f>
        <v>422.2243255558642</v>
      </c>
      <c r="F31" s="53">
        <f>'Right to Use Valuation_31-3-20'!F31</f>
        <v>0</v>
      </c>
      <c r="G31" s="64">
        <f t="shared" si="0"/>
        <v>53609.359549672772</v>
      </c>
      <c r="H31" s="44" t="s">
        <v>110</v>
      </c>
      <c r="I31" s="44" t="s">
        <v>86</v>
      </c>
      <c r="J31" s="41">
        <f t="shared" si="2"/>
        <v>422.2243255558642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53609.359549672772</v>
      </c>
      <c r="E32" s="53">
        <f>(D32)*EXP('Right to Use Valuation_31-3-20'!$I$1/365*(B32-B31))-(D32)</f>
        <v>411.79528747400764</v>
      </c>
      <c r="F32" s="53">
        <f>'Right to Use Valuation_31-3-20'!F32</f>
        <v>0</v>
      </c>
      <c r="G32" s="64">
        <f t="shared" si="0"/>
        <v>54021.15483714678</v>
      </c>
      <c r="H32" s="44" t="s">
        <v>110</v>
      </c>
      <c r="I32" s="44" t="s">
        <v>86</v>
      </c>
      <c r="J32" s="41">
        <f t="shared" si="2"/>
        <v>411.79528747400764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54021.15483714678</v>
      </c>
      <c r="E33" s="53">
        <f>(D33)*EXP('Right to Use Valuation_31-3-20'!$I$1/365*(B33-B32))-(D33)</f>
        <v>428.84516285285645</v>
      </c>
      <c r="F33" s="53">
        <f>'Right to Use Valuation_31-3-20'!F33</f>
        <v>54450</v>
      </c>
      <c r="G33" s="64">
        <f t="shared" si="0"/>
        <v>-3.637978807091713E-10</v>
      </c>
      <c r="H33" s="44" t="s">
        <v>110</v>
      </c>
      <c r="I33" s="44" t="s">
        <v>86</v>
      </c>
      <c r="J33" s="41">
        <f t="shared" si="2"/>
        <v>428.84516285285645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64"/>
      <c r="H34" s="44"/>
      <c r="I34" s="44"/>
      <c r="J34" s="41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64"/>
      <c r="H35" s="44"/>
      <c r="I35" s="44"/>
      <c r="J35" s="41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/>
      <c r="F36" s="41"/>
      <c r="G36" s="71"/>
      <c r="H36" s="44"/>
      <c r="I36" s="44"/>
      <c r="J36" s="72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5"/>
      <c r="G37" s="71"/>
      <c r="H37" s="44"/>
      <c r="I37" s="44"/>
      <c r="J37" s="72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4"/>
      <c r="E38" s="41"/>
      <c r="F38" s="41">
        <f>SUM(F3:F37)</f>
        <v>486900</v>
      </c>
      <c r="G38" s="44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4"/>
      <c r="E39" s="41"/>
      <c r="F39" s="41"/>
      <c r="G39" s="44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/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64"/>
  <sheetViews>
    <sheetView topLeftCell="A244" zoomScale="172" workbookViewId="0">
      <selection activeCell="G247" sqref="G247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45" t="s">
        <v>111</v>
      </c>
      <c r="B1" s="139"/>
      <c r="C1" s="139"/>
      <c r="D1" s="139"/>
      <c r="E1" s="139"/>
      <c r="F1" s="139"/>
      <c r="G1" s="140"/>
    </row>
    <row r="2" spans="1:8" ht="12.75" customHeight="1" x14ac:dyDescent="0.2">
      <c r="A2" s="76" t="s">
        <v>5</v>
      </c>
      <c r="B2" s="77" t="s">
        <v>112</v>
      </c>
      <c r="C2" s="77" t="s">
        <v>113</v>
      </c>
      <c r="D2" s="78" t="s">
        <v>114</v>
      </c>
      <c r="E2" s="79" t="s">
        <v>115</v>
      </c>
      <c r="F2" s="79" t="s">
        <v>116</v>
      </c>
      <c r="G2" s="79" t="s">
        <v>117</v>
      </c>
    </row>
    <row r="3" spans="1:8" ht="12.75" customHeight="1" x14ac:dyDescent="0.2">
      <c r="A3" s="80">
        <v>43801</v>
      </c>
      <c r="B3" s="81"/>
      <c r="C3" s="52" t="s">
        <v>66</v>
      </c>
      <c r="D3" s="82" t="s">
        <v>86</v>
      </c>
      <c r="E3" s="83">
        <f>'Right to Use Valuation_31-3-20'!H37</f>
        <v>427606.54368415283</v>
      </c>
      <c r="F3" s="83"/>
      <c r="G3" s="83">
        <f>E3-F3</f>
        <v>427606.54368415283</v>
      </c>
      <c r="H3" s="84"/>
    </row>
    <row r="4" spans="1:8" ht="12.75" customHeight="1" x14ac:dyDescent="0.2">
      <c r="A4" s="80">
        <v>43830</v>
      </c>
      <c r="B4" s="81"/>
      <c r="C4" s="52" t="s">
        <v>66</v>
      </c>
      <c r="D4" s="82" t="s">
        <v>101</v>
      </c>
      <c r="E4" s="85"/>
      <c r="F4" s="83">
        <f>'Right to Use Valuation_31-3-20'!I4</f>
        <v>13612.063410362714</v>
      </c>
      <c r="G4" s="83">
        <f t="shared" ref="G4:G35" si="0">G3+E4-F4</f>
        <v>413994.48027379013</v>
      </c>
    </row>
    <row r="5" spans="1:8" ht="12.75" customHeight="1" x14ac:dyDescent="0.2">
      <c r="A5" s="80">
        <v>43861</v>
      </c>
      <c r="B5" s="81"/>
      <c r="C5" s="52" t="s">
        <v>66</v>
      </c>
      <c r="D5" s="82" t="s">
        <v>101</v>
      </c>
      <c r="E5" s="85"/>
      <c r="F5" s="83">
        <f>'Right to Use Valuation_31-3-20'!I5</f>
        <v>14550.826404180831</v>
      </c>
      <c r="G5" s="83">
        <f t="shared" si="0"/>
        <v>399443.65386960929</v>
      </c>
    </row>
    <row r="6" spans="1:8" ht="12.75" customHeight="1" x14ac:dyDescent="0.2">
      <c r="A6" s="80">
        <v>43890</v>
      </c>
      <c r="B6" s="81"/>
      <c r="C6" s="52"/>
      <c r="D6" s="82" t="s">
        <v>101</v>
      </c>
      <c r="E6" s="85"/>
      <c r="F6" s="83">
        <f>'Right to Use Valuation_31-3-20'!I6</f>
        <v>13612.063410362714</v>
      </c>
      <c r="G6" s="83">
        <f t="shared" si="0"/>
        <v>385831.5904592466</v>
      </c>
    </row>
    <row r="7" spans="1:8" ht="12.75" customHeight="1" x14ac:dyDescent="0.2">
      <c r="A7" s="80">
        <v>43921</v>
      </c>
      <c r="B7" s="81"/>
      <c r="C7" s="52"/>
      <c r="D7" s="82" t="s">
        <v>101</v>
      </c>
      <c r="E7" s="85"/>
      <c r="F7" s="83">
        <f>'Right to Use Valuation_31-3-20'!I7</f>
        <v>14550.826404180831</v>
      </c>
      <c r="G7" s="83">
        <f t="shared" si="0"/>
        <v>371280.76405506575</v>
      </c>
    </row>
    <row r="8" spans="1:8" ht="12.75" customHeight="1" x14ac:dyDescent="0.2">
      <c r="A8" s="80">
        <v>43951</v>
      </c>
      <c r="B8" s="81"/>
      <c r="C8" s="52"/>
      <c r="D8" s="82" t="s">
        <v>101</v>
      </c>
      <c r="E8" s="85"/>
      <c r="F8" s="83">
        <f>'Right to Use Valuation_31-3-20'!I8</f>
        <v>14081.444907271773</v>
      </c>
      <c r="G8" s="83">
        <f t="shared" si="0"/>
        <v>357199.31914779398</v>
      </c>
    </row>
    <row r="9" spans="1:8" ht="12.75" customHeight="1" x14ac:dyDescent="0.2">
      <c r="A9" s="80">
        <v>43982</v>
      </c>
      <c r="B9" s="81"/>
      <c r="C9" s="52"/>
      <c r="D9" s="82" t="s">
        <v>101</v>
      </c>
      <c r="E9" s="85"/>
      <c r="F9" s="83">
        <f>'Right to Use Valuation_31-3-20'!I9</f>
        <v>14550.826404180831</v>
      </c>
      <c r="G9" s="83">
        <f t="shared" si="0"/>
        <v>342648.49274361314</v>
      </c>
    </row>
    <row r="10" spans="1:8" ht="12.75" customHeight="1" x14ac:dyDescent="0.2">
      <c r="A10" s="80">
        <v>44012</v>
      </c>
      <c r="B10" s="81"/>
      <c r="C10" s="52"/>
      <c r="D10" s="82" t="s">
        <v>101</v>
      </c>
      <c r="E10" s="85"/>
      <c r="F10" s="83">
        <f>'Right to Use Valuation_31-3-20'!I10</f>
        <v>14081.444907271773</v>
      </c>
      <c r="G10" s="83">
        <f t="shared" si="0"/>
        <v>328567.04783634137</v>
      </c>
    </row>
    <row r="11" spans="1:8" ht="12.75" customHeight="1" x14ac:dyDescent="0.2">
      <c r="A11" s="80">
        <v>44043</v>
      </c>
      <c r="B11" s="81"/>
      <c r="C11" s="52"/>
      <c r="D11" s="82" t="s">
        <v>101</v>
      </c>
      <c r="E11" s="85"/>
      <c r="F11" s="83">
        <f>'Right to Use Valuation_31-3-20'!I11</f>
        <v>14550.826404180831</v>
      </c>
      <c r="G11" s="83">
        <f t="shared" si="0"/>
        <v>314016.22143216053</v>
      </c>
    </row>
    <row r="12" spans="1:8" ht="12.75" customHeight="1" x14ac:dyDescent="0.2">
      <c r="A12" s="80">
        <v>44074</v>
      </c>
      <c r="B12" s="81"/>
      <c r="C12" s="52"/>
      <c r="D12" s="82" t="s">
        <v>101</v>
      </c>
      <c r="E12" s="85"/>
      <c r="F12" s="83">
        <f>'Right to Use Valuation_31-3-20'!I12</f>
        <v>14550.826404180831</v>
      </c>
      <c r="G12" s="83">
        <f t="shared" si="0"/>
        <v>299465.39502797968</v>
      </c>
    </row>
    <row r="13" spans="1:8" ht="12.75" customHeight="1" x14ac:dyDescent="0.2">
      <c r="A13" s="80">
        <v>44104</v>
      </c>
      <c r="B13" s="81"/>
      <c r="C13" s="52"/>
      <c r="D13" s="82" t="s">
        <v>101</v>
      </c>
      <c r="E13" s="85"/>
      <c r="F13" s="83">
        <f>'Right to Use Valuation_31-3-20'!I13</f>
        <v>14081.444907271773</v>
      </c>
      <c r="G13" s="83">
        <f t="shared" si="0"/>
        <v>285383.95012070792</v>
      </c>
    </row>
    <row r="14" spans="1:8" ht="12.75" customHeight="1" x14ac:dyDescent="0.2">
      <c r="A14" s="80">
        <v>44135</v>
      </c>
      <c r="B14" s="81"/>
      <c r="C14" s="52"/>
      <c r="D14" s="82" t="s">
        <v>101</v>
      </c>
      <c r="E14" s="85"/>
      <c r="F14" s="83">
        <f>'Right to Use Valuation_31-3-20'!I14</f>
        <v>14550.826404180831</v>
      </c>
      <c r="G14" s="83">
        <f t="shared" si="0"/>
        <v>270833.12371652707</v>
      </c>
    </row>
    <row r="15" spans="1:8" ht="12.75" customHeight="1" x14ac:dyDescent="0.2">
      <c r="A15" s="80">
        <v>44165</v>
      </c>
      <c r="B15" s="81"/>
      <c r="C15" s="52"/>
      <c r="D15" s="82" t="s">
        <v>101</v>
      </c>
      <c r="E15" s="85"/>
      <c r="F15" s="83">
        <f>'Right to Use Valuation_31-3-20'!I15</f>
        <v>14081.444907271773</v>
      </c>
      <c r="G15" s="83">
        <f t="shared" si="0"/>
        <v>256751.6788092553</v>
      </c>
    </row>
    <row r="16" spans="1:8" ht="12.75" customHeight="1" x14ac:dyDescent="0.2">
      <c r="A16" s="80">
        <v>44196</v>
      </c>
      <c r="B16" s="81"/>
      <c r="C16" s="52"/>
      <c r="D16" s="82" t="s">
        <v>101</v>
      </c>
      <c r="E16" s="85"/>
      <c r="F16" s="83">
        <f>'Right to Use Valuation_31-3-20'!I16</f>
        <v>14550.826404180831</v>
      </c>
      <c r="G16" s="83">
        <f t="shared" si="0"/>
        <v>242200.85240507446</v>
      </c>
    </row>
    <row r="17" spans="1:7" ht="12.75" customHeight="1" x14ac:dyDescent="0.2">
      <c r="A17" s="80">
        <v>44227</v>
      </c>
      <c r="B17" s="81"/>
      <c r="C17" s="52"/>
      <c r="D17" s="82" t="s">
        <v>101</v>
      </c>
      <c r="E17" s="85"/>
      <c r="F17" s="83">
        <f>'Right to Use Valuation_31-3-20'!I17</f>
        <v>14550.826404180831</v>
      </c>
      <c r="G17" s="83">
        <f t="shared" si="0"/>
        <v>227650.02600089362</v>
      </c>
    </row>
    <row r="18" spans="1:7" ht="12.75" customHeight="1" x14ac:dyDescent="0.2">
      <c r="A18" s="80">
        <v>44255</v>
      </c>
      <c r="B18" s="81"/>
      <c r="C18" s="52"/>
      <c r="D18" s="82" t="s">
        <v>101</v>
      </c>
      <c r="E18" s="85"/>
      <c r="F18" s="83">
        <f>'Right to Use Valuation_31-3-20'!I18</f>
        <v>13142.681913453654</v>
      </c>
      <c r="G18" s="83">
        <f t="shared" si="0"/>
        <v>214507.34408743997</v>
      </c>
    </row>
    <row r="19" spans="1:7" ht="12.75" customHeight="1" x14ac:dyDescent="0.2">
      <c r="A19" s="80">
        <v>44286</v>
      </c>
      <c r="B19" s="81"/>
      <c r="C19" s="52"/>
      <c r="D19" s="82" t="s">
        <v>101</v>
      </c>
      <c r="E19" s="85"/>
      <c r="F19" s="83">
        <f>'Right to Use Valuation_31-3-20'!I19</f>
        <v>14550.826404180831</v>
      </c>
      <c r="G19" s="83">
        <f t="shared" si="0"/>
        <v>199956.51768325912</v>
      </c>
    </row>
    <row r="20" spans="1:7" ht="12.75" customHeight="1" x14ac:dyDescent="0.2">
      <c r="A20" s="80">
        <v>44316</v>
      </c>
      <c r="B20" s="81"/>
      <c r="C20" s="52"/>
      <c r="D20" s="82" t="s">
        <v>101</v>
      </c>
      <c r="E20" s="85"/>
      <c r="F20" s="83">
        <f>'Right to Use Valuation_31-3-20'!I20</f>
        <v>14081.444907271773</v>
      </c>
      <c r="G20" s="83">
        <f t="shared" si="0"/>
        <v>185875.07277598736</v>
      </c>
    </row>
    <row r="21" spans="1:7" ht="12.75" customHeight="1" x14ac:dyDescent="0.2">
      <c r="A21" s="80">
        <v>44347</v>
      </c>
      <c r="B21" s="81"/>
      <c r="C21" s="52"/>
      <c r="D21" s="82" t="s">
        <v>101</v>
      </c>
      <c r="E21" s="85"/>
      <c r="F21" s="83">
        <f>'Right to Use Valuation_31-3-20'!I21</f>
        <v>14550.826404180831</v>
      </c>
      <c r="G21" s="83">
        <f t="shared" si="0"/>
        <v>171324.24637180651</v>
      </c>
    </row>
    <row r="22" spans="1:7" ht="12.75" customHeight="1" x14ac:dyDescent="0.2">
      <c r="A22" s="80">
        <v>44377</v>
      </c>
      <c r="B22" s="81"/>
      <c r="C22" s="52"/>
      <c r="D22" s="82" t="s">
        <v>101</v>
      </c>
      <c r="E22" s="85"/>
      <c r="F22" s="83">
        <f>'Right to Use Valuation_31-3-20'!I22</f>
        <v>14081.444907271773</v>
      </c>
      <c r="G22" s="83">
        <f t="shared" si="0"/>
        <v>157242.80146453474</v>
      </c>
    </row>
    <row r="23" spans="1:7" ht="12.75" customHeight="1" x14ac:dyDescent="0.2">
      <c r="A23" s="80">
        <v>44408</v>
      </c>
      <c r="B23" s="81"/>
      <c r="C23" s="52"/>
      <c r="D23" s="82" t="s">
        <v>101</v>
      </c>
      <c r="E23" s="85"/>
      <c r="F23" s="83">
        <f>'Right to Use Valuation_31-3-20'!I23</f>
        <v>14550.826404180831</v>
      </c>
      <c r="G23" s="83">
        <f t="shared" si="0"/>
        <v>142691.9750603539</v>
      </c>
    </row>
    <row r="24" spans="1:7" ht="12.75" customHeight="1" x14ac:dyDescent="0.2">
      <c r="A24" s="80">
        <v>44439</v>
      </c>
      <c r="B24" s="81"/>
      <c r="C24" s="52"/>
      <c r="D24" s="82" t="s">
        <v>101</v>
      </c>
      <c r="E24" s="85"/>
      <c r="F24" s="83">
        <f>'Right to Use Valuation_31-3-20'!I24</f>
        <v>14550.826404180831</v>
      </c>
      <c r="G24" s="83">
        <f t="shared" si="0"/>
        <v>128141.14865617307</v>
      </c>
    </row>
    <row r="25" spans="1:7" ht="12.75" customHeight="1" x14ac:dyDescent="0.2">
      <c r="A25" s="80">
        <v>44469</v>
      </c>
      <c r="B25" s="81"/>
      <c r="C25" s="52"/>
      <c r="D25" s="82" t="s">
        <v>101</v>
      </c>
      <c r="E25" s="85"/>
      <c r="F25" s="83">
        <f>'Right to Use Valuation_31-3-20'!I25</f>
        <v>14081.444907271773</v>
      </c>
      <c r="G25" s="83">
        <f t="shared" si="0"/>
        <v>114059.7037489013</v>
      </c>
    </row>
    <row r="26" spans="1:7" ht="12.75" customHeight="1" x14ac:dyDescent="0.2">
      <c r="A26" s="80">
        <v>44500</v>
      </c>
      <c r="B26" s="81"/>
      <c r="C26" s="52"/>
      <c r="D26" s="82" t="s">
        <v>101</v>
      </c>
      <c r="E26" s="85"/>
      <c r="F26" s="83">
        <f>'Right to Use Valuation_31-3-20'!I26</f>
        <v>14550.826404180831</v>
      </c>
      <c r="G26" s="83">
        <f t="shared" si="0"/>
        <v>99508.877344720473</v>
      </c>
    </row>
    <row r="27" spans="1:7" ht="12.75" customHeight="1" x14ac:dyDescent="0.2">
      <c r="A27" s="80">
        <v>44530</v>
      </c>
      <c r="B27" s="81"/>
      <c r="C27" s="52"/>
      <c r="D27" s="82" t="s">
        <v>101</v>
      </c>
      <c r="E27" s="85"/>
      <c r="F27" s="83">
        <f>'Right to Use Valuation_31-3-20'!I27</f>
        <v>14081.444907271773</v>
      </c>
      <c r="G27" s="83">
        <f t="shared" si="0"/>
        <v>85427.432437448704</v>
      </c>
    </row>
    <row r="28" spans="1:7" ht="12.75" customHeight="1" x14ac:dyDescent="0.2">
      <c r="A28" s="80">
        <v>44561</v>
      </c>
      <c r="B28" s="81"/>
      <c r="C28" s="52"/>
      <c r="D28" s="82" t="s">
        <v>101</v>
      </c>
      <c r="E28" s="85"/>
      <c r="F28" s="83">
        <f>'Right to Use Valuation_31-3-20'!I28</f>
        <v>14550.826404180831</v>
      </c>
      <c r="G28" s="83">
        <f t="shared" si="0"/>
        <v>70876.606033267875</v>
      </c>
    </row>
    <row r="29" spans="1:7" ht="12.75" customHeight="1" x14ac:dyDescent="0.2">
      <c r="A29" s="80">
        <v>44592</v>
      </c>
      <c r="B29" s="81"/>
      <c r="C29" s="52"/>
      <c r="D29" s="82" t="s">
        <v>101</v>
      </c>
      <c r="E29" s="85"/>
      <c r="F29" s="83">
        <f>'Right to Use Valuation_31-3-20'!I29</f>
        <v>14550.826404180831</v>
      </c>
      <c r="G29" s="83">
        <f t="shared" si="0"/>
        <v>56325.779629087046</v>
      </c>
    </row>
    <row r="30" spans="1:7" ht="12.75" customHeight="1" x14ac:dyDescent="0.2">
      <c r="A30" s="80">
        <v>44620</v>
      </c>
      <c r="B30" s="81"/>
      <c r="C30" s="52"/>
      <c r="D30" s="82" t="s">
        <v>101</v>
      </c>
      <c r="E30" s="85"/>
      <c r="F30" s="83">
        <f>'Right to Use Valuation_31-3-20'!I30</f>
        <v>13142.681913453654</v>
      </c>
      <c r="G30" s="83">
        <f t="shared" si="0"/>
        <v>43183.09771563339</v>
      </c>
    </row>
    <row r="31" spans="1:7" ht="12.75" customHeight="1" x14ac:dyDescent="0.2">
      <c r="A31" s="80">
        <v>44651</v>
      </c>
      <c r="B31" s="81"/>
      <c r="C31" s="52"/>
      <c r="D31" s="82" t="s">
        <v>101</v>
      </c>
      <c r="E31" s="85"/>
      <c r="F31" s="83">
        <f>'Right to Use Valuation_31-3-20'!I31</f>
        <v>14550.826404180831</v>
      </c>
      <c r="G31" s="83">
        <f t="shared" si="0"/>
        <v>28632.271311452561</v>
      </c>
    </row>
    <row r="32" spans="1:7" ht="12.75" customHeight="1" x14ac:dyDescent="0.2">
      <c r="A32" s="80">
        <v>44681</v>
      </c>
      <c r="B32" s="81"/>
      <c r="C32" s="52"/>
      <c r="D32" s="82" t="s">
        <v>101</v>
      </c>
      <c r="E32" s="85"/>
      <c r="F32" s="83">
        <f>'Right to Use Valuation_31-3-20'!I32</f>
        <v>14081.444907271773</v>
      </c>
      <c r="G32" s="83">
        <f t="shared" si="0"/>
        <v>14550.826404180789</v>
      </c>
    </row>
    <row r="33" spans="1:7" ht="12.75" customHeight="1" x14ac:dyDescent="0.2">
      <c r="A33" s="80">
        <v>44712</v>
      </c>
      <c r="B33" s="81"/>
      <c r="C33" s="52"/>
      <c r="D33" s="82" t="s">
        <v>101</v>
      </c>
      <c r="E33" s="85"/>
      <c r="F33" s="83">
        <f>'Right to Use Valuation_31-3-20'!I33</f>
        <v>14550.826404180831</v>
      </c>
      <c r="G33" s="83">
        <f t="shared" si="0"/>
        <v>-4.1836756281554699E-11</v>
      </c>
    </row>
    <row r="34" spans="1:7" ht="12.75" customHeight="1" x14ac:dyDescent="0.2">
      <c r="A34" s="80">
        <v>44742</v>
      </c>
      <c r="B34" s="81"/>
      <c r="C34" s="52"/>
      <c r="D34" s="82" t="s">
        <v>101</v>
      </c>
      <c r="E34" s="85"/>
      <c r="F34" s="83">
        <f>'Right to Use Valuation_31-3-20'!I34</f>
        <v>0</v>
      </c>
      <c r="G34" s="83">
        <f t="shared" si="0"/>
        <v>-4.1836756281554699E-11</v>
      </c>
    </row>
    <row r="35" spans="1:7" ht="12.75" customHeight="1" x14ac:dyDescent="0.2">
      <c r="A35" s="86">
        <v>44773</v>
      </c>
      <c r="B35" s="87"/>
      <c r="C35" s="88"/>
      <c r="D35" s="82" t="s">
        <v>101</v>
      </c>
      <c r="E35" s="134"/>
      <c r="F35" s="83">
        <f>'Right to Use Valuation_31-3-20'!I35</f>
        <v>0</v>
      </c>
      <c r="G35" s="83">
        <f t="shared" si="0"/>
        <v>-4.1836756281554699E-11</v>
      </c>
    </row>
    <row r="36" spans="1:7" s="128" customFormat="1" ht="12.75" customHeight="1" x14ac:dyDescent="0.2">
      <c r="A36" s="89"/>
      <c r="B36" s="90"/>
      <c r="C36" s="91"/>
      <c r="D36" s="92"/>
      <c r="E36" s="93"/>
      <c r="F36" s="94"/>
      <c r="G36" s="94"/>
    </row>
    <row r="37" spans="1:7" ht="12.75" customHeight="1" x14ac:dyDescent="0.2">
      <c r="A37" s="89"/>
      <c r="B37" s="90"/>
      <c r="C37" s="91"/>
      <c r="D37" s="92"/>
      <c r="E37" s="93"/>
      <c r="F37" s="94"/>
      <c r="G37" s="94"/>
    </row>
    <row r="38" spans="1:7" ht="12.75" customHeight="1" x14ac:dyDescent="0.2">
      <c r="A38" s="89"/>
      <c r="B38" s="90"/>
      <c r="C38" s="91"/>
      <c r="D38" s="92"/>
      <c r="E38" s="93"/>
      <c r="F38" s="94"/>
      <c r="G38" s="94"/>
    </row>
    <row r="39" spans="1:7" ht="12.75" customHeight="1" x14ac:dyDescent="0.2">
      <c r="A39" s="95"/>
      <c r="B39" s="96"/>
      <c r="C39" s="97"/>
      <c r="D39" s="98"/>
      <c r="E39" s="99"/>
      <c r="F39" s="99"/>
      <c r="G39" s="99"/>
    </row>
    <row r="40" spans="1:7" ht="12.75" customHeight="1" x14ac:dyDescent="0.2">
      <c r="A40" s="95"/>
      <c r="B40" s="96"/>
      <c r="C40" s="97"/>
      <c r="D40" s="98"/>
      <c r="E40" s="99"/>
      <c r="F40" s="99"/>
      <c r="G40" s="99"/>
    </row>
    <row r="41" spans="1:7" ht="12.75" customHeight="1" x14ac:dyDescent="0.2">
      <c r="A41" s="142" t="s">
        <v>118</v>
      </c>
      <c r="B41" s="143"/>
      <c r="C41" s="143"/>
      <c r="D41" s="143"/>
      <c r="E41" s="143"/>
      <c r="F41" s="143"/>
      <c r="G41" s="144"/>
    </row>
    <row r="42" spans="1:7" ht="12.75" customHeight="1" x14ac:dyDescent="0.2">
      <c r="A42" s="100" t="s">
        <v>5</v>
      </c>
      <c r="B42" s="101" t="s">
        <v>112</v>
      </c>
      <c r="C42" s="101" t="s">
        <v>113</v>
      </c>
      <c r="D42" s="102" t="s">
        <v>114</v>
      </c>
      <c r="E42" s="103" t="s">
        <v>115</v>
      </c>
      <c r="F42" s="103" t="s">
        <v>116</v>
      </c>
      <c r="G42" s="103" t="s">
        <v>117</v>
      </c>
    </row>
    <row r="43" spans="1:7" ht="12.75" customHeight="1" x14ac:dyDescent="0.2">
      <c r="A43" s="80">
        <v>43801</v>
      </c>
      <c r="B43" s="92">
        <v>1001</v>
      </c>
      <c r="C43" s="91" t="s">
        <v>66</v>
      </c>
      <c r="D43" s="92" t="s">
        <v>159</v>
      </c>
      <c r="E43" s="104"/>
      <c r="F43" s="104">
        <f>E3</f>
        <v>427606.54368415283</v>
      </c>
      <c r="G43" s="105">
        <f>E43-F43</f>
        <v>-427606.54368415283</v>
      </c>
    </row>
    <row r="44" spans="1:7" ht="12.75" customHeight="1" x14ac:dyDescent="0.2">
      <c r="A44" s="80">
        <v>43830</v>
      </c>
      <c r="B44" s="92"/>
      <c r="C44" s="91"/>
      <c r="D44" s="92" t="s">
        <v>87</v>
      </c>
      <c r="E44" s="104">
        <f>'Right to Use Valuation_31-3-20'!F4</f>
        <v>0</v>
      </c>
      <c r="F44" s="104"/>
      <c r="G44" s="105">
        <f t="shared" ref="G44:G75" si="1">G43+E44-F44</f>
        <v>-427606.54368415283</v>
      </c>
    </row>
    <row r="45" spans="1:7" ht="12.75" customHeight="1" x14ac:dyDescent="0.2">
      <c r="A45" s="80">
        <v>43830</v>
      </c>
      <c r="B45" s="92"/>
      <c r="C45" s="91"/>
      <c r="D45" s="92" t="s">
        <v>110</v>
      </c>
      <c r="E45" s="104"/>
      <c r="F45" s="106">
        <f>'Liability 31-3-20'!E4</f>
        <v>3174.726976459031</v>
      </c>
      <c r="G45" s="105">
        <f t="shared" si="1"/>
        <v>-430781.27066061186</v>
      </c>
    </row>
    <row r="46" spans="1:7" ht="12.75" customHeight="1" x14ac:dyDescent="0.2">
      <c r="A46" s="80">
        <v>43861</v>
      </c>
      <c r="B46" s="92"/>
      <c r="C46" s="91"/>
      <c r="D46" s="92" t="s">
        <v>87</v>
      </c>
      <c r="E46" s="104">
        <f>'Right to Use Valuation_31-3-20'!F5</f>
        <v>0</v>
      </c>
      <c r="F46" s="104"/>
      <c r="G46" s="105">
        <f t="shared" si="1"/>
        <v>-430781.27066061186</v>
      </c>
    </row>
    <row r="47" spans="1:7" ht="12.75" customHeight="1" x14ac:dyDescent="0.2">
      <c r="A47" s="80">
        <v>43861</v>
      </c>
      <c r="B47" s="92"/>
      <c r="C47" s="91"/>
      <c r="D47" s="92" t="s">
        <v>110</v>
      </c>
      <c r="E47" s="104"/>
      <c r="F47" s="106">
        <f>'Liability 31-3-20'!E5</f>
        <v>3419.7429641651688</v>
      </c>
      <c r="G47" s="105">
        <f t="shared" si="1"/>
        <v>-434201.01362477703</v>
      </c>
    </row>
    <row r="48" spans="1:7" ht="12.75" customHeight="1" x14ac:dyDescent="0.2">
      <c r="A48" s="80">
        <v>43890</v>
      </c>
      <c r="B48" s="92"/>
      <c r="C48" s="91"/>
      <c r="D48" s="92" t="s">
        <v>87</v>
      </c>
      <c r="E48" s="104">
        <f>'Right to Use Valuation_31-3-20'!F6</f>
        <v>45000</v>
      </c>
      <c r="F48" s="104"/>
      <c r="G48" s="105">
        <f t="shared" si="1"/>
        <v>-389201.01362477703</v>
      </c>
    </row>
    <row r="49" spans="1:7" ht="12.75" customHeight="1" x14ac:dyDescent="0.2">
      <c r="A49" s="80">
        <v>43890</v>
      </c>
      <c r="B49" s="92"/>
      <c r="C49" s="91"/>
      <c r="D49" s="92" t="s">
        <v>110</v>
      </c>
      <c r="E49" s="104"/>
      <c r="F49" s="106">
        <f>'Liability 31-3-20'!E6</f>
        <v>3223.6870354786515</v>
      </c>
      <c r="G49" s="105">
        <f t="shared" si="1"/>
        <v>-392424.70066025568</v>
      </c>
    </row>
    <row r="50" spans="1:7" ht="12.75" customHeight="1" x14ac:dyDescent="0.2">
      <c r="A50" s="80">
        <v>43921</v>
      </c>
      <c r="B50" s="92"/>
      <c r="C50" s="91"/>
      <c r="D50" s="92" t="s">
        <v>87</v>
      </c>
      <c r="E50" s="104">
        <f>'Right to Use Valuation_31-3-20'!F7</f>
        <v>0</v>
      </c>
      <c r="F50" s="104"/>
      <c r="G50" s="105">
        <f t="shared" si="1"/>
        <v>-392424.70066025568</v>
      </c>
    </row>
    <row r="51" spans="1:7" ht="12.75" customHeight="1" x14ac:dyDescent="0.2">
      <c r="A51" s="80">
        <v>43921</v>
      </c>
      <c r="B51" s="92"/>
      <c r="C51" s="91"/>
      <c r="D51" s="92" t="s">
        <v>110</v>
      </c>
      <c r="E51" s="104"/>
      <c r="F51" s="106">
        <f>'Liability 31-3-20'!E7</f>
        <v>3115.250593391771</v>
      </c>
      <c r="G51" s="105">
        <f t="shared" si="1"/>
        <v>-395539.95125364745</v>
      </c>
    </row>
    <row r="52" spans="1:7" ht="12.75" customHeight="1" x14ac:dyDescent="0.2">
      <c r="A52" s="80">
        <v>43951</v>
      </c>
      <c r="B52" s="92"/>
      <c r="C52" s="91"/>
      <c r="D52" s="92" t="s">
        <v>87</v>
      </c>
      <c r="E52" s="104">
        <f>'Right to Use Valuation_31-3-20'!F8</f>
        <v>0</v>
      </c>
      <c r="F52" s="104"/>
      <c r="G52" s="105">
        <f t="shared" si="1"/>
        <v>-395539.95125364745</v>
      </c>
    </row>
    <row r="53" spans="1:7" ht="12.75" customHeight="1" x14ac:dyDescent="0.2">
      <c r="A53" s="80">
        <v>43951</v>
      </c>
      <c r="B53" s="92"/>
      <c r="C53" s="91"/>
      <c r="D53" s="92" t="s">
        <v>110</v>
      </c>
      <c r="E53" s="104"/>
      <c r="F53" s="106">
        <f>'Liability 31-3-20'!E8</f>
        <v>3038.303186275356</v>
      </c>
      <c r="G53" s="105">
        <f t="shared" si="1"/>
        <v>-398578.25443992281</v>
      </c>
    </row>
    <row r="54" spans="1:7" ht="12.75" customHeight="1" x14ac:dyDescent="0.2">
      <c r="A54" s="80">
        <v>43982</v>
      </c>
      <c r="B54" s="92"/>
      <c r="C54" s="91"/>
      <c r="D54" s="92" t="s">
        <v>87</v>
      </c>
      <c r="E54" s="104">
        <f>'Right to Use Valuation_31-3-20'!F9</f>
        <v>45000</v>
      </c>
      <c r="F54" s="104"/>
      <c r="G54" s="105">
        <f t="shared" si="1"/>
        <v>-353578.25443992281</v>
      </c>
    </row>
    <row r="55" spans="1:7" ht="12.75" customHeight="1" x14ac:dyDescent="0.2">
      <c r="A55" s="80">
        <v>43982</v>
      </c>
      <c r="B55" s="92"/>
      <c r="C55" s="91"/>
      <c r="D55" s="92" t="s">
        <v>110</v>
      </c>
      <c r="E55" s="104"/>
      <c r="F55" s="106">
        <f>'Liability 31-3-20'!E9</f>
        <v>3164.1003779015737</v>
      </c>
      <c r="G55" s="105">
        <f t="shared" si="1"/>
        <v>-356742.35481782438</v>
      </c>
    </row>
    <row r="56" spans="1:7" ht="12.75" customHeight="1" x14ac:dyDescent="0.2">
      <c r="A56" s="80">
        <v>44012</v>
      </c>
      <c r="B56" s="92"/>
      <c r="C56" s="91"/>
      <c r="D56" s="92" t="s">
        <v>87</v>
      </c>
      <c r="E56" s="104">
        <f>'Right to Use Valuation_31-3-20'!F10</f>
        <v>0</v>
      </c>
      <c r="F56" s="104"/>
      <c r="G56" s="105">
        <f t="shared" si="1"/>
        <v>-356742.35481782438</v>
      </c>
    </row>
    <row r="57" spans="1:7" ht="12.75" customHeight="1" x14ac:dyDescent="0.2">
      <c r="A57" s="80">
        <v>44012</v>
      </c>
      <c r="B57" s="92"/>
      <c r="C57" s="91"/>
      <c r="D57" s="92" t="s">
        <v>110</v>
      </c>
      <c r="E57" s="104"/>
      <c r="F57" s="106">
        <f>'Liability 31-3-20'!E10</f>
        <v>2740.2830735226744</v>
      </c>
      <c r="G57" s="105">
        <f t="shared" si="1"/>
        <v>-359482.63789134705</v>
      </c>
    </row>
    <row r="58" spans="1:7" ht="12.75" customHeight="1" x14ac:dyDescent="0.2">
      <c r="A58" s="80">
        <v>44043</v>
      </c>
      <c r="B58" s="92"/>
      <c r="C58" s="91"/>
      <c r="D58" s="92" t="s">
        <v>87</v>
      </c>
      <c r="E58" s="104">
        <f>'Right to Use Valuation_31-3-20'!F11</f>
        <v>0</v>
      </c>
      <c r="F58" s="104"/>
      <c r="G58" s="105">
        <f t="shared" si="1"/>
        <v>-359482.63789134705</v>
      </c>
    </row>
    <row r="59" spans="1:7" ht="12.75" customHeight="1" x14ac:dyDescent="0.2">
      <c r="A59" s="80">
        <v>44043</v>
      </c>
      <c r="B59" s="92"/>
      <c r="C59" s="91"/>
      <c r="D59" s="92" t="s">
        <v>110</v>
      </c>
      <c r="E59" s="104"/>
      <c r="F59" s="106">
        <f>'Liability 31-3-20'!E11</f>
        <v>2853.7411103859195</v>
      </c>
      <c r="G59" s="105">
        <f t="shared" si="1"/>
        <v>-362336.37900173297</v>
      </c>
    </row>
    <row r="60" spans="1:7" ht="12.75" customHeight="1" x14ac:dyDescent="0.2">
      <c r="A60" s="80">
        <v>44074</v>
      </c>
      <c r="B60" s="92"/>
      <c r="C60" s="91"/>
      <c r="D60" s="92" t="s">
        <v>87</v>
      </c>
      <c r="E60" s="104">
        <f>'Right to Use Valuation_31-3-20'!F12</f>
        <v>45000</v>
      </c>
      <c r="F60" s="104"/>
      <c r="G60" s="105">
        <f t="shared" si="1"/>
        <v>-317336.37900173297</v>
      </c>
    </row>
    <row r="61" spans="1:7" ht="12.75" customHeight="1" x14ac:dyDescent="0.2">
      <c r="A61" s="80">
        <v>44074</v>
      </c>
      <c r="B61" s="92"/>
      <c r="C61" s="91"/>
      <c r="D61" s="92" t="s">
        <v>110</v>
      </c>
      <c r="E61" s="104"/>
      <c r="F61" s="106">
        <f>'Liability 31-3-20'!E12</f>
        <v>2876.395440433349</v>
      </c>
      <c r="G61" s="105">
        <f t="shared" si="1"/>
        <v>-320212.77444216632</v>
      </c>
    </row>
    <row r="62" spans="1:7" ht="12.75" customHeight="1" x14ac:dyDescent="0.2">
      <c r="A62" s="80">
        <v>44104</v>
      </c>
      <c r="B62" s="92"/>
      <c r="C62" s="91"/>
      <c r="D62" s="92" t="s">
        <v>87</v>
      </c>
      <c r="E62" s="104">
        <f>'Right to Use Valuation_31-3-20'!F13</f>
        <v>0</v>
      </c>
      <c r="F62" s="104"/>
      <c r="G62" s="105">
        <f t="shared" si="1"/>
        <v>-320212.77444216632</v>
      </c>
    </row>
    <row r="63" spans="1:7" ht="12.75" customHeight="1" x14ac:dyDescent="0.2">
      <c r="A63" s="80">
        <v>44104</v>
      </c>
      <c r="B63" s="92"/>
      <c r="C63" s="91"/>
      <c r="D63" s="92" t="s">
        <v>110</v>
      </c>
      <c r="E63" s="104"/>
      <c r="F63" s="106">
        <f>'Liability 31-3-20'!E13</f>
        <v>2459.6845142699894</v>
      </c>
      <c r="G63" s="105">
        <f t="shared" si="1"/>
        <v>-322672.45895643631</v>
      </c>
    </row>
    <row r="64" spans="1:7" ht="12.75" customHeight="1" x14ac:dyDescent="0.2">
      <c r="A64" s="80">
        <v>44135</v>
      </c>
      <c r="B64" s="92"/>
      <c r="C64" s="91"/>
      <c r="D64" s="92" t="s">
        <v>87</v>
      </c>
      <c r="E64" s="104">
        <f>'Right to Use Valuation_31-3-20'!F14</f>
        <v>0</v>
      </c>
      <c r="F64" s="104"/>
      <c r="G64" s="105">
        <f t="shared" si="1"/>
        <v>-322672.45895643631</v>
      </c>
    </row>
    <row r="65" spans="1:7" ht="12.75" customHeight="1" x14ac:dyDescent="0.2">
      <c r="A65" s="80">
        <v>44135</v>
      </c>
      <c r="B65" s="92"/>
      <c r="C65" s="91"/>
      <c r="D65" s="92" t="s">
        <v>110</v>
      </c>
      <c r="E65" s="104"/>
      <c r="F65" s="106">
        <f>'Liability 31-3-20'!E14</f>
        <v>2561.5247142800945</v>
      </c>
      <c r="G65" s="105">
        <f t="shared" si="1"/>
        <v>-325233.98367071641</v>
      </c>
    </row>
    <row r="66" spans="1:7" ht="12.75" customHeight="1" x14ac:dyDescent="0.2">
      <c r="A66" s="80">
        <v>44165</v>
      </c>
      <c r="B66" s="92"/>
      <c r="C66" s="91"/>
      <c r="D66" s="92" t="s">
        <v>87</v>
      </c>
      <c r="E66" s="104">
        <f>'Right to Use Valuation_31-3-20'!F15</f>
        <v>45000</v>
      </c>
      <c r="F66" s="104"/>
      <c r="G66" s="105">
        <f t="shared" si="1"/>
        <v>-280233.98367071641</v>
      </c>
    </row>
    <row r="67" spans="1:7" ht="12.75" customHeight="1" x14ac:dyDescent="0.2">
      <c r="A67" s="80">
        <v>44165</v>
      </c>
      <c r="B67" s="92"/>
      <c r="C67" s="91"/>
      <c r="D67" s="92" t="s">
        <v>110</v>
      </c>
      <c r="E67" s="104"/>
      <c r="F67" s="106">
        <f>'Liability 31-3-20'!E15</f>
        <v>2498.254463903897</v>
      </c>
      <c r="G67" s="105">
        <f t="shared" si="1"/>
        <v>-282732.2381346203</v>
      </c>
    </row>
    <row r="68" spans="1:7" ht="12.75" customHeight="1" x14ac:dyDescent="0.2">
      <c r="A68" s="80">
        <v>44196</v>
      </c>
      <c r="B68" s="92"/>
      <c r="C68" s="91"/>
      <c r="D68" s="92" t="s">
        <v>87</v>
      </c>
      <c r="E68" s="104">
        <f>'Right to Use Valuation_31-3-20'!F16</f>
        <v>0</v>
      </c>
      <c r="F68" s="104"/>
      <c r="G68" s="105">
        <f t="shared" si="1"/>
        <v>-282732.2381346203</v>
      </c>
    </row>
    <row r="69" spans="1:7" ht="12.75" customHeight="1" x14ac:dyDescent="0.2">
      <c r="A69" s="80">
        <v>44196</v>
      </c>
      <c r="B69" s="92"/>
      <c r="C69" s="91"/>
      <c r="D69" s="92" t="s">
        <v>110</v>
      </c>
      <c r="E69" s="104"/>
      <c r="F69" s="106">
        <f>'Liability 31-3-20'!E16</f>
        <v>2244.4605834901449</v>
      </c>
      <c r="G69" s="105">
        <f t="shared" si="1"/>
        <v>-284976.69871811045</v>
      </c>
    </row>
    <row r="70" spans="1:7" ht="12.75" customHeight="1" x14ac:dyDescent="0.2">
      <c r="A70" s="80">
        <v>44227</v>
      </c>
      <c r="B70" s="92"/>
      <c r="C70" s="91"/>
      <c r="D70" s="92" t="s">
        <v>87</v>
      </c>
      <c r="E70" s="104">
        <f>'Right to Use Valuation_31-3-20'!F17</f>
        <v>0</v>
      </c>
      <c r="F70" s="104"/>
      <c r="G70" s="105">
        <f t="shared" si="1"/>
        <v>-284976.69871811045</v>
      </c>
    </row>
    <row r="71" spans="1:7" ht="12.75" customHeight="1" x14ac:dyDescent="0.2">
      <c r="A71" s="80">
        <v>44227</v>
      </c>
      <c r="B71" s="92"/>
      <c r="C71" s="91"/>
      <c r="D71" s="92" t="s">
        <v>110</v>
      </c>
      <c r="E71" s="104"/>
      <c r="F71" s="106">
        <f>'Liability 31-3-20'!E17</f>
        <v>2262.278160092188</v>
      </c>
      <c r="G71" s="105">
        <f t="shared" si="1"/>
        <v>-287238.97687820264</v>
      </c>
    </row>
    <row r="72" spans="1:7" ht="12.75" customHeight="1" x14ac:dyDescent="0.2">
      <c r="A72" s="80">
        <v>44255</v>
      </c>
      <c r="B72" s="92"/>
      <c r="C72" s="91"/>
      <c r="D72" s="92" t="s">
        <v>87</v>
      </c>
      <c r="E72" s="104">
        <f>'Right to Use Valuation_31-3-20'!F18</f>
        <v>49500</v>
      </c>
      <c r="F72" s="104"/>
      <c r="G72" s="105">
        <f t="shared" si="1"/>
        <v>-237738.97687820264</v>
      </c>
    </row>
    <row r="73" spans="1:7" ht="12.75" customHeight="1" x14ac:dyDescent="0.2">
      <c r="A73" s="80">
        <v>44255</v>
      </c>
      <c r="B73" s="92"/>
      <c r="C73" s="91"/>
      <c r="D73" s="92" t="s">
        <v>110</v>
      </c>
      <c r="E73" s="104"/>
      <c r="F73" s="106">
        <f>'Liability 31-3-20'!E18</f>
        <v>2058.7802327771788</v>
      </c>
      <c r="G73" s="105">
        <f t="shared" si="1"/>
        <v>-239797.75711097982</v>
      </c>
    </row>
    <row r="74" spans="1:7" ht="12.75" customHeight="1" x14ac:dyDescent="0.2">
      <c r="A74" s="80">
        <v>44286</v>
      </c>
      <c r="B74" s="92"/>
      <c r="C74" s="91"/>
      <c r="D74" s="92" t="s">
        <v>87</v>
      </c>
      <c r="E74" s="104">
        <f>'Right to Use Valuation_31-3-20'!F19</f>
        <v>0</v>
      </c>
      <c r="F74" s="104"/>
      <c r="G74" s="105">
        <f t="shared" si="1"/>
        <v>-239797.75711097982</v>
      </c>
    </row>
    <row r="75" spans="1:7" ht="12.75" customHeight="1" x14ac:dyDescent="0.2">
      <c r="A75" s="86">
        <v>44286</v>
      </c>
      <c r="B75" s="92"/>
      <c r="C75" s="91"/>
      <c r="D75" s="92" t="s">
        <v>110</v>
      </c>
      <c r="E75" s="104"/>
      <c r="F75" s="106">
        <f>'Liability 31-3-20'!E19</f>
        <v>1903.6266164619883</v>
      </c>
      <c r="G75" s="105">
        <f t="shared" si="1"/>
        <v>-241701.3837274418</v>
      </c>
    </row>
    <row r="76" spans="1:7" s="128" customFormat="1" ht="12.75" customHeight="1" x14ac:dyDescent="0.2">
      <c r="A76" s="80">
        <v>44316</v>
      </c>
      <c r="B76" s="131"/>
      <c r="C76" s="130"/>
      <c r="D76" s="92" t="s">
        <v>87</v>
      </c>
      <c r="E76" s="132">
        <f>'Right to Use Valuation_31-3-20'!F20</f>
        <v>0</v>
      </c>
      <c r="F76" s="83"/>
      <c r="G76" s="105">
        <f t="shared" ref="G76:G107" si="2">G75+E76-F76</f>
        <v>-241701.3837274418</v>
      </c>
    </row>
    <row r="77" spans="1:7" s="128" customFormat="1" ht="12.75" customHeight="1" x14ac:dyDescent="0.2">
      <c r="A77" s="80">
        <v>44316</v>
      </c>
      <c r="B77" s="131"/>
      <c r="C77" s="130"/>
      <c r="D77" s="92" t="s">
        <v>110</v>
      </c>
      <c r="E77" s="132"/>
      <c r="F77" s="53">
        <f>'Liability 31-3-20'!E20</f>
        <v>1856.6066006195324</v>
      </c>
      <c r="G77" s="105">
        <f t="shared" si="2"/>
        <v>-243557.99032806134</v>
      </c>
    </row>
    <row r="78" spans="1:7" s="128" customFormat="1" ht="12.75" customHeight="1" x14ac:dyDescent="0.2">
      <c r="A78" s="80">
        <v>44347</v>
      </c>
      <c r="B78" s="131"/>
      <c r="C78" s="130"/>
      <c r="D78" s="92" t="s">
        <v>87</v>
      </c>
      <c r="E78" s="132">
        <f>'Right to Use Valuation_31-3-20'!F21</f>
        <v>49500</v>
      </c>
      <c r="F78" s="83"/>
      <c r="G78" s="105">
        <f t="shared" si="2"/>
        <v>-194057.99032806134</v>
      </c>
    </row>
    <row r="79" spans="1:7" s="128" customFormat="1" ht="12.75" customHeight="1" x14ac:dyDescent="0.2">
      <c r="A79" s="80">
        <v>44347</v>
      </c>
      <c r="B79" s="131"/>
      <c r="C79" s="130"/>
      <c r="D79" s="92" t="s">
        <v>110</v>
      </c>
      <c r="E79" s="132"/>
      <c r="F79" s="53">
        <f>'Liability 31-3-20'!E21</f>
        <v>1933.4771043163491</v>
      </c>
      <c r="G79" s="105">
        <f t="shared" si="2"/>
        <v>-195991.46743237769</v>
      </c>
    </row>
    <row r="80" spans="1:7" s="128" customFormat="1" ht="12.75" customHeight="1" x14ac:dyDescent="0.2">
      <c r="A80" s="80">
        <v>44377</v>
      </c>
      <c r="B80" s="131"/>
      <c r="C80" s="130"/>
      <c r="D80" s="92" t="s">
        <v>87</v>
      </c>
      <c r="E80" s="132">
        <f>'Right to Use Valuation_31-3-20'!F22</f>
        <v>0</v>
      </c>
      <c r="F80" s="83"/>
      <c r="G80" s="105">
        <f t="shared" si="2"/>
        <v>-195991.46743237769</v>
      </c>
    </row>
    <row r="81" spans="1:7" s="128" customFormat="1" ht="12.75" customHeight="1" x14ac:dyDescent="0.2">
      <c r="A81" s="80">
        <v>44377</v>
      </c>
      <c r="B81" s="131"/>
      <c r="C81" s="130"/>
      <c r="D81" s="92" t="s">
        <v>110</v>
      </c>
      <c r="E81" s="132"/>
      <c r="F81" s="53">
        <f>'Liability 31-3-20'!E22</f>
        <v>1505.4901485809823</v>
      </c>
      <c r="G81" s="105">
        <f t="shared" si="2"/>
        <v>-197496.95758095867</v>
      </c>
    </row>
    <row r="82" spans="1:7" s="128" customFormat="1" ht="12.75" customHeight="1" x14ac:dyDescent="0.2">
      <c r="A82" s="80">
        <v>44408</v>
      </c>
      <c r="B82" s="131"/>
      <c r="C82" s="130"/>
      <c r="D82" s="92" t="s">
        <v>87</v>
      </c>
      <c r="E82" s="132">
        <f>'Right to Use Valuation_31-3-20'!F23</f>
        <v>0</v>
      </c>
      <c r="F82" s="83"/>
      <c r="G82" s="105">
        <f t="shared" si="2"/>
        <v>-197496.95758095867</v>
      </c>
    </row>
    <row r="83" spans="1:7" s="128" customFormat="1" ht="12.75" customHeight="1" x14ac:dyDescent="0.2">
      <c r="A83" s="80">
        <v>44408</v>
      </c>
      <c r="B83" s="131"/>
      <c r="C83" s="130"/>
      <c r="D83" s="92" t="s">
        <v>110</v>
      </c>
      <c r="E83" s="132"/>
      <c r="F83" s="53">
        <f>'Liability 31-3-20'!E23</f>
        <v>1567.8231091518537</v>
      </c>
      <c r="G83" s="105">
        <f t="shared" si="2"/>
        <v>-199064.78069011052</v>
      </c>
    </row>
    <row r="84" spans="1:7" s="128" customFormat="1" ht="12.75" customHeight="1" x14ac:dyDescent="0.2">
      <c r="A84" s="80">
        <v>44439</v>
      </c>
      <c r="B84" s="131"/>
      <c r="C84" s="130"/>
      <c r="D84" s="92" t="s">
        <v>87</v>
      </c>
      <c r="E84" s="132">
        <f>'Right to Use Valuation_31-3-20'!F24</f>
        <v>49500</v>
      </c>
      <c r="F84" s="83"/>
      <c r="G84" s="105">
        <f t="shared" si="2"/>
        <v>-149564.78069011052</v>
      </c>
    </row>
    <row r="85" spans="1:7" s="128" customFormat="1" ht="12.75" customHeight="1" x14ac:dyDescent="0.2">
      <c r="A85" s="80">
        <v>44439</v>
      </c>
      <c r="B85" s="131"/>
      <c r="C85" s="130"/>
      <c r="D85" s="92" t="s">
        <v>110</v>
      </c>
      <c r="E85" s="132"/>
      <c r="F85" s="53">
        <f>'Liability 31-3-20'!E24</f>
        <v>1580.2692213942937</v>
      </c>
      <c r="G85" s="105">
        <f t="shared" si="2"/>
        <v>-151145.04991150482</v>
      </c>
    </row>
    <row r="86" spans="1:7" s="128" customFormat="1" ht="12.75" customHeight="1" x14ac:dyDescent="0.2">
      <c r="A86" s="80">
        <v>44469</v>
      </c>
      <c r="B86" s="131"/>
      <c r="C86" s="130"/>
      <c r="D86" s="92" t="s">
        <v>87</v>
      </c>
      <c r="E86" s="132">
        <f>'Right to Use Valuation_31-3-20'!F25</f>
        <v>0</v>
      </c>
      <c r="F86" s="83"/>
      <c r="G86" s="105">
        <f t="shared" si="2"/>
        <v>-151145.04991150482</v>
      </c>
    </row>
    <row r="87" spans="1:7" s="128" customFormat="1" ht="12.75" customHeight="1" x14ac:dyDescent="0.2">
      <c r="A87" s="80">
        <v>44469</v>
      </c>
      <c r="B87" s="131"/>
      <c r="C87" s="130"/>
      <c r="D87" s="92" t="s">
        <v>110</v>
      </c>
      <c r="E87" s="132"/>
      <c r="F87" s="53">
        <f>'Liability 31-3-20'!E25</f>
        <v>1161.0065817128634</v>
      </c>
      <c r="G87" s="105">
        <f t="shared" si="2"/>
        <v>-152306.05649321768</v>
      </c>
    </row>
    <row r="88" spans="1:7" s="128" customFormat="1" ht="12.75" customHeight="1" x14ac:dyDescent="0.2">
      <c r="A88" s="80">
        <v>44500</v>
      </c>
      <c r="B88" s="131"/>
      <c r="C88" s="130"/>
      <c r="D88" s="92" t="s">
        <v>87</v>
      </c>
      <c r="E88" s="132">
        <f>'Right to Use Valuation_31-3-20'!F26</f>
        <v>0</v>
      </c>
      <c r="F88" s="83"/>
      <c r="G88" s="105">
        <f t="shared" si="2"/>
        <v>-152306.05649321768</v>
      </c>
    </row>
    <row r="89" spans="1:7" s="128" customFormat="1" ht="12.75" customHeight="1" x14ac:dyDescent="0.2">
      <c r="A89" s="80">
        <v>44500</v>
      </c>
      <c r="B89" s="131"/>
      <c r="C89" s="130"/>
      <c r="D89" s="92" t="s">
        <v>110</v>
      </c>
      <c r="E89" s="132"/>
      <c r="F89" s="53">
        <f>'Liability 31-3-20'!E26</f>
        <v>1209.0766255777271</v>
      </c>
      <c r="G89" s="105">
        <f t="shared" si="2"/>
        <v>-153515.13311879541</v>
      </c>
    </row>
    <row r="90" spans="1:7" s="128" customFormat="1" ht="12.75" customHeight="1" x14ac:dyDescent="0.2">
      <c r="A90" s="80">
        <v>44530</v>
      </c>
      <c r="B90" s="131"/>
      <c r="C90" s="130"/>
      <c r="D90" s="92" t="s">
        <v>87</v>
      </c>
      <c r="E90" s="132">
        <f>'Right to Use Valuation_31-3-20'!F27</f>
        <v>49500</v>
      </c>
      <c r="F90" s="83"/>
      <c r="G90" s="105">
        <f t="shared" si="2"/>
        <v>-104015.13311879541</v>
      </c>
    </row>
    <row r="91" spans="1:7" s="128" customFormat="1" ht="12.75" customHeight="1" x14ac:dyDescent="0.2">
      <c r="A91" s="80">
        <v>44530</v>
      </c>
      <c r="B91" s="131"/>
      <c r="C91" s="130"/>
      <c r="D91" s="92" t="s">
        <v>110</v>
      </c>
      <c r="E91" s="132"/>
      <c r="F91" s="53">
        <f>'Liability 31-3-20'!E27</f>
        <v>1179.2121544688416</v>
      </c>
      <c r="G91" s="105">
        <f t="shared" si="2"/>
        <v>-105194.34527326425</v>
      </c>
    </row>
    <row r="92" spans="1:7" s="128" customFormat="1" ht="12.75" customHeight="1" x14ac:dyDescent="0.2">
      <c r="A92" s="80">
        <v>44561</v>
      </c>
      <c r="B92" s="131"/>
      <c r="C92" s="130"/>
      <c r="D92" s="92" t="s">
        <v>87</v>
      </c>
      <c r="E92" s="132">
        <f>'Right to Use Valuation_31-3-20'!F28</f>
        <v>0</v>
      </c>
      <c r="F92" s="83"/>
      <c r="G92" s="105">
        <f t="shared" si="2"/>
        <v>-105194.34527326425</v>
      </c>
    </row>
    <row r="93" spans="1:7" s="128" customFormat="1" ht="12.75" customHeight="1" x14ac:dyDescent="0.2">
      <c r="A93" s="80">
        <v>44561</v>
      </c>
      <c r="B93" s="131"/>
      <c r="C93" s="130"/>
      <c r="D93" s="92" t="s">
        <v>110</v>
      </c>
      <c r="E93" s="132"/>
      <c r="F93" s="53">
        <f>'Liability 31-3-20'!E28</f>
        <v>835.0818538757303</v>
      </c>
      <c r="G93" s="105">
        <f t="shared" si="2"/>
        <v>-106029.42712713998</v>
      </c>
    </row>
    <row r="94" spans="1:7" s="128" customFormat="1" ht="12.75" customHeight="1" x14ac:dyDescent="0.2">
      <c r="A94" s="80">
        <v>44592</v>
      </c>
      <c r="B94" s="131"/>
      <c r="C94" s="130"/>
      <c r="D94" s="92" t="s">
        <v>87</v>
      </c>
      <c r="E94" s="132">
        <f>'Right to Use Valuation_31-3-20'!F29</f>
        <v>0</v>
      </c>
      <c r="F94" s="83"/>
      <c r="G94" s="105">
        <f t="shared" si="2"/>
        <v>-106029.42712713998</v>
      </c>
    </row>
    <row r="95" spans="1:7" s="128" customFormat="1" ht="12.75" customHeight="1" x14ac:dyDescent="0.2">
      <c r="A95" s="80">
        <v>44592</v>
      </c>
      <c r="B95" s="131"/>
      <c r="C95" s="130"/>
      <c r="D95" s="92" t="s">
        <v>110</v>
      </c>
      <c r="E95" s="132"/>
      <c r="F95" s="53">
        <f>'Liability 31-3-20'!E29</f>
        <v>841.71112373677897</v>
      </c>
      <c r="G95" s="105">
        <f t="shared" si="2"/>
        <v>-106871.13825087676</v>
      </c>
    </row>
    <row r="96" spans="1:7" s="128" customFormat="1" ht="12.75" customHeight="1" x14ac:dyDescent="0.2">
      <c r="A96" s="80">
        <v>44620</v>
      </c>
      <c r="B96" s="131"/>
      <c r="C96" s="130"/>
      <c r="D96" s="92" t="s">
        <v>87</v>
      </c>
      <c r="E96" s="132">
        <f>'Right to Use Valuation_31-3-20'!F30</f>
        <v>54450</v>
      </c>
      <c r="F96" s="83"/>
      <c r="G96" s="105">
        <f t="shared" si="2"/>
        <v>-52421.138250876757</v>
      </c>
    </row>
    <row r="97" spans="1:7" s="128" customFormat="1" ht="12.75" customHeight="1" x14ac:dyDescent="0.2">
      <c r="A97" s="80">
        <v>44620</v>
      </c>
      <c r="B97" s="131"/>
      <c r="C97" s="130"/>
      <c r="D97" s="92" t="s">
        <v>110</v>
      </c>
      <c r="E97" s="132"/>
      <c r="F97" s="53">
        <f>'Liability 31-3-20'!E30</f>
        <v>765.99697324015142</v>
      </c>
      <c r="G97" s="105">
        <f t="shared" si="2"/>
        <v>-53187.135224116908</v>
      </c>
    </row>
    <row r="98" spans="1:7" s="128" customFormat="1" ht="12.75" customHeight="1" x14ac:dyDescent="0.2">
      <c r="A98" s="80">
        <v>44651</v>
      </c>
      <c r="B98" s="131"/>
      <c r="C98" s="130"/>
      <c r="D98" s="92" t="s">
        <v>87</v>
      </c>
      <c r="E98" s="132">
        <f>'Right to Use Valuation_31-3-20'!F31</f>
        <v>0</v>
      </c>
      <c r="F98" s="83"/>
      <c r="G98" s="105">
        <f t="shared" si="2"/>
        <v>-53187.135224116908</v>
      </c>
    </row>
    <row r="99" spans="1:7" s="128" customFormat="1" ht="12.75" customHeight="1" x14ac:dyDescent="0.2">
      <c r="A99" s="80">
        <v>44651</v>
      </c>
      <c r="B99" s="131"/>
      <c r="C99" s="130"/>
      <c r="D99" s="92" t="s">
        <v>110</v>
      </c>
      <c r="E99" s="132"/>
      <c r="F99" s="53">
        <f>'Liability 31-3-20'!E31</f>
        <v>422.2243255558642</v>
      </c>
      <c r="G99" s="105">
        <f t="shared" si="2"/>
        <v>-53609.359549672772</v>
      </c>
    </row>
    <row r="100" spans="1:7" s="128" customFormat="1" ht="12.75" customHeight="1" x14ac:dyDescent="0.2">
      <c r="A100" s="80">
        <v>44681</v>
      </c>
      <c r="B100" s="131"/>
      <c r="C100" s="130"/>
      <c r="D100" s="92" t="s">
        <v>87</v>
      </c>
      <c r="E100" s="132">
        <f>'Right to Use Valuation_31-3-20'!F32</f>
        <v>0</v>
      </c>
      <c r="F100" s="83"/>
      <c r="G100" s="105">
        <f t="shared" si="2"/>
        <v>-53609.359549672772</v>
      </c>
    </row>
    <row r="101" spans="1:7" s="128" customFormat="1" ht="12.75" customHeight="1" x14ac:dyDescent="0.2">
      <c r="A101" s="80">
        <v>44681</v>
      </c>
      <c r="B101" s="131"/>
      <c r="C101" s="130"/>
      <c r="D101" s="92" t="s">
        <v>110</v>
      </c>
      <c r="E101" s="132"/>
      <c r="F101" s="53">
        <f>'Liability 31-3-20'!E32</f>
        <v>411.79528747400764</v>
      </c>
      <c r="G101" s="105">
        <f t="shared" si="2"/>
        <v>-54021.15483714678</v>
      </c>
    </row>
    <row r="102" spans="1:7" s="128" customFormat="1" ht="12.75" customHeight="1" x14ac:dyDescent="0.2">
      <c r="A102" s="80">
        <v>44712</v>
      </c>
      <c r="B102" s="131"/>
      <c r="C102" s="130"/>
      <c r="D102" s="92" t="s">
        <v>87</v>
      </c>
      <c r="E102" s="132">
        <f>'Right to Use Valuation_31-3-20'!F33</f>
        <v>54450</v>
      </c>
      <c r="F102" s="83"/>
      <c r="G102" s="105">
        <f t="shared" si="2"/>
        <v>428.84516285322024</v>
      </c>
    </row>
    <row r="103" spans="1:7" s="128" customFormat="1" ht="12.75" customHeight="1" x14ac:dyDescent="0.2">
      <c r="A103" s="80">
        <v>44712</v>
      </c>
      <c r="B103" s="131"/>
      <c r="C103" s="130"/>
      <c r="D103" s="92" t="s">
        <v>110</v>
      </c>
      <c r="E103" s="132"/>
      <c r="F103" s="53">
        <f>'Liability 31-3-20'!E33</f>
        <v>428.84516285285645</v>
      </c>
      <c r="G103" s="105">
        <f t="shared" si="2"/>
        <v>3.637978807091713E-10</v>
      </c>
    </row>
    <row r="104" spans="1:7" s="128" customFormat="1" ht="12.75" customHeight="1" x14ac:dyDescent="0.2">
      <c r="A104" s="80">
        <v>44742</v>
      </c>
      <c r="B104" s="131"/>
      <c r="C104" s="130"/>
      <c r="D104" s="92" t="s">
        <v>87</v>
      </c>
      <c r="E104" s="132">
        <f>'Right to Use Valuation_31-3-20'!F34</f>
        <v>0</v>
      </c>
      <c r="F104" s="83"/>
      <c r="G104" s="105">
        <f t="shared" si="2"/>
        <v>3.637978807091713E-10</v>
      </c>
    </row>
    <row r="105" spans="1:7" s="128" customFormat="1" ht="12.75" customHeight="1" x14ac:dyDescent="0.2">
      <c r="A105" s="80">
        <v>44742</v>
      </c>
      <c r="B105" s="131"/>
      <c r="C105" s="130"/>
      <c r="D105" s="92" t="s">
        <v>110</v>
      </c>
      <c r="E105" s="132"/>
      <c r="F105" s="53">
        <f>'Liability 31-3-20'!E34</f>
        <v>0</v>
      </c>
      <c r="G105" s="105">
        <f t="shared" si="2"/>
        <v>3.637978807091713E-10</v>
      </c>
    </row>
    <row r="106" spans="1:7" s="128" customFormat="1" ht="12.75" customHeight="1" x14ac:dyDescent="0.2">
      <c r="A106" s="80">
        <v>44773</v>
      </c>
      <c r="B106" s="131"/>
      <c r="C106" s="130"/>
      <c r="D106" s="92" t="s">
        <v>87</v>
      </c>
      <c r="E106" s="132">
        <f>'Right to Use Valuation_31-3-20'!F35</f>
        <v>0</v>
      </c>
      <c r="F106" s="83"/>
      <c r="G106" s="105">
        <f t="shared" si="2"/>
        <v>3.637978807091713E-10</v>
      </c>
    </row>
    <row r="107" spans="1:7" s="128" customFormat="1" ht="12.75" customHeight="1" x14ac:dyDescent="0.2">
      <c r="A107" s="86">
        <v>44773</v>
      </c>
      <c r="B107" s="131"/>
      <c r="C107" s="130"/>
      <c r="D107" s="92" t="s">
        <v>110</v>
      </c>
      <c r="E107" s="132"/>
      <c r="F107" s="53">
        <f>'Liability 31-3-20'!E35</f>
        <v>0</v>
      </c>
      <c r="G107" s="105">
        <f t="shared" si="2"/>
        <v>3.637978807091713E-10</v>
      </c>
    </row>
    <row r="108" spans="1:7" s="128" customFormat="1" ht="12.75" customHeight="1" x14ac:dyDescent="0.2">
      <c r="A108" s="129"/>
      <c r="B108" s="131"/>
      <c r="C108" s="130"/>
      <c r="D108" s="92"/>
      <c r="E108" s="132"/>
      <c r="F108" s="132"/>
      <c r="G108" s="105"/>
    </row>
    <row r="109" spans="1:7" s="128" customFormat="1" ht="12.75" customHeight="1" x14ac:dyDescent="0.2">
      <c r="A109" s="129"/>
      <c r="B109" s="131"/>
      <c r="C109" s="130"/>
      <c r="D109" s="131"/>
      <c r="E109" s="132"/>
      <c r="F109" s="132"/>
      <c r="G109" s="132"/>
    </row>
    <row r="110" spans="1:7" ht="12.75" customHeight="1" x14ac:dyDescent="0.2">
      <c r="A110" s="107"/>
      <c r="B110" s="108"/>
      <c r="C110" s="39"/>
      <c r="D110" s="108"/>
      <c r="E110" s="109"/>
      <c r="F110" s="109"/>
      <c r="G110" s="109"/>
    </row>
    <row r="111" spans="1:7" ht="12.75" customHeight="1" x14ac:dyDescent="0.2">
      <c r="A111" s="107"/>
      <c r="B111" s="108"/>
      <c r="C111" s="39"/>
      <c r="D111" s="108"/>
      <c r="E111" s="109"/>
      <c r="F111" s="109"/>
      <c r="G111" s="109"/>
    </row>
    <row r="112" spans="1:7" ht="12.75" customHeight="1" x14ac:dyDescent="0.2">
      <c r="A112" s="107"/>
      <c r="B112" s="108"/>
      <c r="C112" s="39"/>
      <c r="D112" s="108"/>
      <c r="E112" s="109"/>
      <c r="F112" s="109"/>
      <c r="G112" s="109"/>
    </row>
    <row r="113" spans="1:7" ht="12.75" customHeight="1" x14ac:dyDescent="0.2">
      <c r="D113" s="5"/>
    </row>
    <row r="114" spans="1:7" ht="12.75" customHeight="1" x14ac:dyDescent="0.2">
      <c r="A114" s="142" t="s">
        <v>119</v>
      </c>
      <c r="B114" s="143"/>
      <c r="C114" s="143"/>
      <c r="D114" s="143"/>
      <c r="E114" s="143"/>
      <c r="F114" s="143"/>
      <c r="G114" s="144"/>
    </row>
    <row r="115" spans="1:7" ht="12.75" customHeight="1" x14ac:dyDescent="0.2">
      <c r="A115" s="100" t="s">
        <v>5</v>
      </c>
      <c r="B115" s="101" t="s">
        <v>112</v>
      </c>
      <c r="C115" s="101" t="s">
        <v>113</v>
      </c>
      <c r="D115" s="102" t="s">
        <v>114</v>
      </c>
      <c r="E115" s="103" t="s">
        <v>115</v>
      </c>
      <c r="F115" s="103" t="s">
        <v>116</v>
      </c>
      <c r="G115" s="103" t="s">
        <v>117</v>
      </c>
    </row>
    <row r="116" spans="1:7" ht="12.75" customHeight="1" x14ac:dyDescent="0.2">
      <c r="A116" s="80">
        <v>43830</v>
      </c>
      <c r="B116" s="90"/>
      <c r="C116" s="91" t="s">
        <v>66</v>
      </c>
      <c r="D116" s="92" t="s">
        <v>111</v>
      </c>
      <c r="E116" s="104">
        <f>'Asset - Right to Use 31-3-20'!E4</f>
        <v>13612.063410362714</v>
      </c>
      <c r="F116" s="104"/>
      <c r="G116" s="104">
        <f>E116-F116</f>
        <v>13612.063410362714</v>
      </c>
    </row>
    <row r="117" spans="1:7" ht="12.75" customHeight="1" x14ac:dyDescent="0.2">
      <c r="A117" s="80">
        <v>43830</v>
      </c>
      <c r="B117" s="90"/>
      <c r="C117" s="91"/>
      <c r="D117" s="92" t="s">
        <v>111</v>
      </c>
      <c r="E117" s="104">
        <f>'Right to Use -deposit 31-3-20'!E4</f>
        <v>345.57524902814572</v>
      </c>
      <c r="F117" s="104"/>
      <c r="G117" s="105">
        <f t="shared" ref="G117:G148" si="3">G116+E117-F117</f>
        <v>13957.638659390861</v>
      </c>
    </row>
    <row r="118" spans="1:7" ht="12.75" customHeight="1" x14ac:dyDescent="0.2">
      <c r="A118" s="80">
        <v>43861</v>
      </c>
      <c r="B118" s="90"/>
      <c r="C118" s="91"/>
      <c r="D118" s="92" t="s">
        <v>111</v>
      </c>
      <c r="E118" s="104">
        <f>'Asset - Right to Use 31-3-20'!E5</f>
        <v>14550.826404180831</v>
      </c>
      <c r="F118" s="104"/>
      <c r="G118" s="105">
        <f t="shared" si="3"/>
        <v>28508.46506357169</v>
      </c>
    </row>
    <row r="119" spans="1:7" ht="12.75" customHeight="1" x14ac:dyDescent="0.2">
      <c r="A119" s="80">
        <v>43861</v>
      </c>
      <c r="B119" s="90"/>
      <c r="C119" s="91"/>
      <c r="D119" s="92" t="s">
        <v>111</v>
      </c>
      <c r="E119" s="104">
        <f>'Right to Use -deposit 31-3-20'!E5</f>
        <v>345.57524902814572</v>
      </c>
      <c r="F119" s="104"/>
      <c r="G119" s="105">
        <f t="shared" si="3"/>
        <v>28854.040312599835</v>
      </c>
    </row>
    <row r="120" spans="1:7" ht="12.75" customHeight="1" x14ac:dyDescent="0.2">
      <c r="A120" s="80">
        <v>43890</v>
      </c>
      <c r="B120" s="90"/>
      <c r="C120" s="91"/>
      <c r="D120" s="92" t="s">
        <v>111</v>
      </c>
      <c r="E120" s="104">
        <f>'Asset - Right to Use 31-3-20'!E6</f>
        <v>13612.063410362714</v>
      </c>
      <c r="F120" s="104"/>
      <c r="G120" s="105">
        <f t="shared" si="3"/>
        <v>42466.103722962551</v>
      </c>
    </row>
    <row r="121" spans="1:7" ht="12.75" customHeight="1" x14ac:dyDescent="0.2">
      <c r="A121" s="80">
        <v>43890</v>
      </c>
      <c r="B121" s="90"/>
      <c r="C121" s="91"/>
      <c r="D121" s="92" t="s">
        <v>111</v>
      </c>
      <c r="E121" s="104">
        <f>'Right to Use -deposit 31-3-20'!E6</f>
        <v>345.57524902814572</v>
      </c>
      <c r="F121" s="104"/>
      <c r="G121" s="105">
        <f t="shared" si="3"/>
        <v>42811.678971990696</v>
      </c>
    </row>
    <row r="122" spans="1:7" ht="12.75" customHeight="1" x14ac:dyDescent="0.2">
      <c r="A122" s="80">
        <v>43921</v>
      </c>
      <c r="B122" s="90"/>
      <c r="C122" s="91"/>
      <c r="D122" s="92" t="s">
        <v>111</v>
      </c>
      <c r="E122" s="104">
        <f>'Asset - Right to Use 31-3-20'!E7</f>
        <v>14550.826404180831</v>
      </c>
      <c r="F122" s="104"/>
      <c r="G122" s="105">
        <f t="shared" si="3"/>
        <v>57362.505376171524</v>
      </c>
    </row>
    <row r="123" spans="1:7" ht="12.75" customHeight="1" x14ac:dyDescent="0.2">
      <c r="A123" s="80">
        <v>43921</v>
      </c>
      <c r="B123" s="90"/>
      <c r="C123" s="91"/>
      <c r="D123" s="92" t="s">
        <v>111</v>
      </c>
      <c r="E123" s="104">
        <f>'Right to Use -deposit 31-3-20'!E7</f>
        <v>345.57524902814572</v>
      </c>
      <c r="F123" s="104"/>
      <c r="G123" s="105">
        <f t="shared" si="3"/>
        <v>57708.080625199669</v>
      </c>
    </row>
    <row r="124" spans="1:7" ht="12.75" customHeight="1" x14ac:dyDescent="0.2">
      <c r="A124" s="80">
        <v>43951</v>
      </c>
      <c r="B124" s="90"/>
      <c r="C124" s="91" t="s">
        <v>66</v>
      </c>
      <c r="D124" s="92" t="s">
        <v>111</v>
      </c>
      <c r="E124" s="104">
        <f>'Asset - Right to Use 31-3-20'!E8</f>
        <v>14081.444907271773</v>
      </c>
      <c r="F124" s="104"/>
      <c r="G124" s="105">
        <f t="shared" si="3"/>
        <v>71789.525532471438</v>
      </c>
    </row>
    <row r="125" spans="1:7" ht="12.75" customHeight="1" x14ac:dyDescent="0.2">
      <c r="A125" s="80">
        <v>43951</v>
      </c>
      <c r="B125" s="90"/>
      <c r="C125" s="91"/>
      <c r="D125" s="92" t="s">
        <v>111</v>
      </c>
      <c r="E125" s="104">
        <f>'Right to Use -deposit 31-3-20'!E8</f>
        <v>345.57524902814572</v>
      </c>
      <c r="F125" s="104"/>
      <c r="G125" s="105">
        <f t="shared" si="3"/>
        <v>72135.100781499583</v>
      </c>
    </row>
    <row r="126" spans="1:7" ht="12.75" customHeight="1" x14ac:dyDescent="0.2">
      <c r="A126" s="80">
        <v>43982</v>
      </c>
      <c r="B126" s="90"/>
      <c r="C126" s="91"/>
      <c r="D126" s="92" t="s">
        <v>111</v>
      </c>
      <c r="E126" s="104">
        <f>'Asset - Right to Use 31-3-20'!E9</f>
        <v>14550.826404180831</v>
      </c>
      <c r="F126" s="104"/>
      <c r="G126" s="105">
        <f t="shared" si="3"/>
        <v>86685.927185680412</v>
      </c>
    </row>
    <row r="127" spans="1:7" ht="12.75" customHeight="1" x14ac:dyDescent="0.2">
      <c r="A127" s="80">
        <v>43982</v>
      </c>
      <c r="B127" s="90"/>
      <c r="C127" s="91"/>
      <c r="D127" s="92" t="s">
        <v>111</v>
      </c>
      <c r="E127" s="104">
        <f>'Right to Use -deposit 31-3-20'!E9</f>
        <v>345.57524902814572</v>
      </c>
      <c r="F127" s="104"/>
      <c r="G127" s="105">
        <f t="shared" si="3"/>
        <v>87031.502434708556</v>
      </c>
    </row>
    <row r="128" spans="1:7" ht="12.75" customHeight="1" x14ac:dyDescent="0.2">
      <c r="A128" s="80">
        <v>44012</v>
      </c>
      <c r="B128" s="90"/>
      <c r="C128" s="91"/>
      <c r="D128" s="92" t="s">
        <v>111</v>
      </c>
      <c r="E128" s="104">
        <f>'Asset - Right to Use 31-3-20'!E10</f>
        <v>14081.444907271773</v>
      </c>
      <c r="F128" s="104"/>
      <c r="G128" s="105">
        <f t="shared" si="3"/>
        <v>101112.94734198033</v>
      </c>
    </row>
    <row r="129" spans="1:7" ht="12.75" customHeight="1" x14ac:dyDescent="0.2">
      <c r="A129" s="80">
        <v>44012</v>
      </c>
      <c r="B129" s="90"/>
      <c r="C129" s="91"/>
      <c r="D129" s="92" t="s">
        <v>111</v>
      </c>
      <c r="E129" s="104">
        <f>'Right to Use -deposit 31-3-20'!E10</f>
        <v>345.57524902814572</v>
      </c>
      <c r="F129" s="104"/>
      <c r="G129" s="105">
        <f t="shared" si="3"/>
        <v>101458.52259100847</v>
      </c>
    </row>
    <row r="130" spans="1:7" ht="12.75" customHeight="1" x14ac:dyDescent="0.2">
      <c r="A130" s="80">
        <v>44043</v>
      </c>
      <c r="B130" s="90"/>
      <c r="C130" s="91"/>
      <c r="D130" s="92" t="s">
        <v>111</v>
      </c>
      <c r="E130" s="104">
        <f>'Asset - Right to Use 31-3-20'!E11</f>
        <v>14550.826404180831</v>
      </c>
      <c r="F130" s="104"/>
      <c r="G130" s="105">
        <f t="shared" si="3"/>
        <v>116009.3489951893</v>
      </c>
    </row>
    <row r="131" spans="1:7" ht="12.75" customHeight="1" x14ac:dyDescent="0.2">
      <c r="A131" s="80">
        <v>44043</v>
      </c>
      <c r="B131" s="90"/>
      <c r="C131" s="91"/>
      <c r="D131" s="92" t="s">
        <v>111</v>
      </c>
      <c r="E131" s="104">
        <f>'Right to Use -deposit 31-3-20'!E11</f>
        <v>345.57524902814572</v>
      </c>
      <c r="F131" s="104"/>
      <c r="G131" s="105">
        <f t="shared" si="3"/>
        <v>116354.92424421744</v>
      </c>
    </row>
    <row r="132" spans="1:7" ht="12.75" customHeight="1" x14ac:dyDescent="0.2">
      <c r="A132" s="80">
        <v>44074</v>
      </c>
      <c r="B132" s="90"/>
      <c r="C132" s="91"/>
      <c r="D132" s="92" t="s">
        <v>111</v>
      </c>
      <c r="E132" s="104">
        <f>'Asset - Right to Use 31-3-20'!E12</f>
        <v>14550.826404180831</v>
      </c>
      <c r="F132" s="104"/>
      <c r="G132" s="105">
        <f t="shared" si="3"/>
        <v>130905.75064839827</v>
      </c>
    </row>
    <row r="133" spans="1:7" ht="12.75" customHeight="1" x14ac:dyDescent="0.2">
      <c r="A133" s="80">
        <v>44074</v>
      </c>
      <c r="B133" s="90"/>
      <c r="C133" s="91"/>
      <c r="D133" s="92" t="s">
        <v>111</v>
      </c>
      <c r="E133" s="104">
        <f>'Right to Use -deposit 31-3-20'!E12</f>
        <v>345.57524902814572</v>
      </c>
      <c r="F133" s="104"/>
      <c r="G133" s="105">
        <f t="shared" si="3"/>
        <v>131251.32589742643</v>
      </c>
    </row>
    <row r="134" spans="1:7" ht="12.75" customHeight="1" x14ac:dyDescent="0.2">
      <c r="A134" s="80">
        <v>44104</v>
      </c>
      <c r="B134" s="90"/>
      <c r="C134" s="91"/>
      <c r="D134" s="92" t="s">
        <v>111</v>
      </c>
      <c r="E134" s="104">
        <f>'Asset - Right to Use 31-3-20'!E13</f>
        <v>14081.444907271773</v>
      </c>
      <c r="F134" s="104"/>
      <c r="G134" s="105">
        <f t="shared" si="3"/>
        <v>145332.7708046982</v>
      </c>
    </row>
    <row r="135" spans="1:7" ht="12.75" customHeight="1" x14ac:dyDescent="0.2">
      <c r="A135" s="80">
        <v>44104</v>
      </c>
      <c r="B135" s="90"/>
      <c r="C135" s="91"/>
      <c r="D135" s="92" t="s">
        <v>111</v>
      </c>
      <c r="E135" s="104">
        <f>'Right to Use -deposit 31-3-20'!E13</f>
        <v>345.57524902814572</v>
      </c>
      <c r="F135" s="104"/>
      <c r="G135" s="105">
        <f t="shared" si="3"/>
        <v>145678.34605372636</v>
      </c>
    </row>
    <row r="136" spans="1:7" ht="12.75" customHeight="1" x14ac:dyDescent="0.2">
      <c r="A136" s="80">
        <v>44135</v>
      </c>
      <c r="B136" s="90"/>
      <c r="C136" s="91"/>
      <c r="D136" s="92" t="s">
        <v>111</v>
      </c>
      <c r="E136" s="104">
        <f>'Asset - Right to Use 31-3-20'!E14</f>
        <v>14550.826404180831</v>
      </c>
      <c r="F136" s="104"/>
      <c r="G136" s="105">
        <f t="shared" si="3"/>
        <v>160229.1724579072</v>
      </c>
    </row>
    <row r="137" spans="1:7" ht="12.75" customHeight="1" x14ac:dyDescent="0.2">
      <c r="A137" s="80">
        <v>44135</v>
      </c>
      <c r="B137" s="90"/>
      <c r="C137" s="91"/>
      <c r="D137" s="92" t="s">
        <v>111</v>
      </c>
      <c r="E137" s="104">
        <f>'Right to Use -deposit 31-3-20'!E14</f>
        <v>345.57524902814572</v>
      </c>
      <c r="F137" s="104"/>
      <c r="G137" s="105">
        <f t="shared" si="3"/>
        <v>160574.74770693536</v>
      </c>
    </row>
    <row r="138" spans="1:7" ht="12.75" customHeight="1" x14ac:dyDescent="0.2">
      <c r="A138" s="80">
        <v>44165</v>
      </c>
      <c r="B138" s="90"/>
      <c r="C138" s="91"/>
      <c r="D138" s="92" t="s">
        <v>111</v>
      </c>
      <c r="E138" s="104">
        <f>'Asset - Right to Use 31-3-20'!E15</f>
        <v>14081.444907271773</v>
      </c>
      <c r="F138" s="104"/>
      <c r="G138" s="105">
        <f t="shared" si="3"/>
        <v>174656.19261420713</v>
      </c>
    </row>
    <row r="139" spans="1:7" ht="12.75" customHeight="1" x14ac:dyDescent="0.2">
      <c r="A139" s="80">
        <v>44165</v>
      </c>
      <c r="B139" s="90"/>
      <c r="C139" s="91"/>
      <c r="D139" s="92" t="s">
        <v>111</v>
      </c>
      <c r="E139" s="104">
        <f>'Right to Use -deposit 31-3-20'!E15</f>
        <v>345.57524902814572</v>
      </c>
      <c r="F139" s="104"/>
      <c r="G139" s="105">
        <f t="shared" si="3"/>
        <v>175001.76786323529</v>
      </c>
    </row>
    <row r="140" spans="1:7" ht="12.75" customHeight="1" x14ac:dyDescent="0.2">
      <c r="A140" s="80">
        <v>44196</v>
      </c>
      <c r="B140" s="90"/>
      <c r="C140" s="91"/>
      <c r="D140" s="92" t="s">
        <v>111</v>
      </c>
      <c r="E140" s="104">
        <f>'Asset - Right to Use 31-3-20'!E16</f>
        <v>14550.826404180831</v>
      </c>
      <c r="F140" s="104"/>
      <c r="G140" s="105">
        <f t="shared" si="3"/>
        <v>189552.59426741613</v>
      </c>
    </row>
    <row r="141" spans="1:7" ht="12.75" customHeight="1" x14ac:dyDescent="0.2">
      <c r="A141" s="80">
        <v>44196</v>
      </c>
      <c r="B141" s="90"/>
      <c r="C141" s="91"/>
      <c r="D141" s="92" t="s">
        <v>111</v>
      </c>
      <c r="E141" s="104">
        <f>'Right to Use -deposit 31-3-20'!E16</f>
        <v>345.57524902814572</v>
      </c>
      <c r="F141" s="104"/>
      <c r="G141" s="105">
        <f t="shared" si="3"/>
        <v>189898.16951644429</v>
      </c>
    </row>
    <row r="142" spans="1:7" ht="12.75" customHeight="1" x14ac:dyDescent="0.2">
      <c r="A142" s="80">
        <v>44227</v>
      </c>
      <c r="B142" s="90"/>
      <c r="C142" s="91"/>
      <c r="D142" s="92" t="s">
        <v>111</v>
      </c>
      <c r="E142" s="104">
        <f>'Asset - Right to Use 31-3-20'!E17</f>
        <v>14550.826404180831</v>
      </c>
      <c r="F142" s="104"/>
      <c r="G142" s="105">
        <f t="shared" si="3"/>
        <v>204448.99592062514</v>
      </c>
    </row>
    <row r="143" spans="1:7" ht="12.75" customHeight="1" x14ac:dyDescent="0.2">
      <c r="A143" s="80">
        <v>44227</v>
      </c>
      <c r="B143" s="90"/>
      <c r="C143" s="91"/>
      <c r="D143" s="92" t="s">
        <v>111</v>
      </c>
      <c r="E143" s="104">
        <f>'Right to Use -deposit 31-3-20'!E17</f>
        <v>345.57524902814572</v>
      </c>
      <c r="F143" s="104"/>
      <c r="G143" s="105">
        <f t="shared" si="3"/>
        <v>204794.5711696533</v>
      </c>
    </row>
    <row r="144" spans="1:7" ht="12.75" customHeight="1" x14ac:dyDescent="0.2">
      <c r="A144" s="80">
        <v>44255</v>
      </c>
      <c r="B144" s="90"/>
      <c r="C144" s="91"/>
      <c r="D144" s="92" t="s">
        <v>111</v>
      </c>
      <c r="E144" s="104">
        <f>'Asset - Right to Use 31-3-20'!E18</f>
        <v>13142.681913453654</v>
      </c>
      <c r="F144" s="104"/>
      <c r="G144" s="105">
        <f t="shared" si="3"/>
        <v>217937.25308310695</v>
      </c>
    </row>
    <row r="145" spans="1:7" ht="12.75" customHeight="1" x14ac:dyDescent="0.2">
      <c r="A145" s="80">
        <v>44255</v>
      </c>
      <c r="B145" s="90"/>
      <c r="C145" s="91"/>
      <c r="D145" s="92" t="s">
        <v>111</v>
      </c>
      <c r="E145" s="104">
        <f>'Right to Use -deposit 31-3-20'!E18</f>
        <v>345.57524902814572</v>
      </c>
      <c r="F145" s="104"/>
      <c r="G145" s="105">
        <f t="shared" si="3"/>
        <v>218282.8283321351</v>
      </c>
    </row>
    <row r="146" spans="1:7" ht="12.75" customHeight="1" x14ac:dyDescent="0.2">
      <c r="A146" s="80">
        <v>44286</v>
      </c>
      <c r="B146" s="90"/>
      <c r="C146" s="91"/>
      <c r="D146" s="92" t="s">
        <v>111</v>
      </c>
      <c r="E146" s="104">
        <f>'Asset - Right to Use 31-3-20'!E19</f>
        <v>14550.826404180831</v>
      </c>
      <c r="F146" s="104"/>
      <c r="G146" s="105">
        <f t="shared" si="3"/>
        <v>232833.65473631595</v>
      </c>
    </row>
    <row r="147" spans="1:7" ht="12.75" customHeight="1" x14ac:dyDescent="0.2">
      <c r="A147" s="86">
        <v>44286</v>
      </c>
      <c r="B147" s="90"/>
      <c r="C147" s="91"/>
      <c r="D147" s="92" t="s">
        <v>111</v>
      </c>
      <c r="E147" s="104">
        <f>'Right to Use -deposit 31-3-20'!E19</f>
        <v>345.57524902814572</v>
      </c>
      <c r="F147" s="104"/>
      <c r="G147" s="105">
        <f t="shared" si="3"/>
        <v>233179.22998534411</v>
      </c>
    </row>
    <row r="148" spans="1:7" ht="12.75" customHeight="1" x14ac:dyDescent="0.2">
      <c r="A148" s="80">
        <v>44316</v>
      </c>
      <c r="B148" s="90"/>
      <c r="C148" s="91"/>
      <c r="D148" s="92" t="s">
        <v>111</v>
      </c>
      <c r="E148" s="104">
        <f>'Asset - Right to Use 31-3-20'!E20</f>
        <v>14081.444907271773</v>
      </c>
      <c r="F148" s="104"/>
      <c r="G148" s="105">
        <f t="shared" si="3"/>
        <v>247260.67489261588</v>
      </c>
    </row>
    <row r="149" spans="1:7" s="128" customFormat="1" ht="12.75" customHeight="1" x14ac:dyDescent="0.2">
      <c r="A149" s="80">
        <v>44316</v>
      </c>
      <c r="B149" s="90"/>
      <c r="C149" s="91"/>
      <c r="D149" s="92" t="s">
        <v>111</v>
      </c>
      <c r="E149" s="104">
        <f>'Right to Use -deposit 31-3-20'!E20</f>
        <v>345.57524902814572</v>
      </c>
      <c r="F149" s="104"/>
      <c r="G149" s="105">
        <f t="shared" ref="G149:G179" si="4">G148+E149-F149</f>
        <v>247606.25014164404</v>
      </c>
    </row>
    <row r="150" spans="1:7" s="128" customFormat="1" ht="12.75" customHeight="1" x14ac:dyDescent="0.2">
      <c r="A150" s="80">
        <v>44347</v>
      </c>
      <c r="B150" s="90"/>
      <c r="C150" s="91"/>
      <c r="D150" s="92" t="s">
        <v>111</v>
      </c>
      <c r="E150" s="104">
        <f>'Asset - Right to Use 31-3-20'!E21</f>
        <v>14550.826404180831</v>
      </c>
      <c r="F150" s="104"/>
      <c r="G150" s="105">
        <f t="shared" si="4"/>
        <v>262157.07654582488</v>
      </c>
    </row>
    <row r="151" spans="1:7" s="128" customFormat="1" ht="12.75" customHeight="1" x14ac:dyDescent="0.2">
      <c r="A151" s="80">
        <v>44347</v>
      </c>
      <c r="B151" s="90"/>
      <c r="C151" s="91"/>
      <c r="D151" s="92" t="s">
        <v>111</v>
      </c>
      <c r="E151" s="104">
        <f>'Right to Use -deposit 31-3-20'!E21</f>
        <v>345.57524902814572</v>
      </c>
      <c r="F151" s="104"/>
      <c r="G151" s="105">
        <f t="shared" si="4"/>
        <v>262502.65179485304</v>
      </c>
    </row>
    <row r="152" spans="1:7" s="128" customFormat="1" ht="12.75" customHeight="1" x14ac:dyDescent="0.2">
      <c r="A152" s="80">
        <v>44377</v>
      </c>
      <c r="B152" s="90"/>
      <c r="C152" s="91"/>
      <c r="D152" s="92" t="s">
        <v>111</v>
      </c>
      <c r="E152" s="104">
        <f>'Asset - Right to Use 31-3-20'!E22</f>
        <v>14081.444907271773</v>
      </c>
      <c r="F152" s="104"/>
      <c r="G152" s="105">
        <f t="shared" si="4"/>
        <v>276584.09670212481</v>
      </c>
    </row>
    <row r="153" spans="1:7" s="128" customFormat="1" ht="12.75" customHeight="1" x14ac:dyDescent="0.2">
      <c r="A153" s="80">
        <v>44377</v>
      </c>
      <c r="B153" s="90"/>
      <c r="C153" s="91"/>
      <c r="D153" s="92" t="s">
        <v>111</v>
      </c>
      <c r="E153" s="104">
        <f>'Right to Use -deposit 31-3-20'!E22</f>
        <v>345.57524902814572</v>
      </c>
      <c r="F153" s="104"/>
      <c r="G153" s="105">
        <f t="shared" si="4"/>
        <v>276929.67195115297</v>
      </c>
    </row>
    <row r="154" spans="1:7" s="128" customFormat="1" ht="12.75" customHeight="1" x14ac:dyDescent="0.2">
      <c r="A154" s="80">
        <v>44408</v>
      </c>
      <c r="B154" s="90"/>
      <c r="C154" s="91"/>
      <c r="D154" s="92" t="s">
        <v>111</v>
      </c>
      <c r="E154" s="104">
        <f>'Asset - Right to Use 31-3-20'!E23</f>
        <v>14550.826404180831</v>
      </c>
      <c r="F154" s="104"/>
      <c r="G154" s="105">
        <f t="shared" si="4"/>
        <v>291480.49835533381</v>
      </c>
    </row>
    <row r="155" spans="1:7" s="128" customFormat="1" ht="12.75" customHeight="1" x14ac:dyDescent="0.2">
      <c r="A155" s="80">
        <v>44408</v>
      </c>
      <c r="B155" s="90"/>
      <c r="C155" s="91"/>
      <c r="D155" s="92" t="s">
        <v>111</v>
      </c>
      <c r="E155" s="104">
        <f>'Right to Use -deposit 31-3-20'!E23</f>
        <v>345.57524902814572</v>
      </c>
      <c r="F155" s="104"/>
      <c r="G155" s="105">
        <f t="shared" si="4"/>
        <v>291826.07360436197</v>
      </c>
    </row>
    <row r="156" spans="1:7" s="128" customFormat="1" ht="12.75" customHeight="1" x14ac:dyDescent="0.2">
      <c r="A156" s="80">
        <v>44439</v>
      </c>
      <c r="B156" s="90"/>
      <c r="C156" s="91"/>
      <c r="D156" s="92" t="s">
        <v>111</v>
      </c>
      <c r="E156" s="104">
        <f>'Asset - Right to Use 31-3-20'!E24</f>
        <v>14550.826404180831</v>
      </c>
      <c r="F156" s="104"/>
      <c r="G156" s="105">
        <f t="shared" si="4"/>
        <v>306376.90000854281</v>
      </c>
    </row>
    <row r="157" spans="1:7" s="128" customFormat="1" ht="12.75" customHeight="1" x14ac:dyDescent="0.2">
      <c r="A157" s="80">
        <v>44439</v>
      </c>
      <c r="B157" s="90"/>
      <c r="C157" s="91"/>
      <c r="D157" s="92" t="s">
        <v>111</v>
      </c>
      <c r="E157" s="104">
        <f>'Right to Use -deposit 31-3-20'!E24</f>
        <v>345.57524902814572</v>
      </c>
      <c r="F157" s="104"/>
      <c r="G157" s="105">
        <f t="shared" si="4"/>
        <v>306722.47525757097</v>
      </c>
    </row>
    <row r="158" spans="1:7" s="128" customFormat="1" ht="12.75" customHeight="1" x14ac:dyDescent="0.2">
      <c r="A158" s="80">
        <v>44469</v>
      </c>
      <c r="B158" s="90"/>
      <c r="C158" s="91"/>
      <c r="D158" s="92" t="s">
        <v>111</v>
      </c>
      <c r="E158" s="104">
        <f>'Asset - Right to Use 31-3-20'!E25</f>
        <v>14081.444907271773</v>
      </c>
      <c r="F158" s="104"/>
      <c r="G158" s="105">
        <f t="shared" si="4"/>
        <v>320803.92016484274</v>
      </c>
    </row>
    <row r="159" spans="1:7" s="128" customFormat="1" ht="12.75" customHeight="1" x14ac:dyDescent="0.2">
      <c r="A159" s="80">
        <v>44469</v>
      </c>
      <c r="B159" s="90"/>
      <c r="C159" s="91"/>
      <c r="D159" s="92" t="s">
        <v>111</v>
      </c>
      <c r="E159" s="104">
        <f>'Right to Use -deposit 31-3-20'!E25</f>
        <v>345.57524902814572</v>
      </c>
      <c r="F159" s="104"/>
      <c r="G159" s="105">
        <f t="shared" si="4"/>
        <v>321149.4954138709</v>
      </c>
    </row>
    <row r="160" spans="1:7" s="128" customFormat="1" ht="12.75" customHeight="1" x14ac:dyDescent="0.2">
      <c r="A160" s="80">
        <v>44500</v>
      </c>
      <c r="B160" s="90"/>
      <c r="C160" s="91"/>
      <c r="D160" s="92" t="s">
        <v>111</v>
      </c>
      <c r="E160" s="104">
        <f>'Asset - Right to Use 31-3-20'!E26</f>
        <v>14550.826404180831</v>
      </c>
      <c r="F160" s="104"/>
      <c r="G160" s="105">
        <f t="shared" si="4"/>
        <v>335700.32181805174</v>
      </c>
    </row>
    <row r="161" spans="1:7" s="128" customFormat="1" ht="12.75" customHeight="1" x14ac:dyDescent="0.2">
      <c r="A161" s="80">
        <v>44500</v>
      </c>
      <c r="B161" s="90"/>
      <c r="C161" s="91"/>
      <c r="D161" s="92" t="s">
        <v>111</v>
      </c>
      <c r="E161" s="104">
        <f>'Right to Use -deposit 31-3-20'!E26</f>
        <v>345.57524902814572</v>
      </c>
      <c r="F161" s="104"/>
      <c r="G161" s="105">
        <f t="shared" si="4"/>
        <v>336045.8970670799</v>
      </c>
    </row>
    <row r="162" spans="1:7" s="128" customFormat="1" ht="12.75" customHeight="1" x14ac:dyDescent="0.2">
      <c r="A162" s="80">
        <v>44530</v>
      </c>
      <c r="B162" s="90"/>
      <c r="C162" s="91"/>
      <c r="D162" s="92" t="s">
        <v>111</v>
      </c>
      <c r="E162" s="104">
        <f>'Asset - Right to Use 31-3-20'!E27</f>
        <v>14081.444907271773</v>
      </c>
      <c r="F162" s="104"/>
      <c r="G162" s="105">
        <f t="shared" si="4"/>
        <v>350127.34197435167</v>
      </c>
    </row>
    <row r="163" spans="1:7" s="128" customFormat="1" ht="12.75" customHeight="1" x14ac:dyDescent="0.2">
      <c r="A163" s="80">
        <v>44530</v>
      </c>
      <c r="B163" s="90"/>
      <c r="C163" s="91"/>
      <c r="D163" s="92" t="s">
        <v>111</v>
      </c>
      <c r="E163" s="104">
        <f>'Right to Use -deposit 31-3-20'!E27</f>
        <v>345.57524902814572</v>
      </c>
      <c r="F163" s="104"/>
      <c r="G163" s="105">
        <f t="shared" si="4"/>
        <v>350472.91722337983</v>
      </c>
    </row>
    <row r="164" spans="1:7" s="128" customFormat="1" ht="12.75" customHeight="1" x14ac:dyDescent="0.2">
      <c r="A164" s="80">
        <v>44561</v>
      </c>
      <c r="B164" s="90"/>
      <c r="C164" s="91"/>
      <c r="D164" s="92" t="s">
        <v>111</v>
      </c>
      <c r="E164" s="104">
        <f>'Asset - Right to Use 31-3-20'!E28</f>
        <v>14550.826404180831</v>
      </c>
      <c r="F164" s="104"/>
      <c r="G164" s="105">
        <f t="shared" si="4"/>
        <v>365023.74362756067</v>
      </c>
    </row>
    <row r="165" spans="1:7" s="128" customFormat="1" ht="12.75" customHeight="1" x14ac:dyDescent="0.2">
      <c r="A165" s="80">
        <v>44561</v>
      </c>
      <c r="B165" s="90"/>
      <c r="C165" s="91"/>
      <c r="D165" s="92" t="s">
        <v>111</v>
      </c>
      <c r="E165" s="104">
        <f>'Right to Use -deposit 31-3-20'!E28</f>
        <v>345.57524902814572</v>
      </c>
      <c r="F165" s="104"/>
      <c r="G165" s="105">
        <f t="shared" si="4"/>
        <v>365369.31887658883</v>
      </c>
    </row>
    <row r="166" spans="1:7" s="128" customFormat="1" ht="12.75" customHeight="1" x14ac:dyDescent="0.2">
      <c r="A166" s="80">
        <v>44592</v>
      </c>
      <c r="B166" s="90"/>
      <c r="C166" s="91"/>
      <c r="D166" s="92" t="s">
        <v>111</v>
      </c>
      <c r="E166" s="104">
        <f>'Asset - Right to Use 31-3-20'!E29</f>
        <v>14550.826404180831</v>
      </c>
      <c r="F166" s="104"/>
      <c r="G166" s="105">
        <f t="shared" si="4"/>
        <v>379920.14528076968</v>
      </c>
    </row>
    <row r="167" spans="1:7" s="128" customFormat="1" ht="12.75" customHeight="1" x14ac:dyDescent="0.2">
      <c r="A167" s="80">
        <v>44592</v>
      </c>
      <c r="B167" s="90"/>
      <c r="C167" s="91"/>
      <c r="D167" s="92" t="s">
        <v>111</v>
      </c>
      <c r="E167" s="104">
        <f>'Right to Use -deposit 31-3-20'!E29</f>
        <v>345.57524902814572</v>
      </c>
      <c r="F167" s="104"/>
      <c r="G167" s="105">
        <f t="shared" si="4"/>
        <v>380265.72052979784</v>
      </c>
    </row>
    <row r="168" spans="1:7" s="128" customFormat="1" ht="12.75" customHeight="1" x14ac:dyDescent="0.2">
      <c r="A168" s="80">
        <v>44620</v>
      </c>
      <c r="B168" s="90"/>
      <c r="C168" s="91"/>
      <c r="D168" s="92" t="s">
        <v>111</v>
      </c>
      <c r="E168" s="104">
        <f>'Asset - Right to Use 31-3-20'!E30</f>
        <v>13142.681913453654</v>
      </c>
      <c r="F168" s="104"/>
      <c r="G168" s="105">
        <f t="shared" si="4"/>
        <v>393408.40244325151</v>
      </c>
    </row>
    <row r="169" spans="1:7" s="128" customFormat="1" ht="12.75" customHeight="1" x14ac:dyDescent="0.2">
      <c r="A169" s="80">
        <v>44620</v>
      </c>
      <c r="B169" s="90"/>
      <c r="C169" s="91"/>
      <c r="D169" s="92" t="s">
        <v>111</v>
      </c>
      <c r="E169" s="104">
        <f>'Right to Use -deposit 31-3-20'!E30</f>
        <v>345.57524902814572</v>
      </c>
      <c r="F169" s="104"/>
      <c r="G169" s="105">
        <f t="shared" si="4"/>
        <v>393753.97769227967</v>
      </c>
    </row>
    <row r="170" spans="1:7" s="128" customFormat="1" ht="12.75" customHeight="1" x14ac:dyDescent="0.2">
      <c r="A170" s="80">
        <v>44651</v>
      </c>
      <c r="B170" s="90"/>
      <c r="C170" s="91"/>
      <c r="D170" s="92" t="s">
        <v>111</v>
      </c>
      <c r="E170" s="104">
        <f>'Asset - Right to Use 31-3-20'!E31</f>
        <v>14550.826404180831</v>
      </c>
      <c r="F170" s="104"/>
      <c r="G170" s="105">
        <f t="shared" si="4"/>
        <v>408304.80409646052</v>
      </c>
    </row>
    <row r="171" spans="1:7" s="128" customFormat="1" ht="12.75" customHeight="1" x14ac:dyDescent="0.2">
      <c r="A171" s="80">
        <v>44651</v>
      </c>
      <c r="B171" s="90"/>
      <c r="C171" s="91"/>
      <c r="D171" s="92" t="s">
        <v>111</v>
      </c>
      <c r="E171" s="104">
        <f>'Right to Use -deposit 31-3-20'!E31</f>
        <v>345.57524902814572</v>
      </c>
      <c r="F171" s="104"/>
      <c r="G171" s="105">
        <f t="shared" si="4"/>
        <v>408650.37934548868</v>
      </c>
    </row>
    <row r="172" spans="1:7" s="128" customFormat="1" ht="12.75" customHeight="1" x14ac:dyDescent="0.2">
      <c r="A172" s="80">
        <v>44681</v>
      </c>
      <c r="B172" s="90"/>
      <c r="C172" s="91"/>
      <c r="D172" s="92" t="s">
        <v>111</v>
      </c>
      <c r="E172" s="104">
        <f>'Asset - Right to Use 31-3-20'!E32</f>
        <v>14081.444907271773</v>
      </c>
      <c r="F172" s="104"/>
      <c r="G172" s="105">
        <f t="shared" si="4"/>
        <v>422731.82425276045</v>
      </c>
    </row>
    <row r="173" spans="1:7" s="128" customFormat="1" ht="12.75" customHeight="1" x14ac:dyDescent="0.2">
      <c r="A173" s="80">
        <v>44681</v>
      </c>
      <c r="B173" s="90"/>
      <c r="C173" s="91"/>
      <c r="D173" s="92" t="s">
        <v>111</v>
      </c>
      <c r="E173" s="104">
        <f>'Right to Use -deposit 31-3-20'!E32</f>
        <v>345.57524902814572</v>
      </c>
      <c r="F173" s="104"/>
      <c r="G173" s="105">
        <f t="shared" si="4"/>
        <v>423077.3995017886</v>
      </c>
    </row>
    <row r="174" spans="1:7" s="128" customFormat="1" ht="12.75" customHeight="1" x14ac:dyDescent="0.2">
      <c r="A174" s="80">
        <v>44712</v>
      </c>
      <c r="B174" s="90"/>
      <c r="C174" s="91"/>
      <c r="D174" s="92" t="s">
        <v>111</v>
      </c>
      <c r="E174" s="104">
        <f>'Asset - Right to Use 31-3-20'!E33</f>
        <v>14550.826404180831</v>
      </c>
      <c r="F174" s="104"/>
      <c r="G174" s="105">
        <f t="shared" si="4"/>
        <v>437628.22590596945</v>
      </c>
    </row>
    <row r="175" spans="1:7" s="128" customFormat="1" ht="12.75" customHeight="1" x14ac:dyDescent="0.2">
      <c r="A175" s="80">
        <v>44712</v>
      </c>
      <c r="B175" s="90"/>
      <c r="C175" s="91"/>
      <c r="D175" s="92" t="s">
        <v>111</v>
      </c>
      <c r="E175" s="104">
        <f>'Right to Use -deposit 31-3-20'!E33</f>
        <v>345.57524902814572</v>
      </c>
      <c r="F175" s="104"/>
      <c r="G175" s="105">
        <f t="shared" si="4"/>
        <v>437973.80115499761</v>
      </c>
    </row>
    <row r="176" spans="1:7" s="128" customFormat="1" ht="12.75" customHeight="1" x14ac:dyDescent="0.2">
      <c r="A176" s="80">
        <v>44742</v>
      </c>
      <c r="B176" s="90"/>
      <c r="C176" s="91"/>
      <c r="D176" s="92" t="s">
        <v>111</v>
      </c>
      <c r="E176" s="104">
        <f>'Asset - Right to Use 31-3-20'!E34</f>
        <v>0</v>
      </c>
      <c r="F176" s="104"/>
      <c r="G176" s="105">
        <f t="shared" si="4"/>
        <v>437973.80115499761</v>
      </c>
    </row>
    <row r="177" spans="1:7" s="128" customFormat="1" ht="12.75" customHeight="1" x14ac:dyDescent="0.2">
      <c r="A177" s="80">
        <v>44742</v>
      </c>
      <c r="B177" s="90"/>
      <c r="C177" s="91"/>
      <c r="D177" s="92" t="s">
        <v>111</v>
      </c>
      <c r="E177" s="104">
        <f>'Right to Use -deposit 31-3-20'!E34</f>
        <v>0</v>
      </c>
      <c r="F177" s="104"/>
      <c r="G177" s="105">
        <f t="shared" si="4"/>
        <v>437973.80115499761</v>
      </c>
    </row>
    <row r="178" spans="1:7" s="128" customFormat="1" ht="12.75" customHeight="1" x14ac:dyDescent="0.2">
      <c r="A178" s="80">
        <v>44773</v>
      </c>
      <c r="B178" s="90"/>
      <c r="C178" s="91"/>
      <c r="D178" s="92" t="s">
        <v>111</v>
      </c>
      <c r="E178" s="104">
        <f>'Asset - Right to Use 31-3-20'!E35</f>
        <v>0</v>
      </c>
      <c r="F178" s="104"/>
      <c r="G178" s="105">
        <f t="shared" si="4"/>
        <v>437973.80115499761</v>
      </c>
    </row>
    <row r="179" spans="1:7" s="128" customFormat="1" ht="12.75" customHeight="1" x14ac:dyDescent="0.2">
      <c r="A179" s="86">
        <v>44773</v>
      </c>
      <c r="B179" s="90"/>
      <c r="C179" s="91"/>
      <c r="D179" s="92" t="s">
        <v>111</v>
      </c>
      <c r="E179" s="104">
        <f>'Right to Use -deposit 31-3-20'!E35</f>
        <v>0</v>
      </c>
      <c r="F179" s="104"/>
      <c r="G179" s="105">
        <f t="shared" si="4"/>
        <v>437973.80115499761</v>
      </c>
    </row>
    <row r="180" spans="1:7" s="128" customFormat="1" ht="12.75" customHeight="1" x14ac:dyDescent="0.2">
      <c r="A180" s="129"/>
      <c r="B180" s="90"/>
      <c r="C180" s="91"/>
      <c r="D180" s="92"/>
      <c r="E180" s="104"/>
      <c r="F180" s="104"/>
      <c r="G180" s="133"/>
    </row>
    <row r="181" spans="1:7" ht="12.75" customHeight="1" x14ac:dyDescent="0.2">
      <c r="A181" s="95"/>
      <c r="B181" s="92"/>
      <c r="C181" s="91"/>
      <c r="D181" s="92"/>
      <c r="E181" s="104"/>
      <c r="F181" s="104"/>
      <c r="G181" s="105"/>
    </row>
    <row r="182" spans="1:7" ht="12.75" customHeight="1" x14ac:dyDescent="0.2">
      <c r="A182" s="95"/>
      <c r="B182" s="92"/>
      <c r="C182" s="91"/>
      <c r="D182" s="92"/>
      <c r="E182" s="104"/>
      <c r="F182" s="104"/>
      <c r="G182" s="105"/>
    </row>
    <row r="183" spans="1:7" ht="12.75" customHeight="1" x14ac:dyDescent="0.2">
      <c r="D183" s="5"/>
    </row>
    <row r="184" spans="1:7" ht="12.75" customHeight="1" x14ac:dyDescent="0.2">
      <c r="D184" s="5"/>
    </row>
    <row r="185" spans="1:7" ht="12.75" customHeight="1" x14ac:dyDescent="0.2">
      <c r="D185" s="5"/>
    </row>
    <row r="186" spans="1:7" ht="12.75" customHeight="1" x14ac:dyDescent="0.2">
      <c r="A186" s="142" t="s">
        <v>87</v>
      </c>
      <c r="B186" s="143"/>
      <c r="C186" s="143"/>
      <c r="D186" s="143"/>
      <c r="E186" s="143"/>
      <c r="F186" s="143"/>
      <c r="G186" s="144"/>
    </row>
    <row r="187" spans="1:7" ht="12.75" customHeight="1" x14ac:dyDescent="0.2">
      <c r="A187" s="100" t="s">
        <v>5</v>
      </c>
      <c r="B187" s="101" t="s">
        <v>112</v>
      </c>
      <c r="C187" s="101" t="s">
        <v>113</v>
      </c>
      <c r="D187" s="102" t="s">
        <v>114</v>
      </c>
      <c r="E187" s="103" t="s">
        <v>115</v>
      </c>
      <c r="F187" s="103" t="s">
        <v>116</v>
      </c>
      <c r="G187" s="103" t="s">
        <v>117</v>
      </c>
    </row>
    <row r="188" spans="1:7" ht="12.75" customHeight="1" x14ac:dyDescent="0.2">
      <c r="A188" s="80">
        <v>43801</v>
      </c>
      <c r="B188" s="92">
        <v>1001</v>
      </c>
      <c r="C188" s="91" t="s">
        <v>66</v>
      </c>
      <c r="D188" s="92" t="s">
        <v>94</v>
      </c>
      <c r="E188" s="104"/>
      <c r="F188" s="104">
        <f>LeaseDeposit!D3</f>
        <v>50000</v>
      </c>
      <c r="G188" s="104">
        <f>E188-F188</f>
        <v>-50000</v>
      </c>
    </row>
    <row r="189" spans="1:7" ht="12.75" customHeight="1" x14ac:dyDescent="0.2">
      <c r="A189" s="80">
        <v>43830</v>
      </c>
      <c r="B189" s="92"/>
      <c r="C189" s="91"/>
      <c r="D189" s="92" t="s">
        <v>86</v>
      </c>
      <c r="E189" s="104"/>
      <c r="F189" s="104">
        <f>'Right to Use Valuation_31-3-20'!F4</f>
        <v>0</v>
      </c>
      <c r="G189" s="105">
        <f t="shared" ref="G189:G221" si="5">G188+E189-F189</f>
        <v>-50000</v>
      </c>
    </row>
    <row r="190" spans="1:7" ht="12.75" customHeight="1" x14ac:dyDescent="0.2">
      <c r="A190" s="80">
        <v>43861</v>
      </c>
      <c r="B190" s="92"/>
      <c r="C190" s="91"/>
      <c r="D190" s="92" t="s">
        <v>86</v>
      </c>
      <c r="E190" s="106"/>
      <c r="F190" s="104">
        <f>'Right to Use Valuation_31-3-20'!F5</f>
        <v>0</v>
      </c>
      <c r="G190" s="105">
        <f t="shared" si="5"/>
        <v>-50000</v>
      </c>
    </row>
    <row r="191" spans="1:7" ht="12.75" customHeight="1" x14ac:dyDescent="0.2">
      <c r="A191" s="80">
        <v>43890</v>
      </c>
      <c r="B191" s="92"/>
      <c r="C191" s="91"/>
      <c r="D191" s="92" t="s">
        <v>86</v>
      </c>
      <c r="E191" s="106"/>
      <c r="F191" s="104">
        <f>'Right to Use Valuation_31-3-20'!F6</f>
        <v>45000</v>
      </c>
      <c r="G191" s="105">
        <f t="shared" si="5"/>
        <v>-95000</v>
      </c>
    </row>
    <row r="192" spans="1:7" ht="12.75" customHeight="1" x14ac:dyDescent="0.2">
      <c r="A192" s="80">
        <v>43921</v>
      </c>
      <c r="B192" s="92"/>
      <c r="C192" s="91"/>
      <c r="D192" s="92" t="s">
        <v>86</v>
      </c>
      <c r="E192" s="106"/>
      <c r="F192" s="104">
        <f>'Right to Use Valuation_31-3-20'!F7</f>
        <v>0</v>
      </c>
      <c r="G192" s="105">
        <f t="shared" si="5"/>
        <v>-95000</v>
      </c>
    </row>
    <row r="193" spans="1:7" ht="12.75" customHeight="1" x14ac:dyDescent="0.2">
      <c r="A193" s="80">
        <v>43951</v>
      </c>
      <c r="B193" s="92"/>
      <c r="C193" s="91"/>
      <c r="D193" s="92" t="s">
        <v>86</v>
      </c>
      <c r="E193" s="106"/>
      <c r="F193" s="104">
        <f>'Right to Use Valuation_31-3-20'!F8</f>
        <v>0</v>
      </c>
      <c r="G193" s="105">
        <f t="shared" si="5"/>
        <v>-95000</v>
      </c>
    </row>
    <row r="194" spans="1:7" ht="12.75" customHeight="1" x14ac:dyDescent="0.2">
      <c r="A194" s="80">
        <v>43982</v>
      </c>
      <c r="B194" s="92"/>
      <c r="C194" s="91"/>
      <c r="D194" s="92" t="s">
        <v>86</v>
      </c>
      <c r="E194" s="106"/>
      <c r="F194" s="104">
        <f>'Right to Use Valuation_31-3-20'!F9</f>
        <v>45000</v>
      </c>
      <c r="G194" s="105">
        <f t="shared" si="5"/>
        <v>-140000</v>
      </c>
    </row>
    <row r="195" spans="1:7" ht="12.75" customHeight="1" x14ac:dyDescent="0.2">
      <c r="A195" s="80">
        <v>44012</v>
      </c>
      <c r="B195" s="92"/>
      <c r="C195" s="91"/>
      <c r="D195" s="92" t="s">
        <v>86</v>
      </c>
      <c r="E195" s="106"/>
      <c r="F195" s="104">
        <f>'Right to Use Valuation_31-3-20'!F10</f>
        <v>0</v>
      </c>
      <c r="G195" s="105">
        <f t="shared" si="5"/>
        <v>-140000</v>
      </c>
    </row>
    <row r="196" spans="1:7" ht="12.75" customHeight="1" x14ac:dyDescent="0.2">
      <c r="A196" s="80">
        <v>44043</v>
      </c>
      <c r="B196" s="92"/>
      <c r="C196" s="91"/>
      <c r="D196" s="92" t="s">
        <v>86</v>
      </c>
      <c r="E196" s="106"/>
      <c r="F196" s="104">
        <f>'Right to Use Valuation_31-3-20'!F11</f>
        <v>0</v>
      </c>
      <c r="G196" s="105">
        <f t="shared" si="5"/>
        <v>-140000</v>
      </c>
    </row>
    <row r="197" spans="1:7" ht="12.75" customHeight="1" x14ac:dyDescent="0.2">
      <c r="A197" s="80">
        <v>44074</v>
      </c>
      <c r="B197" s="92"/>
      <c r="C197" s="91"/>
      <c r="D197" s="92" t="s">
        <v>86</v>
      </c>
      <c r="E197" s="106"/>
      <c r="F197" s="104">
        <f>'Right to Use Valuation_31-3-20'!F12</f>
        <v>45000</v>
      </c>
      <c r="G197" s="105">
        <f t="shared" si="5"/>
        <v>-185000</v>
      </c>
    </row>
    <row r="198" spans="1:7" ht="12.75" customHeight="1" x14ac:dyDescent="0.2">
      <c r="A198" s="80">
        <v>44104</v>
      </c>
      <c r="B198" s="92"/>
      <c r="C198" s="91"/>
      <c r="D198" s="92" t="s">
        <v>86</v>
      </c>
      <c r="E198" s="106"/>
      <c r="F198" s="104">
        <f>'Right to Use Valuation_31-3-20'!F13</f>
        <v>0</v>
      </c>
      <c r="G198" s="105">
        <f t="shared" si="5"/>
        <v>-185000</v>
      </c>
    </row>
    <row r="199" spans="1:7" ht="12.75" customHeight="1" x14ac:dyDescent="0.2">
      <c r="A199" s="80">
        <v>44135</v>
      </c>
      <c r="B199" s="92"/>
      <c r="C199" s="91"/>
      <c r="D199" s="92" t="s">
        <v>86</v>
      </c>
      <c r="E199" s="106"/>
      <c r="F199" s="104">
        <f>'Right to Use Valuation_31-3-20'!F14</f>
        <v>0</v>
      </c>
      <c r="G199" s="105">
        <f t="shared" si="5"/>
        <v>-185000</v>
      </c>
    </row>
    <row r="200" spans="1:7" ht="12.75" customHeight="1" x14ac:dyDescent="0.2">
      <c r="A200" s="80">
        <v>44165</v>
      </c>
      <c r="B200" s="92"/>
      <c r="C200" s="91"/>
      <c r="D200" s="92" t="s">
        <v>86</v>
      </c>
      <c r="E200" s="106"/>
      <c r="F200" s="104">
        <f>'Right to Use Valuation_31-3-20'!F15</f>
        <v>45000</v>
      </c>
      <c r="G200" s="105">
        <f t="shared" si="5"/>
        <v>-230000</v>
      </c>
    </row>
    <row r="201" spans="1:7" ht="12.75" customHeight="1" x14ac:dyDescent="0.2">
      <c r="A201" s="80">
        <v>44196</v>
      </c>
      <c r="B201" s="92"/>
      <c r="C201" s="91"/>
      <c r="D201" s="92" t="s">
        <v>86</v>
      </c>
      <c r="E201" s="106"/>
      <c r="F201" s="104">
        <f>'Right to Use Valuation_31-3-20'!F16</f>
        <v>0</v>
      </c>
      <c r="G201" s="105">
        <f t="shared" si="5"/>
        <v>-230000</v>
      </c>
    </row>
    <row r="202" spans="1:7" ht="12.75" customHeight="1" x14ac:dyDescent="0.2">
      <c r="A202" s="80">
        <v>44227</v>
      </c>
      <c r="B202" s="92"/>
      <c r="C202" s="91"/>
      <c r="D202" s="92" t="s">
        <v>86</v>
      </c>
      <c r="E202" s="106"/>
      <c r="F202" s="104">
        <f>'Right to Use Valuation_31-3-20'!F17</f>
        <v>0</v>
      </c>
      <c r="G202" s="105">
        <f t="shared" si="5"/>
        <v>-230000</v>
      </c>
    </row>
    <row r="203" spans="1:7" ht="12.75" customHeight="1" x14ac:dyDescent="0.2">
      <c r="A203" s="80">
        <v>44255</v>
      </c>
      <c r="B203" s="92"/>
      <c r="C203" s="91"/>
      <c r="D203" s="92" t="s">
        <v>86</v>
      </c>
      <c r="E203" s="106"/>
      <c r="F203" s="104">
        <f>'Right to Use Valuation_31-3-20'!F18</f>
        <v>49500</v>
      </c>
      <c r="G203" s="105">
        <f t="shared" si="5"/>
        <v>-279500</v>
      </c>
    </row>
    <row r="204" spans="1:7" ht="12.75" customHeight="1" x14ac:dyDescent="0.2">
      <c r="A204" s="80">
        <v>44286</v>
      </c>
      <c r="B204" s="92"/>
      <c r="C204" s="91"/>
      <c r="D204" s="92" t="s">
        <v>86</v>
      </c>
      <c r="E204" s="106"/>
      <c r="F204" s="104">
        <f>'Right to Use Valuation_31-3-20'!F19</f>
        <v>0</v>
      </c>
      <c r="G204" s="105">
        <f t="shared" si="5"/>
        <v>-279500</v>
      </c>
    </row>
    <row r="205" spans="1:7" ht="12.75" customHeight="1" x14ac:dyDescent="0.2">
      <c r="A205" s="80">
        <v>44316</v>
      </c>
      <c r="B205" s="92"/>
      <c r="C205" s="91"/>
      <c r="D205" s="92" t="s">
        <v>86</v>
      </c>
      <c r="E205" s="106"/>
      <c r="F205" s="104">
        <f>'Right to Use Valuation_31-3-20'!F20</f>
        <v>0</v>
      </c>
      <c r="G205" s="105">
        <f t="shared" si="5"/>
        <v>-279500</v>
      </c>
    </row>
    <row r="206" spans="1:7" ht="12.75" customHeight="1" x14ac:dyDescent="0.2">
      <c r="A206" s="80">
        <v>44347</v>
      </c>
      <c r="B206" s="92"/>
      <c r="C206" s="91"/>
      <c r="D206" s="92" t="s">
        <v>86</v>
      </c>
      <c r="E206" s="106"/>
      <c r="F206" s="104">
        <f>'Right to Use Valuation_31-3-20'!F21</f>
        <v>49500</v>
      </c>
      <c r="G206" s="105">
        <f t="shared" si="5"/>
        <v>-329000</v>
      </c>
    </row>
    <row r="207" spans="1:7" ht="12.75" customHeight="1" x14ac:dyDescent="0.2">
      <c r="A207" s="80">
        <v>44377</v>
      </c>
      <c r="B207" s="92"/>
      <c r="C207" s="91"/>
      <c r="D207" s="92" t="s">
        <v>86</v>
      </c>
      <c r="E207" s="106"/>
      <c r="F207" s="104">
        <f>'Right to Use Valuation_31-3-20'!F22</f>
        <v>0</v>
      </c>
      <c r="G207" s="105">
        <f t="shared" si="5"/>
        <v>-329000</v>
      </c>
    </row>
    <row r="208" spans="1:7" ht="12.75" customHeight="1" x14ac:dyDescent="0.2">
      <c r="A208" s="80">
        <v>44408</v>
      </c>
      <c r="B208" s="92"/>
      <c r="C208" s="91"/>
      <c r="D208" s="92" t="s">
        <v>86</v>
      </c>
      <c r="E208" s="106"/>
      <c r="F208" s="104">
        <f>'Right to Use Valuation_31-3-20'!F23</f>
        <v>0</v>
      </c>
      <c r="G208" s="105">
        <f t="shared" si="5"/>
        <v>-329000</v>
      </c>
    </row>
    <row r="209" spans="1:7" ht="12.75" customHeight="1" x14ac:dyDescent="0.2">
      <c r="A209" s="80">
        <v>44439</v>
      </c>
      <c r="B209" s="92"/>
      <c r="C209" s="91"/>
      <c r="D209" s="92" t="s">
        <v>86</v>
      </c>
      <c r="E209" s="106"/>
      <c r="F209" s="104">
        <f>'Right to Use Valuation_31-3-20'!F24</f>
        <v>49500</v>
      </c>
      <c r="G209" s="105">
        <f t="shared" si="5"/>
        <v>-378500</v>
      </c>
    </row>
    <row r="210" spans="1:7" ht="12.75" customHeight="1" x14ac:dyDescent="0.2">
      <c r="A210" s="80">
        <v>44469</v>
      </c>
      <c r="B210" s="92"/>
      <c r="C210" s="91"/>
      <c r="D210" s="92" t="s">
        <v>86</v>
      </c>
      <c r="E210" s="106"/>
      <c r="F210" s="104">
        <f>'Right to Use Valuation_31-3-20'!F25</f>
        <v>0</v>
      </c>
      <c r="G210" s="105">
        <f t="shared" si="5"/>
        <v>-378500</v>
      </c>
    </row>
    <row r="211" spans="1:7" ht="12.75" customHeight="1" x14ac:dyDescent="0.2">
      <c r="A211" s="80">
        <v>44500</v>
      </c>
      <c r="B211" s="92"/>
      <c r="C211" s="91"/>
      <c r="D211" s="92" t="s">
        <v>86</v>
      </c>
      <c r="E211" s="106"/>
      <c r="F211" s="104">
        <f>'Right to Use Valuation_31-3-20'!F26</f>
        <v>0</v>
      </c>
      <c r="G211" s="105">
        <f t="shared" si="5"/>
        <v>-378500</v>
      </c>
    </row>
    <row r="212" spans="1:7" ht="12.75" customHeight="1" x14ac:dyDescent="0.2">
      <c r="A212" s="80">
        <v>44530</v>
      </c>
      <c r="B212" s="92"/>
      <c r="C212" s="91"/>
      <c r="D212" s="92" t="s">
        <v>86</v>
      </c>
      <c r="E212" s="106"/>
      <c r="F212" s="104">
        <f>'Right to Use Valuation_31-3-20'!F27</f>
        <v>49500</v>
      </c>
      <c r="G212" s="105">
        <f t="shared" si="5"/>
        <v>-428000</v>
      </c>
    </row>
    <row r="213" spans="1:7" ht="12.75" customHeight="1" x14ac:dyDescent="0.2">
      <c r="A213" s="80">
        <v>44561</v>
      </c>
      <c r="B213" s="92"/>
      <c r="C213" s="91"/>
      <c r="D213" s="92" t="s">
        <v>86</v>
      </c>
      <c r="E213" s="106"/>
      <c r="F213" s="104">
        <f>'Right to Use Valuation_31-3-20'!F28</f>
        <v>0</v>
      </c>
      <c r="G213" s="105">
        <f t="shared" si="5"/>
        <v>-428000</v>
      </c>
    </row>
    <row r="214" spans="1:7" ht="12.75" customHeight="1" x14ac:dyDescent="0.2">
      <c r="A214" s="80">
        <v>44592</v>
      </c>
      <c r="B214" s="92"/>
      <c r="C214" s="91"/>
      <c r="D214" s="92" t="s">
        <v>86</v>
      </c>
      <c r="E214" s="106"/>
      <c r="F214" s="104">
        <f>'Right to Use Valuation_31-3-20'!F29</f>
        <v>0</v>
      </c>
      <c r="G214" s="105">
        <f t="shared" si="5"/>
        <v>-428000</v>
      </c>
    </row>
    <row r="215" spans="1:7" ht="12.75" customHeight="1" x14ac:dyDescent="0.2">
      <c r="A215" s="80">
        <v>44620</v>
      </c>
      <c r="B215" s="92"/>
      <c r="C215" s="91"/>
      <c r="D215" s="92" t="s">
        <v>86</v>
      </c>
      <c r="E215" s="106"/>
      <c r="F215" s="104">
        <f>'Right to Use Valuation_31-3-20'!F30</f>
        <v>54450</v>
      </c>
      <c r="G215" s="105">
        <f t="shared" si="5"/>
        <v>-482450</v>
      </c>
    </row>
    <row r="216" spans="1:7" ht="12.75" customHeight="1" x14ac:dyDescent="0.2">
      <c r="A216" s="80">
        <v>44651</v>
      </c>
      <c r="B216" s="92"/>
      <c r="C216" s="91"/>
      <c r="D216" s="92" t="s">
        <v>86</v>
      </c>
      <c r="E216" s="106"/>
      <c r="F216" s="104">
        <f>'Right to Use Valuation_31-3-20'!F31</f>
        <v>0</v>
      </c>
      <c r="G216" s="105">
        <f t="shared" si="5"/>
        <v>-482450</v>
      </c>
    </row>
    <row r="217" spans="1:7" ht="12.75" customHeight="1" x14ac:dyDescent="0.2">
      <c r="A217" s="80">
        <v>44681</v>
      </c>
      <c r="B217" s="92"/>
      <c r="C217" s="91"/>
      <c r="D217" s="92" t="s">
        <v>86</v>
      </c>
      <c r="E217" s="106"/>
      <c r="F217" s="104">
        <f>'Right to Use Valuation_31-3-20'!F32</f>
        <v>0</v>
      </c>
      <c r="G217" s="105">
        <f t="shared" si="5"/>
        <v>-482450</v>
      </c>
    </row>
    <row r="218" spans="1:7" ht="12.75" customHeight="1" x14ac:dyDescent="0.2">
      <c r="A218" s="80">
        <v>44712</v>
      </c>
      <c r="B218" s="92"/>
      <c r="C218" s="91"/>
      <c r="D218" s="92" t="s">
        <v>86</v>
      </c>
      <c r="E218" s="106"/>
      <c r="F218" s="104">
        <f>'Right to Use Valuation_31-3-20'!F33</f>
        <v>54450</v>
      </c>
      <c r="G218" s="105">
        <f t="shared" si="5"/>
        <v>-536900</v>
      </c>
    </row>
    <row r="219" spans="1:7" ht="12.75" customHeight="1" x14ac:dyDescent="0.2">
      <c r="A219" s="80">
        <v>44742</v>
      </c>
      <c r="B219" s="92"/>
      <c r="C219" s="91"/>
      <c r="D219" s="92" t="s">
        <v>86</v>
      </c>
      <c r="E219" s="106"/>
      <c r="F219" s="104">
        <f>'Right to Use Valuation_31-3-20'!F34</f>
        <v>0</v>
      </c>
      <c r="G219" s="105">
        <f t="shared" si="5"/>
        <v>-536900</v>
      </c>
    </row>
    <row r="220" spans="1:7" ht="12.75" customHeight="1" x14ac:dyDescent="0.2">
      <c r="A220" s="80">
        <v>44773</v>
      </c>
      <c r="B220" s="92"/>
      <c r="C220" s="91"/>
      <c r="D220" s="92" t="s">
        <v>86</v>
      </c>
      <c r="E220" s="106"/>
      <c r="F220" s="104">
        <f>'Right to Use Valuation_31-3-20'!F35</f>
        <v>0</v>
      </c>
      <c r="G220" s="105">
        <f t="shared" si="5"/>
        <v>-536900</v>
      </c>
    </row>
    <row r="221" spans="1:7" ht="12.75" customHeight="1" x14ac:dyDescent="0.2">
      <c r="A221" s="80">
        <v>44773</v>
      </c>
      <c r="B221" s="92"/>
      <c r="C221" s="91"/>
      <c r="D221" s="92" t="s">
        <v>94</v>
      </c>
      <c r="E221" s="104">
        <v>50000</v>
      </c>
      <c r="F221" s="104"/>
      <c r="G221" s="105">
        <f t="shared" si="5"/>
        <v>-486900</v>
      </c>
    </row>
    <row r="222" spans="1:7" ht="12.75" customHeight="1" x14ac:dyDescent="0.2">
      <c r="A222" s="111"/>
      <c r="B222" s="92"/>
      <c r="C222" s="91"/>
      <c r="D222" s="92"/>
      <c r="E222" s="94"/>
      <c r="F222" s="94"/>
      <c r="G222" s="99"/>
    </row>
    <row r="223" spans="1:7" ht="12.75" customHeight="1" x14ac:dyDescent="0.2">
      <c r="A223" s="111"/>
      <c r="B223" s="92"/>
      <c r="C223" s="91"/>
      <c r="D223" s="92"/>
      <c r="E223" s="94"/>
      <c r="F223" s="94"/>
      <c r="G223" s="99"/>
    </row>
    <row r="224" spans="1:7" ht="12.75" customHeight="1" x14ac:dyDescent="0.2">
      <c r="A224" s="111"/>
      <c r="B224" s="92"/>
      <c r="C224" s="91"/>
      <c r="D224" s="92"/>
      <c r="E224" s="94"/>
      <c r="F224" s="94"/>
      <c r="G224" s="99"/>
    </row>
    <row r="225" spans="1:7" ht="12.75" customHeight="1" x14ac:dyDescent="0.2">
      <c r="A225" s="107"/>
      <c r="B225" s="108"/>
      <c r="C225" s="39"/>
      <c r="D225" s="108"/>
      <c r="E225" s="109"/>
      <c r="F225" s="109"/>
      <c r="G225" s="109"/>
    </row>
    <row r="226" spans="1:7" ht="12.75" customHeight="1" x14ac:dyDescent="0.2">
      <c r="A226" s="107"/>
      <c r="B226" s="108"/>
      <c r="C226" s="39"/>
      <c r="D226" s="108"/>
      <c r="E226" s="109"/>
      <c r="F226" s="109"/>
      <c r="G226" s="109"/>
    </row>
    <row r="227" spans="1:7" ht="12.75" customHeight="1" x14ac:dyDescent="0.2">
      <c r="D227" s="5"/>
    </row>
    <row r="228" spans="1:7" ht="12.75" customHeight="1" x14ac:dyDescent="0.2">
      <c r="A228" s="142" t="s">
        <v>120</v>
      </c>
      <c r="B228" s="143"/>
      <c r="C228" s="143"/>
      <c r="D228" s="143"/>
      <c r="E228" s="143"/>
      <c r="F228" s="143"/>
      <c r="G228" s="144"/>
    </row>
    <row r="229" spans="1:7" ht="12.75" customHeight="1" x14ac:dyDescent="0.2">
      <c r="A229" s="100" t="s">
        <v>5</v>
      </c>
      <c r="B229" s="101" t="s">
        <v>112</v>
      </c>
      <c r="C229" s="101" t="s">
        <v>113</v>
      </c>
      <c r="D229" s="102" t="s">
        <v>114</v>
      </c>
      <c r="E229" s="103" t="s">
        <v>115</v>
      </c>
      <c r="F229" s="103" t="s">
        <v>116</v>
      </c>
      <c r="G229" s="103" t="s">
        <v>117</v>
      </c>
    </row>
    <row r="230" spans="1:7" ht="12.75" customHeight="1" x14ac:dyDescent="0.2">
      <c r="A230" s="80">
        <v>43830</v>
      </c>
      <c r="B230" s="92"/>
      <c r="C230" s="91"/>
      <c r="D230" s="92" t="s">
        <v>118</v>
      </c>
      <c r="E230" s="53">
        <f>'Liability 31-3-20'!E4</f>
        <v>3174.726976459031</v>
      </c>
      <c r="F230" s="104"/>
      <c r="G230" s="104">
        <f>E230-F230</f>
        <v>3174.726976459031</v>
      </c>
    </row>
    <row r="231" spans="1:7" ht="12.75" customHeight="1" x14ac:dyDescent="0.2">
      <c r="A231" s="80">
        <v>43861</v>
      </c>
      <c r="B231" s="92"/>
      <c r="C231" s="91"/>
      <c r="D231" s="92" t="s">
        <v>118</v>
      </c>
      <c r="E231" s="53">
        <f>'Liability 31-3-20'!E5</f>
        <v>3419.7429641651688</v>
      </c>
      <c r="F231" s="104"/>
      <c r="G231" s="105">
        <f t="shared" ref="G231:G261" si="6">G230+E231-F231</f>
        <v>6594.4699406241998</v>
      </c>
    </row>
    <row r="232" spans="1:7" ht="12.75" customHeight="1" x14ac:dyDescent="0.2">
      <c r="A232" s="80">
        <v>43890</v>
      </c>
      <c r="B232" s="92"/>
      <c r="C232" s="91"/>
      <c r="D232" s="92" t="s">
        <v>118</v>
      </c>
      <c r="E232" s="53">
        <f>'Liability 31-3-20'!E6</f>
        <v>3223.6870354786515</v>
      </c>
      <c r="F232" s="104"/>
      <c r="G232" s="105">
        <f t="shared" si="6"/>
        <v>9818.1569761028513</v>
      </c>
    </row>
    <row r="233" spans="1:7" ht="12.75" customHeight="1" x14ac:dyDescent="0.2">
      <c r="A233" s="80">
        <v>43921</v>
      </c>
      <c r="B233" s="92"/>
      <c r="C233" s="91"/>
      <c r="D233" s="92" t="s">
        <v>118</v>
      </c>
      <c r="E233" s="53">
        <f>'Liability 31-3-20'!E7</f>
        <v>3115.250593391771</v>
      </c>
      <c r="F233" s="104"/>
      <c r="G233" s="105">
        <f t="shared" si="6"/>
        <v>12933.407569494622</v>
      </c>
    </row>
    <row r="234" spans="1:7" ht="12.75" customHeight="1" x14ac:dyDescent="0.2">
      <c r="A234" s="80">
        <v>43951</v>
      </c>
      <c r="B234" s="92"/>
      <c r="C234" s="91"/>
      <c r="D234" s="92" t="s">
        <v>118</v>
      </c>
      <c r="E234" s="53">
        <f>'Liability 31-3-20'!E8</f>
        <v>3038.303186275356</v>
      </c>
      <c r="F234" s="104"/>
      <c r="G234" s="105">
        <f t="shared" si="6"/>
        <v>15971.710755769978</v>
      </c>
    </row>
    <row r="235" spans="1:7" ht="12.75" customHeight="1" x14ac:dyDescent="0.2">
      <c r="A235" s="80">
        <v>43982</v>
      </c>
      <c r="B235" s="92"/>
      <c r="C235" s="91"/>
      <c r="D235" s="92" t="s">
        <v>118</v>
      </c>
      <c r="E235" s="53">
        <f>'Liability 31-3-20'!E9</f>
        <v>3164.1003779015737</v>
      </c>
      <c r="F235" s="104"/>
      <c r="G235" s="105">
        <f t="shared" si="6"/>
        <v>19135.811133671552</v>
      </c>
    </row>
    <row r="236" spans="1:7" ht="12.75" customHeight="1" x14ac:dyDescent="0.2">
      <c r="A236" s="80">
        <v>44012</v>
      </c>
      <c r="B236" s="92"/>
      <c r="C236" s="91"/>
      <c r="D236" s="92" t="s">
        <v>118</v>
      </c>
      <c r="E236" s="53">
        <f>'Liability 31-3-20'!E10</f>
        <v>2740.2830735226744</v>
      </c>
      <c r="F236" s="104"/>
      <c r="G236" s="105">
        <f t="shared" si="6"/>
        <v>21876.094207194226</v>
      </c>
    </row>
    <row r="237" spans="1:7" ht="12.75" customHeight="1" x14ac:dyDescent="0.2">
      <c r="A237" s="80">
        <v>44043</v>
      </c>
      <c r="B237" s="92"/>
      <c r="C237" s="91"/>
      <c r="D237" s="92" t="s">
        <v>118</v>
      </c>
      <c r="E237" s="53">
        <f>'Liability 31-3-20'!E11</f>
        <v>2853.7411103859195</v>
      </c>
      <c r="F237" s="104"/>
      <c r="G237" s="105">
        <f t="shared" si="6"/>
        <v>24729.835317580146</v>
      </c>
    </row>
    <row r="238" spans="1:7" ht="12.75" customHeight="1" x14ac:dyDescent="0.2">
      <c r="A238" s="80">
        <v>44074</v>
      </c>
      <c r="B238" s="92"/>
      <c r="C238" s="91"/>
      <c r="D238" s="92" t="s">
        <v>118</v>
      </c>
      <c r="E238" s="53">
        <f>'Liability 31-3-20'!E12</f>
        <v>2876.395440433349</v>
      </c>
      <c r="F238" s="104"/>
      <c r="G238" s="105">
        <f t="shared" si="6"/>
        <v>27606.230758013495</v>
      </c>
    </row>
    <row r="239" spans="1:7" ht="12.75" customHeight="1" x14ac:dyDescent="0.2">
      <c r="A239" s="80">
        <v>44104</v>
      </c>
      <c r="B239" s="92"/>
      <c r="C239" s="91"/>
      <c r="D239" s="92" t="s">
        <v>118</v>
      </c>
      <c r="E239" s="53">
        <f>'Liability 31-3-20'!E13</f>
        <v>2459.6845142699894</v>
      </c>
      <c r="F239" s="104"/>
      <c r="G239" s="105">
        <f t="shared" si="6"/>
        <v>30065.915272283484</v>
      </c>
    </row>
    <row r="240" spans="1:7" ht="12.75" customHeight="1" x14ac:dyDescent="0.2">
      <c r="A240" s="80">
        <v>44135</v>
      </c>
      <c r="B240" s="92"/>
      <c r="C240" s="91"/>
      <c r="D240" s="92" t="s">
        <v>118</v>
      </c>
      <c r="E240" s="53">
        <f>'Liability 31-3-20'!E14</f>
        <v>2561.5247142800945</v>
      </c>
      <c r="F240" s="104"/>
      <c r="G240" s="105">
        <f t="shared" si="6"/>
        <v>32627.439986563579</v>
      </c>
    </row>
    <row r="241" spans="1:7" ht="12.75" customHeight="1" x14ac:dyDescent="0.2">
      <c r="A241" s="80">
        <v>44165</v>
      </c>
      <c r="B241" s="92"/>
      <c r="C241" s="91"/>
      <c r="D241" s="92" t="s">
        <v>118</v>
      </c>
      <c r="E241" s="53">
        <f>'Liability 31-3-20'!E15</f>
        <v>2498.254463903897</v>
      </c>
      <c r="F241" s="104"/>
      <c r="G241" s="105">
        <f t="shared" si="6"/>
        <v>35125.694450467476</v>
      </c>
    </row>
    <row r="242" spans="1:7" ht="12.75" customHeight="1" x14ac:dyDescent="0.2">
      <c r="A242" s="80">
        <v>44196</v>
      </c>
      <c r="B242" s="92"/>
      <c r="C242" s="91"/>
      <c r="D242" s="92" t="s">
        <v>118</v>
      </c>
      <c r="E242" s="53">
        <f>'Liability 31-3-20'!E16</f>
        <v>2244.4605834901449</v>
      </c>
      <c r="F242" s="104"/>
      <c r="G242" s="105">
        <f t="shared" si="6"/>
        <v>37370.155033957621</v>
      </c>
    </row>
    <row r="243" spans="1:7" ht="12.75" customHeight="1" x14ac:dyDescent="0.2">
      <c r="A243" s="80">
        <v>44227</v>
      </c>
      <c r="B243" s="92"/>
      <c r="C243" s="91"/>
      <c r="D243" s="92" t="s">
        <v>118</v>
      </c>
      <c r="E243" s="53">
        <f>'Liability 31-3-20'!E17</f>
        <v>2262.278160092188</v>
      </c>
      <c r="F243" s="104"/>
      <c r="G243" s="105">
        <f t="shared" si="6"/>
        <v>39632.433194049809</v>
      </c>
    </row>
    <row r="244" spans="1:7" ht="12.75" customHeight="1" x14ac:dyDescent="0.2">
      <c r="A244" s="80">
        <v>44255</v>
      </c>
      <c r="B244" s="92"/>
      <c r="C244" s="91"/>
      <c r="D244" s="92" t="s">
        <v>118</v>
      </c>
      <c r="E244" s="53">
        <f>'Liability 31-3-20'!E18</f>
        <v>2058.7802327771788</v>
      </c>
      <c r="F244" s="104"/>
      <c r="G244" s="105">
        <f t="shared" si="6"/>
        <v>41691.213426826987</v>
      </c>
    </row>
    <row r="245" spans="1:7" ht="12.75" customHeight="1" x14ac:dyDescent="0.2">
      <c r="A245" s="80">
        <v>44286</v>
      </c>
      <c r="B245" s="92"/>
      <c r="C245" s="91"/>
      <c r="D245" s="92" t="s">
        <v>118</v>
      </c>
      <c r="E245" s="53">
        <f>'Liability 31-3-20'!E19</f>
        <v>1903.6266164619883</v>
      </c>
      <c r="F245" s="104"/>
      <c r="G245" s="105">
        <f t="shared" si="6"/>
        <v>43594.840043288976</v>
      </c>
    </row>
    <row r="246" spans="1:7" ht="12.75" customHeight="1" x14ac:dyDescent="0.2">
      <c r="A246" s="80">
        <v>44316</v>
      </c>
      <c r="B246" s="92"/>
      <c r="C246" s="91"/>
      <c r="D246" s="92" t="s">
        <v>118</v>
      </c>
      <c r="E246" s="53">
        <f>'Liability 31-3-20'!E20</f>
        <v>1856.6066006195324</v>
      </c>
      <c r="F246" s="104"/>
      <c r="G246" s="105">
        <f t="shared" si="6"/>
        <v>45451.446643908508</v>
      </c>
    </row>
    <row r="247" spans="1:7" ht="12.75" customHeight="1" x14ac:dyDescent="0.2">
      <c r="A247" s="80">
        <v>44347</v>
      </c>
      <c r="B247" s="92"/>
      <c r="C247" s="91"/>
      <c r="D247" s="92" t="s">
        <v>118</v>
      </c>
      <c r="E247" s="53">
        <f>'Liability 31-3-20'!E21</f>
        <v>1933.4771043163491</v>
      </c>
      <c r="F247" s="104"/>
      <c r="G247" s="105">
        <f t="shared" si="6"/>
        <v>47384.923748224857</v>
      </c>
    </row>
    <row r="248" spans="1:7" ht="12.75" customHeight="1" x14ac:dyDescent="0.2">
      <c r="A248" s="80">
        <v>44377</v>
      </c>
      <c r="B248" s="92"/>
      <c r="C248" s="91"/>
      <c r="D248" s="92" t="s">
        <v>118</v>
      </c>
      <c r="E248" s="53">
        <f>'Liability 31-3-20'!E22</f>
        <v>1505.4901485809823</v>
      </c>
      <c r="F248" s="104"/>
      <c r="G248" s="105">
        <f t="shared" si="6"/>
        <v>48890.41389680584</v>
      </c>
    </row>
    <row r="249" spans="1:7" ht="12.75" customHeight="1" x14ac:dyDescent="0.2">
      <c r="A249" s="80">
        <v>44408</v>
      </c>
      <c r="B249" s="92"/>
      <c r="C249" s="91"/>
      <c r="D249" s="92" t="s">
        <v>118</v>
      </c>
      <c r="E249" s="53">
        <f>'Liability 31-3-20'!E23</f>
        <v>1567.8231091518537</v>
      </c>
      <c r="F249" s="104"/>
      <c r="G249" s="105">
        <f t="shared" si="6"/>
        <v>50458.237005957693</v>
      </c>
    </row>
    <row r="250" spans="1:7" ht="12.75" customHeight="1" x14ac:dyDescent="0.2">
      <c r="A250" s="80">
        <v>44439</v>
      </c>
      <c r="B250" s="92"/>
      <c r="C250" s="91"/>
      <c r="D250" s="92" t="s">
        <v>118</v>
      </c>
      <c r="E250" s="53">
        <f>'Liability 31-3-20'!E24</f>
        <v>1580.2692213942937</v>
      </c>
      <c r="F250" s="104"/>
      <c r="G250" s="105">
        <f t="shared" si="6"/>
        <v>52038.506227351987</v>
      </c>
    </row>
    <row r="251" spans="1:7" ht="12.75" customHeight="1" x14ac:dyDescent="0.2">
      <c r="A251" s="80">
        <v>44469</v>
      </c>
      <c r="B251" s="92"/>
      <c r="C251" s="91"/>
      <c r="D251" s="92" t="s">
        <v>118</v>
      </c>
      <c r="E251" s="53">
        <f>'Liability 31-3-20'!E25</f>
        <v>1161.0065817128634</v>
      </c>
      <c r="F251" s="104"/>
      <c r="G251" s="105">
        <f t="shared" si="6"/>
        <v>53199.51280906485</v>
      </c>
    </row>
    <row r="252" spans="1:7" ht="12.75" customHeight="1" x14ac:dyDescent="0.2">
      <c r="A252" s="80">
        <v>44500</v>
      </c>
      <c r="B252" s="92"/>
      <c r="C252" s="91"/>
      <c r="D252" s="92" t="s">
        <v>118</v>
      </c>
      <c r="E252" s="53">
        <f>'Liability 31-3-20'!E26</f>
        <v>1209.0766255777271</v>
      </c>
      <c r="F252" s="104"/>
      <c r="G252" s="105">
        <f t="shared" si="6"/>
        <v>54408.589434642578</v>
      </c>
    </row>
    <row r="253" spans="1:7" ht="12.75" customHeight="1" x14ac:dyDescent="0.2">
      <c r="A253" s="80">
        <v>44530</v>
      </c>
      <c r="B253" s="92"/>
      <c r="C253" s="91"/>
      <c r="D253" s="92" t="s">
        <v>118</v>
      </c>
      <c r="E253" s="53">
        <f>'Liability 31-3-20'!E27</f>
        <v>1179.2121544688416</v>
      </c>
      <c r="F253" s="104"/>
      <c r="G253" s="105">
        <f t="shared" si="6"/>
        <v>55587.801589111419</v>
      </c>
    </row>
    <row r="254" spans="1:7" ht="12.75" customHeight="1" x14ac:dyDescent="0.2">
      <c r="A254" s="80">
        <v>44561</v>
      </c>
      <c r="B254" s="92"/>
      <c r="C254" s="91"/>
      <c r="D254" s="92" t="s">
        <v>118</v>
      </c>
      <c r="E254" s="53">
        <f>'Liability 31-3-20'!E28</f>
        <v>835.0818538757303</v>
      </c>
      <c r="F254" s="104"/>
      <c r="G254" s="105">
        <f t="shared" si="6"/>
        <v>56422.883442987149</v>
      </c>
    </row>
    <row r="255" spans="1:7" ht="12.75" customHeight="1" x14ac:dyDescent="0.2">
      <c r="A255" s="80">
        <v>44592</v>
      </c>
      <c r="B255" s="92"/>
      <c r="C255" s="91"/>
      <c r="D255" s="92" t="s">
        <v>118</v>
      </c>
      <c r="E255" s="53">
        <f>'Liability 31-3-20'!E29</f>
        <v>841.71112373677897</v>
      </c>
      <c r="F255" s="104"/>
      <c r="G255" s="105">
        <f t="shared" si="6"/>
        <v>57264.594566723928</v>
      </c>
    </row>
    <row r="256" spans="1:7" ht="12.75" customHeight="1" x14ac:dyDescent="0.2">
      <c r="A256" s="80">
        <v>44620</v>
      </c>
      <c r="B256" s="92"/>
      <c r="C256" s="91"/>
      <c r="D256" s="92" t="s">
        <v>118</v>
      </c>
      <c r="E256" s="53">
        <f>'Liability 31-3-20'!E30</f>
        <v>765.99697324015142</v>
      </c>
      <c r="F256" s="104"/>
      <c r="G256" s="105">
        <f t="shared" si="6"/>
        <v>58030.59153996408</v>
      </c>
    </row>
    <row r="257" spans="1:7" ht="12.75" customHeight="1" x14ac:dyDescent="0.2">
      <c r="A257" s="80">
        <v>44651</v>
      </c>
      <c r="B257" s="92"/>
      <c r="C257" s="91"/>
      <c r="D257" s="92" t="s">
        <v>118</v>
      </c>
      <c r="E257" s="53">
        <f>'Liability 31-3-20'!E31</f>
        <v>422.2243255558642</v>
      </c>
      <c r="F257" s="104"/>
      <c r="G257" s="105">
        <f t="shared" si="6"/>
        <v>58452.815865519944</v>
      </c>
    </row>
    <row r="258" spans="1:7" ht="12.75" customHeight="1" x14ac:dyDescent="0.2">
      <c r="A258" s="80">
        <v>44681</v>
      </c>
      <c r="B258" s="92"/>
      <c r="C258" s="91"/>
      <c r="D258" s="92" t="s">
        <v>118</v>
      </c>
      <c r="E258" s="53">
        <f>'Liability 31-3-20'!E32</f>
        <v>411.79528747400764</v>
      </c>
      <c r="F258" s="104"/>
      <c r="G258" s="105">
        <f t="shared" si="6"/>
        <v>58864.611152993952</v>
      </c>
    </row>
    <row r="259" spans="1:7" ht="12.75" customHeight="1" x14ac:dyDescent="0.2">
      <c r="A259" s="80">
        <v>44712</v>
      </c>
      <c r="B259" s="92"/>
      <c r="C259" s="91"/>
      <c r="D259" s="92" t="s">
        <v>118</v>
      </c>
      <c r="E259" s="53">
        <f>'Liability 31-3-20'!E33</f>
        <v>428.84516285285645</v>
      </c>
      <c r="F259" s="104"/>
      <c r="G259" s="105">
        <f t="shared" si="6"/>
        <v>59293.456315846808</v>
      </c>
    </row>
    <row r="260" spans="1:7" ht="12.75" customHeight="1" x14ac:dyDescent="0.2">
      <c r="A260" s="80">
        <v>44742</v>
      </c>
      <c r="B260" s="92"/>
      <c r="C260" s="91"/>
      <c r="D260" s="92" t="s">
        <v>118</v>
      </c>
      <c r="E260" s="53">
        <f>'Liability 31-3-20'!E34</f>
        <v>0</v>
      </c>
      <c r="F260" s="104"/>
      <c r="G260" s="105">
        <f t="shared" si="6"/>
        <v>59293.456315846808</v>
      </c>
    </row>
    <row r="261" spans="1:7" ht="12.75" customHeight="1" x14ac:dyDescent="0.2">
      <c r="A261" s="86">
        <v>44773</v>
      </c>
      <c r="B261" s="92"/>
      <c r="C261" s="91"/>
      <c r="D261" s="92" t="s">
        <v>118</v>
      </c>
      <c r="E261" s="53">
        <f>'Liability 31-3-20'!E35</f>
        <v>0</v>
      </c>
      <c r="F261" s="104"/>
      <c r="G261" s="105">
        <f t="shared" si="6"/>
        <v>59293.456315846808</v>
      </c>
    </row>
    <row r="262" spans="1:7" ht="12.75" customHeight="1" x14ac:dyDescent="0.2">
      <c r="B262" s="92"/>
      <c r="C262" s="91"/>
      <c r="D262" s="92"/>
      <c r="E262" s="104"/>
      <c r="F262" s="104"/>
      <c r="G262" s="105"/>
    </row>
    <row r="263" spans="1:7" ht="12.75" customHeight="1" x14ac:dyDescent="0.2">
      <c r="A263" s="95"/>
      <c r="B263" s="92"/>
      <c r="C263" s="91"/>
      <c r="D263" s="92"/>
      <c r="E263" s="104"/>
      <c r="F263" s="104"/>
      <c r="G263" s="105"/>
    </row>
    <row r="264" spans="1:7" ht="12.75" customHeight="1" x14ac:dyDescent="0.2">
      <c r="A264" s="95"/>
      <c r="B264" s="92"/>
      <c r="C264" s="91"/>
      <c r="D264" s="92"/>
      <c r="E264" s="104"/>
      <c r="F264" s="104"/>
      <c r="G264" s="105"/>
    </row>
    <row r="265" spans="1:7" ht="12.75" customHeight="1" x14ac:dyDescent="0.2">
      <c r="A265" s="95"/>
      <c r="B265" s="92"/>
      <c r="C265" s="91"/>
      <c r="D265" s="92"/>
      <c r="E265" s="104"/>
      <c r="F265" s="104"/>
      <c r="G265" s="105"/>
    </row>
    <row r="266" spans="1:7" ht="12.75" customHeight="1" x14ac:dyDescent="0.2">
      <c r="D266" s="5"/>
    </row>
    <row r="267" spans="1:7" ht="12.75" customHeight="1" x14ac:dyDescent="0.2">
      <c r="D267" s="5"/>
    </row>
    <row r="268" spans="1:7" ht="12.75" customHeight="1" x14ac:dyDescent="0.2">
      <c r="D268" s="5"/>
    </row>
    <row r="269" spans="1:7" ht="12.75" customHeight="1" x14ac:dyDescent="0.2">
      <c r="A269" s="142" t="s">
        <v>95</v>
      </c>
      <c r="B269" s="143"/>
      <c r="C269" s="143"/>
      <c r="D269" s="143"/>
      <c r="E269" s="143"/>
      <c r="F269" s="143"/>
      <c r="G269" s="144"/>
    </row>
    <row r="270" spans="1:7" ht="12.75" customHeight="1" x14ac:dyDescent="0.2">
      <c r="A270" s="100" t="s">
        <v>5</v>
      </c>
      <c r="B270" s="101" t="s">
        <v>112</v>
      </c>
      <c r="C270" s="101" t="s">
        <v>113</v>
      </c>
      <c r="D270" s="102" t="s">
        <v>114</v>
      </c>
      <c r="E270" s="103" t="s">
        <v>115</v>
      </c>
      <c r="F270" s="103" t="s">
        <v>116</v>
      </c>
      <c r="G270" s="103" t="s">
        <v>117</v>
      </c>
    </row>
    <row r="271" spans="1:7" ht="12.75" customHeight="1" x14ac:dyDescent="0.2">
      <c r="A271" s="80">
        <v>43830</v>
      </c>
      <c r="B271" s="92"/>
      <c r="C271" s="91"/>
      <c r="D271" s="92" t="s">
        <v>94</v>
      </c>
      <c r="E271" s="94"/>
      <c r="F271" s="104">
        <f>LeaseDeposit!H4</f>
        <v>294.24979275177611</v>
      </c>
      <c r="G271" s="104">
        <f>E271-F271</f>
        <v>-294.24979275177611</v>
      </c>
    </row>
    <row r="272" spans="1:7" ht="12.75" customHeight="1" x14ac:dyDescent="0.2">
      <c r="A272" s="80">
        <v>43861</v>
      </c>
      <c r="B272" s="92"/>
      <c r="C272" s="91"/>
      <c r="D272" s="92" t="s">
        <v>94</v>
      </c>
      <c r="E272" s="94"/>
      <c r="F272" s="104">
        <f>LeaseDeposit!H5</f>
        <v>316.95911677806725</v>
      </c>
      <c r="G272" s="105">
        <f t="shared" ref="G272:G302" si="7">G271+E272-F272</f>
        <v>-611.20890952984337</v>
      </c>
    </row>
    <row r="273" spans="1:7" ht="12.75" customHeight="1" x14ac:dyDescent="0.2">
      <c r="A273" s="80">
        <v>43890</v>
      </c>
      <c r="B273" s="92"/>
      <c r="C273" s="91"/>
      <c r="D273" s="92" t="s">
        <v>94</v>
      </c>
      <c r="E273" s="94"/>
      <c r="F273" s="104">
        <f>LeaseDeposit!H6</f>
        <v>298.7876592601242</v>
      </c>
      <c r="G273" s="105">
        <f t="shared" si="7"/>
        <v>-909.99656878996757</v>
      </c>
    </row>
    <row r="274" spans="1:7" ht="12.75" customHeight="1" x14ac:dyDescent="0.2">
      <c r="A274" s="80">
        <v>43921</v>
      </c>
      <c r="B274" s="92"/>
      <c r="C274" s="91"/>
      <c r="D274" s="92" t="s">
        <v>94</v>
      </c>
      <c r="E274" s="94"/>
      <c r="F274" s="104">
        <f>LeaseDeposit!H7</f>
        <v>321.8472023297727</v>
      </c>
      <c r="G274" s="105">
        <f t="shared" si="7"/>
        <v>-1231.8437711197403</v>
      </c>
    </row>
    <row r="275" spans="1:7" ht="12.75" customHeight="1" x14ac:dyDescent="0.2">
      <c r="A275" s="80">
        <v>43951</v>
      </c>
      <c r="B275" s="92"/>
      <c r="C275" s="91"/>
      <c r="D275" s="92" t="s">
        <v>94</v>
      </c>
      <c r="E275" s="94"/>
      <c r="F275" s="104">
        <f>LeaseDeposit!H8</f>
        <v>313.897502309017</v>
      </c>
      <c r="G275" s="105">
        <f t="shared" si="7"/>
        <v>-1545.7412734287573</v>
      </c>
    </row>
    <row r="276" spans="1:7" ht="12.75" customHeight="1" x14ac:dyDescent="0.2">
      <c r="A276" s="80">
        <v>43982</v>
      </c>
      <c r="B276" s="92"/>
      <c r="C276" s="91"/>
      <c r="D276" s="92" t="s">
        <v>94</v>
      </c>
      <c r="E276" s="94"/>
      <c r="F276" s="104">
        <f>LeaseDeposit!H9</f>
        <v>326.89404078066582</v>
      </c>
      <c r="G276" s="105">
        <f t="shared" si="7"/>
        <v>-1872.6353142094231</v>
      </c>
    </row>
    <row r="277" spans="1:7" ht="12.75" customHeight="1" x14ac:dyDescent="0.2">
      <c r="A277" s="80">
        <v>44012</v>
      </c>
      <c r="B277" s="92"/>
      <c r="C277" s="91"/>
      <c r="D277" s="92" t="s">
        <v>94</v>
      </c>
      <c r="E277" s="94"/>
      <c r="F277" s="104">
        <f>LeaseDeposit!H10</f>
        <v>318.81968268785567</v>
      </c>
      <c r="G277" s="105">
        <f t="shared" si="7"/>
        <v>-2191.4549968972788</v>
      </c>
    </row>
    <row r="278" spans="1:7" ht="12.75" customHeight="1" x14ac:dyDescent="0.2">
      <c r="A278" s="80">
        <v>44043</v>
      </c>
      <c r="B278" s="92"/>
      <c r="C278" s="91"/>
      <c r="D278" s="92" t="s">
        <v>94</v>
      </c>
      <c r="E278" s="94"/>
      <c r="F278" s="104">
        <f>LeaseDeposit!H11</f>
        <v>332.02001796001423</v>
      </c>
      <c r="G278" s="105">
        <f t="shared" si="7"/>
        <v>-2523.475014857293</v>
      </c>
    </row>
    <row r="279" spans="1:7" ht="12.75" customHeight="1" x14ac:dyDescent="0.2">
      <c r="A279" s="80">
        <v>44074</v>
      </c>
      <c r="B279" s="92"/>
      <c r="C279" s="91"/>
      <c r="D279" s="92" t="s">
        <v>94</v>
      </c>
      <c r="E279" s="94"/>
      <c r="F279" s="104">
        <f>LeaseDeposit!H12</f>
        <v>334.65574796433793</v>
      </c>
      <c r="G279" s="105">
        <f t="shared" si="7"/>
        <v>-2858.1307628216309</v>
      </c>
    </row>
    <row r="280" spans="1:7" ht="12.75" customHeight="1" x14ac:dyDescent="0.2">
      <c r="A280" s="80">
        <v>44104</v>
      </c>
      <c r="B280" s="92"/>
      <c r="C280" s="91"/>
      <c r="D280" s="92" t="s">
        <v>94</v>
      </c>
      <c r="E280" s="94"/>
      <c r="F280" s="104">
        <f>LeaseDeposit!H13</f>
        <v>326.38967391652841</v>
      </c>
      <c r="G280" s="105">
        <f t="shared" si="7"/>
        <v>-3184.5204367381593</v>
      </c>
    </row>
    <row r="281" spans="1:7" ht="12.75" customHeight="1" x14ac:dyDescent="0.2">
      <c r="A281" s="80">
        <v>44135</v>
      </c>
      <c r="B281" s="92"/>
      <c r="C281" s="91"/>
      <c r="D281" s="92" t="s">
        <v>94</v>
      </c>
      <c r="E281" s="94"/>
      <c r="F281" s="104">
        <f>LeaseDeposit!H14</f>
        <v>339.90343532781844</v>
      </c>
      <c r="G281" s="105">
        <f t="shared" si="7"/>
        <v>-3524.4238720659778</v>
      </c>
    </row>
    <row r="282" spans="1:7" ht="12.75" customHeight="1" x14ac:dyDescent="0.2">
      <c r="A282" s="80">
        <v>44165</v>
      </c>
      <c r="B282" s="92"/>
      <c r="C282" s="91"/>
      <c r="D282" s="92" t="s">
        <v>94</v>
      </c>
      <c r="E282" s="94"/>
      <c r="F282" s="104">
        <f>LeaseDeposit!H15</f>
        <v>331.50774219355662</v>
      </c>
      <c r="G282" s="105">
        <f t="shared" si="7"/>
        <v>-3855.9316142595344</v>
      </c>
    </row>
    <row r="283" spans="1:7" ht="12.75" customHeight="1" x14ac:dyDescent="0.2">
      <c r="A283" s="80">
        <v>44196</v>
      </c>
      <c r="B283" s="92"/>
      <c r="C283" s="91"/>
      <c r="D283" s="92" t="s">
        <v>94</v>
      </c>
      <c r="E283" s="94"/>
      <c r="F283" s="104">
        <f>LeaseDeposit!H16</f>
        <v>345.23341090189206</v>
      </c>
      <c r="G283" s="105">
        <f t="shared" si="7"/>
        <v>-4201.1650251614265</v>
      </c>
    </row>
    <row r="284" spans="1:7" ht="12.75" customHeight="1" x14ac:dyDescent="0.2">
      <c r="A284" s="80">
        <v>44227</v>
      </c>
      <c r="B284" s="92"/>
      <c r="C284" s="91"/>
      <c r="D284" s="92" t="s">
        <v>94</v>
      </c>
      <c r="E284" s="94"/>
      <c r="F284" s="104">
        <f>LeaseDeposit!H17</f>
        <v>347.97403499197389</v>
      </c>
      <c r="G284" s="105">
        <f t="shared" si="7"/>
        <v>-4549.1390601534004</v>
      </c>
    </row>
    <row r="285" spans="1:7" ht="12.75" customHeight="1" x14ac:dyDescent="0.2">
      <c r="A285" s="80">
        <v>44255</v>
      </c>
      <c r="B285" s="92"/>
      <c r="C285" s="91"/>
      <c r="D285" s="92" t="s">
        <v>94</v>
      </c>
      <c r="E285" s="94"/>
      <c r="F285" s="104">
        <f>LeaseDeposit!H18</f>
        <v>316.67284660166479</v>
      </c>
      <c r="G285" s="105">
        <f t="shared" si="7"/>
        <v>-4865.8119067550651</v>
      </c>
    </row>
    <row r="286" spans="1:7" ht="12.75" customHeight="1" x14ac:dyDescent="0.2">
      <c r="A286" s="80">
        <v>44286</v>
      </c>
      <c r="B286" s="92"/>
      <c r="C286" s="91"/>
      <c r="D286" s="92" t="s">
        <v>94</v>
      </c>
      <c r="E286" s="94"/>
      <c r="F286" s="104">
        <f>LeaseDeposit!H19</f>
        <v>353.2503124250652</v>
      </c>
      <c r="G286" s="105">
        <f t="shared" si="7"/>
        <v>-5219.0622191801303</v>
      </c>
    </row>
    <row r="287" spans="1:7" ht="12.75" customHeight="1" x14ac:dyDescent="0.2">
      <c r="A287" s="80">
        <v>44316</v>
      </c>
      <c r="B287" s="92"/>
      <c r="C287" s="91"/>
      <c r="D287" s="92" t="s">
        <v>94</v>
      </c>
      <c r="E287" s="94"/>
      <c r="F287" s="104">
        <f>LeaseDeposit!H20</f>
        <v>344.52494835263496</v>
      </c>
      <c r="G287" s="105">
        <f t="shared" si="7"/>
        <v>-5563.5871675327653</v>
      </c>
    </row>
    <row r="288" spans="1:7" ht="12.75" customHeight="1" x14ac:dyDescent="0.2">
      <c r="A288" s="80">
        <v>44347</v>
      </c>
      <c r="B288" s="92"/>
      <c r="C288" s="91"/>
      <c r="D288" s="92" t="s">
        <v>94</v>
      </c>
      <c r="E288" s="94"/>
      <c r="F288" s="104">
        <f>LeaseDeposit!H21</f>
        <v>358.78957840790099</v>
      </c>
      <c r="G288" s="105">
        <f t="shared" si="7"/>
        <v>-5922.3767459406663</v>
      </c>
    </row>
    <row r="289" spans="1:7" ht="12.75" customHeight="1" x14ac:dyDescent="0.2">
      <c r="A289" s="80">
        <v>44377</v>
      </c>
      <c r="B289" s="92"/>
      <c r="C289" s="91"/>
      <c r="D289" s="92" t="s">
        <v>94</v>
      </c>
      <c r="E289" s="94"/>
      <c r="F289" s="104">
        <f>LeaseDeposit!H22</f>
        <v>349.92739318997337</v>
      </c>
      <c r="G289" s="105">
        <f t="shared" si="7"/>
        <v>-6272.3041391306397</v>
      </c>
    </row>
    <row r="290" spans="1:7" ht="12.75" customHeight="1" x14ac:dyDescent="0.2">
      <c r="A290" s="80">
        <v>44408</v>
      </c>
      <c r="B290" s="92"/>
      <c r="C290" s="91"/>
      <c r="D290" s="92" t="s">
        <v>94</v>
      </c>
      <c r="E290" s="94"/>
      <c r="F290" s="104">
        <f>LeaseDeposit!H23</f>
        <v>364.41570480259543</v>
      </c>
      <c r="G290" s="105">
        <f t="shared" si="7"/>
        <v>-6636.7198439332351</v>
      </c>
    </row>
    <row r="291" spans="1:7" ht="12.75" customHeight="1" x14ac:dyDescent="0.2">
      <c r="A291" s="80">
        <v>44439</v>
      </c>
      <c r="B291" s="92"/>
      <c r="C291" s="91"/>
      <c r="D291" s="92" t="s">
        <v>94</v>
      </c>
      <c r="E291" s="94"/>
      <c r="F291" s="104">
        <f>LeaseDeposit!H24</f>
        <v>367.30860690258851</v>
      </c>
      <c r="G291" s="105">
        <f t="shared" si="7"/>
        <v>-7004.0284508358236</v>
      </c>
    </row>
    <row r="292" spans="1:7" ht="12.75" customHeight="1" x14ac:dyDescent="0.2">
      <c r="A292" s="80">
        <v>44469</v>
      </c>
      <c r="B292" s="92"/>
      <c r="C292" s="91"/>
      <c r="D292" s="92" t="s">
        <v>94</v>
      </c>
      <c r="E292" s="94"/>
      <c r="F292" s="104">
        <f>LeaseDeposit!H25</f>
        <v>358.23599971886142</v>
      </c>
      <c r="G292" s="105">
        <f t="shared" si="7"/>
        <v>-7362.264450554685</v>
      </c>
    </row>
    <row r="293" spans="1:7" ht="12.75" customHeight="1" x14ac:dyDescent="0.2">
      <c r="A293" s="80">
        <v>44500</v>
      </c>
      <c r="B293" s="92"/>
      <c r="C293" s="91"/>
      <c r="D293" s="92" t="s">
        <v>94</v>
      </c>
      <c r="E293" s="94"/>
      <c r="F293" s="104">
        <f>LeaseDeposit!H26</f>
        <v>373.06831892506307</v>
      </c>
      <c r="G293" s="105">
        <f t="shared" si="7"/>
        <v>-7735.3327694797481</v>
      </c>
    </row>
    <row r="294" spans="1:7" ht="12.75" customHeight="1" x14ac:dyDescent="0.2">
      <c r="A294" s="80">
        <v>44530</v>
      </c>
      <c r="B294" s="92"/>
      <c r="C294" s="91"/>
      <c r="D294" s="92" t="s">
        <v>94</v>
      </c>
      <c r="E294" s="94"/>
      <c r="F294" s="104">
        <f>LeaseDeposit!H27</f>
        <v>363.8534455278932</v>
      </c>
      <c r="G294" s="105">
        <f t="shared" si="7"/>
        <v>-8099.1862150076413</v>
      </c>
    </row>
    <row r="295" spans="1:7" ht="12.75" customHeight="1" x14ac:dyDescent="0.2">
      <c r="A295" s="80">
        <v>44561</v>
      </c>
      <c r="B295" s="92"/>
      <c r="C295" s="91"/>
      <c r="D295" s="92" t="s">
        <v>94</v>
      </c>
      <c r="E295" s="94"/>
      <c r="F295" s="104">
        <f>LeaseDeposit!H28</f>
        <v>378.91834814119647</v>
      </c>
      <c r="G295" s="105">
        <f t="shared" si="7"/>
        <v>-8478.1045631488378</v>
      </c>
    </row>
    <row r="296" spans="1:7" ht="12.75" customHeight="1" x14ac:dyDescent="0.2">
      <c r="A296" s="80">
        <v>44592</v>
      </c>
      <c r="B296" s="92"/>
      <c r="C296" s="91"/>
      <c r="D296" s="92" t="s">
        <v>94</v>
      </c>
      <c r="E296" s="94"/>
      <c r="F296" s="104">
        <f>LeaseDeposit!H29</f>
        <v>381.92637899885449</v>
      </c>
      <c r="G296" s="105">
        <f t="shared" si="7"/>
        <v>-8860.0309421476923</v>
      </c>
    </row>
    <row r="297" spans="1:7" ht="12.75" customHeight="1" x14ac:dyDescent="0.2">
      <c r="A297" s="80">
        <v>44620</v>
      </c>
      <c r="B297" s="92"/>
      <c r="C297" s="91"/>
      <c r="D297" s="92" t="s">
        <v>94</v>
      </c>
      <c r="E297" s="94"/>
      <c r="F297" s="104">
        <f>LeaseDeposit!H30</f>
        <v>347.57108711465844</v>
      </c>
      <c r="G297" s="105">
        <f t="shared" si="7"/>
        <v>-9207.6020292623507</v>
      </c>
    </row>
    <row r="298" spans="1:7" ht="12.75" customHeight="1" x14ac:dyDescent="0.2">
      <c r="A298" s="80">
        <v>44651</v>
      </c>
      <c r="B298" s="92"/>
      <c r="C298" s="91"/>
      <c r="D298" s="92" t="s">
        <v>94</v>
      </c>
      <c r="E298" s="94"/>
      <c r="F298" s="104">
        <f>LeaseDeposit!H31</f>
        <v>387.71747066654643</v>
      </c>
      <c r="G298" s="105">
        <f t="shared" si="7"/>
        <v>-9595.3194999288971</v>
      </c>
    </row>
    <row r="299" spans="1:7" ht="12.75" customHeight="1" x14ac:dyDescent="0.2">
      <c r="A299" s="80">
        <v>44681</v>
      </c>
      <c r="B299" s="92"/>
      <c r="C299" s="91"/>
      <c r="D299" s="92" t="s">
        <v>94</v>
      </c>
      <c r="E299" s="94"/>
      <c r="F299" s="104">
        <f>LeaseDeposit!H32</f>
        <v>378.14075984757801</v>
      </c>
      <c r="G299" s="105">
        <f t="shared" si="7"/>
        <v>-9973.4602597764751</v>
      </c>
    </row>
    <row r="300" spans="1:7" ht="12.75" customHeight="1" x14ac:dyDescent="0.2">
      <c r="A300" s="80">
        <v>44712</v>
      </c>
      <c r="B300" s="92"/>
      <c r="C300" s="91"/>
      <c r="D300" s="92" t="s">
        <v>94</v>
      </c>
      <c r="E300" s="94"/>
      <c r="F300" s="104">
        <f>LeaseDeposit!H33</f>
        <v>393.79721106782381</v>
      </c>
      <c r="G300" s="105">
        <f t="shared" si="7"/>
        <v>-10367.257470844299</v>
      </c>
    </row>
    <row r="301" spans="1:7" ht="12.75" customHeight="1" x14ac:dyDescent="0.2">
      <c r="A301" s="80">
        <v>44742</v>
      </c>
      <c r="B301" s="92"/>
      <c r="C301" s="91"/>
      <c r="D301" s="92" t="s">
        <v>94</v>
      </c>
      <c r="E301" s="94"/>
      <c r="F301" s="104">
        <f>LeaseDeposit!H34</f>
        <v>0</v>
      </c>
      <c r="G301" s="105">
        <f t="shared" si="7"/>
        <v>-10367.257470844299</v>
      </c>
    </row>
    <row r="302" spans="1:7" ht="12.75" customHeight="1" x14ac:dyDescent="0.2">
      <c r="A302" s="86">
        <v>44773</v>
      </c>
      <c r="B302" s="92"/>
      <c r="C302" s="91"/>
      <c r="D302" s="92" t="s">
        <v>94</v>
      </c>
      <c r="E302" s="94"/>
      <c r="F302" s="104">
        <f>LeaseDeposit!H35</f>
        <v>0</v>
      </c>
      <c r="G302" s="105">
        <f t="shared" si="7"/>
        <v>-10367.257470844299</v>
      </c>
    </row>
    <row r="303" spans="1:7" ht="12.75" customHeight="1" x14ac:dyDescent="0.2">
      <c r="A303" s="95"/>
      <c r="B303" s="92"/>
      <c r="C303" s="91"/>
      <c r="D303" s="92"/>
      <c r="E303" s="94"/>
      <c r="F303" s="104"/>
      <c r="G303" s="105"/>
    </row>
    <row r="304" spans="1:7" ht="12.75" customHeight="1" x14ac:dyDescent="0.2">
      <c r="D304" s="5"/>
    </row>
    <row r="305" spans="1:7" ht="12.75" customHeight="1" x14ac:dyDescent="0.2">
      <c r="A305" s="142" t="s">
        <v>94</v>
      </c>
      <c r="B305" s="143"/>
      <c r="C305" s="143"/>
      <c r="D305" s="143"/>
      <c r="E305" s="143"/>
      <c r="F305" s="143"/>
      <c r="G305" s="144"/>
    </row>
    <row r="306" spans="1:7" ht="12.75" customHeight="1" x14ac:dyDescent="0.2">
      <c r="A306" s="100" t="s">
        <v>5</v>
      </c>
      <c r="B306" s="101" t="s">
        <v>112</v>
      </c>
      <c r="C306" s="101" t="s">
        <v>113</v>
      </c>
      <c r="D306" s="102" t="s">
        <v>114</v>
      </c>
      <c r="E306" s="103" t="s">
        <v>115</v>
      </c>
      <c r="F306" s="103" t="s">
        <v>116</v>
      </c>
      <c r="G306" s="103" t="s">
        <v>117</v>
      </c>
    </row>
    <row r="307" spans="1:7" ht="12.75" customHeight="1" x14ac:dyDescent="0.2">
      <c r="A307" s="89">
        <v>42522</v>
      </c>
      <c r="B307" s="92"/>
      <c r="C307" s="91" t="s">
        <v>66</v>
      </c>
      <c r="D307" s="92" t="s">
        <v>87</v>
      </c>
      <c r="E307" s="104">
        <f>LeaseDeposit!D3</f>
        <v>50000</v>
      </c>
      <c r="F307" s="104"/>
      <c r="G307" s="104">
        <f>E307-F307</f>
        <v>50000</v>
      </c>
    </row>
    <row r="308" spans="1:7" ht="12.75" customHeight="1" x14ac:dyDescent="0.2">
      <c r="A308" s="89">
        <v>42522</v>
      </c>
      <c r="B308" s="92"/>
      <c r="C308" s="91" t="s">
        <v>66</v>
      </c>
      <c r="D308" s="92" t="s">
        <v>100</v>
      </c>
      <c r="E308" s="104"/>
      <c r="F308" s="104">
        <f>LeaseDeposit!I3</f>
        <v>10367.257470844372</v>
      </c>
      <c r="G308" s="105">
        <f t="shared" ref="G308:G341" si="8">G307+E308-F308</f>
        <v>39632.742529155628</v>
      </c>
    </row>
    <row r="309" spans="1:7" ht="12.75" customHeight="1" x14ac:dyDescent="0.2">
      <c r="A309" s="80">
        <v>43830</v>
      </c>
      <c r="B309" s="92"/>
      <c r="C309" s="91" t="s">
        <v>66</v>
      </c>
      <c r="D309" s="92" t="s">
        <v>95</v>
      </c>
      <c r="E309" s="104">
        <f>LeaseDeposit!H4</f>
        <v>294.24979275177611</v>
      </c>
      <c r="F309" s="104"/>
      <c r="G309" s="105">
        <f t="shared" si="8"/>
        <v>39926.992321907404</v>
      </c>
    </row>
    <row r="310" spans="1:7" ht="12.75" customHeight="1" x14ac:dyDescent="0.2">
      <c r="A310" s="80">
        <v>43861</v>
      </c>
      <c r="B310" s="92"/>
      <c r="C310" s="91" t="s">
        <v>66</v>
      </c>
      <c r="D310" s="92" t="s">
        <v>95</v>
      </c>
      <c r="E310" s="104">
        <f>LeaseDeposit!H5</f>
        <v>316.95911677806725</v>
      </c>
      <c r="F310" s="104"/>
      <c r="G310" s="105">
        <f t="shared" si="8"/>
        <v>40243.951438685472</v>
      </c>
    </row>
    <row r="311" spans="1:7" ht="12.75" customHeight="1" x14ac:dyDescent="0.2">
      <c r="A311" s="80">
        <v>43890</v>
      </c>
      <c r="B311" s="92"/>
      <c r="C311" s="91" t="s">
        <v>66</v>
      </c>
      <c r="D311" s="92" t="s">
        <v>95</v>
      </c>
      <c r="E311" s="104">
        <f>LeaseDeposit!H6</f>
        <v>298.7876592601242</v>
      </c>
      <c r="F311" s="104"/>
      <c r="G311" s="105">
        <f t="shared" si="8"/>
        <v>40542.739097945596</v>
      </c>
    </row>
    <row r="312" spans="1:7" ht="12.75" customHeight="1" x14ac:dyDescent="0.2">
      <c r="A312" s="80">
        <v>43921</v>
      </c>
      <c r="B312" s="92"/>
      <c r="C312" s="91" t="s">
        <v>66</v>
      </c>
      <c r="D312" s="92" t="s">
        <v>95</v>
      </c>
      <c r="E312" s="104">
        <f>LeaseDeposit!H7</f>
        <v>321.8472023297727</v>
      </c>
      <c r="F312" s="104"/>
      <c r="G312" s="105">
        <f t="shared" si="8"/>
        <v>40864.586300275369</v>
      </c>
    </row>
    <row r="313" spans="1:7" ht="12.75" customHeight="1" x14ac:dyDescent="0.2">
      <c r="A313" s="80">
        <v>43951</v>
      </c>
      <c r="B313" s="92"/>
      <c r="C313" s="91" t="s">
        <v>66</v>
      </c>
      <c r="D313" s="92" t="s">
        <v>95</v>
      </c>
      <c r="E313" s="104">
        <f>LeaseDeposit!H8</f>
        <v>313.897502309017</v>
      </c>
      <c r="F313" s="104"/>
      <c r="G313" s="105">
        <f t="shared" si="8"/>
        <v>41178.483802584386</v>
      </c>
    </row>
    <row r="314" spans="1:7" ht="12.75" customHeight="1" x14ac:dyDescent="0.2">
      <c r="A314" s="80">
        <v>43982</v>
      </c>
      <c r="B314" s="92"/>
      <c r="C314" s="91" t="s">
        <v>66</v>
      </c>
      <c r="D314" s="92" t="s">
        <v>95</v>
      </c>
      <c r="E314" s="104">
        <f>LeaseDeposit!H9</f>
        <v>326.89404078066582</v>
      </c>
      <c r="F314" s="104"/>
      <c r="G314" s="105">
        <f t="shared" si="8"/>
        <v>41505.377843365051</v>
      </c>
    </row>
    <row r="315" spans="1:7" ht="12.75" customHeight="1" x14ac:dyDescent="0.2">
      <c r="A315" s="80">
        <v>44012</v>
      </c>
      <c r="B315" s="92"/>
      <c r="C315" s="91" t="s">
        <v>66</v>
      </c>
      <c r="D315" s="92" t="s">
        <v>95</v>
      </c>
      <c r="E315" s="104">
        <f>LeaseDeposit!H10</f>
        <v>318.81968268785567</v>
      </c>
      <c r="F315" s="104"/>
      <c r="G315" s="105">
        <f t="shared" si="8"/>
        <v>41824.197526052907</v>
      </c>
    </row>
    <row r="316" spans="1:7" ht="12.75" customHeight="1" x14ac:dyDescent="0.2">
      <c r="A316" s="80">
        <v>44043</v>
      </c>
      <c r="B316" s="92"/>
      <c r="C316" s="91" t="s">
        <v>66</v>
      </c>
      <c r="D316" s="92" t="s">
        <v>95</v>
      </c>
      <c r="E316" s="104">
        <f>LeaseDeposit!H11</f>
        <v>332.02001796001423</v>
      </c>
      <c r="F316" s="104"/>
      <c r="G316" s="105">
        <f t="shared" si="8"/>
        <v>42156.217544012921</v>
      </c>
    </row>
    <row r="317" spans="1:7" ht="12.75" customHeight="1" x14ac:dyDescent="0.2">
      <c r="A317" s="80">
        <v>44074</v>
      </c>
      <c r="B317" s="92"/>
      <c r="C317" s="91" t="s">
        <v>66</v>
      </c>
      <c r="D317" s="92" t="s">
        <v>95</v>
      </c>
      <c r="E317" s="104">
        <f>LeaseDeposit!H12</f>
        <v>334.65574796433793</v>
      </c>
      <c r="F317" s="84"/>
      <c r="G317" s="105">
        <f t="shared" si="8"/>
        <v>42490.873291977259</v>
      </c>
    </row>
    <row r="318" spans="1:7" ht="12.75" customHeight="1" x14ac:dyDescent="0.2">
      <c r="A318" s="80">
        <v>44104</v>
      </c>
      <c r="B318" s="92"/>
      <c r="C318" s="91" t="s">
        <v>66</v>
      </c>
      <c r="D318" s="92" t="s">
        <v>95</v>
      </c>
      <c r="E318" s="104">
        <f>LeaseDeposit!H13</f>
        <v>326.38967391652841</v>
      </c>
      <c r="F318" s="84"/>
      <c r="G318" s="105">
        <f t="shared" si="8"/>
        <v>42817.262965893788</v>
      </c>
    </row>
    <row r="319" spans="1:7" ht="12.75" customHeight="1" x14ac:dyDescent="0.2">
      <c r="A319" s="80">
        <v>44135</v>
      </c>
      <c r="B319" s="112"/>
      <c r="C319" s="91" t="s">
        <v>66</v>
      </c>
      <c r="D319" s="92" t="s">
        <v>95</v>
      </c>
      <c r="E319" s="104">
        <f>LeaseDeposit!H14</f>
        <v>339.90343532781844</v>
      </c>
      <c r="F319" s="84"/>
      <c r="G319" s="105">
        <f t="shared" si="8"/>
        <v>43157.166401221606</v>
      </c>
    </row>
    <row r="320" spans="1:7" ht="12.75" customHeight="1" x14ac:dyDescent="0.2">
      <c r="A320" s="80">
        <v>44165</v>
      </c>
      <c r="B320" s="112"/>
      <c r="C320" s="91" t="s">
        <v>66</v>
      </c>
      <c r="D320" s="92" t="s">
        <v>95</v>
      </c>
      <c r="E320" s="104">
        <f>LeaseDeposit!H15</f>
        <v>331.50774219355662</v>
      </c>
      <c r="F320" s="84"/>
      <c r="G320" s="105">
        <f t="shared" si="8"/>
        <v>43488.674143415163</v>
      </c>
    </row>
    <row r="321" spans="1:7" ht="12.75" customHeight="1" x14ac:dyDescent="0.2">
      <c r="A321" s="80">
        <v>44196</v>
      </c>
      <c r="B321" s="112"/>
      <c r="C321" s="91" t="s">
        <v>66</v>
      </c>
      <c r="D321" s="92" t="s">
        <v>95</v>
      </c>
      <c r="E321" s="104">
        <f>LeaseDeposit!H16</f>
        <v>345.23341090189206</v>
      </c>
      <c r="F321" s="84"/>
      <c r="G321" s="105">
        <f t="shared" si="8"/>
        <v>43833.907554317055</v>
      </c>
    </row>
    <row r="322" spans="1:7" ht="12.75" customHeight="1" x14ac:dyDescent="0.2">
      <c r="A322" s="80">
        <v>44227</v>
      </c>
      <c r="B322" s="112"/>
      <c r="C322" s="91" t="s">
        <v>66</v>
      </c>
      <c r="D322" s="92" t="s">
        <v>95</v>
      </c>
      <c r="E322" s="104">
        <f>LeaseDeposit!H17</f>
        <v>347.97403499197389</v>
      </c>
      <c r="F322" s="84"/>
      <c r="G322" s="105">
        <f t="shared" si="8"/>
        <v>44181.881589309029</v>
      </c>
    </row>
    <row r="323" spans="1:7" ht="12.75" customHeight="1" x14ac:dyDescent="0.2">
      <c r="A323" s="80">
        <v>44255</v>
      </c>
      <c r="B323" s="112"/>
      <c r="C323" s="91" t="s">
        <v>66</v>
      </c>
      <c r="D323" s="92" t="s">
        <v>95</v>
      </c>
      <c r="E323" s="104">
        <f>LeaseDeposit!H18</f>
        <v>316.67284660166479</v>
      </c>
      <c r="F323" s="84"/>
      <c r="G323" s="105">
        <f t="shared" si="8"/>
        <v>44498.554435910693</v>
      </c>
    </row>
    <row r="324" spans="1:7" ht="12.75" customHeight="1" x14ac:dyDescent="0.2">
      <c r="A324" s="80">
        <v>44286</v>
      </c>
      <c r="B324" s="112"/>
      <c r="C324" s="91" t="s">
        <v>66</v>
      </c>
      <c r="D324" s="92" t="s">
        <v>95</v>
      </c>
      <c r="E324" s="104">
        <f>LeaseDeposit!H19</f>
        <v>353.2503124250652</v>
      </c>
      <c r="F324" s="84"/>
      <c r="G324" s="105">
        <f t="shared" si="8"/>
        <v>44851.804748335759</v>
      </c>
    </row>
    <row r="325" spans="1:7" ht="12.75" customHeight="1" x14ac:dyDescent="0.2">
      <c r="A325" s="80">
        <v>44316</v>
      </c>
      <c r="B325" s="112"/>
      <c r="C325" s="91" t="s">
        <v>66</v>
      </c>
      <c r="D325" s="92" t="s">
        <v>95</v>
      </c>
      <c r="E325" s="104">
        <f>LeaseDeposit!H20</f>
        <v>344.52494835263496</v>
      </c>
      <c r="F325" s="84"/>
      <c r="G325" s="105">
        <f t="shared" si="8"/>
        <v>45196.329696688394</v>
      </c>
    </row>
    <row r="326" spans="1:7" ht="12.75" customHeight="1" x14ac:dyDescent="0.2">
      <c r="A326" s="80">
        <v>44347</v>
      </c>
      <c r="B326" s="112"/>
      <c r="C326" s="91" t="s">
        <v>66</v>
      </c>
      <c r="D326" s="92" t="s">
        <v>95</v>
      </c>
      <c r="E326" s="104">
        <f>LeaseDeposit!H21</f>
        <v>358.78957840790099</v>
      </c>
      <c r="F326" s="84"/>
      <c r="G326" s="105">
        <f t="shared" si="8"/>
        <v>45555.119275096295</v>
      </c>
    </row>
    <row r="327" spans="1:7" ht="12.75" customHeight="1" x14ac:dyDescent="0.2">
      <c r="A327" s="80">
        <v>44377</v>
      </c>
      <c r="B327" s="112"/>
      <c r="C327" s="91" t="s">
        <v>66</v>
      </c>
      <c r="D327" s="92" t="s">
        <v>95</v>
      </c>
      <c r="E327" s="104">
        <f>LeaseDeposit!H22</f>
        <v>349.92739318997337</v>
      </c>
      <c r="F327" s="84"/>
      <c r="G327" s="105">
        <f t="shared" si="8"/>
        <v>45905.046668286268</v>
      </c>
    </row>
    <row r="328" spans="1:7" ht="12.75" customHeight="1" x14ac:dyDescent="0.2">
      <c r="A328" s="80">
        <v>44408</v>
      </c>
      <c r="B328" s="112"/>
      <c r="C328" s="91" t="s">
        <v>66</v>
      </c>
      <c r="D328" s="92" t="s">
        <v>95</v>
      </c>
      <c r="E328" s="104">
        <f>LeaseDeposit!H23</f>
        <v>364.41570480259543</v>
      </c>
      <c r="F328" s="84"/>
      <c r="G328" s="105">
        <f t="shared" si="8"/>
        <v>46269.462373088863</v>
      </c>
    </row>
    <row r="329" spans="1:7" ht="12.75" customHeight="1" x14ac:dyDescent="0.2">
      <c r="A329" s="80">
        <v>44439</v>
      </c>
      <c r="B329" s="112"/>
      <c r="C329" s="91" t="s">
        <v>66</v>
      </c>
      <c r="D329" s="92" t="s">
        <v>95</v>
      </c>
      <c r="E329" s="104">
        <f>LeaseDeposit!H24</f>
        <v>367.30860690258851</v>
      </c>
      <c r="F329" s="84"/>
      <c r="G329" s="105">
        <f t="shared" si="8"/>
        <v>46636.770979991452</v>
      </c>
    </row>
    <row r="330" spans="1:7" ht="12.75" customHeight="1" x14ac:dyDescent="0.2">
      <c r="A330" s="80">
        <v>44469</v>
      </c>
      <c r="B330" s="112"/>
      <c r="C330" s="91" t="s">
        <v>66</v>
      </c>
      <c r="D330" s="92" t="s">
        <v>95</v>
      </c>
      <c r="E330" s="104">
        <f>LeaseDeposit!H25</f>
        <v>358.23599971886142</v>
      </c>
      <c r="F330" s="84"/>
      <c r="G330" s="105">
        <f t="shared" si="8"/>
        <v>46995.006979710313</v>
      </c>
    </row>
    <row r="331" spans="1:7" ht="12.75" customHeight="1" x14ac:dyDescent="0.2">
      <c r="A331" s="80">
        <v>44500</v>
      </c>
      <c r="B331" s="112"/>
      <c r="C331" s="91" t="s">
        <v>66</v>
      </c>
      <c r="D331" s="92" t="s">
        <v>95</v>
      </c>
      <c r="E331" s="104">
        <f>LeaseDeposit!H26</f>
        <v>373.06831892506307</v>
      </c>
      <c r="F331" s="84"/>
      <c r="G331" s="105">
        <f t="shared" si="8"/>
        <v>47368.075298635376</v>
      </c>
    </row>
    <row r="332" spans="1:7" ht="12.75" customHeight="1" x14ac:dyDescent="0.2">
      <c r="A332" s="80">
        <v>44530</v>
      </c>
      <c r="B332" s="112"/>
      <c r="C332" s="91" t="s">
        <v>66</v>
      </c>
      <c r="D332" s="92" t="s">
        <v>95</v>
      </c>
      <c r="E332" s="104">
        <f>LeaseDeposit!H27</f>
        <v>363.8534455278932</v>
      </c>
      <c r="F332" s="84"/>
      <c r="G332" s="105">
        <f t="shared" si="8"/>
        <v>47731.92874416327</v>
      </c>
    </row>
    <row r="333" spans="1:7" ht="12.75" customHeight="1" x14ac:dyDescent="0.2">
      <c r="A333" s="80">
        <v>44561</v>
      </c>
      <c r="B333" s="112"/>
      <c r="C333" s="91" t="s">
        <v>66</v>
      </c>
      <c r="D333" s="92" t="s">
        <v>95</v>
      </c>
      <c r="E333" s="104">
        <f>LeaseDeposit!H28</f>
        <v>378.91834814119647</v>
      </c>
      <c r="F333" s="84"/>
      <c r="G333" s="105">
        <f t="shared" si="8"/>
        <v>48110.847092304466</v>
      </c>
    </row>
    <row r="334" spans="1:7" ht="12.75" customHeight="1" x14ac:dyDescent="0.2">
      <c r="A334" s="80">
        <v>44592</v>
      </c>
      <c r="B334" s="112"/>
      <c r="C334" s="91" t="s">
        <v>66</v>
      </c>
      <c r="D334" s="92" t="s">
        <v>95</v>
      </c>
      <c r="E334" s="104">
        <f>LeaseDeposit!H29</f>
        <v>381.92637899885449</v>
      </c>
      <c r="F334" s="84"/>
      <c r="G334" s="105">
        <f t="shared" si="8"/>
        <v>48492.773471303321</v>
      </c>
    </row>
    <row r="335" spans="1:7" ht="12.75" customHeight="1" x14ac:dyDescent="0.2">
      <c r="A335" s="80">
        <v>44620</v>
      </c>
      <c r="B335" s="112"/>
      <c r="C335" s="91" t="s">
        <v>66</v>
      </c>
      <c r="D335" s="92" t="s">
        <v>95</v>
      </c>
      <c r="E335" s="104">
        <f>LeaseDeposit!H30</f>
        <v>347.57108711465844</v>
      </c>
      <c r="F335" s="84"/>
      <c r="G335" s="105">
        <f t="shared" si="8"/>
        <v>48840.344558417979</v>
      </c>
    </row>
    <row r="336" spans="1:7" ht="12.75" customHeight="1" x14ac:dyDescent="0.2">
      <c r="A336" s="80">
        <v>44651</v>
      </c>
      <c r="B336" s="112"/>
      <c r="C336" s="91" t="s">
        <v>66</v>
      </c>
      <c r="D336" s="92" t="s">
        <v>95</v>
      </c>
      <c r="E336" s="104">
        <f>LeaseDeposit!H31</f>
        <v>387.71747066654643</v>
      </c>
      <c r="F336" s="84"/>
      <c r="G336" s="105">
        <f t="shared" si="8"/>
        <v>49228.062029084525</v>
      </c>
    </row>
    <row r="337" spans="1:7" ht="12.75" customHeight="1" x14ac:dyDescent="0.2">
      <c r="A337" s="80">
        <v>44681</v>
      </c>
      <c r="B337" s="112"/>
      <c r="C337" s="91" t="s">
        <v>66</v>
      </c>
      <c r="D337" s="92" t="s">
        <v>95</v>
      </c>
      <c r="E337" s="104">
        <f>LeaseDeposit!H32</f>
        <v>378.14075984757801</v>
      </c>
      <c r="F337" s="84"/>
      <c r="G337" s="105">
        <f t="shared" si="8"/>
        <v>49606.202788932103</v>
      </c>
    </row>
    <row r="338" spans="1:7" ht="12.75" customHeight="1" x14ac:dyDescent="0.2">
      <c r="A338" s="80">
        <v>44712</v>
      </c>
      <c r="B338" s="112"/>
      <c r="C338" s="91" t="s">
        <v>66</v>
      </c>
      <c r="D338" s="92" t="s">
        <v>95</v>
      </c>
      <c r="E338" s="104">
        <f>LeaseDeposit!H33</f>
        <v>393.79721106782381</v>
      </c>
      <c r="F338" s="84"/>
      <c r="G338" s="105">
        <f t="shared" si="8"/>
        <v>49999.999999999927</v>
      </c>
    </row>
    <row r="339" spans="1:7" ht="12.75" customHeight="1" x14ac:dyDescent="0.2">
      <c r="A339" s="80">
        <v>44742</v>
      </c>
      <c r="B339" s="112"/>
      <c r="C339" s="91" t="s">
        <v>66</v>
      </c>
      <c r="D339" s="92" t="s">
        <v>95</v>
      </c>
      <c r="E339" s="104">
        <f>LeaseDeposit!H34</f>
        <v>0</v>
      </c>
      <c r="F339" s="84"/>
      <c r="G339" s="105">
        <f t="shared" si="8"/>
        <v>49999.999999999927</v>
      </c>
    </row>
    <row r="340" spans="1:7" ht="12.75" customHeight="1" x14ac:dyDescent="0.2">
      <c r="A340" s="86">
        <v>44773</v>
      </c>
      <c r="B340" s="112"/>
      <c r="C340" s="91" t="s">
        <v>66</v>
      </c>
      <c r="D340" s="92" t="s">
        <v>95</v>
      </c>
      <c r="E340" s="104">
        <f>LeaseDeposit!H35</f>
        <v>0</v>
      </c>
      <c r="F340" s="84"/>
      <c r="G340" s="105">
        <f t="shared" si="8"/>
        <v>49999.999999999927</v>
      </c>
    </row>
    <row r="341" spans="1:7" ht="12.75" customHeight="1" x14ac:dyDescent="0.2">
      <c r="A341" s="86">
        <v>44773</v>
      </c>
      <c r="B341" s="112"/>
      <c r="C341" s="91" t="s">
        <v>66</v>
      </c>
      <c r="D341" s="92" t="s">
        <v>87</v>
      </c>
      <c r="E341" s="113"/>
      <c r="F341" s="104">
        <f>E307</f>
        <v>50000</v>
      </c>
      <c r="G341" s="105">
        <f t="shared" si="8"/>
        <v>-7.2759576141834259E-11</v>
      </c>
    </row>
    <row r="342" spans="1:7" ht="12.75" customHeight="1" x14ac:dyDescent="0.2">
      <c r="A342" s="95"/>
      <c r="B342" s="112"/>
      <c r="C342" s="91"/>
      <c r="D342" s="92"/>
      <c r="E342" s="113"/>
      <c r="F342" s="84"/>
      <c r="G342" s="105"/>
    </row>
    <row r="343" spans="1:7" ht="12.75" customHeight="1" x14ac:dyDescent="0.2">
      <c r="D343" s="5"/>
    </row>
    <row r="344" spans="1:7" ht="12.75" customHeight="1" x14ac:dyDescent="0.2">
      <c r="A344" s="142" t="s">
        <v>100</v>
      </c>
      <c r="B344" s="143"/>
      <c r="C344" s="143"/>
      <c r="D344" s="143"/>
      <c r="E344" s="143"/>
      <c r="F344" s="143"/>
      <c r="G344" s="144"/>
    </row>
    <row r="345" spans="1:7" ht="12.75" customHeight="1" x14ac:dyDescent="0.2">
      <c r="A345" s="100" t="s">
        <v>5</v>
      </c>
      <c r="B345" s="101" t="s">
        <v>112</v>
      </c>
      <c r="C345" s="101" t="s">
        <v>113</v>
      </c>
      <c r="D345" s="102" t="s">
        <v>114</v>
      </c>
      <c r="E345" s="103" t="s">
        <v>115</v>
      </c>
      <c r="F345" s="103" t="s">
        <v>116</v>
      </c>
      <c r="G345" s="103" t="s">
        <v>117</v>
      </c>
    </row>
    <row r="346" spans="1:7" ht="12.75" customHeight="1" x14ac:dyDescent="0.2">
      <c r="A346" s="89">
        <v>43801</v>
      </c>
      <c r="B346" s="92"/>
      <c r="C346" s="91" t="s">
        <v>66</v>
      </c>
      <c r="D346" s="92" t="s">
        <v>118</v>
      </c>
      <c r="E346" s="104">
        <f>LeaseDeposit!I3</f>
        <v>10367.257470844372</v>
      </c>
      <c r="F346" s="104"/>
      <c r="G346" s="104">
        <f>E346-F346</f>
        <v>10367.257470844372</v>
      </c>
    </row>
    <row r="347" spans="1:7" ht="12.75" customHeight="1" x14ac:dyDescent="0.2">
      <c r="A347" s="80">
        <v>43830</v>
      </c>
      <c r="B347" s="92"/>
      <c r="C347" s="91" t="s">
        <v>66</v>
      </c>
      <c r="D347" s="92" t="s">
        <v>101</v>
      </c>
      <c r="E347" s="94"/>
      <c r="F347" s="104">
        <f>LeaseDeposit!J4</f>
        <v>345.57524902814572</v>
      </c>
      <c r="G347" s="105">
        <f t="shared" ref="G347:G378" si="9">G346+E347-F347</f>
        <v>10021.682221816225</v>
      </c>
    </row>
    <row r="348" spans="1:7" ht="12.75" customHeight="1" x14ac:dyDescent="0.2">
      <c r="A348" s="80">
        <v>43861</v>
      </c>
      <c r="B348" s="92"/>
      <c r="C348" s="91" t="s">
        <v>66</v>
      </c>
      <c r="D348" s="92" t="s">
        <v>101</v>
      </c>
      <c r="E348" s="94"/>
      <c r="F348" s="104">
        <f>LeaseDeposit!J5</f>
        <v>345.57524902814572</v>
      </c>
      <c r="G348" s="105">
        <f t="shared" si="9"/>
        <v>9676.1069727880786</v>
      </c>
    </row>
    <row r="349" spans="1:7" ht="12.75" customHeight="1" x14ac:dyDescent="0.2">
      <c r="A349" s="80">
        <v>43890</v>
      </c>
      <c r="B349" s="92"/>
      <c r="C349" s="91" t="s">
        <v>66</v>
      </c>
      <c r="D349" s="92" t="s">
        <v>101</v>
      </c>
      <c r="E349" s="94"/>
      <c r="F349" s="104">
        <f>LeaseDeposit!J6</f>
        <v>345.57524902814572</v>
      </c>
      <c r="G349" s="105">
        <f t="shared" si="9"/>
        <v>9330.531723759932</v>
      </c>
    </row>
    <row r="350" spans="1:7" ht="12.75" customHeight="1" x14ac:dyDescent="0.2">
      <c r="A350" s="80">
        <v>43921</v>
      </c>
      <c r="B350" s="92"/>
      <c r="C350" s="91" t="s">
        <v>66</v>
      </c>
      <c r="D350" s="92" t="s">
        <v>101</v>
      </c>
      <c r="E350" s="94"/>
      <c r="F350" s="104">
        <f>LeaseDeposit!J7</f>
        <v>345.57524902814572</v>
      </c>
      <c r="G350" s="105">
        <f t="shared" si="9"/>
        <v>8984.9564747317854</v>
      </c>
    </row>
    <row r="351" spans="1:7" ht="12.75" customHeight="1" x14ac:dyDescent="0.2">
      <c r="A351" s="80">
        <v>43951</v>
      </c>
      <c r="B351" s="92"/>
      <c r="C351" s="91" t="s">
        <v>66</v>
      </c>
      <c r="D351" s="92" t="s">
        <v>101</v>
      </c>
      <c r="E351" s="94"/>
      <c r="F351" s="104">
        <f>LeaseDeposit!J8</f>
        <v>345.57524902814572</v>
      </c>
      <c r="G351" s="105">
        <f t="shared" si="9"/>
        <v>8639.3812257036388</v>
      </c>
    </row>
    <row r="352" spans="1:7" ht="12.75" customHeight="1" x14ac:dyDescent="0.2">
      <c r="A352" s="80">
        <v>43982</v>
      </c>
      <c r="B352" s="92"/>
      <c r="C352" s="91" t="s">
        <v>66</v>
      </c>
      <c r="D352" s="92" t="s">
        <v>101</v>
      </c>
      <c r="E352" s="94"/>
      <c r="F352" s="104">
        <f>LeaseDeposit!J9</f>
        <v>345.57524902814572</v>
      </c>
      <c r="G352" s="105">
        <f t="shared" si="9"/>
        <v>8293.8059766754923</v>
      </c>
    </row>
    <row r="353" spans="1:7" ht="12.75" customHeight="1" x14ac:dyDescent="0.2">
      <c r="A353" s="80">
        <v>44012</v>
      </c>
      <c r="B353" s="92"/>
      <c r="C353" s="91" t="s">
        <v>66</v>
      </c>
      <c r="D353" s="92" t="s">
        <v>101</v>
      </c>
      <c r="E353" s="94"/>
      <c r="F353" s="104">
        <f>LeaseDeposit!J10</f>
        <v>345.57524902814572</v>
      </c>
      <c r="G353" s="105">
        <f t="shared" si="9"/>
        <v>7948.2307276473466</v>
      </c>
    </row>
    <row r="354" spans="1:7" ht="12.75" customHeight="1" x14ac:dyDescent="0.2">
      <c r="A354" s="80">
        <v>44043</v>
      </c>
      <c r="B354" s="92"/>
      <c r="C354" s="91" t="s">
        <v>66</v>
      </c>
      <c r="D354" s="92" t="s">
        <v>101</v>
      </c>
      <c r="E354" s="94"/>
      <c r="F354" s="104">
        <f>LeaseDeposit!J11</f>
        <v>345.57524902814572</v>
      </c>
      <c r="G354" s="105">
        <f t="shared" si="9"/>
        <v>7602.6554786192009</v>
      </c>
    </row>
    <row r="355" spans="1:7" ht="12.75" customHeight="1" x14ac:dyDescent="0.2">
      <c r="A355" s="80">
        <v>44074</v>
      </c>
      <c r="B355" s="92"/>
      <c r="C355" s="91" t="s">
        <v>66</v>
      </c>
      <c r="D355" s="92" t="s">
        <v>101</v>
      </c>
      <c r="E355" s="94"/>
      <c r="F355" s="104">
        <f>LeaseDeposit!J12</f>
        <v>345.57524902814572</v>
      </c>
      <c r="G355" s="105">
        <f t="shared" si="9"/>
        <v>7257.0802295910553</v>
      </c>
    </row>
    <row r="356" spans="1:7" ht="12.75" customHeight="1" x14ac:dyDescent="0.2">
      <c r="A356" s="80">
        <v>44104</v>
      </c>
      <c r="B356" s="92"/>
      <c r="C356" s="91" t="s">
        <v>66</v>
      </c>
      <c r="D356" s="92" t="s">
        <v>101</v>
      </c>
      <c r="E356" s="94"/>
      <c r="F356" s="104">
        <f>LeaseDeposit!J13</f>
        <v>345.57524902814572</v>
      </c>
      <c r="G356" s="105">
        <f t="shared" si="9"/>
        <v>6911.5049805629096</v>
      </c>
    </row>
    <row r="357" spans="1:7" ht="12.75" customHeight="1" x14ac:dyDescent="0.2">
      <c r="A357" s="80">
        <v>44135</v>
      </c>
      <c r="B357" s="92"/>
      <c r="C357" s="91" t="s">
        <v>66</v>
      </c>
      <c r="D357" s="92" t="s">
        <v>101</v>
      </c>
      <c r="E357" s="94"/>
      <c r="F357" s="104">
        <f>LeaseDeposit!J14</f>
        <v>345.57524902814572</v>
      </c>
      <c r="G357" s="105">
        <f t="shared" si="9"/>
        <v>6565.929731534764</v>
      </c>
    </row>
    <row r="358" spans="1:7" ht="12.75" customHeight="1" x14ac:dyDescent="0.2">
      <c r="A358" s="80">
        <v>44165</v>
      </c>
      <c r="B358" s="92"/>
      <c r="C358" s="91" t="s">
        <v>66</v>
      </c>
      <c r="D358" s="92" t="s">
        <v>101</v>
      </c>
      <c r="E358" s="94"/>
      <c r="F358" s="104">
        <f>LeaseDeposit!J15</f>
        <v>345.57524902814572</v>
      </c>
      <c r="G358" s="105">
        <f t="shared" si="9"/>
        <v>6220.3544825066183</v>
      </c>
    </row>
    <row r="359" spans="1:7" ht="12.75" customHeight="1" x14ac:dyDescent="0.2">
      <c r="A359" s="80">
        <v>44196</v>
      </c>
      <c r="B359" s="92"/>
      <c r="C359" s="91" t="s">
        <v>66</v>
      </c>
      <c r="D359" s="92" t="s">
        <v>101</v>
      </c>
      <c r="E359" s="94"/>
      <c r="F359" s="104">
        <f>LeaseDeposit!J16</f>
        <v>345.57524902814572</v>
      </c>
      <c r="G359" s="105">
        <f t="shared" si="9"/>
        <v>5874.7792334784726</v>
      </c>
    </row>
    <row r="360" spans="1:7" ht="12.75" customHeight="1" x14ac:dyDescent="0.2">
      <c r="A360" s="80">
        <v>44227</v>
      </c>
      <c r="B360" s="92"/>
      <c r="C360" s="91" t="s">
        <v>66</v>
      </c>
      <c r="D360" s="92" t="s">
        <v>101</v>
      </c>
      <c r="E360" s="94"/>
      <c r="F360" s="104">
        <f>LeaseDeposit!J17</f>
        <v>345.57524902814572</v>
      </c>
      <c r="G360" s="105">
        <f t="shared" si="9"/>
        <v>5529.203984450327</v>
      </c>
    </row>
    <row r="361" spans="1:7" ht="12.75" customHeight="1" x14ac:dyDescent="0.2">
      <c r="A361" s="80">
        <v>44255</v>
      </c>
      <c r="B361" s="92"/>
      <c r="C361" s="91" t="s">
        <v>66</v>
      </c>
      <c r="D361" s="92" t="s">
        <v>101</v>
      </c>
      <c r="E361" s="94"/>
      <c r="F361" s="104">
        <f>LeaseDeposit!J18</f>
        <v>345.57524902814572</v>
      </c>
      <c r="G361" s="105">
        <f t="shared" si="9"/>
        <v>5183.6287354221813</v>
      </c>
    </row>
    <row r="362" spans="1:7" ht="12.75" customHeight="1" x14ac:dyDescent="0.2">
      <c r="A362" s="80">
        <v>44286</v>
      </c>
      <c r="B362" s="92"/>
      <c r="C362" s="91" t="s">
        <v>66</v>
      </c>
      <c r="D362" s="92" t="s">
        <v>101</v>
      </c>
      <c r="E362" s="94"/>
      <c r="F362" s="104">
        <f>LeaseDeposit!J19</f>
        <v>345.57524902814572</v>
      </c>
      <c r="G362" s="105">
        <f t="shared" si="9"/>
        <v>4838.0534863940356</v>
      </c>
    </row>
    <row r="363" spans="1:7" ht="12.75" customHeight="1" x14ac:dyDescent="0.2">
      <c r="A363" s="80">
        <v>44316</v>
      </c>
      <c r="B363" s="92"/>
      <c r="C363" s="91" t="s">
        <v>66</v>
      </c>
      <c r="D363" s="92" t="s">
        <v>101</v>
      </c>
      <c r="E363" s="94"/>
      <c r="F363" s="104">
        <f>LeaseDeposit!J20</f>
        <v>345.57524902814572</v>
      </c>
      <c r="G363" s="105">
        <f t="shared" si="9"/>
        <v>4492.47823736589</v>
      </c>
    </row>
    <row r="364" spans="1:7" ht="12.75" customHeight="1" x14ac:dyDescent="0.2">
      <c r="A364" s="80">
        <v>44347</v>
      </c>
      <c r="B364" s="92"/>
      <c r="C364" s="91" t="s">
        <v>66</v>
      </c>
      <c r="D364" s="92" t="s">
        <v>101</v>
      </c>
      <c r="E364" s="94"/>
      <c r="F364" s="104">
        <f>LeaseDeposit!J21</f>
        <v>345.57524902814572</v>
      </c>
      <c r="G364" s="105">
        <f t="shared" si="9"/>
        <v>4146.9029883377443</v>
      </c>
    </row>
    <row r="365" spans="1:7" ht="12.75" customHeight="1" x14ac:dyDescent="0.2">
      <c r="A365" s="80">
        <v>44377</v>
      </c>
      <c r="B365" s="92"/>
      <c r="C365" s="91" t="s">
        <v>66</v>
      </c>
      <c r="D365" s="92" t="s">
        <v>101</v>
      </c>
      <c r="E365" s="94"/>
      <c r="F365" s="104">
        <f>LeaseDeposit!J22</f>
        <v>345.57524902814572</v>
      </c>
      <c r="G365" s="105">
        <f t="shared" si="9"/>
        <v>3801.3277393095987</v>
      </c>
    </row>
    <row r="366" spans="1:7" ht="12.75" customHeight="1" x14ac:dyDescent="0.2">
      <c r="A366" s="80">
        <v>44408</v>
      </c>
      <c r="B366" s="92"/>
      <c r="C366" s="91" t="s">
        <v>66</v>
      </c>
      <c r="D366" s="92" t="s">
        <v>101</v>
      </c>
      <c r="E366" s="94"/>
      <c r="F366" s="104">
        <f>LeaseDeposit!J23</f>
        <v>345.57524902814572</v>
      </c>
      <c r="G366" s="105">
        <f t="shared" si="9"/>
        <v>3455.752490281453</v>
      </c>
    </row>
    <row r="367" spans="1:7" ht="12.75" customHeight="1" x14ac:dyDescent="0.2">
      <c r="A367" s="80">
        <v>44439</v>
      </c>
      <c r="B367" s="92"/>
      <c r="C367" s="91" t="s">
        <v>66</v>
      </c>
      <c r="D367" s="92" t="s">
        <v>101</v>
      </c>
      <c r="E367" s="94"/>
      <c r="F367" s="104">
        <f>LeaseDeposit!J24</f>
        <v>345.57524902814572</v>
      </c>
      <c r="G367" s="105">
        <f t="shared" si="9"/>
        <v>3110.1772412533073</v>
      </c>
    </row>
    <row r="368" spans="1:7" ht="12.75" customHeight="1" x14ac:dyDescent="0.2">
      <c r="A368" s="80">
        <v>44469</v>
      </c>
      <c r="B368" s="92"/>
      <c r="C368" s="91" t="s">
        <v>66</v>
      </c>
      <c r="D368" s="92" t="s">
        <v>101</v>
      </c>
      <c r="E368" s="94"/>
      <c r="F368" s="104">
        <f>LeaseDeposit!J25</f>
        <v>345.57524902814572</v>
      </c>
      <c r="G368" s="105">
        <f t="shared" si="9"/>
        <v>2764.6019922251617</v>
      </c>
    </row>
    <row r="369" spans="1:7" ht="12.75" customHeight="1" x14ac:dyDescent="0.2">
      <c r="A369" s="80">
        <v>44500</v>
      </c>
      <c r="B369" s="92"/>
      <c r="C369" s="91" t="s">
        <v>66</v>
      </c>
      <c r="D369" s="92" t="s">
        <v>101</v>
      </c>
      <c r="E369" s="94"/>
      <c r="F369" s="104">
        <f>LeaseDeposit!J26</f>
        <v>345.57524902814572</v>
      </c>
      <c r="G369" s="105">
        <f t="shared" si="9"/>
        <v>2419.026743197016</v>
      </c>
    </row>
    <row r="370" spans="1:7" ht="12.75" customHeight="1" x14ac:dyDescent="0.2">
      <c r="A370" s="80">
        <v>44530</v>
      </c>
      <c r="B370" s="92"/>
      <c r="C370" s="91" t="s">
        <v>66</v>
      </c>
      <c r="D370" s="92" t="s">
        <v>101</v>
      </c>
      <c r="E370" s="94"/>
      <c r="F370" s="104">
        <f>LeaseDeposit!J27</f>
        <v>345.57524902814572</v>
      </c>
      <c r="G370" s="105">
        <f t="shared" si="9"/>
        <v>2073.4514941688703</v>
      </c>
    </row>
    <row r="371" spans="1:7" ht="12.75" customHeight="1" x14ac:dyDescent="0.2">
      <c r="A371" s="80">
        <v>44561</v>
      </c>
      <c r="B371" s="92"/>
      <c r="C371" s="91" t="s">
        <v>66</v>
      </c>
      <c r="D371" s="92" t="s">
        <v>101</v>
      </c>
      <c r="E371" s="94"/>
      <c r="F371" s="104">
        <f>LeaseDeposit!J28</f>
        <v>345.57524902814572</v>
      </c>
      <c r="G371" s="105">
        <f t="shared" si="9"/>
        <v>1727.8762451407247</v>
      </c>
    </row>
    <row r="372" spans="1:7" ht="12.75" customHeight="1" x14ac:dyDescent="0.2">
      <c r="A372" s="80">
        <v>44592</v>
      </c>
      <c r="B372" s="92"/>
      <c r="C372" s="91" t="s">
        <v>66</v>
      </c>
      <c r="D372" s="92" t="s">
        <v>101</v>
      </c>
      <c r="E372" s="94"/>
      <c r="F372" s="104">
        <f>LeaseDeposit!J29</f>
        <v>345.57524902814572</v>
      </c>
      <c r="G372" s="105">
        <f t="shared" si="9"/>
        <v>1382.300996112579</v>
      </c>
    </row>
    <row r="373" spans="1:7" ht="12.75" customHeight="1" x14ac:dyDescent="0.2">
      <c r="A373" s="80">
        <v>44620</v>
      </c>
      <c r="B373" s="92"/>
      <c r="C373" s="91" t="s">
        <v>66</v>
      </c>
      <c r="D373" s="92" t="s">
        <v>101</v>
      </c>
      <c r="E373" s="94"/>
      <c r="F373" s="104">
        <f>LeaseDeposit!J30</f>
        <v>345.57524902814572</v>
      </c>
      <c r="G373" s="105">
        <f t="shared" si="9"/>
        <v>1036.7257470844334</v>
      </c>
    </row>
    <row r="374" spans="1:7" ht="12.75" customHeight="1" x14ac:dyDescent="0.2">
      <c r="A374" s="80">
        <v>44651</v>
      </c>
      <c r="B374" s="92"/>
      <c r="C374" s="91" t="s">
        <v>66</v>
      </c>
      <c r="D374" s="92" t="s">
        <v>101</v>
      </c>
      <c r="E374" s="94"/>
      <c r="F374" s="104">
        <f>LeaseDeposit!J31</f>
        <v>345.57524902814572</v>
      </c>
      <c r="G374" s="105">
        <f t="shared" si="9"/>
        <v>691.15049805628769</v>
      </c>
    </row>
    <row r="375" spans="1:7" ht="12.75" customHeight="1" x14ac:dyDescent="0.2">
      <c r="A375" s="80">
        <v>44681</v>
      </c>
      <c r="B375" s="92"/>
      <c r="C375" s="91" t="s">
        <v>66</v>
      </c>
      <c r="D375" s="92" t="s">
        <v>101</v>
      </c>
      <c r="E375" s="94"/>
      <c r="F375" s="104">
        <f>LeaseDeposit!J32</f>
        <v>345.57524902814572</v>
      </c>
      <c r="G375" s="105">
        <f t="shared" si="9"/>
        <v>345.57524902814197</v>
      </c>
    </row>
    <row r="376" spans="1:7" ht="12.75" customHeight="1" x14ac:dyDescent="0.2">
      <c r="A376" s="80">
        <v>44712</v>
      </c>
      <c r="B376" s="92"/>
      <c r="C376" s="91" t="s">
        <v>66</v>
      </c>
      <c r="D376" s="92" t="s">
        <v>101</v>
      </c>
      <c r="E376" s="94"/>
      <c r="F376" s="104">
        <f>LeaseDeposit!J33</f>
        <v>345.57524902814572</v>
      </c>
      <c r="G376" s="105">
        <f t="shared" si="9"/>
        <v>-3.751665644813329E-12</v>
      </c>
    </row>
    <row r="377" spans="1:7" ht="12.75" customHeight="1" x14ac:dyDescent="0.2">
      <c r="A377" s="80">
        <v>44742</v>
      </c>
      <c r="B377" s="92"/>
      <c r="C377" s="91" t="s">
        <v>66</v>
      </c>
      <c r="D377" s="92" t="s">
        <v>101</v>
      </c>
      <c r="E377" s="94"/>
      <c r="F377" s="104">
        <f>LeaseDeposit!J34</f>
        <v>0</v>
      </c>
      <c r="G377" s="105">
        <f t="shared" si="9"/>
        <v>-3.751665644813329E-12</v>
      </c>
    </row>
    <row r="378" spans="1:7" ht="12.75" customHeight="1" x14ac:dyDescent="0.2">
      <c r="A378" s="86">
        <v>44773</v>
      </c>
      <c r="B378" s="92"/>
      <c r="C378" s="91" t="s">
        <v>66</v>
      </c>
      <c r="D378" s="92" t="s">
        <v>101</v>
      </c>
      <c r="E378" s="94"/>
      <c r="F378" s="104">
        <f>LeaseDeposit!J35</f>
        <v>0</v>
      </c>
      <c r="G378" s="105">
        <f t="shared" si="9"/>
        <v>-3.751665644813329E-12</v>
      </c>
    </row>
    <row r="379" spans="1:7" ht="12.75" customHeight="1" x14ac:dyDescent="0.2">
      <c r="D379" s="5"/>
    </row>
    <row r="380" spans="1:7" ht="12.75" customHeight="1" x14ac:dyDescent="0.2">
      <c r="D380" s="5"/>
    </row>
    <row r="381" spans="1:7" ht="12.75" customHeight="1" x14ac:dyDescent="0.2">
      <c r="D381" s="5"/>
    </row>
    <row r="382" spans="1:7" ht="12.75" customHeight="1" x14ac:dyDescent="0.2">
      <c r="D382" s="5"/>
    </row>
    <row r="383" spans="1:7" ht="12.75" customHeight="1" x14ac:dyDescent="0.2">
      <c r="D383" s="5"/>
    </row>
    <row r="384" spans="1:7" ht="12.75" customHeight="1" x14ac:dyDescent="0.2">
      <c r="D384" s="5"/>
    </row>
    <row r="385" spans="4:4" ht="12.75" customHeight="1" x14ac:dyDescent="0.2">
      <c r="D385" s="5"/>
    </row>
    <row r="386" spans="4:4" ht="12.75" customHeight="1" x14ac:dyDescent="0.2">
      <c r="D386" s="5"/>
    </row>
    <row r="387" spans="4:4" ht="12.75" customHeight="1" x14ac:dyDescent="0.2">
      <c r="D387" s="5"/>
    </row>
    <row r="388" spans="4:4" ht="12.75" customHeight="1" x14ac:dyDescent="0.2">
      <c r="D388" s="5"/>
    </row>
    <row r="389" spans="4:4" ht="12.75" customHeight="1" x14ac:dyDescent="0.2">
      <c r="D389" s="5"/>
    </row>
    <row r="390" spans="4:4" ht="12.75" customHeight="1" x14ac:dyDescent="0.2">
      <c r="D390" s="5"/>
    </row>
    <row r="391" spans="4:4" ht="12.75" customHeight="1" x14ac:dyDescent="0.2">
      <c r="D391" s="5"/>
    </row>
    <row r="392" spans="4:4" ht="12.75" customHeight="1" x14ac:dyDescent="0.2">
      <c r="D392" s="5"/>
    </row>
    <row r="393" spans="4:4" ht="12.75" customHeight="1" x14ac:dyDescent="0.2">
      <c r="D393" s="5"/>
    </row>
    <row r="394" spans="4:4" ht="12.75" customHeight="1" x14ac:dyDescent="0.2">
      <c r="D394" s="5"/>
    </row>
    <row r="395" spans="4:4" ht="12.75" customHeight="1" x14ac:dyDescent="0.2">
      <c r="D395" s="5"/>
    </row>
    <row r="396" spans="4:4" ht="12.75" customHeight="1" x14ac:dyDescent="0.2">
      <c r="D396" s="5"/>
    </row>
    <row r="397" spans="4:4" ht="12.75" customHeight="1" x14ac:dyDescent="0.2">
      <c r="D397" s="5"/>
    </row>
    <row r="398" spans="4:4" ht="12.75" customHeight="1" x14ac:dyDescent="0.2">
      <c r="D398" s="5"/>
    </row>
    <row r="399" spans="4:4" ht="12.75" customHeight="1" x14ac:dyDescent="0.2">
      <c r="D399" s="5"/>
    </row>
    <row r="400" spans="4:4" ht="12.75" customHeight="1" x14ac:dyDescent="0.2">
      <c r="D400" s="5"/>
    </row>
    <row r="401" spans="4:4" ht="12.75" customHeight="1" x14ac:dyDescent="0.2">
      <c r="D401" s="5"/>
    </row>
    <row r="402" spans="4:4" ht="12.75" customHeight="1" x14ac:dyDescent="0.2">
      <c r="D402" s="5"/>
    </row>
    <row r="403" spans="4:4" ht="12.75" customHeight="1" x14ac:dyDescent="0.2">
      <c r="D403" s="5"/>
    </row>
    <row r="404" spans="4:4" ht="12.75" customHeight="1" x14ac:dyDescent="0.2">
      <c r="D404" s="5"/>
    </row>
    <row r="405" spans="4:4" ht="12.75" customHeight="1" x14ac:dyDescent="0.2">
      <c r="D405" s="5"/>
    </row>
    <row r="406" spans="4:4" ht="12.75" customHeight="1" x14ac:dyDescent="0.2">
      <c r="D406" s="5"/>
    </row>
    <row r="407" spans="4:4" ht="12.75" customHeight="1" x14ac:dyDescent="0.2">
      <c r="D407" s="5"/>
    </row>
    <row r="408" spans="4:4" ht="12.75" customHeight="1" x14ac:dyDescent="0.2">
      <c r="D408" s="5"/>
    </row>
    <row r="409" spans="4:4" ht="12.75" customHeight="1" x14ac:dyDescent="0.2">
      <c r="D409" s="5"/>
    </row>
    <row r="410" spans="4:4" ht="12.75" customHeight="1" x14ac:dyDescent="0.2">
      <c r="D410" s="5"/>
    </row>
    <row r="411" spans="4:4" ht="12.75" customHeight="1" x14ac:dyDescent="0.2">
      <c r="D411" s="5"/>
    </row>
    <row r="412" spans="4:4" ht="12.75" customHeight="1" x14ac:dyDescent="0.2">
      <c r="D412" s="5"/>
    </row>
    <row r="413" spans="4:4" ht="12.75" customHeight="1" x14ac:dyDescent="0.2">
      <c r="D413" s="5"/>
    </row>
    <row r="414" spans="4:4" ht="12.75" customHeight="1" x14ac:dyDescent="0.2">
      <c r="D414" s="5"/>
    </row>
    <row r="415" spans="4:4" ht="12.75" customHeight="1" x14ac:dyDescent="0.2">
      <c r="D415" s="5"/>
    </row>
    <row r="416" spans="4:4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  <row r="764" spans="4:4" ht="12.75" customHeight="1" x14ac:dyDescent="0.2">
      <c r="D764" s="5"/>
    </row>
  </sheetData>
  <sortState xmlns:xlrd2="http://schemas.microsoft.com/office/spreadsheetml/2017/richdata2" ref="A116:G179">
    <sortCondition ref="A116:A179"/>
  </sortState>
  <mergeCells count="8">
    <mergeCell ref="A269:G269"/>
    <mergeCell ref="A305:G305"/>
    <mergeCell ref="A344:G344"/>
    <mergeCell ref="A1:G1"/>
    <mergeCell ref="A41:G41"/>
    <mergeCell ref="A114:G114"/>
    <mergeCell ref="A186:G186"/>
    <mergeCell ref="A228:G228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31"/>
  <sheetViews>
    <sheetView topLeftCell="A40" zoomScale="150" workbookViewId="0">
      <selection activeCell="C40" sqref="C40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46" t="s">
        <v>121</v>
      </c>
      <c r="B1" s="143"/>
      <c r="C1" s="143"/>
      <c r="D1" s="144"/>
    </row>
    <row r="2" spans="1:4" ht="12.75" customHeight="1" x14ac:dyDescent="0.2">
      <c r="A2" s="101" t="s">
        <v>113</v>
      </c>
      <c r="B2" s="101" t="s">
        <v>114</v>
      </c>
      <c r="C2" s="103" t="s">
        <v>115</v>
      </c>
      <c r="D2" s="103" t="s">
        <v>116</v>
      </c>
    </row>
    <row r="3" spans="1:4" ht="12.75" customHeight="1" x14ac:dyDescent="0.2">
      <c r="A3" s="91" t="s">
        <v>66</v>
      </c>
      <c r="B3" s="92" t="s">
        <v>111</v>
      </c>
      <c r="C3" s="104">
        <f>Balances!G7</f>
        <v>371280.76405506575</v>
      </c>
      <c r="D3" s="104"/>
    </row>
    <row r="4" spans="1:4" ht="12.75" customHeight="1" x14ac:dyDescent="0.2">
      <c r="A4" s="91" t="s">
        <v>66</v>
      </c>
      <c r="B4" s="92" t="s">
        <v>122</v>
      </c>
      <c r="C4" s="104">
        <f>Balances!G350</f>
        <v>8984.9564747317854</v>
      </c>
      <c r="D4" s="104"/>
    </row>
    <row r="5" spans="1:4" ht="12.75" customHeight="1" x14ac:dyDescent="0.2">
      <c r="A5" s="91" t="s">
        <v>66</v>
      </c>
      <c r="B5" s="92" t="s">
        <v>94</v>
      </c>
      <c r="C5" s="104">
        <f>Balances!G312</f>
        <v>40864.586300275369</v>
      </c>
      <c r="D5" s="104"/>
    </row>
    <row r="6" spans="1:4" ht="12.75" customHeight="1" x14ac:dyDescent="0.2">
      <c r="A6" s="91" t="s">
        <v>66</v>
      </c>
      <c r="B6" s="92" t="s">
        <v>118</v>
      </c>
      <c r="C6" s="104"/>
      <c r="D6" s="104">
        <f>-Balances!G51</f>
        <v>395539.95125364745</v>
      </c>
    </row>
    <row r="7" spans="1:4" ht="12.75" customHeight="1" x14ac:dyDescent="0.2">
      <c r="A7" s="91" t="s">
        <v>66</v>
      </c>
      <c r="B7" s="92" t="s">
        <v>119</v>
      </c>
      <c r="C7" s="104">
        <f>Balances!G123</f>
        <v>57708.080625199669</v>
      </c>
      <c r="D7" s="104"/>
    </row>
    <row r="8" spans="1:4" ht="12.75" customHeight="1" x14ac:dyDescent="0.2">
      <c r="A8" s="91" t="s">
        <v>66</v>
      </c>
      <c r="B8" s="92" t="s">
        <v>87</v>
      </c>
      <c r="C8" s="104"/>
      <c r="D8" s="104">
        <f>-Balances!G192</f>
        <v>95000</v>
      </c>
    </row>
    <row r="9" spans="1:4" ht="12.75" customHeight="1" x14ac:dyDescent="0.2">
      <c r="A9" s="91" t="s">
        <v>66</v>
      </c>
      <c r="B9" s="92" t="s">
        <v>95</v>
      </c>
      <c r="C9" s="104"/>
      <c r="D9" s="104">
        <f>-Balances!G274</f>
        <v>1231.8437711197403</v>
      </c>
    </row>
    <row r="10" spans="1:4" ht="12.75" customHeight="1" x14ac:dyDescent="0.2">
      <c r="A10" s="91" t="s">
        <v>66</v>
      </c>
      <c r="B10" s="92" t="s">
        <v>120</v>
      </c>
      <c r="C10" s="104">
        <f>Balances!G233</f>
        <v>12933.407569494622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491771.79502476717</v>
      </c>
      <c r="D12" s="114">
        <f t="shared" si="0"/>
        <v>491771.79502476717</v>
      </c>
    </row>
    <row r="13" spans="1:4" ht="12.75" customHeight="1" thickTop="1" x14ac:dyDescent="0.2">
      <c r="C13" s="108"/>
      <c r="D13" s="110">
        <f>C12-D12</f>
        <v>0</v>
      </c>
    </row>
    <row r="14" spans="1:4" s="128" customFormat="1" ht="12.75" customHeight="1" x14ac:dyDescent="0.2">
      <c r="C14" s="108"/>
      <c r="D14" s="110"/>
    </row>
    <row r="15" spans="1:4" s="128" customFormat="1" ht="12.75" customHeight="1" x14ac:dyDescent="0.2">
      <c r="A15" s="146" t="s">
        <v>160</v>
      </c>
      <c r="B15" s="143"/>
      <c r="C15" s="143"/>
      <c r="D15" s="144"/>
    </row>
    <row r="16" spans="1:4" s="128" customFormat="1" ht="12.75" customHeight="1" x14ac:dyDescent="0.2">
      <c r="A16" s="101" t="s">
        <v>113</v>
      </c>
      <c r="B16" s="101" t="s">
        <v>114</v>
      </c>
      <c r="C16" s="103" t="s">
        <v>115</v>
      </c>
      <c r="D16" s="103" t="s">
        <v>116</v>
      </c>
    </row>
    <row r="17" spans="1:4" s="128" customFormat="1" ht="12.75" customHeight="1" x14ac:dyDescent="0.2">
      <c r="A17" s="91" t="s">
        <v>66</v>
      </c>
      <c r="B17" s="92" t="s">
        <v>111</v>
      </c>
      <c r="C17" s="104">
        <f>Balances!G19</f>
        <v>199956.51768325912</v>
      </c>
      <c r="D17" s="104"/>
    </row>
    <row r="18" spans="1:4" s="128" customFormat="1" ht="12.75" customHeight="1" x14ac:dyDescent="0.2">
      <c r="A18" s="91" t="s">
        <v>66</v>
      </c>
      <c r="B18" s="92" t="s">
        <v>122</v>
      </c>
      <c r="C18" s="104">
        <f>Balances!G362</f>
        <v>4838.0534863940356</v>
      </c>
      <c r="D18" s="104"/>
    </row>
    <row r="19" spans="1:4" s="128" customFormat="1" ht="12.75" customHeight="1" x14ac:dyDescent="0.2">
      <c r="A19" s="91" t="s">
        <v>66</v>
      </c>
      <c r="B19" s="92" t="s">
        <v>94</v>
      </c>
      <c r="C19" s="104">
        <f>Balances!G324</f>
        <v>44851.804748335759</v>
      </c>
      <c r="D19" s="104"/>
    </row>
    <row r="20" spans="1:4" s="128" customFormat="1" ht="12.75" customHeight="1" x14ac:dyDescent="0.2">
      <c r="A20" s="91" t="s">
        <v>66</v>
      </c>
      <c r="B20" s="92" t="s">
        <v>118</v>
      </c>
      <c r="C20" s="104"/>
      <c r="D20" s="104">
        <f>-Balances!G75</f>
        <v>241701.3837274418</v>
      </c>
    </row>
    <row r="21" spans="1:4" s="128" customFormat="1" ht="12.75" customHeight="1" x14ac:dyDescent="0.2">
      <c r="A21" s="91" t="s">
        <v>66</v>
      </c>
      <c r="B21" s="92" t="s">
        <v>119</v>
      </c>
      <c r="C21" s="104">
        <f>Balances!G147</f>
        <v>233179.22998534411</v>
      </c>
      <c r="D21" s="104"/>
    </row>
    <row r="22" spans="1:4" s="128" customFormat="1" ht="12.75" customHeight="1" x14ac:dyDescent="0.2">
      <c r="A22" s="91" t="s">
        <v>66</v>
      </c>
      <c r="B22" s="92" t="s">
        <v>87</v>
      </c>
      <c r="C22" s="104"/>
      <c r="D22" s="104">
        <f>-Balances!G204</f>
        <v>279500</v>
      </c>
    </row>
    <row r="23" spans="1:4" s="128" customFormat="1" ht="12.75" customHeight="1" x14ac:dyDescent="0.2">
      <c r="A23" s="91" t="s">
        <v>66</v>
      </c>
      <c r="B23" s="92" t="s">
        <v>95</v>
      </c>
      <c r="C23" s="104"/>
      <c r="D23" s="104">
        <f>-Balances!G286</f>
        <v>5219.0622191801303</v>
      </c>
    </row>
    <row r="24" spans="1:4" s="128" customFormat="1" ht="12.75" customHeight="1" x14ac:dyDescent="0.2">
      <c r="A24" s="91" t="s">
        <v>66</v>
      </c>
      <c r="B24" s="92" t="s">
        <v>120</v>
      </c>
      <c r="C24" s="104">
        <f>Balances!G245</f>
        <v>43594.840043288976</v>
      </c>
      <c r="D24" s="104"/>
    </row>
    <row r="25" spans="1:4" s="128" customFormat="1" ht="12.75" customHeight="1" x14ac:dyDescent="0.2">
      <c r="C25" s="110"/>
      <c r="D25" s="110"/>
    </row>
    <row r="26" spans="1:4" s="128" customFormat="1" ht="12.75" customHeight="1" thickBot="1" x14ac:dyDescent="0.25">
      <c r="C26" s="114">
        <f t="shared" ref="C26:D26" si="1">SUM(C17:C25)</f>
        <v>526420.44594662206</v>
      </c>
      <c r="D26" s="114">
        <f t="shared" si="1"/>
        <v>526420.44594662194</v>
      </c>
    </row>
    <row r="27" spans="1:4" s="128" customFormat="1" ht="12.75" customHeight="1" thickTop="1" x14ac:dyDescent="0.2">
      <c r="C27" s="108"/>
      <c r="D27" s="110">
        <f>C26-D26</f>
        <v>0</v>
      </c>
    </row>
    <row r="28" spans="1:4" s="128" customFormat="1" ht="12.75" customHeight="1" x14ac:dyDescent="0.2">
      <c r="C28" s="108"/>
      <c r="D28" s="110"/>
    </row>
    <row r="29" spans="1:4" s="128" customFormat="1" ht="12.75" customHeight="1" x14ac:dyDescent="0.2">
      <c r="C29" s="108"/>
      <c r="D29" s="110"/>
    </row>
    <row r="30" spans="1:4" s="128" customFormat="1" ht="12.75" customHeight="1" x14ac:dyDescent="0.2">
      <c r="A30" s="146" t="s">
        <v>161</v>
      </c>
      <c r="B30" s="143"/>
      <c r="C30" s="143"/>
      <c r="D30" s="144"/>
    </row>
    <row r="31" spans="1:4" s="128" customFormat="1" ht="12.75" customHeight="1" x14ac:dyDescent="0.2">
      <c r="A31" s="101" t="s">
        <v>113</v>
      </c>
      <c r="B31" s="101" t="s">
        <v>114</v>
      </c>
      <c r="C31" s="103" t="s">
        <v>115</v>
      </c>
      <c r="D31" s="103" t="s">
        <v>116</v>
      </c>
    </row>
    <row r="32" spans="1:4" s="128" customFormat="1" ht="12.75" customHeight="1" x14ac:dyDescent="0.2">
      <c r="A32" s="91" t="s">
        <v>66</v>
      </c>
      <c r="B32" s="92" t="s">
        <v>111</v>
      </c>
      <c r="C32" s="104">
        <f>Balances!G31</f>
        <v>28632.271311452561</v>
      </c>
      <c r="D32" s="104"/>
    </row>
    <row r="33" spans="1:4" s="128" customFormat="1" ht="12.75" customHeight="1" x14ac:dyDescent="0.2">
      <c r="A33" s="91" t="s">
        <v>66</v>
      </c>
      <c r="B33" s="92" t="s">
        <v>122</v>
      </c>
      <c r="C33" s="104">
        <f>Balances!G374</f>
        <v>691.15049805628769</v>
      </c>
      <c r="D33" s="104"/>
    </row>
    <row r="34" spans="1:4" s="128" customFormat="1" ht="12.75" customHeight="1" x14ac:dyDescent="0.2">
      <c r="A34" s="91" t="s">
        <v>66</v>
      </c>
      <c r="B34" s="92" t="s">
        <v>94</v>
      </c>
      <c r="C34" s="104">
        <f>Balances!G336</f>
        <v>49228.062029084525</v>
      </c>
      <c r="D34" s="104"/>
    </row>
    <row r="35" spans="1:4" s="128" customFormat="1" ht="12.75" customHeight="1" x14ac:dyDescent="0.2">
      <c r="A35" s="91" t="s">
        <v>66</v>
      </c>
      <c r="B35" s="92" t="s">
        <v>118</v>
      </c>
      <c r="C35" s="104"/>
      <c r="D35" s="104">
        <f>-Balances!G99</f>
        <v>53609.359549672772</v>
      </c>
    </row>
    <row r="36" spans="1:4" s="128" customFormat="1" ht="12.75" customHeight="1" x14ac:dyDescent="0.2">
      <c r="A36" s="91" t="s">
        <v>66</v>
      </c>
      <c r="B36" s="92" t="s">
        <v>119</v>
      </c>
      <c r="C36" s="104">
        <f>Balances!G171</f>
        <v>408650.37934548868</v>
      </c>
      <c r="D36" s="104"/>
    </row>
    <row r="37" spans="1:4" s="128" customFormat="1" ht="12.75" customHeight="1" x14ac:dyDescent="0.2">
      <c r="A37" s="91" t="s">
        <v>66</v>
      </c>
      <c r="B37" s="92" t="s">
        <v>87</v>
      </c>
      <c r="C37" s="104"/>
      <c r="D37" s="104">
        <f>-Balances!G216</f>
        <v>482450</v>
      </c>
    </row>
    <row r="38" spans="1:4" s="128" customFormat="1" ht="12.75" customHeight="1" x14ac:dyDescent="0.2">
      <c r="A38" s="91" t="s">
        <v>66</v>
      </c>
      <c r="B38" s="92" t="s">
        <v>95</v>
      </c>
      <c r="C38" s="104"/>
      <c r="D38" s="104">
        <f>-Balances!G298</f>
        <v>9595.3194999288971</v>
      </c>
    </row>
    <row r="39" spans="1:4" s="128" customFormat="1" ht="12.75" customHeight="1" x14ac:dyDescent="0.2">
      <c r="A39" s="91" t="s">
        <v>66</v>
      </c>
      <c r="B39" s="92" t="s">
        <v>120</v>
      </c>
      <c r="C39" s="104">
        <f>Balances!G257</f>
        <v>58452.815865519944</v>
      </c>
      <c r="D39" s="104"/>
    </row>
    <row r="40" spans="1:4" s="128" customFormat="1" ht="12.75" customHeight="1" x14ac:dyDescent="0.2">
      <c r="C40" s="110"/>
      <c r="D40" s="110"/>
    </row>
    <row r="41" spans="1:4" s="128" customFormat="1" ht="12.75" customHeight="1" thickBot="1" x14ac:dyDescent="0.25">
      <c r="C41" s="114">
        <f t="shared" ref="C41:D41" si="2">SUM(C32:C40)</f>
        <v>545654.67904960201</v>
      </c>
      <c r="D41" s="114">
        <f t="shared" si="2"/>
        <v>545654.67904960166</v>
      </c>
    </row>
    <row r="42" spans="1:4" s="128" customFormat="1" ht="12.75" customHeight="1" thickTop="1" x14ac:dyDescent="0.2">
      <c r="C42" s="108"/>
      <c r="D42" s="110">
        <f>C41-D41</f>
        <v>0</v>
      </c>
    </row>
    <row r="43" spans="1:4" s="128" customFormat="1" ht="12.75" customHeight="1" x14ac:dyDescent="0.2">
      <c r="C43" s="108"/>
      <c r="D43" s="110"/>
    </row>
    <row r="44" spans="1:4" s="128" customFormat="1" ht="12.75" customHeight="1" x14ac:dyDescent="0.2">
      <c r="C44" s="108"/>
      <c r="D44" s="110"/>
    </row>
    <row r="45" spans="1:4" ht="12.75" customHeight="1" x14ac:dyDescent="0.2">
      <c r="C45" s="108"/>
      <c r="D45" s="110"/>
    </row>
    <row r="46" spans="1:4" ht="12.75" customHeight="1" x14ac:dyDescent="0.2">
      <c r="A46" s="146" t="s">
        <v>123</v>
      </c>
      <c r="B46" s="143"/>
      <c r="C46" s="143"/>
      <c r="D46" s="144"/>
    </row>
    <row r="47" spans="1:4" ht="12.75" customHeight="1" x14ac:dyDescent="0.2">
      <c r="C47" s="108"/>
      <c r="D47" s="108"/>
    </row>
    <row r="48" spans="1:4" ht="12.75" customHeight="1" x14ac:dyDescent="0.2">
      <c r="A48" s="101" t="s">
        <v>113</v>
      </c>
      <c r="B48" s="101" t="s">
        <v>114</v>
      </c>
      <c r="C48" s="103" t="s">
        <v>115</v>
      </c>
      <c r="D48" s="103" t="s">
        <v>116</v>
      </c>
    </row>
    <row r="49" spans="1:4" ht="12.75" customHeight="1" x14ac:dyDescent="0.2">
      <c r="A49" s="91" t="s">
        <v>66</v>
      </c>
      <c r="B49" s="92" t="s">
        <v>111</v>
      </c>
      <c r="C49" s="115">
        <f>Balances!G35</f>
        <v>-4.1836756281554699E-11</v>
      </c>
      <c r="D49" s="104"/>
    </row>
    <row r="50" spans="1:4" ht="12.75" customHeight="1" x14ac:dyDescent="0.2">
      <c r="A50" s="91" t="s">
        <v>66</v>
      </c>
      <c r="B50" s="92" t="s">
        <v>122</v>
      </c>
      <c r="C50" s="104">
        <f>Balances!G378</f>
        <v>-3.751665644813329E-12</v>
      </c>
      <c r="D50" s="104"/>
    </row>
    <row r="51" spans="1:4" ht="12.75" customHeight="1" x14ac:dyDescent="0.2">
      <c r="A51" s="91" t="s">
        <v>66</v>
      </c>
      <c r="B51" s="92" t="s">
        <v>118</v>
      </c>
      <c r="C51" s="104"/>
      <c r="D51" s="104">
        <f>Balances!G107</f>
        <v>3.637978807091713E-10</v>
      </c>
    </row>
    <row r="52" spans="1:4" ht="12.75" customHeight="1" x14ac:dyDescent="0.2">
      <c r="A52" s="91" t="s">
        <v>66</v>
      </c>
      <c r="B52" s="92" t="s">
        <v>94</v>
      </c>
      <c r="C52" s="115">
        <f>Balances!G341</f>
        <v>-7.2759576141834259E-11</v>
      </c>
      <c r="D52" s="104"/>
    </row>
    <row r="53" spans="1:4" ht="12.75" customHeight="1" x14ac:dyDescent="0.2">
      <c r="A53" s="91" t="s">
        <v>66</v>
      </c>
      <c r="B53" s="92" t="s">
        <v>119</v>
      </c>
      <c r="C53" s="115">
        <f>Balances!G179</f>
        <v>437973.80115499761</v>
      </c>
      <c r="D53" s="104"/>
    </row>
    <row r="54" spans="1:4" ht="12.75" customHeight="1" x14ac:dyDescent="0.2">
      <c r="A54" s="91" t="s">
        <v>66</v>
      </c>
      <c r="B54" s="92" t="s">
        <v>87</v>
      </c>
      <c r="C54" s="104"/>
      <c r="D54" s="115">
        <f>-Balances!G221</f>
        <v>486900</v>
      </c>
    </row>
    <row r="55" spans="1:4" ht="12.75" customHeight="1" x14ac:dyDescent="0.2">
      <c r="A55" s="91" t="s">
        <v>66</v>
      </c>
      <c r="B55" s="92" t="s">
        <v>95</v>
      </c>
      <c r="C55" s="115"/>
      <c r="D55" s="104">
        <f>-Balances!G302</f>
        <v>10367.257470844299</v>
      </c>
    </row>
    <row r="56" spans="1:4" ht="12.75" customHeight="1" x14ac:dyDescent="0.2">
      <c r="A56" s="91" t="s">
        <v>66</v>
      </c>
      <c r="B56" s="92" t="s">
        <v>120</v>
      </c>
      <c r="C56" s="115">
        <f>Balances!G261</f>
        <v>59293.456315846808</v>
      </c>
      <c r="D56" s="104"/>
    </row>
    <row r="57" spans="1:4" ht="12.75" customHeight="1" x14ac:dyDescent="0.2">
      <c r="C57" s="110"/>
      <c r="D57" s="110"/>
    </row>
    <row r="58" spans="1:4" ht="12.75" customHeight="1" thickBot="1" x14ac:dyDescent="0.25">
      <c r="C58" s="114">
        <f t="shared" ref="C58:D58" si="3">SUM(C49:C57)</f>
        <v>497267.25747084431</v>
      </c>
      <c r="D58" s="114">
        <f t="shared" si="3"/>
        <v>497267.25747084466</v>
      </c>
    </row>
    <row r="59" spans="1:4" ht="12.75" customHeight="1" thickTop="1" x14ac:dyDescent="0.2">
      <c r="C59" s="108"/>
      <c r="D59" s="108"/>
    </row>
    <row r="60" spans="1:4" ht="12.75" customHeight="1" x14ac:dyDescent="0.2">
      <c r="C60" s="108"/>
      <c r="D60" s="110">
        <f>D58-C58</f>
        <v>0</v>
      </c>
    </row>
    <row r="61" spans="1:4" ht="12.75" customHeight="1" x14ac:dyDescent="0.2">
      <c r="C61" s="108"/>
      <c r="D61" s="108"/>
    </row>
    <row r="62" spans="1:4" ht="12.75" customHeight="1" x14ac:dyDescent="0.2">
      <c r="C62" s="108"/>
      <c r="D62" s="116"/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08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  <row r="1028" spans="3:4" ht="12.75" customHeight="1" x14ac:dyDescent="0.2">
      <c r="C1028" s="108"/>
      <c r="D1028" s="108"/>
    </row>
    <row r="1029" spans="3:4" ht="12.75" customHeight="1" x14ac:dyDescent="0.2">
      <c r="C1029" s="108"/>
      <c r="D1029" s="108"/>
    </row>
    <row r="1030" spans="3:4" ht="12.75" customHeight="1" x14ac:dyDescent="0.2">
      <c r="C1030" s="108"/>
      <c r="D1030" s="108"/>
    </row>
    <row r="1031" spans="3:4" ht="12.75" customHeight="1" x14ac:dyDescent="0.2">
      <c r="C1031" s="108"/>
      <c r="D1031" s="108"/>
    </row>
  </sheetData>
  <mergeCells count="4">
    <mergeCell ref="A1:D1"/>
    <mergeCell ref="A46:D46"/>
    <mergeCell ref="A15:D15"/>
    <mergeCell ref="A30:D30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4.7109375" customWidth="1"/>
    <col min="2" max="3" width="8.140625" customWidth="1"/>
    <col min="4" max="4" width="7.140625" customWidth="1"/>
    <col min="5" max="5" width="11.28515625" customWidth="1"/>
    <col min="6" max="6" width="22.7109375" customWidth="1"/>
    <col min="7" max="7" width="10" customWidth="1"/>
    <col min="8" max="8" width="23.28515625" customWidth="1"/>
    <col min="9" max="9" width="11.140625" customWidth="1"/>
    <col min="10" max="26" width="8.85546875" customWidth="1"/>
  </cols>
  <sheetData>
    <row r="1" spans="1:26" ht="24" customHeight="1" x14ac:dyDescent="0.2">
      <c r="A1" s="117" t="s">
        <v>124</v>
      </c>
      <c r="B1" s="117" t="s">
        <v>75</v>
      </c>
      <c r="C1" s="118" t="s">
        <v>125</v>
      </c>
      <c r="D1" s="119" t="s">
        <v>112</v>
      </c>
      <c r="E1" s="120" t="s">
        <v>85</v>
      </c>
      <c r="F1" s="117" t="s">
        <v>126</v>
      </c>
      <c r="G1" s="117" t="s">
        <v>127</v>
      </c>
      <c r="H1" s="117" t="s">
        <v>128</v>
      </c>
      <c r="I1" s="117" t="s">
        <v>129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3.5" customHeight="1" x14ac:dyDescent="0.2">
      <c r="A2" s="63">
        <v>1</v>
      </c>
      <c r="B2" s="52" t="s">
        <v>66</v>
      </c>
      <c r="C2" s="51">
        <v>43784</v>
      </c>
      <c r="D2" s="121">
        <v>1001</v>
      </c>
      <c r="E2" s="53">
        <v>4908869.2362624118</v>
      </c>
      <c r="F2" s="63" t="s">
        <v>130</v>
      </c>
      <c r="G2" s="63" t="s">
        <v>131</v>
      </c>
      <c r="H2" s="63" t="s">
        <v>132</v>
      </c>
      <c r="I2" s="63" t="s">
        <v>105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3.5" customHeight="1" x14ac:dyDescent="0.2">
      <c r="A3" s="63">
        <v>2</v>
      </c>
      <c r="B3" s="52" t="s">
        <v>66</v>
      </c>
      <c r="C3" s="51">
        <v>43784</v>
      </c>
      <c r="D3" s="121">
        <v>1002</v>
      </c>
      <c r="E3" s="53">
        <v>700000</v>
      </c>
      <c r="F3" s="63" t="s">
        <v>94</v>
      </c>
      <c r="G3" s="63" t="s">
        <v>105</v>
      </c>
      <c r="H3" s="63" t="s">
        <v>133</v>
      </c>
      <c r="I3" s="63" t="s">
        <v>131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63">
        <v>3</v>
      </c>
      <c r="B4" s="52" t="s">
        <v>66</v>
      </c>
      <c r="C4" s="51">
        <v>43784</v>
      </c>
      <c r="D4" s="121">
        <v>1003</v>
      </c>
      <c r="E4" s="53">
        <v>125849.17916981259</v>
      </c>
      <c r="F4" s="63" t="s">
        <v>130</v>
      </c>
      <c r="G4" s="63" t="s">
        <v>131</v>
      </c>
      <c r="H4" s="63" t="s">
        <v>94</v>
      </c>
      <c r="I4" s="63" t="s">
        <v>105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63">
        <v>4</v>
      </c>
      <c r="B5" s="52" t="s">
        <v>66</v>
      </c>
      <c r="C5" s="51">
        <v>43784</v>
      </c>
      <c r="D5" s="121">
        <v>1004</v>
      </c>
      <c r="E5" s="53">
        <v>300000</v>
      </c>
      <c r="F5" s="63" t="s">
        <v>86</v>
      </c>
      <c r="G5" s="63" t="s">
        <v>105</v>
      </c>
      <c r="H5" s="63" t="s">
        <v>133</v>
      </c>
      <c r="I5" s="63" t="s">
        <v>131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63">
        <v>5</v>
      </c>
      <c r="B6" s="52" t="s">
        <v>66</v>
      </c>
      <c r="C6" s="51">
        <v>43799</v>
      </c>
      <c r="D6" s="121">
        <v>1005</v>
      </c>
      <c r="E6" s="53">
        <v>2200.9244844947243</v>
      </c>
      <c r="F6" s="63" t="s">
        <v>94</v>
      </c>
      <c r="G6" s="63" t="s">
        <v>105</v>
      </c>
      <c r="H6" s="63" t="s">
        <v>95</v>
      </c>
      <c r="I6" s="63" t="s">
        <v>134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63">
        <v>6</v>
      </c>
      <c r="B7" s="52" t="s">
        <v>66</v>
      </c>
      <c r="C7" s="51">
        <v>43799</v>
      </c>
      <c r="D7" s="121">
        <v>1006</v>
      </c>
      <c r="E7" s="53">
        <v>97195.336205255284</v>
      </c>
      <c r="F7" s="63" t="s">
        <v>119</v>
      </c>
      <c r="G7" s="63" t="s">
        <v>135</v>
      </c>
      <c r="H7" s="63" t="s">
        <v>130</v>
      </c>
      <c r="I7" s="63" t="s">
        <v>131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63">
        <v>7</v>
      </c>
      <c r="B8" s="52" t="s">
        <v>66</v>
      </c>
      <c r="C8" s="51">
        <v>43799</v>
      </c>
      <c r="D8" s="121">
        <v>1007</v>
      </c>
      <c r="E8" s="53">
        <v>17667.436464267783</v>
      </c>
      <c r="F8" s="63" t="s">
        <v>110</v>
      </c>
      <c r="G8" s="63" t="s">
        <v>135</v>
      </c>
      <c r="H8" s="63" t="s">
        <v>118</v>
      </c>
      <c r="I8" s="63" t="s">
        <v>105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63">
        <v>8</v>
      </c>
      <c r="B9" s="52" t="s">
        <v>66</v>
      </c>
      <c r="C9" s="51">
        <v>43799</v>
      </c>
      <c r="D9" s="121">
        <v>1008</v>
      </c>
      <c r="E9" s="53">
        <v>100000</v>
      </c>
      <c r="F9" s="63" t="s">
        <v>86</v>
      </c>
      <c r="G9" s="63" t="s">
        <v>105</v>
      </c>
      <c r="H9" s="63" t="s">
        <v>133</v>
      </c>
      <c r="I9" s="63" t="s">
        <v>131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63">
        <v>9</v>
      </c>
      <c r="B10" s="52" t="s">
        <v>66</v>
      </c>
      <c r="C10" s="51">
        <v>43830</v>
      </c>
      <c r="D10" s="121">
        <v>1009</v>
      </c>
      <c r="E10" s="53">
        <v>4575.3493946050294</v>
      </c>
      <c r="F10" s="63" t="s">
        <v>94</v>
      </c>
      <c r="G10" s="63" t="s">
        <v>105</v>
      </c>
      <c r="H10" s="63" t="s">
        <v>95</v>
      </c>
      <c r="I10" s="63" t="s">
        <v>134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63">
        <v>10</v>
      </c>
      <c r="B11" s="52" t="s">
        <v>66</v>
      </c>
      <c r="C11" s="51">
        <v>43830</v>
      </c>
      <c r="D11" s="121">
        <v>1010</v>
      </c>
      <c r="E11" s="53">
        <v>200870.36149086093</v>
      </c>
      <c r="F11" s="63" t="s">
        <v>119</v>
      </c>
      <c r="G11" s="63" t="s">
        <v>135</v>
      </c>
      <c r="H11" s="63" t="s">
        <v>130</v>
      </c>
      <c r="I11" s="63" t="s">
        <v>131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63">
        <v>11</v>
      </c>
      <c r="B12" s="52" t="s">
        <v>66</v>
      </c>
      <c r="C12" s="51">
        <v>43830</v>
      </c>
      <c r="D12" s="121">
        <v>1011</v>
      </c>
      <c r="E12" s="53">
        <v>35933.762660698965</v>
      </c>
      <c r="F12" s="63" t="s">
        <v>110</v>
      </c>
      <c r="G12" s="63" t="s">
        <v>135</v>
      </c>
      <c r="H12" s="63" t="s">
        <v>118</v>
      </c>
      <c r="I12" s="63" t="s">
        <v>105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63">
        <v>12</v>
      </c>
      <c r="B13" s="52" t="s">
        <v>66</v>
      </c>
      <c r="C13" s="51">
        <v>43830</v>
      </c>
      <c r="D13" s="121">
        <v>1012</v>
      </c>
      <c r="E13" s="53">
        <v>200000</v>
      </c>
      <c r="F13" s="63" t="s">
        <v>86</v>
      </c>
      <c r="G13" s="63" t="s">
        <v>105</v>
      </c>
      <c r="H13" s="63" t="s">
        <v>133</v>
      </c>
      <c r="I13" s="63" t="s">
        <v>131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63">
        <v>13</v>
      </c>
      <c r="B14" s="52" t="s">
        <v>66</v>
      </c>
      <c r="C14" s="51">
        <v>43861</v>
      </c>
      <c r="D14" s="121">
        <v>1013</v>
      </c>
      <c r="E14" s="53">
        <v>4611.6706554546254</v>
      </c>
      <c r="F14" s="63" t="s">
        <v>94</v>
      </c>
      <c r="G14" s="63" t="s">
        <v>105</v>
      </c>
      <c r="H14" s="63" t="s">
        <v>95</v>
      </c>
      <c r="I14" s="63" t="s">
        <v>134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63">
        <v>14</v>
      </c>
      <c r="B15" s="52" t="s">
        <v>66</v>
      </c>
      <c r="C15" s="51">
        <v>43861</v>
      </c>
      <c r="D15" s="121">
        <v>1014</v>
      </c>
      <c r="E15" s="53">
        <v>200870.36149086093</v>
      </c>
      <c r="F15" s="63" t="s">
        <v>119</v>
      </c>
      <c r="G15" s="63" t="s">
        <v>135</v>
      </c>
      <c r="H15" s="63" t="s">
        <v>130</v>
      </c>
      <c r="I15" s="63" t="s">
        <v>131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63">
        <v>15</v>
      </c>
      <c r="B16" s="52" t="s">
        <v>66</v>
      </c>
      <c r="C16" s="51">
        <v>43861</v>
      </c>
      <c r="D16" s="121">
        <v>1015</v>
      </c>
      <c r="E16" s="53">
        <v>34631.328225845471</v>
      </c>
      <c r="F16" s="63" t="s">
        <v>110</v>
      </c>
      <c r="G16" s="63" t="s">
        <v>135</v>
      </c>
      <c r="H16" s="63" t="s">
        <v>118</v>
      </c>
      <c r="I16" s="63" t="s">
        <v>105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63">
        <v>16</v>
      </c>
      <c r="B17" s="52" t="s">
        <v>66</v>
      </c>
      <c r="C17" s="51">
        <v>43861</v>
      </c>
      <c r="D17" s="121">
        <v>1016</v>
      </c>
      <c r="E17" s="53">
        <v>200000</v>
      </c>
      <c r="F17" s="63" t="s">
        <v>86</v>
      </c>
      <c r="G17" s="63" t="s">
        <v>105</v>
      </c>
      <c r="H17" s="63" t="s">
        <v>133</v>
      </c>
      <c r="I17" s="63" t="s">
        <v>131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63">
        <v>17</v>
      </c>
      <c r="B18" s="52" t="s">
        <v>66</v>
      </c>
      <c r="C18" s="51">
        <v>43890</v>
      </c>
      <c r="D18" s="121">
        <v>1017</v>
      </c>
      <c r="E18" s="53">
        <v>4347.2807926415699</v>
      </c>
      <c r="F18" s="63" t="s">
        <v>94</v>
      </c>
      <c r="G18" s="63" t="s">
        <v>105</v>
      </c>
      <c r="H18" s="63" t="s">
        <v>95</v>
      </c>
      <c r="I18" s="63" t="s">
        <v>134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63">
        <v>18</v>
      </c>
      <c r="B19" s="52" t="s">
        <v>66</v>
      </c>
      <c r="C19" s="51">
        <v>43890</v>
      </c>
      <c r="D19" s="121">
        <v>1018</v>
      </c>
      <c r="E19" s="53">
        <v>187910.98333016023</v>
      </c>
      <c r="F19" s="63" t="s">
        <v>119</v>
      </c>
      <c r="G19" s="63" t="s">
        <v>135</v>
      </c>
      <c r="H19" s="63" t="s">
        <v>130</v>
      </c>
      <c r="I19" s="63" t="s">
        <v>131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63">
        <v>19</v>
      </c>
      <c r="B20" s="52" t="s">
        <v>66</v>
      </c>
      <c r="C20" s="51">
        <v>43890</v>
      </c>
      <c r="D20" s="121">
        <v>1019</v>
      </c>
      <c r="E20" s="53">
        <v>31161.010954333469</v>
      </c>
      <c r="F20" s="63" t="s">
        <v>110</v>
      </c>
      <c r="G20" s="63" t="s">
        <v>135</v>
      </c>
      <c r="H20" s="63" t="s">
        <v>118</v>
      </c>
      <c r="I20" s="63" t="s">
        <v>105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63">
        <v>20</v>
      </c>
      <c r="B21" s="52" t="s">
        <v>66</v>
      </c>
      <c r="C21" s="51">
        <v>43890</v>
      </c>
      <c r="D21" s="121">
        <v>1020</v>
      </c>
      <c r="E21" s="53">
        <v>200000</v>
      </c>
      <c r="F21" s="63" t="s">
        <v>86</v>
      </c>
      <c r="G21" s="63" t="s">
        <v>105</v>
      </c>
      <c r="H21" s="63" t="s">
        <v>133</v>
      </c>
      <c r="I21" s="63" t="s">
        <v>131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63">
        <v>21</v>
      </c>
      <c r="B22" s="52" t="s">
        <v>66</v>
      </c>
      <c r="C22" s="51">
        <v>43921</v>
      </c>
      <c r="D22" s="121">
        <v>1021</v>
      </c>
      <c r="E22" s="53">
        <v>4682.7909971860936</v>
      </c>
      <c r="F22" s="63" t="s">
        <v>94</v>
      </c>
      <c r="G22" s="63" t="s">
        <v>105</v>
      </c>
      <c r="H22" s="63" t="s">
        <v>95</v>
      </c>
      <c r="I22" s="63" t="s">
        <v>134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63">
        <v>22</v>
      </c>
      <c r="B23" s="52" t="s">
        <v>66</v>
      </c>
      <c r="C23" s="51">
        <v>43921</v>
      </c>
      <c r="D23" s="121">
        <v>1022</v>
      </c>
      <c r="E23" s="53">
        <v>200870.36149086093</v>
      </c>
      <c r="F23" s="63" t="s">
        <v>119</v>
      </c>
      <c r="G23" s="63" t="s">
        <v>135</v>
      </c>
      <c r="H23" s="63" t="s">
        <v>130</v>
      </c>
      <c r="I23" s="63" t="s">
        <v>131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63">
        <v>23</v>
      </c>
      <c r="B24" s="52" t="s">
        <v>66</v>
      </c>
      <c r="C24" s="51">
        <v>43921</v>
      </c>
      <c r="D24" s="121">
        <v>1023</v>
      </c>
      <c r="E24" s="53">
        <v>31978.231690553017</v>
      </c>
      <c r="F24" s="63" t="s">
        <v>110</v>
      </c>
      <c r="G24" s="63" t="s">
        <v>135</v>
      </c>
      <c r="H24" s="63" t="s">
        <v>118</v>
      </c>
      <c r="I24" s="63" t="s">
        <v>105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63">
        <v>24</v>
      </c>
      <c r="B25" s="52" t="s">
        <v>66</v>
      </c>
      <c r="C25" s="51">
        <v>43921</v>
      </c>
      <c r="D25" s="121">
        <v>1024</v>
      </c>
      <c r="E25" s="53">
        <v>200000</v>
      </c>
      <c r="F25" s="63" t="s">
        <v>86</v>
      </c>
      <c r="G25" s="63" t="s">
        <v>105</v>
      </c>
      <c r="H25" s="63" t="s">
        <v>133</v>
      </c>
      <c r="I25" s="63" t="s">
        <v>131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63">
        <v>25</v>
      </c>
      <c r="B26" s="52" t="s">
        <v>66</v>
      </c>
      <c r="C26" s="51">
        <v>43951</v>
      </c>
      <c r="D26" s="121">
        <v>1025</v>
      </c>
      <c r="E26" s="53">
        <v>4567.1249810826266</v>
      </c>
      <c r="F26" s="63" t="s">
        <v>94</v>
      </c>
      <c r="G26" s="63" t="s">
        <v>105</v>
      </c>
      <c r="H26" s="63" t="s">
        <v>95</v>
      </c>
      <c r="I26" s="63" t="s">
        <v>134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63">
        <v>26</v>
      </c>
      <c r="B27" s="52" t="s">
        <v>66</v>
      </c>
      <c r="C27" s="51">
        <v>43951</v>
      </c>
      <c r="D27" s="121">
        <v>1026</v>
      </c>
      <c r="E27" s="53">
        <v>194390.67241051057</v>
      </c>
      <c r="F27" s="63" t="s">
        <v>119</v>
      </c>
      <c r="G27" s="63" t="s">
        <v>135</v>
      </c>
      <c r="H27" s="63" t="s">
        <v>130</v>
      </c>
      <c r="I27" s="63" t="s">
        <v>131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63">
        <v>27</v>
      </c>
      <c r="B28" s="52" t="s">
        <v>66</v>
      </c>
      <c r="C28" s="51">
        <v>43951</v>
      </c>
      <c r="D28" s="121">
        <v>1027</v>
      </c>
      <c r="E28" s="53">
        <v>29652.080685987603</v>
      </c>
      <c r="F28" s="63" t="s">
        <v>110</v>
      </c>
      <c r="G28" s="63" t="s">
        <v>135</v>
      </c>
      <c r="H28" s="63" t="s">
        <v>118</v>
      </c>
      <c r="I28" s="63" t="s">
        <v>105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63">
        <v>28</v>
      </c>
      <c r="B29" s="52" t="s">
        <v>66</v>
      </c>
      <c r="C29" s="51">
        <v>43951</v>
      </c>
      <c r="D29" s="121">
        <v>1028</v>
      </c>
      <c r="E29" s="53">
        <v>200000</v>
      </c>
      <c r="F29" s="63" t="s">
        <v>86</v>
      </c>
      <c r="G29" s="63" t="s">
        <v>105</v>
      </c>
      <c r="H29" s="63" t="s">
        <v>133</v>
      </c>
      <c r="I29" s="63" t="s">
        <v>131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63">
        <v>29</v>
      </c>
      <c r="B30" s="52" t="s">
        <v>66</v>
      </c>
      <c r="C30" s="51">
        <v>43982</v>
      </c>
      <c r="D30" s="121">
        <v>1029</v>
      </c>
      <c r="E30" s="53">
        <v>4756.2211512810318</v>
      </c>
      <c r="F30" s="63" t="s">
        <v>94</v>
      </c>
      <c r="G30" s="63" t="s">
        <v>105</v>
      </c>
      <c r="H30" s="63" t="s">
        <v>95</v>
      </c>
      <c r="I30" s="63" t="s">
        <v>134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63">
        <v>30</v>
      </c>
      <c r="B31" s="52" t="s">
        <v>66</v>
      </c>
      <c r="C31" s="51">
        <v>43982</v>
      </c>
      <c r="D31" s="121">
        <v>1030</v>
      </c>
      <c r="E31" s="53">
        <v>200870.36149086093</v>
      </c>
      <c r="F31" s="63" t="s">
        <v>119</v>
      </c>
      <c r="G31" s="63" t="s">
        <v>135</v>
      </c>
      <c r="H31" s="63" t="s">
        <v>130</v>
      </c>
      <c r="I31" s="63" t="s">
        <v>131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63">
        <v>31</v>
      </c>
      <c r="B32" s="52" t="s">
        <v>66</v>
      </c>
      <c r="C32" s="51">
        <v>43982</v>
      </c>
      <c r="D32" s="121">
        <v>1031</v>
      </c>
      <c r="E32" s="53">
        <v>29292.095042219386</v>
      </c>
      <c r="F32" s="63" t="s">
        <v>110</v>
      </c>
      <c r="G32" s="63" t="s">
        <v>135</v>
      </c>
      <c r="H32" s="63" t="s">
        <v>118</v>
      </c>
      <c r="I32" s="63" t="s">
        <v>105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63">
        <v>32</v>
      </c>
      <c r="B33" s="52" t="s">
        <v>66</v>
      </c>
      <c r="C33" s="51">
        <v>43982</v>
      </c>
      <c r="D33" s="121">
        <v>1032</v>
      </c>
      <c r="E33" s="53">
        <v>200000</v>
      </c>
      <c r="F33" s="63" t="s">
        <v>86</v>
      </c>
      <c r="G33" s="63" t="s">
        <v>105</v>
      </c>
      <c r="H33" s="63" t="s">
        <v>133</v>
      </c>
      <c r="I33" s="63" t="s">
        <v>131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63">
        <v>33</v>
      </c>
      <c r="B34" s="52" t="s">
        <v>66</v>
      </c>
      <c r="C34" s="51">
        <v>44012</v>
      </c>
      <c r="D34" s="121">
        <v>1033</v>
      </c>
      <c r="E34" s="53">
        <v>4638.7413934600772</v>
      </c>
      <c r="F34" s="63" t="s">
        <v>94</v>
      </c>
      <c r="G34" s="63" t="s">
        <v>105</v>
      </c>
      <c r="H34" s="63" t="s">
        <v>95</v>
      </c>
      <c r="I34" s="63" t="s">
        <v>134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63">
        <v>34</v>
      </c>
      <c r="B35" s="52" t="s">
        <v>66</v>
      </c>
      <c r="C35" s="51">
        <v>44012</v>
      </c>
      <c r="D35" s="121">
        <v>1034</v>
      </c>
      <c r="E35" s="53">
        <v>194390.67241051057</v>
      </c>
      <c r="F35" s="63" t="s">
        <v>119</v>
      </c>
      <c r="G35" s="63" t="s">
        <v>135</v>
      </c>
      <c r="H35" s="63" t="s">
        <v>130</v>
      </c>
      <c r="I35" s="63" t="s">
        <v>131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63">
        <v>35</v>
      </c>
      <c r="B36" s="52" t="s">
        <v>66</v>
      </c>
      <c r="C36" s="51">
        <v>44012</v>
      </c>
      <c r="D36" s="121">
        <v>1035</v>
      </c>
      <c r="E36" s="53">
        <v>27032.292231500149</v>
      </c>
      <c r="F36" s="63" t="s">
        <v>110</v>
      </c>
      <c r="G36" s="63" t="s">
        <v>135</v>
      </c>
      <c r="H36" s="63" t="s">
        <v>118</v>
      </c>
      <c r="I36" s="63" t="s">
        <v>105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>
        <v>36</v>
      </c>
      <c r="B37" s="52" t="s">
        <v>66</v>
      </c>
      <c r="C37" s="51">
        <v>44012</v>
      </c>
      <c r="D37" s="121">
        <v>1036</v>
      </c>
      <c r="E37" s="53">
        <v>200000</v>
      </c>
      <c r="F37" s="63" t="s">
        <v>86</v>
      </c>
      <c r="G37" s="63" t="s">
        <v>105</v>
      </c>
      <c r="H37" s="63" t="s">
        <v>133</v>
      </c>
      <c r="I37" s="63" t="s">
        <v>131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63">
        <v>37</v>
      </c>
      <c r="B38" s="52" t="s">
        <v>66</v>
      </c>
      <c r="C38" s="51">
        <v>44043</v>
      </c>
      <c r="D38" s="121">
        <v>1037</v>
      </c>
      <c r="E38" s="53">
        <v>4830.8027527785162</v>
      </c>
      <c r="F38" s="63" t="s">
        <v>94</v>
      </c>
      <c r="G38" s="63" t="s">
        <v>105</v>
      </c>
      <c r="H38" s="63" t="s">
        <v>95</v>
      </c>
      <c r="I38" s="63" t="s">
        <v>134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63">
        <v>38</v>
      </c>
      <c r="B39" s="52" t="s">
        <v>66</v>
      </c>
      <c r="C39" s="51">
        <v>44043</v>
      </c>
      <c r="D39" s="121">
        <v>1038</v>
      </c>
      <c r="E39" s="53">
        <v>200870.36149086093</v>
      </c>
      <c r="F39" s="63" t="s">
        <v>119</v>
      </c>
      <c r="G39" s="63" t="s">
        <v>135</v>
      </c>
      <c r="H39" s="63" t="s">
        <v>130</v>
      </c>
      <c r="I39" s="63" t="s">
        <v>131</v>
      </c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63">
        <v>39</v>
      </c>
      <c r="B40" s="52" t="s">
        <v>66</v>
      </c>
      <c r="C40" s="51">
        <v>44043</v>
      </c>
      <c r="D40" s="121">
        <v>1039</v>
      </c>
      <c r="E40" s="53">
        <v>26563.837481779512</v>
      </c>
      <c r="F40" s="63" t="s">
        <v>110</v>
      </c>
      <c r="G40" s="63" t="s">
        <v>135</v>
      </c>
      <c r="H40" s="63" t="s">
        <v>118</v>
      </c>
      <c r="I40" s="63" t="s">
        <v>105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63">
        <v>40</v>
      </c>
      <c r="B41" s="52" t="s">
        <v>66</v>
      </c>
      <c r="C41" s="51">
        <v>44043</v>
      </c>
      <c r="D41" s="121">
        <v>1040</v>
      </c>
      <c r="E41" s="53">
        <v>200000</v>
      </c>
      <c r="F41" s="63" t="s">
        <v>86</v>
      </c>
      <c r="G41" s="63" t="s">
        <v>105</v>
      </c>
      <c r="H41" s="63" t="s">
        <v>133</v>
      </c>
      <c r="I41" s="63" t="s">
        <v>131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63">
        <v>41</v>
      </c>
      <c r="B42" s="52" t="s">
        <v>66</v>
      </c>
      <c r="C42" s="51">
        <v>44074</v>
      </c>
      <c r="D42" s="121">
        <v>1041</v>
      </c>
      <c r="E42" s="53">
        <v>4869.1519217191963</v>
      </c>
      <c r="F42" s="63" t="s">
        <v>94</v>
      </c>
      <c r="G42" s="63" t="s">
        <v>105</v>
      </c>
      <c r="H42" s="63" t="s">
        <v>95</v>
      </c>
      <c r="I42" s="63" t="s">
        <v>134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63">
        <v>42</v>
      </c>
      <c r="B43" s="52" t="s">
        <v>66</v>
      </c>
      <c r="C43" s="51">
        <v>44074</v>
      </c>
      <c r="D43" s="121">
        <v>1042</v>
      </c>
      <c r="E43" s="53">
        <v>200870.36149086093</v>
      </c>
      <c r="F43" s="63" t="s">
        <v>119</v>
      </c>
      <c r="G43" s="63" t="s">
        <v>135</v>
      </c>
      <c r="H43" s="63" t="s">
        <v>130</v>
      </c>
      <c r="I43" s="63" t="s">
        <v>131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63">
        <v>43</v>
      </c>
      <c r="B44" s="52" t="s">
        <v>66</v>
      </c>
      <c r="C44" s="51">
        <v>44074</v>
      </c>
      <c r="D44" s="121">
        <v>1043</v>
      </c>
      <c r="E44" s="53">
        <v>25187.020203734748</v>
      </c>
      <c r="F44" s="63" t="s">
        <v>110</v>
      </c>
      <c r="G44" s="63" t="s">
        <v>135</v>
      </c>
      <c r="H44" s="63" t="s">
        <v>118</v>
      </c>
      <c r="I44" s="63" t="s">
        <v>105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63">
        <v>44</v>
      </c>
      <c r="B45" s="52" t="s">
        <v>66</v>
      </c>
      <c r="C45" s="51">
        <v>44074</v>
      </c>
      <c r="D45" s="121">
        <v>1044</v>
      </c>
      <c r="E45" s="53">
        <v>200000</v>
      </c>
      <c r="F45" s="63" t="s">
        <v>86</v>
      </c>
      <c r="G45" s="63" t="s">
        <v>105</v>
      </c>
      <c r="H45" s="63" t="s">
        <v>133</v>
      </c>
      <c r="I45" s="63" t="s">
        <v>131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63">
        <v>45</v>
      </c>
      <c r="B46" s="52" t="s">
        <v>66</v>
      </c>
      <c r="C46" s="51">
        <v>44104</v>
      </c>
      <c r="D46" s="121">
        <v>1045</v>
      </c>
      <c r="E46" s="53">
        <v>4748.8827478598105</v>
      </c>
      <c r="F46" s="63" t="s">
        <v>94</v>
      </c>
      <c r="G46" s="63" t="s">
        <v>105</v>
      </c>
      <c r="H46" s="63" t="s">
        <v>95</v>
      </c>
      <c r="I46" s="63" t="s">
        <v>134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63">
        <v>46</v>
      </c>
      <c r="B47" s="52" t="s">
        <v>66</v>
      </c>
      <c r="C47" s="51">
        <v>44104</v>
      </c>
      <c r="D47" s="121">
        <v>1046</v>
      </c>
      <c r="E47" s="53">
        <v>194390.67241051057</v>
      </c>
      <c r="F47" s="63" t="s">
        <v>119</v>
      </c>
      <c r="G47" s="63" t="s">
        <v>135</v>
      </c>
      <c r="H47" s="63" t="s">
        <v>130</v>
      </c>
      <c r="I47" s="63" t="s">
        <v>131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63">
        <v>47</v>
      </c>
      <c r="B48" s="52" t="s">
        <v>66</v>
      </c>
      <c r="C48" s="51">
        <v>44104</v>
      </c>
      <c r="D48" s="121">
        <v>1047</v>
      </c>
      <c r="E48" s="53">
        <v>23028.613686948083</v>
      </c>
      <c r="F48" s="63" t="s">
        <v>110</v>
      </c>
      <c r="G48" s="63" t="s">
        <v>135</v>
      </c>
      <c r="H48" s="63" t="s">
        <v>118</v>
      </c>
      <c r="I48" s="63" t="s">
        <v>105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63">
        <v>48</v>
      </c>
      <c r="B49" s="52" t="s">
        <v>66</v>
      </c>
      <c r="C49" s="51">
        <v>44104</v>
      </c>
      <c r="D49" s="121">
        <v>1048</v>
      </c>
      <c r="E49" s="53">
        <v>200000</v>
      </c>
      <c r="F49" s="63" t="s">
        <v>86</v>
      </c>
      <c r="G49" s="63" t="s">
        <v>105</v>
      </c>
      <c r="H49" s="63" t="s">
        <v>133</v>
      </c>
      <c r="I49" s="63" t="s">
        <v>131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63">
        <v>49</v>
      </c>
      <c r="B50" s="52" t="s">
        <v>66</v>
      </c>
      <c r="C50" s="51">
        <v>44135</v>
      </c>
      <c r="D50" s="121">
        <v>1049</v>
      </c>
      <c r="E50" s="53">
        <v>4945.5043739508837</v>
      </c>
      <c r="F50" s="63" t="s">
        <v>94</v>
      </c>
      <c r="G50" s="63" t="s">
        <v>105</v>
      </c>
      <c r="H50" s="63" t="s">
        <v>95</v>
      </c>
      <c r="I50" s="63" t="s">
        <v>134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63">
        <v>50</v>
      </c>
      <c r="B51" s="52" t="s">
        <v>66</v>
      </c>
      <c r="C51" s="51">
        <v>44135</v>
      </c>
      <c r="D51" s="121">
        <v>1050</v>
      </c>
      <c r="E51" s="53">
        <v>200870.36149086093</v>
      </c>
      <c r="F51" s="63" t="s">
        <v>119</v>
      </c>
      <c r="G51" s="63" t="s">
        <v>135</v>
      </c>
      <c r="H51" s="63" t="s">
        <v>130</v>
      </c>
      <c r="I51" s="63" t="s">
        <v>131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63">
        <v>51</v>
      </c>
      <c r="B52" s="52" t="s">
        <v>66</v>
      </c>
      <c r="C52" s="51">
        <v>44135</v>
      </c>
      <c r="D52" s="121">
        <v>1051</v>
      </c>
      <c r="E52" s="53">
        <v>22394.39157096995</v>
      </c>
      <c r="F52" s="63" t="s">
        <v>110</v>
      </c>
      <c r="G52" s="63" t="s">
        <v>135</v>
      </c>
      <c r="H52" s="63" t="s">
        <v>118</v>
      </c>
      <c r="I52" s="63" t="s">
        <v>105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63">
        <v>52</v>
      </c>
      <c r="B53" s="52" t="s">
        <v>66</v>
      </c>
      <c r="C53" s="51">
        <v>44135</v>
      </c>
      <c r="D53" s="121">
        <v>1052</v>
      </c>
      <c r="E53" s="53">
        <v>200000</v>
      </c>
      <c r="F53" s="63" t="s">
        <v>86</v>
      </c>
      <c r="G53" s="63" t="s">
        <v>105</v>
      </c>
      <c r="H53" s="63" t="s">
        <v>133</v>
      </c>
      <c r="I53" s="63" t="s">
        <v>131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63">
        <v>53</v>
      </c>
      <c r="B54" s="52" t="s">
        <v>66</v>
      </c>
      <c r="C54" s="51">
        <v>44165</v>
      </c>
      <c r="D54" s="121">
        <v>1053</v>
      </c>
      <c r="E54" s="53">
        <v>4823.3492769369623</v>
      </c>
      <c r="F54" s="63" t="s">
        <v>94</v>
      </c>
      <c r="G54" s="63" t="s">
        <v>105</v>
      </c>
      <c r="H54" s="63" t="s">
        <v>95</v>
      </c>
      <c r="I54" s="63" t="s">
        <v>134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63">
        <v>54</v>
      </c>
      <c r="B55" s="52" t="s">
        <v>66</v>
      </c>
      <c r="C55" s="51">
        <v>44165</v>
      </c>
      <c r="D55" s="121">
        <v>1054</v>
      </c>
      <c r="E55" s="53">
        <v>194390.67241051057</v>
      </c>
      <c r="F55" s="63" t="s">
        <v>119</v>
      </c>
      <c r="G55" s="63" t="s">
        <v>135</v>
      </c>
      <c r="H55" s="63" t="s">
        <v>130</v>
      </c>
      <c r="I55" s="63" t="s">
        <v>131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63">
        <v>55</v>
      </c>
      <c r="B56" s="52" t="s">
        <v>66</v>
      </c>
      <c r="C56" s="51">
        <v>44165</v>
      </c>
      <c r="D56" s="121">
        <v>1055</v>
      </c>
      <c r="E56" s="53">
        <v>20304.963624570519</v>
      </c>
      <c r="F56" s="63" t="s">
        <v>110</v>
      </c>
      <c r="G56" s="63" t="s">
        <v>135</v>
      </c>
      <c r="H56" s="63" t="s">
        <v>118</v>
      </c>
      <c r="I56" s="63" t="s">
        <v>105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63">
        <v>56</v>
      </c>
      <c r="B57" s="52" t="s">
        <v>66</v>
      </c>
      <c r="C57" s="51">
        <v>44165</v>
      </c>
      <c r="D57" s="121">
        <v>1056</v>
      </c>
      <c r="E57" s="53">
        <v>200000</v>
      </c>
      <c r="F57" s="63" t="s">
        <v>86</v>
      </c>
      <c r="G57" s="63" t="s">
        <v>105</v>
      </c>
      <c r="H57" s="63" t="s">
        <v>133</v>
      </c>
      <c r="I57" s="63" t="s">
        <v>131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63">
        <v>57</v>
      </c>
      <c r="B58" s="52" t="s">
        <v>66</v>
      </c>
      <c r="C58" s="51">
        <v>44196</v>
      </c>
      <c r="D58" s="121">
        <v>1057</v>
      </c>
      <c r="E58" s="53">
        <v>5023.0540977105265</v>
      </c>
      <c r="F58" s="63" t="s">
        <v>94</v>
      </c>
      <c r="G58" s="63" t="s">
        <v>105</v>
      </c>
      <c r="H58" s="63" t="s">
        <v>95</v>
      </c>
      <c r="I58" s="63" t="s">
        <v>134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63">
        <v>58</v>
      </c>
      <c r="B59" s="52" t="s">
        <v>66</v>
      </c>
      <c r="C59" s="51">
        <v>44196</v>
      </c>
      <c r="D59" s="121">
        <v>1058</v>
      </c>
      <c r="E59" s="53">
        <v>200870.36149086093</v>
      </c>
      <c r="F59" s="63" t="s">
        <v>119</v>
      </c>
      <c r="G59" s="63" t="s">
        <v>135</v>
      </c>
      <c r="H59" s="63" t="s">
        <v>130</v>
      </c>
      <c r="I59" s="63" t="s">
        <v>131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63">
        <v>59</v>
      </c>
      <c r="B60" s="52" t="s">
        <v>66</v>
      </c>
      <c r="C60" s="51">
        <v>44196</v>
      </c>
      <c r="D60" s="121">
        <v>1059</v>
      </c>
      <c r="E60" s="53">
        <v>19557.97214101674</v>
      </c>
      <c r="F60" s="63" t="s">
        <v>110</v>
      </c>
      <c r="G60" s="63" t="s">
        <v>135</v>
      </c>
      <c r="H60" s="63" t="s">
        <v>118</v>
      </c>
      <c r="I60" s="63" t="s">
        <v>105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63">
        <v>60</v>
      </c>
      <c r="B61" s="52" t="s">
        <v>66</v>
      </c>
      <c r="C61" s="51">
        <v>44196</v>
      </c>
      <c r="D61" s="121">
        <v>1060</v>
      </c>
      <c r="E61" s="53">
        <v>200000</v>
      </c>
      <c r="F61" s="63" t="s">
        <v>86</v>
      </c>
      <c r="G61" s="63" t="s">
        <v>105</v>
      </c>
      <c r="H61" s="63" t="s">
        <v>133</v>
      </c>
      <c r="I61" s="63" t="s">
        <v>131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63">
        <v>61</v>
      </c>
      <c r="B62" s="52" t="s">
        <v>66</v>
      </c>
      <c r="C62" s="51">
        <v>44227</v>
      </c>
      <c r="D62" s="121">
        <v>1061</v>
      </c>
      <c r="E62" s="53">
        <v>5062.9294476368232</v>
      </c>
      <c r="F62" s="63" t="s">
        <v>94</v>
      </c>
      <c r="G62" s="63" t="s">
        <v>105</v>
      </c>
      <c r="H62" s="63" t="s">
        <v>95</v>
      </c>
      <c r="I62" s="63" t="s">
        <v>134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63">
        <v>62</v>
      </c>
      <c r="B63" s="52" t="s">
        <v>66</v>
      </c>
      <c r="C63" s="51">
        <v>44227</v>
      </c>
      <c r="D63" s="121">
        <v>1062</v>
      </c>
      <c r="E63" s="53">
        <v>200870.36149086093</v>
      </c>
      <c r="F63" s="63" t="s">
        <v>119</v>
      </c>
      <c r="G63" s="63" t="s">
        <v>135</v>
      </c>
      <c r="H63" s="63" t="s">
        <v>130</v>
      </c>
      <c r="I63" s="63" t="s">
        <v>131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63">
        <v>63</v>
      </c>
      <c r="B64" s="52" t="s">
        <v>66</v>
      </c>
      <c r="C64" s="51">
        <v>44227</v>
      </c>
      <c r="D64" s="121">
        <v>1063</v>
      </c>
      <c r="E64" s="53">
        <v>18125.539031136781</v>
      </c>
      <c r="F64" s="63" t="s">
        <v>110</v>
      </c>
      <c r="G64" s="63" t="s">
        <v>135</v>
      </c>
      <c r="H64" s="63" t="s">
        <v>118</v>
      </c>
      <c r="I64" s="63" t="s">
        <v>105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63">
        <v>64</v>
      </c>
      <c r="B65" s="52" t="s">
        <v>66</v>
      </c>
      <c r="C65" s="51">
        <v>44227</v>
      </c>
      <c r="D65" s="121">
        <v>1064</v>
      </c>
      <c r="E65" s="53">
        <v>200000</v>
      </c>
      <c r="F65" s="63" t="s">
        <v>86</v>
      </c>
      <c r="G65" s="63" t="s">
        <v>105</v>
      </c>
      <c r="H65" s="63" t="s">
        <v>133</v>
      </c>
      <c r="I65" s="63" t="s">
        <v>131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63">
        <v>65</v>
      </c>
      <c r="B66" s="52" t="s">
        <v>66</v>
      </c>
      <c r="C66" s="51">
        <v>44255</v>
      </c>
      <c r="D66" s="121">
        <v>1065</v>
      </c>
      <c r="E66" s="53">
        <v>4607.5055007007904</v>
      </c>
      <c r="F66" s="63" t="s">
        <v>94</v>
      </c>
      <c r="G66" s="63" t="s">
        <v>105</v>
      </c>
      <c r="H66" s="63" t="s">
        <v>95</v>
      </c>
      <c r="I66" s="63" t="s">
        <v>134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63">
        <v>66</v>
      </c>
      <c r="B67" s="52" t="s">
        <v>66</v>
      </c>
      <c r="C67" s="51">
        <v>44255</v>
      </c>
      <c r="D67" s="121">
        <v>1066</v>
      </c>
      <c r="E67" s="53">
        <v>181431.29424980987</v>
      </c>
      <c r="F67" s="63" t="s">
        <v>119</v>
      </c>
      <c r="G67" s="63" t="s">
        <v>135</v>
      </c>
      <c r="H67" s="63" t="s">
        <v>130</v>
      </c>
      <c r="I67" s="63" t="s">
        <v>131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63">
        <v>67</v>
      </c>
      <c r="B68" s="52" t="s">
        <v>66</v>
      </c>
      <c r="C68" s="51">
        <v>44255</v>
      </c>
      <c r="D68" s="121">
        <v>1067</v>
      </c>
      <c r="E68" s="53">
        <v>15061.602242966183</v>
      </c>
      <c r="F68" s="63" t="s">
        <v>110</v>
      </c>
      <c r="G68" s="63" t="s">
        <v>135</v>
      </c>
      <c r="H68" s="63" t="s">
        <v>118</v>
      </c>
      <c r="I68" s="63" t="s">
        <v>105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63">
        <v>68</v>
      </c>
      <c r="B69" s="52" t="s">
        <v>66</v>
      </c>
      <c r="C69" s="51">
        <v>44255</v>
      </c>
      <c r="D69" s="121">
        <v>1068</v>
      </c>
      <c r="E69" s="53">
        <v>200000</v>
      </c>
      <c r="F69" s="63" t="s">
        <v>86</v>
      </c>
      <c r="G69" s="63" t="s">
        <v>105</v>
      </c>
      <c r="H69" s="63" t="s">
        <v>133</v>
      </c>
      <c r="I69" s="63" t="s">
        <v>131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63">
        <v>69</v>
      </c>
      <c r="B70" s="52" t="s">
        <v>66</v>
      </c>
      <c r="C70" s="51">
        <v>44286</v>
      </c>
      <c r="D70" s="121">
        <v>1069</v>
      </c>
      <c r="E70" s="53">
        <v>5139.6978777598124</v>
      </c>
      <c r="F70" s="63" t="s">
        <v>94</v>
      </c>
      <c r="G70" s="63" t="s">
        <v>105</v>
      </c>
      <c r="H70" s="63" t="s">
        <v>95</v>
      </c>
      <c r="I70" s="63" t="s">
        <v>134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63">
        <v>70</v>
      </c>
      <c r="B71" s="52" t="s">
        <v>66</v>
      </c>
      <c r="C71" s="51">
        <v>44286</v>
      </c>
      <c r="D71" s="121">
        <v>1070</v>
      </c>
      <c r="E71" s="53">
        <v>200870.36149086093</v>
      </c>
      <c r="F71" s="63" t="s">
        <v>119</v>
      </c>
      <c r="G71" s="63" t="s">
        <v>135</v>
      </c>
      <c r="H71" s="63" t="s">
        <v>130</v>
      </c>
      <c r="I71" s="63" t="s">
        <v>131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63">
        <v>71</v>
      </c>
      <c r="B72" s="52" t="s">
        <v>66</v>
      </c>
      <c r="C72" s="51">
        <v>44286</v>
      </c>
      <c r="D72" s="121">
        <v>1071</v>
      </c>
      <c r="E72" s="53">
        <v>15213.60720348428</v>
      </c>
      <c r="F72" s="63" t="s">
        <v>110</v>
      </c>
      <c r="G72" s="63" t="s">
        <v>135</v>
      </c>
      <c r="H72" s="63" t="s">
        <v>118</v>
      </c>
      <c r="I72" s="63" t="s">
        <v>105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63">
        <v>72</v>
      </c>
      <c r="B73" s="52" t="s">
        <v>66</v>
      </c>
      <c r="C73" s="51">
        <v>44286</v>
      </c>
      <c r="D73" s="121">
        <v>1072</v>
      </c>
      <c r="E73" s="53">
        <v>200000</v>
      </c>
      <c r="F73" s="63" t="s">
        <v>86</v>
      </c>
      <c r="G73" s="63" t="s">
        <v>105</v>
      </c>
      <c r="H73" s="63" t="s">
        <v>133</v>
      </c>
      <c r="I73" s="63" t="s">
        <v>131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63">
        <v>73</v>
      </c>
      <c r="B74" s="52" t="s">
        <v>66</v>
      </c>
      <c r="C74" s="51">
        <v>44316</v>
      </c>
      <c r="D74" s="121">
        <v>1073</v>
      </c>
      <c r="E74" s="53">
        <v>5012.7461564779514</v>
      </c>
      <c r="F74" s="63" t="s">
        <v>94</v>
      </c>
      <c r="G74" s="63" t="s">
        <v>105</v>
      </c>
      <c r="H74" s="63" t="s">
        <v>95</v>
      </c>
      <c r="I74" s="63" t="s">
        <v>134</v>
      </c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63">
        <v>74</v>
      </c>
      <c r="B75" s="52" t="s">
        <v>66</v>
      </c>
      <c r="C75" s="51">
        <v>44316</v>
      </c>
      <c r="D75" s="121">
        <v>1074</v>
      </c>
      <c r="E75" s="53">
        <v>194390.67241051057</v>
      </c>
      <c r="F75" s="63" t="s">
        <v>119</v>
      </c>
      <c r="G75" s="63" t="s">
        <v>135</v>
      </c>
      <c r="H75" s="63" t="s">
        <v>130</v>
      </c>
      <c r="I75" s="63" t="s">
        <v>131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63">
        <v>75</v>
      </c>
      <c r="B76" s="52" t="s">
        <v>66</v>
      </c>
      <c r="C76" s="51">
        <v>44316</v>
      </c>
      <c r="D76" s="121">
        <v>1075</v>
      </c>
      <c r="E76" s="53">
        <v>13301.546284736367</v>
      </c>
      <c r="F76" s="63" t="s">
        <v>110</v>
      </c>
      <c r="G76" s="63" t="s">
        <v>135</v>
      </c>
      <c r="H76" s="63" t="s">
        <v>118</v>
      </c>
      <c r="I76" s="63" t="s">
        <v>105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63">
        <v>76</v>
      </c>
      <c r="B77" s="52" t="s">
        <v>66</v>
      </c>
      <c r="C77" s="51">
        <v>44316</v>
      </c>
      <c r="D77" s="121">
        <v>1076</v>
      </c>
      <c r="E77" s="53">
        <v>200000</v>
      </c>
      <c r="F77" s="63" t="s">
        <v>86</v>
      </c>
      <c r="G77" s="63" t="s">
        <v>105</v>
      </c>
      <c r="H77" s="63" t="s">
        <v>133</v>
      </c>
      <c r="I77" s="63" t="s">
        <v>131</v>
      </c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63">
        <v>77</v>
      </c>
      <c r="B78" s="52" t="s">
        <v>66</v>
      </c>
      <c r="C78" s="51">
        <v>44347</v>
      </c>
      <c r="D78" s="121">
        <v>1077</v>
      </c>
      <c r="E78" s="53">
        <v>5220.292721175123</v>
      </c>
      <c r="F78" s="63" t="s">
        <v>94</v>
      </c>
      <c r="G78" s="63" t="s">
        <v>105</v>
      </c>
      <c r="H78" s="63" t="s">
        <v>95</v>
      </c>
      <c r="I78" s="63" t="s">
        <v>134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63">
        <v>78</v>
      </c>
      <c r="B79" s="52" t="s">
        <v>66</v>
      </c>
      <c r="C79" s="51">
        <v>44347</v>
      </c>
      <c r="D79" s="121">
        <v>1078</v>
      </c>
      <c r="E79" s="53">
        <v>200870.36149086093</v>
      </c>
      <c r="F79" s="63" t="s">
        <v>119</v>
      </c>
      <c r="G79" s="63" t="s">
        <v>135</v>
      </c>
      <c r="H79" s="63" t="s">
        <v>130</v>
      </c>
      <c r="I79" s="63" t="s">
        <v>131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63">
        <v>79</v>
      </c>
      <c r="B80" s="52" t="s">
        <v>66</v>
      </c>
      <c r="C80" s="51">
        <v>44347</v>
      </c>
      <c r="D80" s="121">
        <v>1079</v>
      </c>
      <c r="E80" s="53">
        <v>12264.586954287952</v>
      </c>
      <c r="F80" s="63" t="s">
        <v>110</v>
      </c>
      <c r="G80" s="63" t="s">
        <v>135</v>
      </c>
      <c r="H80" s="63" t="s">
        <v>118</v>
      </c>
      <c r="I80" s="63" t="s">
        <v>105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63">
        <v>80</v>
      </c>
      <c r="B81" s="52" t="s">
        <v>66</v>
      </c>
      <c r="C81" s="51">
        <v>44347</v>
      </c>
      <c r="D81" s="121">
        <v>1080</v>
      </c>
      <c r="E81" s="53">
        <v>200000</v>
      </c>
      <c r="F81" s="63" t="s">
        <v>86</v>
      </c>
      <c r="G81" s="63" t="s">
        <v>105</v>
      </c>
      <c r="H81" s="63" t="s">
        <v>133</v>
      </c>
      <c r="I81" s="63" t="s">
        <v>131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63">
        <v>81</v>
      </c>
      <c r="B82" s="52" t="s">
        <v>66</v>
      </c>
      <c r="C82" s="51">
        <v>44377</v>
      </c>
      <c r="D82" s="121">
        <v>1081</v>
      </c>
      <c r="E82" s="53">
        <v>5091.3502886994975</v>
      </c>
      <c r="F82" s="63" t="s">
        <v>94</v>
      </c>
      <c r="G82" s="63" t="s">
        <v>105</v>
      </c>
      <c r="H82" s="63" t="s">
        <v>95</v>
      </c>
      <c r="I82" s="63" t="s">
        <v>134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63">
        <v>82</v>
      </c>
      <c r="B83" s="52" t="s">
        <v>66</v>
      </c>
      <c r="C83" s="51">
        <v>44377</v>
      </c>
      <c r="D83" s="121">
        <v>1082</v>
      </c>
      <c r="E83" s="53">
        <v>194390.67241051057</v>
      </c>
      <c r="F83" s="63" t="s">
        <v>119</v>
      </c>
      <c r="G83" s="63" t="s">
        <v>135</v>
      </c>
      <c r="H83" s="63" t="s">
        <v>130</v>
      </c>
      <c r="I83" s="63" t="s">
        <v>131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63">
        <v>83</v>
      </c>
      <c r="B84" s="52" t="s">
        <v>66</v>
      </c>
      <c r="C84" s="51">
        <v>44377</v>
      </c>
      <c r="D84" s="121">
        <v>1083</v>
      </c>
      <c r="E84" s="53">
        <v>10425.367514871061</v>
      </c>
      <c r="F84" s="63" t="s">
        <v>110</v>
      </c>
      <c r="G84" s="63" t="s">
        <v>135</v>
      </c>
      <c r="H84" s="63" t="s">
        <v>118</v>
      </c>
      <c r="I84" s="63" t="s">
        <v>105</v>
      </c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63">
        <v>84</v>
      </c>
      <c r="B85" s="52" t="s">
        <v>66</v>
      </c>
      <c r="C85" s="51">
        <v>44377</v>
      </c>
      <c r="D85" s="121">
        <v>1084</v>
      </c>
      <c r="E85" s="53">
        <v>200000</v>
      </c>
      <c r="F85" s="63" t="s">
        <v>86</v>
      </c>
      <c r="G85" s="63" t="s">
        <v>105</v>
      </c>
      <c r="H85" s="63" t="s">
        <v>133</v>
      </c>
      <c r="I85" s="63" t="s">
        <v>131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63">
        <v>85</v>
      </c>
      <c r="B86" s="52" t="s">
        <v>66</v>
      </c>
      <c r="C86" s="51">
        <v>44408</v>
      </c>
      <c r="D86" s="121">
        <v>1085</v>
      </c>
      <c r="E86" s="53">
        <v>5302.15136042831</v>
      </c>
      <c r="F86" s="63" t="s">
        <v>94</v>
      </c>
      <c r="G86" s="63" t="s">
        <v>105</v>
      </c>
      <c r="H86" s="63" t="s">
        <v>95</v>
      </c>
      <c r="I86" s="63" t="s">
        <v>134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63">
        <v>86</v>
      </c>
      <c r="B87" s="52" t="s">
        <v>66</v>
      </c>
      <c r="C87" s="51">
        <v>44408</v>
      </c>
      <c r="D87" s="121">
        <v>1086</v>
      </c>
      <c r="E87" s="53">
        <v>200870.36149086093</v>
      </c>
      <c r="F87" s="63" t="s">
        <v>119</v>
      </c>
      <c r="G87" s="63" t="s">
        <v>135</v>
      </c>
      <c r="H87" s="63" t="s">
        <v>130</v>
      </c>
      <c r="I87" s="63" t="s">
        <v>131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63">
        <v>87</v>
      </c>
      <c r="B88" s="52" t="s">
        <v>66</v>
      </c>
      <c r="C88" s="51">
        <v>44408</v>
      </c>
      <c r="D88" s="121">
        <v>1087</v>
      </c>
      <c r="E88" s="53">
        <v>9269.3235540613532</v>
      </c>
      <c r="F88" s="63" t="s">
        <v>110</v>
      </c>
      <c r="G88" s="63" t="s">
        <v>135</v>
      </c>
      <c r="H88" s="63" t="s">
        <v>118</v>
      </c>
      <c r="I88" s="63" t="s">
        <v>105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63">
        <v>88</v>
      </c>
      <c r="B89" s="52" t="s">
        <v>66</v>
      </c>
      <c r="C89" s="51">
        <v>44408</v>
      </c>
      <c r="D89" s="121">
        <v>1088</v>
      </c>
      <c r="E89" s="53">
        <v>200000</v>
      </c>
      <c r="F89" s="63" t="s">
        <v>86</v>
      </c>
      <c r="G89" s="63" t="s">
        <v>105</v>
      </c>
      <c r="H89" s="63" t="s">
        <v>133</v>
      </c>
      <c r="I89" s="63" t="s">
        <v>131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63">
        <v>89</v>
      </c>
      <c r="B90" s="52" t="s">
        <v>66</v>
      </c>
      <c r="C90" s="51">
        <v>44439</v>
      </c>
      <c r="D90" s="121">
        <v>1089</v>
      </c>
      <c r="E90" s="53">
        <v>5344.2423148050439</v>
      </c>
      <c r="F90" s="63" t="s">
        <v>94</v>
      </c>
      <c r="G90" s="63" t="s">
        <v>105</v>
      </c>
      <c r="H90" s="63" t="s">
        <v>95</v>
      </c>
      <c r="I90" s="63" t="s">
        <v>134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63">
        <v>90</v>
      </c>
      <c r="B91" s="52" t="s">
        <v>66</v>
      </c>
      <c r="C91" s="51">
        <v>44439</v>
      </c>
      <c r="D91" s="121">
        <v>1090</v>
      </c>
      <c r="E91" s="53">
        <v>200870.36149086093</v>
      </c>
      <c r="F91" s="63" t="s">
        <v>119</v>
      </c>
      <c r="G91" s="63" t="s">
        <v>135</v>
      </c>
      <c r="H91" s="63" t="s">
        <v>130</v>
      </c>
      <c r="I91" s="63" t="s">
        <v>131</v>
      </c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63">
        <v>91</v>
      </c>
      <c r="B92" s="52" t="s">
        <v>66</v>
      </c>
      <c r="C92" s="51">
        <v>44439</v>
      </c>
      <c r="D92" s="121">
        <v>1091</v>
      </c>
      <c r="E92" s="53">
        <v>7755.2143453989411</v>
      </c>
      <c r="F92" s="63" t="s">
        <v>110</v>
      </c>
      <c r="G92" s="63" t="s">
        <v>135</v>
      </c>
      <c r="H92" s="63" t="s">
        <v>118</v>
      </c>
      <c r="I92" s="63" t="s">
        <v>105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63">
        <v>92</v>
      </c>
      <c r="B93" s="52" t="s">
        <v>66</v>
      </c>
      <c r="C93" s="51">
        <v>44439</v>
      </c>
      <c r="D93" s="121">
        <v>1092</v>
      </c>
      <c r="E93" s="53">
        <v>200000</v>
      </c>
      <c r="F93" s="63" t="s">
        <v>86</v>
      </c>
      <c r="G93" s="63" t="s">
        <v>105</v>
      </c>
      <c r="H93" s="63" t="s">
        <v>133</v>
      </c>
      <c r="I93" s="63" t="s">
        <v>131</v>
      </c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63">
        <v>93</v>
      </c>
      <c r="B94" s="52" t="s">
        <v>66</v>
      </c>
      <c r="C94" s="51">
        <v>44469</v>
      </c>
      <c r="D94" s="121">
        <v>1093</v>
      </c>
      <c r="E94" s="53">
        <v>5212.2382988204481</v>
      </c>
      <c r="F94" s="63" t="s">
        <v>94</v>
      </c>
      <c r="G94" s="63" t="s">
        <v>105</v>
      </c>
      <c r="H94" s="63" t="s">
        <v>95</v>
      </c>
      <c r="I94" s="63" t="s">
        <v>134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63">
        <v>94</v>
      </c>
      <c r="B95" s="52" t="s">
        <v>66</v>
      </c>
      <c r="C95" s="51">
        <v>44469</v>
      </c>
      <c r="D95" s="121">
        <v>1094</v>
      </c>
      <c r="E95" s="53">
        <v>194390.67241051057</v>
      </c>
      <c r="F95" s="63" t="s">
        <v>119</v>
      </c>
      <c r="G95" s="63" t="s">
        <v>135</v>
      </c>
      <c r="H95" s="63" t="s">
        <v>130</v>
      </c>
      <c r="I95" s="63" t="s">
        <v>131</v>
      </c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63">
        <v>95</v>
      </c>
      <c r="B96" s="52" t="s">
        <v>66</v>
      </c>
      <c r="C96" s="51">
        <v>44469</v>
      </c>
      <c r="D96" s="121">
        <v>1095</v>
      </c>
      <c r="E96" s="53">
        <v>6027.3774479554268</v>
      </c>
      <c r="F96" s="63" t="s">
        <v>110</v>
      </c>
      <c r="G96" s="63" t="s">
        <v>135</v>
      </c>
      <c r="H96" s="63" t="s">
        <v>118</v>
      </c>
      <c r="I96" s="63" t="s">
        <v>105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63">
        <v>96</v>
      </c>
      <c r="B97" s="52" t="s">
        <v>66</v>
      </c>
      <c r="C97" s="51">
        <v>44469</v>
      </c>
      <c r="D97" s="121">
        <v>1096</v>
      </c>
      <c r="E97" s="53">
        <v>200000</v>
      </c>
      <c r="F97" s="63" t="s">
        <v>86</v>
      </c>
      <c r="G97" s="63" t="s">
        <v>105</v>
      </c>
      <c r="H97" s="63" t="s">
        <v>133</v>
      </c>
      <c r="I97" s="63" t="s">
        <v>131</v>
      </c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63">
        <v>97</v>
      </c>
      <c r="B98" s="52" t="s">
        <v>66</v>
      </c>
      <c r="C98" s="51">
        <v>44500</v>
      </c>
      <c r="D98" s="121">
        <v>1097</v>
      </c>
      <c r="E98" s="53">
        <v>5428.0445893316064</v>
      </c>
      <c r="F98" s="63" t="s">
        <v>94</v>
      </c>
      <c r="G98" s="63" t="s">
        <v>105</v>
      </c>
      <c r="H98" s="63" t="s">
        <v>95</v>
      </c>
      <c r="I98" s="63" t="s">
        <v>134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63">
        <v>98</v>
      </c>
      <c r="B99" s="52" t="s">
        <v>66</v>
      </c>
      <c r="C99" s="51">
        <v>44500</v>
      </c>
      <c r="D99" s="121">
        <v>1098</v>
      </c>
      <c r="E99" s="53">
        <v>200870.36149086093</v>
      </c>
      <c r="F99" s="63" t="s">
        <v>119</v>
      </c>
      <c r="G99" s="63" t="s">
        <v>135</v>
      </c>
      <c r="H99" s="63" t="s">
        <v>130</v>
      </c>
      <c r="I99" s="63" t="s">
        <v>131</v>
      </c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63">
        <v>99</v>
      </c>
      <c r="B100" s="52" t="s">
        <v>66</v>
      </c>
      <c r="C100" s="51">
        <v>44500</v>
      </c>
      <c r="D100" s="121">
        <v>1099</v>
      </c>
      <c r="E100" s="53">
        <v>4689.2401392145548</v>
      </c>
      <c r="F100" s="63" t="s">
        <v>110</v>
      </c>
      <c r="G100" s="63" t="s">
        <v>135</v>
      </c>
      <c r="H100" s="63" t="s">
        <v>118</v>
      </c>
      <c r="I100" s="63" t="s">
        <v>105</v>
      </c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63">
        <v>100</v>
      </c>
      <c r="B101" s="52" t="s">
        <v>66</v>
      </c>
      <c r="C101" s="51">
        <v>44500</v>
      </c>
      <c r="D101" s="121">
        <v>1100</v>
      </c>
      <c r="E101" s="53">
        <v>200000</v>
      </c>
      <c r="F101" s="63" t="s">
        <v>86</v>
      </c>
      <c r="G101" s="63" t="s">
        <v>105</v>
      </c>
      <c r="H101" s="63" t="s">
        <v>133</v>
      </c>
      <c r="I101" s="63" t="s">
        <v>131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63">
        <v>101</v>
      </c>
      <c r="B102" s="52" t="s">
        <v>66</v>
      </c>
      <c r="C102" s="51">
        <v>44530</v>
      </c>
      <c r="D102" s="121">
        <v>1101</v>
      </c>
      <c r="E102" s="53">
        <v>5293.970637866063</v>
      </c>
      <c r="F102" s="63" t="s">
        <v>94</v>
      </c>
      <c r="G102" s="63" t="s">
        <v>105</v>
      </c>
      <c r="H102" s="63" t="s">
        <v>95</v>
      </c>
      <c r="I102" s="63" t="s">
        <v>134</v>
      </c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63">
        <v>102</v>
      </c>
      <c r="B103" s="52" t="s">
        <v>66</v>
      </c>
      <c r="C103" s="51">
        <v>44530</v>
      </c>
      <c r="D103" s="121">
        <v>1102</v>
      </c>
      <c r="E103" s="53">
        <v>194390.67241051057</v>
      </c>
      <c r="F103" s="63" t="s">
        <v>119</v>
      </c>
      <c r="G103" s="63" t="s">
        <v>135</v>
      </c>
      <c r="H103" s="63" t="s">
        <v>130</v>
      </c>
      <c r="I103" s="63" t="s">
        <v>131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63">
        <v>103</v>
      </c>
      <c r="B104" s="52" t="s">
        <v>66</v>
      </c>
      <c r="C104" s="51">
        <v>44530</v>
      </c>
      <c r="D104" s="121">
        <v>1103</v>
      </c>
      <c r="E104" s="53">
        <v>3037.1335107747582</v>
      </c>
      <c r="F104" s="63" t="s">
        <v>110</v>
      </c>
      <c r="G104" s="63" t="s">
        <v>135</v>
      </c>
      <c r="H104" s="63" t="s">
        <v>118</v>
      </c>
      <c r="I104" s="63" t="s">
        <v>105</v>
      </c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63">
        <v>104</v>
      </c>
      <c r="B105" s="52" t="s">
        <v>66</v>
      </c>
      <c r="C105" s="51">
        <v>44530</v>
      </c>
      <c r="D105" s="121">
        <v>1104</v>
      </c>
      <c r="E105" s="53">
        <v>200000</v>
      </c>
      <c r="F105" s="63" t="s">
        <v>86</v>
      </c>
      <c r="G105" s="63" t="s">
        <v>105</v>
      </c>
      <c r="H105" s="63" t="s">
        <v>133</v>
      </c>
      <c r="I105" s="63" t="s">
        <v>131</v>
      </c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63">
        <v>105</v>
      </c>
      <c r="B106" s="52" t="s">
        <v>66</v>
      </c>
      <c r="C106" s="51">
        <v>44561</v>
      </c>
      <c r="D106" s="121">
        <v>1105</v>
      </c>
      <c r="E106" s="53">
        <v>5513.160954949446</v>
      </c>
      <c r="F106" s="63" t="s">
        <v>94</v>
      </c>
      <c r="G106" s="63" t="s">
        <v>105</v>
      </c>
      <c r="H106" s="63" t="s">
        <v>95</v>
      </c>
      <c r="I106" s="63" t="s">
        <v>134</v>
      </c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63">
        <v>106</v>
      </c>
      <c r="B107" s="52" t="s">
        <v>66</v>
      </c>
      <c r="C107" s="51">
        <v>44561</v>
      </c>
      <c r="D107" s="121">
        <v>1106</v>
      </c>
      <c r="E107" s="53">
        <v>200870.36149086093</v>
      </c>
      <c r="F107" s="63" t="s">
        <v>119</v>
      </c>
      <c r="G107" s="63" t="s">
        <v>135</v>
      </c>
      <c r="H107" s="63" t="s">
        <v>130</v>
      </c>
      <c r="I107" s="63" t="s">
        <v>131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63">
        <v>107</v>
      </c>
      <c r="B108" s="52" t="s">
        <v>66</v>
      </c>
      <c r="C108" s="51">
        <v>44561</v>
      </c>
      <c r="D108" s="121">
        <v>1107</v>
      </c>
      <c r="E108" s="53">
        <v>1575.1888442712661</v>
      </c>
      <c r="F108" s="63" t="s">
        <v>110</v>
      </c>
      <c r="G108" s="63" t="s">
        <v>135</v>
      </c>
      <c r="H108" s="63" t="s">
        <v>118</v>
      </c>
      <c r="I108" s="63" t="s">
        <v>105</v>
      </c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63">
        <v>108</v>
      </c>
      <c r="B109" s="52" t="s">
        <v>66</v>
      </c>
      <c r="C109" s="51">
        <v>44561</v>
      </c>
      <c r="D109" s="121">
        <v>1108</v>
      </c>
      <c r="E109" s="53">
        <v>200000</v>
      </c>
      <c r="F109" s="63" t="s">
        <v>86</v>
      </c>
      <c r="G109" s="63" t="s">
        <v>105</v>
      </c>
      <c r="H109" s="63" t="s">
        <v>133</v>
      </c>
      <c r="I109" s="63" t="s">
        <v>131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72"/>
      <c r="E110" s="41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72"/>
      <c r="E111" s="41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72"/>
      <c r="E112" s="41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72"/>
      <c r="E113" s="41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72"/>
      <c r="E114" s="41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72"/>
      <c r="E115" s="41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72"/>
      <c r="E116" s="41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72"/>
      <c r="E117" s="41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72"/>
      <c r="E118" s="41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72"/>
      <c r="E119" s="41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72"/>
      <c r="E120" s="41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72"/>
      <c r="E121" s="41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72"/>
      <c r="E122" s="41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72"/>
      <c r="E123" s="41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72"/>
      <c r="E124" s="41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72"/>
      <c r="E125" s="41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72"/>
      <c r="E126" s="41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72"/>
      <c r="E127" s="41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72"/>
      <c r="E128" s="41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72"/>
      <c r="E129" s="41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72"/>
      <c r="E130" s="41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72"/>
      <c r="E131" s="41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72"/>
      <c r="E132" s="41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72"/>
      <c r="E133" s="41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72"/>
      <c r="E134" s="41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72"/>
      <c r="E135" s="41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72"/>
      <c r="E136" s="41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72"/>
      <c r="E137" s="41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72"/>
      <c r="E138" s="41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72"/>
      <c r="E139" s="41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72"/>
      <c r="E140" s="41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72"/>
      <c r="E141" s="41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72"/>
      <c r="E142" s="41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72"/>
      <c r="E143" s="41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72"/>
      <c r="E144" s="41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72"/>
      <c r="E145" s="41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72"/>
      <c r="E146" s="41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72"/>
      <c r="E147" s="41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72"/>
      <c r="E148" s="41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72"/>
      <c r="E149" s="41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72"/>
      <c r="E150" s="41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72"/>
      <c r="E151" s="41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72"/>
      <c r="E152" s="41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72"/>
      <c r="E153" s="41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72"/>
      <c r="E154" s="41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72"/>
      <c r="E155" s="41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72"/>
      <c r="E156" s="41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72"/>
      <c r="E157" s="41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72"/>
      <c r="E158" s="41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72"/>
      <c r="E159" s="41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72"/>
      <c r="E160" s="41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72"/>
      <c r="E161" s="41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72"/>
      <c r="E162" s="41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72"/>
      <c r="E163" s="41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72"/>
      <c r="E164" s="41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72"/>
      <c r="E165" s="41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72"/>
      <c r="E166" s="41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72"/>
      <c r="E167" s="41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72"/>
      <c r="E168" s="41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72"/>
      <c r="E169" s="41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72"/>
      <c r="E170" s="41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72"/>
      <c r="E171" s="41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72"/>
      <c r="E172" s="41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72"/>
      <c r="E173" s="41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72"/>
      <c r="E174" s="41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72"/>
      <c r="E175" s="41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72"/>
      <c r="E176" s="41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72"/>
      <c r="E177" s="41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72"/>
      <c r="E178" s="41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72"/>
      <c r="E179" s="41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72"/>
      <c r="E180" s="41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72"/>
      <c r="E181" s="41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72"/>
      <c r="E182" s="41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72"/>
      <c r="E183" s="41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72"/>
      <c r="E184" s="41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72"/>
      <c r="E185" s="41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72"/>
      <c r="E186" s="41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72"/>
      <c r="E187" s="41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72"/>
      <c r="E188" s="41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72"/>
      <c r="E189" s="41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72"/>
      <c r="E190" s="41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72"/>
      <c r="E191" s="41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72"/>
      <c r="E192" s="41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72"/>
      <c r="E193" s="41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72"/>
      <c r="E194" s="41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72"/>
      <c r="E195" s="41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72"/>
      <c r="E196" s="41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72"/>
      <c r="E197" s="41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72"/>
      <c r="E198" s="41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72"/>
      <c r="E199" s="41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72"/>
      <c r="E200" s="41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72"/>
      <c r="E201" s="41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72"/>
      <c r="E202" s="41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72"/>
      <c r="E203" s="41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72"/>
      <c r="E204" s="41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72"/>
      <c r="E205" s="41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72"/>
      <c r="E206" s="41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72"/>
      <c r="E207" s="41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72"/>
      <c r="E208" s="41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72"/>
      <c r="E209" s="41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72"/>
      <c r="E210" s="41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72"/>
      <c r="E211" s="41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72"/>
      <c r="E212" s="41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72"/>
      <c r="E213" s="41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72"/>
      <c r="E214" s="41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72"/>
      <c r="E215" s="41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72"/>
      <c r="E216" s="41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72"/>
      <c r="E217" s="41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72"/>
      <c r="E218" s="41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72"/>
      <c r="E219" s="41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72"/>
      <c r="E220" s="41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72"/>
      <c r="E221" s="41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72"/>
      <c r="E222" s="41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72"/>
      <c r="E223" s="41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72"/>
      <c r="E224" s="41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72"/>
      <c r="E225" s="41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72"/>
      <c r="E226" s="41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72"/>
      <c r="E227" s="41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72"/>
      <c r="E228" s="41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72"/>
      <c r="E229" s="41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72"/>
      <c r="E230" s="41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72"/>
      <c r="E231" s="41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72"/>
      <c r="E232" s="41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72"/>
      <c r="E233" s="41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72"/>
      <c r="E234" s="41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72"/>
      <c r="E235" s="41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72"/>
      <c r="E236" s="41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72"/>
      <c r="E237" s="41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72"/>
      <c r="E238" s="41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72"/>
      <c r="E239" s="41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72"/>
      <c r="E240" s="41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72"/>
      <c r="E241" s="41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72"/>
      <c r="E242" s="41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72"/>
      <c r="E243" s="41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72"/>
      <c r="E244" s="41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72"/>
      <c r="E245" s="41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72"/>
      <c r="E246" s="41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72"/>
      <c r="E247" s="41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72"/>
      <c r="E248" s="41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72"/>
      <c r="E249" s="41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72"/>
      <c r="E250" s="41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72"/>
      <c r="E251" s="41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72"/>
      <c r="E252" s="41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72"/>
      <c r="E253" s="41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72"/>
      <c r="E254" s="41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72"/>
      <c r="E255" s="41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72"/>
      <c r="E256" s="41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72"/>
      <c r="E257" s="41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72"/>
      <c r="E258" s="41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72"/>
      <c r="E259" s="41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72"/>
      <c r="E260" s="41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72"/>
      <c r="E261" s="41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72"/>
      <c r="E262" s="41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72"/>
      <c r="E263" s="41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72"/>
      <c r="E264" s="41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72"/>
      <c r="E265" s="41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72"/>
      <c r="E266" s="41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72"/>
      <c r="E267" s="41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72"/>
      <c r="E268" s="41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72"/>
      <c r="E269" s="41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72"/>
      <c r="E270" s="41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72"/>
      <c r="E271" s="41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72"/>
      <c r="E272" s="41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72"/>
      <c r="E273" s="41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72"/>
      <c r="E274" s="41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72"/>
      <c r="E275" s="41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72"/>
      <c r="E276" s="41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72"/>
      <c r="E277" s="41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72"/>
      <c r="E278" s="41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72"/>
      <c r="E279" s="41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72"/>
      <c r="E280" s="41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72"/>
      <c r="E281" s="41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72"/>
      <c r="E282" s="41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72"/>
      <c r="E283" s="41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72"/>
      <c r="E284" s="41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72"/>
      <c r="E285" s="41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72"/>
      <c r="E286" s="41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72"/>
      <c r="E287" s="41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72"/>
      <c r="E288" s="41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72"/>
      <c r="E289" s="41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72"/>
      <c r="E290" s="41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72"/>
      <c r="E291" s="41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72"/>
      <c r="E292" s="41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72"/>
      <c r="E293" s="41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72"/>
      <c r="E294" s="41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72"/>
      <c r="E295" s="41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72"/>
      <c r="E296" s="41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72"/>
      <c r="E297" s="41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72"/>
      <c r="E298" s="41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72"/>
      <c r="E299" s="41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72"/>
      <c r="E300" s="41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72"/>
      <c r="E301" s="41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72"/>
      <c r="E302" s="41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72"/>
      <c r="E303" s="41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72"/>
      <c r="E304" s="41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72"/>
      <c r="E305" s="41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72"/>
      <c r="E306" s="41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72"/>
      <c r="E307" s="41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72"/>
      <c r="E308" s="41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72"/>
      <c r="E309" s="41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72"/>
      <c r="E310" s="41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72"/>
      <c r="E311" s="41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72"/>
      <c r="E312" s="41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72"/>
      <c r="E313" s="41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72"/>
      <c r="E314" s="41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72"/>
      <c r="E315" s="41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72"/>
      <c r="E316" s="41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72"/>
      <c r="E317" s="41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72"/>
      <c r="E318" s="41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72"/>
      <c r="E319" s="41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72"/>
      <c r="E320" s="41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72"/>
      <c r="E321" s="41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72"/>
      <c r="E322" s="41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72"/>
      <c r="E323" s="41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72"/>
      <c r="E324" s="41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72"/>
      <c r="E325" s="41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72"/>
      <c r="E326" s="41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72"/>
      <c r="E327" s="41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72"/>
      <c r="E328" s="41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72"/>
      <c r="E329" s="41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72"/>
      <c r="E330" s="41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72"/>
      <c r="E331" s="41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72"/>
      <c r="E332" s="41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72"/>
      <c r="E333" s="41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72"/>
      <c r="E334" s="41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72"/>
      <c r="E335" s="41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72"/>
      <c r="E336" s="41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72"/>
      <c r="E337" s="41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72"/>
      <c r="E338" s="41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72"/>
      <c r="E339" s="41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72"/>
      <c r="E340" s="41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72"/>
      <c r="E341" s="41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72"/>
      <c r="E342" s="41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72"/>
      <c r="E343" s="41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72"/>
      <c r="E344" s="41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72"/>
      <c r="E345" s="41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72"/>
      <c r="E346" s="41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72"/>
      <c r="E347" s="41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72"/>
      <c r="E348" s="41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72"/>
      <c r="E349" s="41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72"/>
      <c r="E350" s="41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72"/>
      <c r="E351" s="41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72"/>
      <c r="E352" s="41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72"/>
      <c r="E353" s="41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72"/>
      <c r="E354" s="41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72"/>
      <c r="E355" s="41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72"/>
      <c r="E356" s="41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72"/>
      <c r="E357" s="41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72"/>
      <c r="E358" s="41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72"/>
      <c r="E359" s="41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72"/>
      <c r="E360" s="41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72"/>
      <c r="E361" s="41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72"/>
      <c r="E362" s="41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72"/>
      <c r="E363" s="41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72"/>
      <c r="E364" s="41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72"/>
      <c r="E365" s="41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72"/>
      <c r="E366" s="41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72"/>
      <c r="E367" s="41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72"/>
      <c r="E368" s="41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72"/>
      <c r="E369" s="41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72"/>
      <c r="E370" s="41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72"/>
      <c r="E371" s="41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72"/>
      <c r="E372" s="41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72"/>
      <c r="E373" s="41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72"/>
      <c r="E374" s="41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72"/>
      <c r="E375" s="41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72"/>
      <c r="E376" s="41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72"/>
      <c r="E377" s="41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72"/>
      <c r="E378" s="41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72"/>
      <c r="E379" s="41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72"/>
      <c r="E380" s="41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72"/>
      <c r="E381" s="41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72"/>
      <c r="E382" s="41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72"/>
      <c r="E383" s="41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72"/>
      <c r="E384" s="41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72"/>
      <c r="E385" s="41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72"/>
      <c r="E386" s="41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72"/>
      <c r="E387" s="41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72"/>
      <c r="E388" s="41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72"/>
      <c r="E389" s="41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72"/>
      <c r="E390" s="41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72"/>
      <c r="E391" s="41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72"/>
      <c r="E392" s="41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72"/>
      <c r="E393" s="41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72"/>
      <c r="E394" s="41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72"/>
      <c r="E395" s="41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72"/>
      <c r="E396" s="41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72"/>
      <c r="E397" s="41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72"/>
      <c r="E398" s="41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72"/>
      <c r="E399" s="41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72"/>
      <c r="E400" s="41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72"/>
      <c r="E401" s="41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72"/>
      <c r="E402" s="41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72"/>
      <c r="E403" s="41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72"/>
      <c r="E404" s="41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72"/>
      <c r="E405" s="41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72"/>
      <c r="E406" s="41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72"/>
      <c r="E407" s="41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72"/>
      <c r="E408" s="41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72"/>
      <c r="E409" s="41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72"/>
      <c r="E410" s="41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72"/>
      <c r="E411" s="41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72"/>
      <c r="E412" s="41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72"/>
      <c r="E413" s="41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72"/>
      <c r="E414" s="41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72"/>
      <c r="E415" s="41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72"/>
      <c r="E416" s="41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72"/>
      <c r="E417" s="41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72"/>
      <c r="E418" s="41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72"/>
      <c r="E419" s="41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72"/>
      <c r="E420" s="41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72"/>
      <c r="E421" s="41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72"/>
      <c r="E422" s="41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72"/>
      <c r="E423" s="41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72"/>
      <c r="E424" s="41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72"/>
      <c r="E425" s="41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72"/>
      <c r="E426" s="41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72"/>
      <c r="E427" s="41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72"/>
      <c r="E428" s="41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72"/>
      <c r="E429" s="41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72"/>
      <c r="E430" s="41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72"/>
      <c r="E431" s="41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72"/>
      <c r="E432" s="41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72"/>
      <c r="E433" s="41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72"/>
      <c r="E434" s="41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72"/>
      <c r="E435" s="41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72"/>
      <c r="E436" s="41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72"/>
      <c r="E437" s="41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72"/>
      <c r="E438" s="41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72"/>
      <c r="E439" s="41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72"/>
      <c r="E440" s="41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72"/>
      <c r="E441" s="41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72"/>
      <c r="E442" s="41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72"/>
      <c r="E443" s="41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72"/>
      <c r="E444" s="41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72"/>
      <c r="E445" s="41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72"/>
      <c r="E446" s="41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72"/>
      <c r="E447" s="41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72"/>
      <c r="E448" s="41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72"/>
      <c r="E449" s="41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72"/>
      <c r="E450" s="41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72"/>
      <c r="E451" s="41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72"/>
      <c r="E452" s="41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72"/>
      <c r="E453" s="41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72"/>
      <c r="E454" s="41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72"/>
      <c r="E455" s="41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72"/>
      <c r="E456" s="41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72"/>
      <c r="E457" s="41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72"/>
      <c r="E458" s="41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72"/>
      <c r="E459" s="41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72"/>
      <c r="E460" s="41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72"/>
      <c r="E461" s="41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72"/>
      <c r="E462" s="41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72"/>
      <c r="E463" s="41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72"/>
      <c r="E464" s="41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72"/>
      <c r="E465" s="41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72"/>
      <c r="E466" s="41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72"/>
      <c r="E467" s="41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72"/>
      <c r="E468" s="41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72"/>
      <c r="E469" s="41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72"/>
      <c r="E470" s="41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72"/>
      <c r="E471" s="41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72"/>
      <c r="E472" s="41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72"/>
      <c r="E473" s="41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72"/>
      <c r="E474" s="41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72"/>
      <c r="E475" s="41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72"/>
      <c r="E476" s="41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72"/>
      <c r="E477" s="41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72"/>
      <c r="E478" s="41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72"/>
      <c r="E479" s="41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72"/>
      <c r="E480" s="41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72"/>
      <c r="E481" s="41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72"/>
      <c r="E482" s="41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72"/>
      <c r="E483" s="41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72"/>
      <c r="E484" s="41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72"/>
      <c r="E485" s="41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72"/>
      <c r="E486" s="41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72"/>
      <c r="E487" s="41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72"/>
      <c r="E488" s="41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72"/>
      <c r="E489" s="41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72"/>
      <c r="E490" s="41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72"/>
      <c r="E491" s="41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72"/>
      <c r="E492" s="41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72"/>
      <c r="E493" s="41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72"/>
      <c r="E494" s="41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72"/>
      <c r="E495" s="41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72"/>
      <c r="E496" s="41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72"/>
      <c r="E497" s="41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72"/>
      <c r="E498" s="41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72"/>
      <c r="E499" s="41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72"/>
      <c r="E500" s="41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72"/>
      <c r="E501" s="41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72"/>
      <c r="E502" s="41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72"/>
      <c r="E503" s="41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72"/>
      <c r="E504" s="41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72"/>
      <c r="E505" s="41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72"/>
      <c r="E506" s="41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72"/>
      <c r="E507" s="41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72"/>
      <c r="E508" s="41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72"/>
      <c r="E509" s="41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72"/>
      <c r="E510" s="41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72"/>
      <c r="E511" s="41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72"/>
      <c r="E512" s="41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72"/>
      <c r="E513" s="41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72"/>
      <c r="E514" s="41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72"/>
      <c r="E515" s="41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72"/>
      <c r="E516" s="41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72"/>
      <c r="E517" s="41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72"/>
      <c r="E518" s="41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72"/>
      <c r="E519" s="41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72"/>
      <c r="E520" s="41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72"/>
      <c r="E521" s="41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72"/>
      <c r="E522" s="41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72"/>
      <c r="E523" s="41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72"/>
      <c r="E524" s="41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72"/>
      <c r="E525" s="41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72"/>
      <c r="E526" s="41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72"/>
      <c r="E527" s="41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72"/>
      <c r="E528" s="41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72"/>
      <c r="E529" s="41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72"/>
      <c r="E530" s="41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72"/>
      <c r="E531" s="41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72"/>
      <c r="E532" s="41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72"/>
      <c r="E533" s="41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72"/>
      <c r="E534" s="41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72"/>
      <c r="E535" s="41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72"/>
      <c r="E536" s="41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72"/>
      <c r="E537" s="41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72"/>
      <c r="E538" s="41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72"/>
      <c r="E539" s="41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72"/>
      <c r="E540" s="41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72"/>
      <c r="E541" s="41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72"/>
      <c r="E542" s="41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72"/>
      <c r="E543" s="41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72"/>
      <c r="E544" s="41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72"/>
      <c r="E545" s="41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72"/>
      <c r="E546" s="41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72"/>
      <c r="E547" s="41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72"/>
      <c r="E548" s="41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72"/>
      <c r="E549" s="41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72"/>
      <c r="E550" s="41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72"/>
      <c r="E551" s="41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72"/>
      <c r="E552" s="41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72"/>
      <c r="E553" s="41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72"/>
      <c r="E554" s="41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72"/>
      <c r="E555" s="41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72"/>
      <c r="E556" s="41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72"/>
      <c r="E557" s="41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72"/>
      <c r="E558" s="41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72"/>
      <c r="E559" s="41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72"/>
      <c r="E560" s="41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72"/>
      <c r="E561" s="41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72"/>
      <c r="E562" s="41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72"/>
      <c r="E563" s="41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72"/>
      <c r="E564" s="41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72"/>
      <c r="E565" s="41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72"/>
      <c r="E566" s="41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72"/>
      <c r="E567" s="41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72"/>
      <c r="E568" s="41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72"/>
      <c r="E569" s="41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72"/>
      <c r="E570" s="41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72"/>
      <c r="E571" s="41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72"/>
      <c r="E572" s="41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72"/>
      <c r="E573" s="41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72"/>
      <c r="E574" s="41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72"/>
      <c r="E575" s="41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72"/>
      <c r="E576" s="41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72"/>
      <c r="E577" s="41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72"/>
      <c r="E578" s="41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72"/>
      <c r="E579" s="41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72"/>
      <c r="E580" s="41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72"/>
      <c r="E581" s="41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72"/>
      <c r="E582" s="41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72"/>
      <c r="E583" s="41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72"/>
      <c r="E584" s="41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72"/>
      <c r="E585" s="41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72"/>
      <c r="E586" s="41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72"/>
      <c r="E587" s="41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72"/>
      <c r="E588" s="41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72"/>
      <c r="E589" s="41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72"/>
      <c r="E590" s="41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72"/>
      <c r="E591" s="41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72"/>
      <c r="E592" s="41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72"/>
      <c r="E593" s="41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72"/>
      <c r="E594" s="41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72"/>
      <c r="E595" s="41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72"/>
      <c r="E596" s="41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72"/>
      <c r="E597" s="41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72"/>
      <c r="E598" s="41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72"/>
      <c r="E599" s="41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72"/>
      <c r="E600" s="41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72"/>
      <c r="E601" s="41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72"/>
      <c r="E602" s="41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72"/>
      <c r="E603" s="41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72"/>
      <c r="E604" s="41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72"/>
      <c r="E605" s="41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72"/>
      <c r="E606" s="41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72"/>
      <c r="E607" s="41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72"/>
      <c r="E608" s="41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72"/>
      <c r="E609" s="41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72"/>
      <c r="E610" s="41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72"/>
      <c r="E611" s="41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72"/>
      <c r="E612" s="41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72"/>
      <c r="E613" s="41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72"/>
      <c r="E614" s="41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72"/>
      <c r="E615" s="41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72"/>
      <c r="E616" s="41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72"/>
      <c r="E617" s="41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72"/>
      <c r="E618" s="41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72"/>
      <c r="E619" s="41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72"/>
      <c r="E620" s="41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72"/>
      <c r="E621" s="41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72"/>
      <c r="E622" s="41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72"/>
      <c r="E623" s="41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72"/>
      <c r="E624" s="41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72"/>
      <c r="E625" s="41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72"/>
      <c r="E626" s="41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72"/>
      <c r="E627" s="41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72"/>
      <c r="E628" s="41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72"/>
      <c r="E629" s="41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72"/>
      <c r="E630" s="41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72"/>
      <c r="E631" s="41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72"/>
      <c r="E632" s="41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72"/>
      <c r="E633" s="41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72"/>
      <c r="E634" s="41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72"/>
      <c r="E635" s="41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72"/>
      <c r="E636" s="41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72"/>
      <c r="E637" s="41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72"/>
      <c r="E638" s="41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72"/>
      <c r="E639" s="41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72"/>
      <c r="E640" s="41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72"/>
      <c r="E641" s="41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72"/>
      <c r="E642" s="41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72"/>
      <c r="E643" s="41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72"/>
      <c r="E644" s="41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72"/>
      <c r="E645" s="41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72"/>
      <c r="E646" s="41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72"/>
      <c r="E647" s="41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72"/>
      <c r="E648" s="41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72"/>
      <c r="E649" s="41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72"/>
      <c r="E650" s="41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72"/>
      <c r="E651" s="41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72"/>
      <c r="E652" s="41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72"/>
      <c r="E653" s="41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72"/>
      <c r="E654" s="41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72"/>
      <c r="E655" s="41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72"/>
      <c r="E656" s="41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72"/>
      <c r="E657" s="41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72"/>
      <c r="E658" s="41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72"/>
      <c r="E659" s="41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72"/>
      <c r="E660" s="41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72"/>
      <c r="E661" s="41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72"/>
      <c r="E662" s="41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72"/>
      <c r="E663" s="41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72"/>
      <c r="E664" s="41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72"/>
      <c r="E665" s="41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72"/>
      <c r="E666" s="41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72"/>
      <c r="E667" s="41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72"/>
      <c r="E668" s="41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72"/>
      <c r="E669" s="41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72"/>
      <c r="E670" s="41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72"/>
      <c r="E671" s="41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72"/>
      <c r="E672" s="41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72"/>
      <c r="E673" s="41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72"/>
      <c r="E674" s="41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72"/>
      <c r="E675" s="41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72"/>
      <c r="E676" s="41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72"/>
      <c r="E677" s="41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72"/>
      <c r="E678" s="41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72"/>
      <c r="E679" s="41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72"/>
      <c r="E680" s="41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72"/>
      <c r="E681" s="41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72"/>
      <c r="E682" s="41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72"/>
      <c r="E683" s="41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72"/>
      <c r="E684" s="41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72"/>
      <c r="E685" s="41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72"/>
      <c r="E686" s="41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72"/>
      <c r="E687" s="41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72"/>
      <c r="E688" s="41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72"/>
      <c r="E689" s="41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72"/>
      <c r="E690" s="41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72"/>
      <c r="E691" s="41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72"/>
      <c r="E692" s="41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72"/>
      <c r="E693" s="41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72"/>
      <c r="E694" s="41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72"/>
      <c r="E695" s="41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72"/>
      <c r="E696" s="41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72"/>
      <c r="E697" s="41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72"/>
      <c r="E698" s="41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72"/>
      <c r="E699" s="41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72"/>
      <c r="E700" s="41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72"/>
      <c r="E701" s="41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72"/>
      <c r="E702" s="41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72"/>
      <c r="E703" s="41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72"/>
      <c r="E704" s="41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72"/>
      <c r="E705" s="41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72"/>
      <c r="E706" s="41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72"/>
      <c r="E707" s="41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72"/>
      <c r="E708" s="41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72"/>
      <c r="E709" s="41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72"/>
      <c r="E710" s="41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72"/>
      <c r="E711" s="41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72"/>
      <c r="E712" s="41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72"/>
      <c r="E713" s="41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72"/>
      <c r="E714" s="41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72"/>
      <c r="E715" s="41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72"/>
      <c r="E716" s="41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72"/>
      <c r="E717" s="41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72"/>
      <c r="E718" s="41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72"/>
      <c r="E719" s="41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72"/>
      <c r="E720" s="41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72"/>
      <c r="E721" s="41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72"/>
      <c r="E722" s="41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72"/>
      <c r="E723" s="41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72"/>
      <c r="E724" s="41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72"/>
      <c r="E725" s="41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72"/>
      <c r="E726" s="41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72"/>
      <c r="E727" s="41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72"/>
      <c r="E728" s="41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72"/>
      <c r="E729" s="41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72"/>
      <c r="E730" s="41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72"/>
      <c r="E731" s="41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72"/>
      <c r="E732" s="41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72"/>
      <c r="E733" s="41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72"/>
      <c r="E734" s="41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72"/>
      <c r="E735" s="41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72"/>
      <c r="E736" s="41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72"/>
      <c r="E737" s="41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72"/>
      <c r="E738" s="41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72"/>
      <c r="E739" s="41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72"/>
      <c r="E740" s="41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72"/>
      <c r="E741" s="41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72"/>
      <c r="E742" s="41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72"/>
      <c r="E743" s="41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72"/>
      <c r="E744" s="41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72"/>
      <c r="E745" s="41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72"/>
      <c r="E746" s="41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72"/>
      <c r="E747" s="41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72"/>
      <c r="E748" s="41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72"/>
      <c r="E749" s="41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72"/>
      <c r="E750" s="41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72"/>
      <c r="E751" s="41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72"/>
      <c r="E752" s="41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72"/>
      <c r="E753" s="41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72"/>
      <c r="E754" s="41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72"/>
      <c r="E755" s="41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72"/>
      <c r="E756" s="41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72"/>
      <c r="E757" s="41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72"/>
      <c r="E758" s="41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72"/>
      <c r="E759" s="41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72"/>
      <c r="E760" s="41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72"/>
      <c r="E761" s="41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72"/>
      <c r="E762" s="41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72"/>
      <c r="E763" s="41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72"/>
      <c r="E764" s="41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72"/>
      <c r="E765" s="41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72"/>
      <c r="E766" s="41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72"/>
      <c r="E767" s="41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72"/>
      <c r="E768" s="41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72"/>
      <c r="E769" s="41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72"/>
      <c r="E770" s="41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72"/>
      <c r="E771" s="41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72"/>
      <c r="E772" s="41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72"/>
      <c r="E773" s="41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72"/>
      <c r="E774" s="41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72"/>
      <c r="E775" s="41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72"/>
      <c r="E776" s="41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72"/>
      <c r="E777" s="41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72"/>
      <c r="E778" s="41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72"/>
      <c r="E779" s="41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72"/>
      <c r="E780" s="41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72"/>
      <c r="E781" s="41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72"/>
      <c r="E782" s="41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72"/>
      <c r="E783" s="41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72"/>
      <c r="E784" s="41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72"/>
      <c r="E785" s="41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72"/>
      <c r="E786" s="41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72"/>
      <c r="E787" s="41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72"/>
      <c r="E788" s="41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72"/>
      <c r="E789" s="41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72"/>
      <c r="E790" s="41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72"/>
      <c r="E791" s="41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72"/>
      <c r="E792" s="41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72"/>
      <c r="E793" s="41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72"/>
      <c r="E794" s="41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72"/>
      <c r="E795" s="41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72"/>
      <c r="E796" s="41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72"/>
      <c r="E797" s="41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72"/>
      <c r="E798" s="41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72"/>
      <c r="E799" s="41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72"/>
      <c r="E800" s="41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72"/>
      <c r="E801" s="41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72"/>
      <c r="E802" s="41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72"/>
      <c r="E803" s="41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72"/>
      <c r="E804" s="41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72"/>
      <c r="E805" s="41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72"/>
      <c r="E806" s="41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72"/>
      <c r="E807" s="41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72"/>
      <c r="E808" s="41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72"/>
      <c r="E809" s="41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72"/>
      <c r="E810" s="41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72"/>
      <c r="E811" s="41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72"/>
      <c r="E812" s="41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72"/>
      <c r="E813" s="41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72"/>
      <c r="E814" s="41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72"/>
      <c r="E815" s="41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72"/>
      <c r="E816" s="41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72"/>
      <c r="E817" s="41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72"/>
      <c r="E818" s="41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72"/>
      <c r="E819" s="41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72"/>
      <c r="E820" s="41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72"/>
      <c r="E821" s="41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72"/>
      <c r="E822" s="41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72"/>
      <c r="E823" s="41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72"/>
      <c r="E824" s="41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72"/>
      <c r="E825" s="41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72"/>
      <c r="E826" s="41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72"/>
      <c r="E827" s="41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72"/>
      <c r="E828" s="41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72"/>
      <c r="E829" s="41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72"/>
      <c r="E830" s="41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72"/>
      <c r="E831" s="41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72"/>
      <c r="E832" s="41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72"/>
      <c r="E833" s="41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72"/>
      <c r="E834" s="41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72"/>
      <c r="E835" s="41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72"/>
      <c r="E836" s="41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72"/>
      <c r="E837" s="41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72"/>
      <c r="E838" s="41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72"/>
      <c r="E839" s="41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72"/>
      <c r="E840" s="41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72"/>
      <c r="E841" s="41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72"/>
      <c r="E842" s="41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72"/>
      <c r="E843" s="41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72"/>
      <c r="E844" s="41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72"/>
      <c r="E845" s="41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72"/>
      <c r="E846" s="41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72"/>
      <c r="E847" s="41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72"/>
      <c r="E848" s="41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72"/>
      <c r="E849" s="41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72"/>
      <c r="E850" s="41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72"/>
      <c r="E851" s="41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72"/>
      <c r="E852" s="41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72"/>
      <c r="E853" s="41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72"/>
      <c r="E854" s="41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72"/>
      <c r="E855" s="41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72"/>
      <c r="E856" s="41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72"/>
      <c r="E857" s="41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72"/>
      <c r="E858" s="41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72"/>
      <c r="E859" s="41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72"/>
      <c r="E860" s="41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72"/>
      <c r="E861" s="41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72"/>
      <c r="E862" s="41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72"/>
      <c r="E863" s="41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72"/>
      <c r="E864" s="41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72"/>
      <c r="E865" s="41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72"/>
      <c r="E866" s="41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72"/>
      <c r="E867" s="41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72"/>
      <c r="E868" s="41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72"/>
      <c r="E869" s="41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72"/>
      <c r="E870" s="41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72"/>
      <c r="E871" s="41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72"/>
      <c r="E872" s="41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72"/>
      <c r="E873" s="41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72"/>
      <c r="E874" s="41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72"/>
      <c r="E875" s="41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72"/>
      <c r="E876" s="41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72"/>
      <c r="E877" s="41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72"/>
      <c r="E878" s="41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72"/>
      <c r="E879" s="41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72"/>
      <c r="E880" s="41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72"/>
      <c r="E881" s="41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72"/>
      <c r="E882" s="41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72"/>
      <c r="E883" s="41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72"/>
      <c r="E884" s="41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72"/>
      <c r="E885" s="41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72"/>
      <c r="E886" s="41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72"/>
      <c r="E887" s="41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72"/>
      <c r="E888" s="41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72"/>
      <c r="E889" s="41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72"/>
      <c r="E890" s="41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72"/>
      <c r="E891" s="41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72"/>
      <c r="E892" s="41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72"/>
      <c r="E893" s="41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72"/>
      <c r="E894" s="41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72"/>
      <c r="E895" s="41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72"/>
      <c r="E896" s="41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72"/>
      <c r="E897" s="41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72"/>
      <c r="E898" s="41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72"/>
      <c r="E899" s="41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72"/>
      <c r="E900" s="41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72"/>
      <c r="E901" s="41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72"/>
      <c r="E902" s="41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72"/>
      <c r="E903" s="41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72"/>
      <c r="E904" s="41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72"/>
      <c r="E905" s="41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72"/>
      <c r="E906" s="41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72"/>
      <c r="E907" s="41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72"/>
      <c r="E908" s="41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72"/>
      <c r="E909" s="41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72"/>
      <c r="E910" s="41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72"/>
      <c r="E911" s="41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72"/>
      <c r="E912" s="41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72"/>
      <c r="E913" s="41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72"/>
      <c r="E914" s="41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72"/>
      <c r="E915" s="41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72"/>
      <c r="E916" s="41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72"/>
      <c r="E917" s="41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72"/>
      <c r="E918" s="41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72"/>
      <c r="E919" s="41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72"/>
      <c r="E920" s="41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72"/>
      <c r="E921" s="41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72"/>
      <c r="E922" s="41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72"/>
      <c r="E923" s="41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72"/>
      <c r="E924" s="41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72"/>
      <c r="E925" s="41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72"/>
      <c r="E926" s="41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72"/>
      <c r="E927" s="41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72"/>
      <c r="E928" s="41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72"/>
      <c r="E929" s="41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72"/>
      <c r="E930" s="41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72"/>
      <c r="E931" s="41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72"/>
      <c r="E932" s="41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72"/>
      <c r="E933" s="41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72"/>
      <c r="E934" s="41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72"/>
      <c r="E935" s="41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72"/>
      <c r="E936" s="41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72"/>
      <c r="E937" s="41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72"/>
      <c r="E938" s="41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72"/>
      <c r="E939" s="41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72"/>
      <c r="E940" s="41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72"/>
      <c r="E941" s="41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72"/>
      <c r="E942" s="41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72"/>
      <c r="E943" s="41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72"/>
      <c r="E944" s="41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72"/>
      <c r="E945" s="41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72"/>
      <c r="E946" s="41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72"/>
      <c r="E947" s="41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72"/>
      <c r="E948" s="41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72"/>
      <c r="E949" s="41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72"/>
      <c r="E950" s="41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72"/>
      <c r="E951" s="41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72"/>
      <c r="E952" s="41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72"/>
      <c r="E953" s="41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72"/>
      <c r="E954" s="41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72"/>
      <c r="E955" s="41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72"/>
      <c r="E956" s="41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72"/>
      <c r="E957" s="41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72"/>
      <c r="E958" s="41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72"/>
      <c r="E959" s="41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72"/>
      <c r="E960" s="41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72"/>
      <c r="E961" s="41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72"/>
      <c r="E962" s="41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72"/>
      <c r="E963" s="41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72"/>
      <c r="E964" s="41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72"/>
      <c r="E965" s="41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72"/>
      <c r="E966" s="41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72"/>
      <c r="E967" s="41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72"/>
      <c r="E968" s="41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72"/>
      <c r="E969" s="41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72"/>
      <c r="E970" s="41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72"/>
      <c r="E971" s="41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72"/>
      <c r="E972" s="41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72"/>
      <c r="E973" s="41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72"/>
      <c r="E974" s="41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72"/>
      <c r="E975" s="41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72"/>
      <c r="E976" s="41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72"/>
      <c r="E977" s="41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72"/>
      <c r="E978" s="41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72"/>
      <c r="E979" s="41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72"/>
      <c r="E980" s="41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72"/>
      <c r="E981" s="41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72"/>
      <c r="E982" s="41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72"/>
      <c r="E983" s="41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72"/>
      <c r="E984" s="41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72"/>
      <c r="E985" s="41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72"/>
      <c r="E986" s="41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72"/>
      <c r="E987" s="41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72"/>
      <c r="E988" s="41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72"/>
      <c r="E989" s="41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72"/>
      <c r="E990" s="41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72"/>
      <c r="E991" s="41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72"/>
      <c r="E992" s="41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72"/>
      <c r="E993" s="41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72"/>
      <c r="E994" s="41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72"/>
      <c r="E995" s="41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72"/>
      <c r="E996" s="41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72"/>
      <c r="E997" s="41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72"/>
      <c r="E998" s="41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72"/>
      <c r="E999" s="41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72"/>
      <c r="E1000" s="41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 horizontalCentered="1"/>
  <pageMargins left="0.23622047244094502" right="0.23622047244094502" top="0.35433070866141703" bottom="0.35433070866141703" header="0" footer="0"/>
  <pageSetup paperSize="9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22"/>
      <c r="B5" s="123" t="s">
        <v>136</v>
      </c>
      <c r="C5" s="123" t="s">
        <v>137</v>
      </c>
      <c r="D5" s="123" t="s">
        <v>138</v>
      </c>
      <c r="E5" s="123" t="s">
        <v>139</v>
      </c>
      <c r="F5" s="123" t="s">
        <v>140</v>
      </c>
      <c r="G5" s="123" t="s">
        <v>141</v>
      </c>
      <c r="H5" s="123" t="s">
        <v>142</v>
      </c>
      <c r="I5" s="123" t="s">
        <v>143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 spans="1:26" ht="12.75" customHeight="1" x14ac:dyDescent="0.2">
      <c r="B6" s="124" t="s">
        <v>144</v>
      </c>
      <c r="C6" s="124" t="s">
        <v>145</v>
      </c>
      <c r="D6" s="124" t="s">
        <v>130</v>
      </c>
      <c r="E6" s="124" t="s">
        <v>132</v>
      </c>
      <c r="F6" s="124" t="s">
        <v>131</v>
      </c>
      <c r="G6" s="124" t="s">
        <v>105</v>
      </c>
      <c r="H6" s="124" t="s">
        <v>130</v>
      </c>
      <c r="I6" s="124" t="s">
        <v>132</v>
      </c>
    </row>
    <row r="7" spans="1:26" ht="12.75" customHeight="1" x14ac:dyDescent="0.2">
      <c r="B7" s="124" t="s">
        <v>146</v>
      </c>
      <c r="C7" s="124" t="s">
        <v>147</v>
      </c>
      <c r="D7" s="124" t="s">
        <v>119</v>
      </c>
      <c r="E7" s="124" t="s">
        <v>130</v>
      </c>
      <c r="F7" s="124" t="s">
        <v>135</v>
      </c>
      <c r="G7" s="124" t="s">
        <v>131</v>
      </c>
      <c r="H7" s="124" t="s">
        <v>119</v>
      </c>
      <c r="I7" s="124" t="s">
        <v>130</v>
      </c>
    </row>
    <row r="8" spans="1:26" ht="12.75" customHeight="1" x14ac:dyDescent="0.2">
      <c r="B8" s="124" t="s">
        <v>148</v>
      </c>
      <c r="C8" s="124" t="s">
        <v>147</v>
      </c>
      <c r="D8" s="124" t="s">
        <v>110</v>
      </c>
      <c r="E8" s="124" t="s">
        <v>118</v>
      </c>
      <c r="F8" s="124" t="s">
        <v>135</v>
      </c>
      <c r="G8" s="124" t="s">
        <v>105</v>
      </c>
      <c r="H8" s="124" t="s">
        <v>110</v>
      </c>
      <c r="I8" s="124" t="s">
        <v>118</v>
      </c>
    </row>
    <row r="9" spans="1:26" ht="12.75" customHeight="1" x14ac:dyDescent="0.2">
      <c r="B9" s="124" t="s">
        <v>149</v>
      </c>
      <c r="C9" s="124" t="s">
        <v>150</v>
      </c>
      <c r="D9" s="124" t="s">
        <v>86</v>
      </c>
      <c r="E9" s="124" t="s">
        <v>133</v>
      </c>
      <c r="F9" s="124" t="s">
        <v>105</v>
      </c>
      <c r="G9" s="124" t="s">
        <v>131</v>
      </c>
      <c r="H9" s="124" t="s">
        <v>86</v>
      </c>
      <c r="I9" s="124" t="s">
        <v>133</v>
      </c>
    </row>
    <row r="10" spans="1:26" ht="12.75" customHeight="1" x14ac:dyDescent="0.2">
      <c r="B10" s="124" t="s">
        <v>151</v>
      </c>
      <c r="C10" s="124" t="s">
        <v>152</v>
      </c>
      <c r="D10" s="124" t="s">
        <v>94</v>
      </c>
      <c r="E10" s="124" t="s">
        <v>133</v>
      </c>
      <c r="F10" s="124" t="s">
        <v>105</v>
      </c>
      <c r="G10" s="124" t="s">
        <v>131</v>
      </c>
      <c r="H10" s="124" t="s">
        <v>94</v>
      </c>
      <c r="I10" s="124" t="s">
        <v>133</v>
      </c>
    </row>
    <row r="11" spans="1:26" ht="12.75" customHeight="1" x14ac:dyDescent="0.2">
      <c r="B11" s="124" t="s">
        <v>153</v>
      </c>
      <c r="C11" s="124" t="s">
        <v>150</v>
      </c>
      <c r="D11" s="124" t="s">
        <v>130</v>
      </c>
      <c r="E11" s="124" t="s">
        <v>94</v>
      </c>
      <c r="F11" s="124" t="s">
        <v>131</v>
      </c>
      <c r="G11" s="124" t="s">
        <v>105</v>
      </c>
      <c r="H11" s="124" t="s">
        <v>130</v>
      </c>
      <c r="I11" s="124" t="s">
        <v>94</v>
      </c>
    </row>
    <row r="12" spans="1:26" ht="12.75" customHeight="1" x14ac:dyDescent="0.2">
      <c r="B12" s="124" t="s">
        <v>154</v>
      </c>
      <c r="C12" s="124" t="s">
        <v>147</v>
      </c>
      <c r="D12" s="124" t="s">
        <v>94</v>
      </c>
      <c r="E12" s="124" t="s">
        <v>95</v>
      </c>
      <c r="F12" s="124" t="s">
        <v>105</v>
      </c>
      <c r="G12" s="124" t="s">
        <v>134</v>
      </c>
      <c r="H12" s="124" t="s">
        <v>94</v>
      </c>
      <c r="I12" s="124" t="s">
        <v>95</v>
      </c>
    </row>
    <row r="13" spans="1:26" ht="12.75" customHeight="1" x14ac:dyDescent="0.2">
      <c r="B13" s="34" t="s">
        <v>155</v>
      </c>
      <c r="C13" s="34" t="s">
        <v>147</v>
      </c>
      <c r="D13" s="125" t="s">
        <v>100</v>
      </c>
      <c r="E13" s="125" t="s">
        <v>119</v>
      </c>
      <c r="F13" s="34" t="s">
        <v>131</v>
      </c>
      <c r="G13" s="34" t="s">
        <v>135</v>
      </c>
      <c r="H13" s="125" t="s">
        <v>100</v>
      </c>
      <c r="I13" s="125" t="s">
        <v>119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4.42578125" defaultRowHeight="15" customHeight="1" x14ac:dyDescent="0.2"/>
  <cols>
    <col min="1" max="1" width="19.85546875" customWidth="1"/>
    <col min="2" max="2" width="19.42578125" customWidth="1"/>
    <col min="3" max="3" width="15.140625" customWidth="1"/>
    <col min="4" max="4" width="15.85546875" customWidth="1"/>
    <col min="5" max="26" width="11.42578125" customWidth="1"/>
  </cols>
  <sheetData>
    <row r="1" spans="1:4" ht="12.75" customHeight="1" x14ac:dyDescent="0.2">
      <c r="A1" s="146" t="s">
        <v>156</v>
      </c>
      <c r="B1" s="143"/>
      <c r="C1" s="143"/>
      <c r="D1" s="144"/>
    </row>
    <row r="2" spans="1:4" ht="12.75" customHeight="1" x14ac:dyDescent="0.2">
      <c r="A2" s="101" t="s">
        <v>157</v>
      </c>
      <c r="B2" s="101" t="s">
        <v>11</v>
      </c>
      <c r="C2" s="103" t="s">
        <v>115</v>
      </c>
      <c r="D2" s="103" t="s">
        <v>116</v>
      </c>
    </row>
    <row r="3" spans="1:4" ht="12.75" customHeight="1" x14ac:dyDescent="0.2">
      <c r="A3" s="92" t="s">
        <v>111</v>
      </c>
      <c r="B3" s="91" t="s">
        <v>66</v>
      </c>
      <c r="C3" s="104">
        <f>'Summary- Lease ID wise'!C3</f>
        <v>371280.76405506575</v>
      </c>
      <c r="D3" s="104"/>
    </row>
    <row r="4" spans="1:4" ht="12.75" customHeight="1" x14ac:dyDescent="0.2">
      <c r="A4" s="92" t="s">
        <v>94</v>
      </c>
      <c r="B4" s="91" t="s">
        <v>66</v>
      </c>
      <c r="C4" s="104">
        <f>'Summary- Lease ID wise'!C5</f>
        <v>40864.586300275369</v>
      </c>
      <c r="D4" s="104"/>
    </row>
    <row r="5" spans="1:4" ht="12.75" customHeight="1" x14ac:dyDescent="0.2">
      <c r="A5" s="92" t="s">
        <v>118</v>
      </c>
      <c r="B5" s="91" t="s">
        <v>66</v>
      </c>
      <c r="C5" s="104"/>
      <c r="D5" s="104">
        <f>'Summary- Lease ID wise'!D6</f>
        <v>395539.95125364745</v>
      </c>
    </row>
    <row r="6" spans="1:4" ht="12.75" customHeight="1" x14ac:dyDescent="0.2">
      <c r="A6" s="92" t="s">
        <v>119</v>
      </c>
      <c r="B6" s="91" t="s">
        <v>66</v>
      </c>
      <c r="C6" s="104">
        <f>'Summary- Lease ID wise'!C7</f>
        <v>57708.080625199669</v>
      </c>
      <c r="D6" s="104"/>
    </row>
    <row r="7" spans="1:4" ht="12.75" customHeight="1" x14ac:dyDescent="0.2">
      <c r="A7" s="92" t="s">
        <v>87</v>
      </c>
      <c r="B7" s="91" t="s">
        <v>66</v>
      </c>
      <c r="C7" s="104"/>
      <c r="D7" s="104">
        <f>'Summary- Lease ID wise'!D8</f>
        <v>95000</v>
      </c>
    </row>
    <row r="8" spans="1:4" ht="12.75" customHeight="1" x14ac:dyDescent="0.2">
      <c r="A8" s="126" t="s">
        <v>95</v>
      </c>
      <c r="B8" s="91" t="s">
        <v>66</v>
      </c>
      <c r="C8" s="104"/>
      <c r="D8" s="104">
        <f>'Summary- Lease ID wise'!D9</f>
        <v>1231.8437711197403</v>
      </c>
    </row>
    <row r="9" spans="1:4" ht="12.75" customHeight="1" x14ac:dyDescent="0.2">
      <c r="A9" s="126" t="s">
        <v>120</v>
      </c>
      <c r="B9" s="91" t="s">
        <v>66</v>
      </c>
      <c r="C9" s="104">
        <f>'Summary- Lease ID wise'!C10</f>
        <v>12933.407569494622</v>
      </c>
      <c r="D9" s="104"/>
    </row>
    <row r="10" spans="1:4" ht="12.75" customHeight="1" x14ac:dyDescent="0.2">
      <c r="C10" s="127">
        <f t="shared" ref="C10:D10" si="0">SUM(C3:C9)</f>
        <v>482786.83855003538</v>
      </c>
      <c r="D10" s="127">
        <f t="shared" si="0"/>
        <v>491771.79502476717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D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Journal</vt:lpstr>
      <vt:lpstr>HeadOfAccounts</vt:lpstr>
      <vt:lpstr>Summary Account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</cp:lastModifiedBy>
  <dcterms:created xsi:type="dcterms:W3CDTF">2019-10-14T10:17:49Z</dcterms:created>
  <dcterms:modified xsi:type="dcterms:W3CDTF">2021-05-08T09:13:04Z</dcterms:modified>
</cp:coreProperties>
</file>