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orgar/Sites/borgar-github/xlsx-convert/tests/files/"/>
    </mc:Choice>
  </mc:AlternateContent>
  <xr:revisionPtr revIDLastSave="0" documentId="13_ncr:1_{D74B16EC-AC32-B240-BB09-10E050739541}" xr6:coauthVersionLast="47" xr6:coauthVersionMax="47" xr10:uidLastSave="{00000000-0000-0000-0000-000000000000}"/>
  <bookViews>
    <workbookView xWindow="1960" yWindow="2320" windowWidth="28860" windowHeight="24800" activeTab="1" xr2:uid="{8F98B8F1-5C91-9649-BF3F-F56BE376E84A}"/>
  </bookViews>
  <sheets>
    <sheet name="Pokémon" sheetId="1" r:id="rId1"/>
    <sheet name="BM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C8" i="3"/>
  <c r="L81" i="1"/>
  <c r="L91" i="1"/>
  <c r="L111" i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J153" i="1"/>
  <c r="E153" i="1"/>
  <c r="D153" i="1"/>
  <c r="F153" i="1"/>
  <c r="G153" i="1"/>
  <c r="H153" i="1"/>
  <c r="I153" i="1"/>
</calcChain>
</file>

<file path=xl/sharedStrings.xml><?xml version="1.0" encoding="utf-8"?>
<sst xmlns="http://schemas.openxmlformats.org/spreadsheetml/2006/main" count="559" uniqueCount="191">
  <si>
    <t>Index #</t>
  </si>
  <si>
    <t>Pokémon</t>
  </si>
  <si>
    <t>Species</t>
  </si>
  <si>
    <t>Pri. Type</t>
  </si>
  <si>
    <t>Sec. Type</t>
  </si>
  <si>
    <t>Hp</t>
  </si>
  <si>
    <t>Catch rate</t>
  </si>
  <si>
    <t>Speed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</si>
  <si>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</si>
  <si>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</si>
  <si>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</si>
  <si>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</si>
  <si>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</si>
  <si>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</si>
  <si>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</si>
  <si>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</si>
  <si>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</si>
  <si>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</si>
  <si>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</si>
  <si>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</si>
  <si>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</si>
  <si>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</si>
  <si>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</si>
  <si>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</si>
  <si>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</si>
  <si>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</si>
  <si>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</si>
  <si>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</si>
  <si>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</si>
  <si>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</si>
  <si>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</si>
  <si>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</si>
  <si>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</si>
  <si>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</si>
  <si>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</si>
  <si>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</si>
  <si>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</si>
  <si>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</si>
  <si>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</si>
  <si>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</si>
  <si>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</si>
  <si>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</si>
  <si>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</si>
  <si>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</si>
  <si>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</si>
  <si>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</si>
  <si>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</si>
  <si>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</si>
  <si>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</si>
  <si>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</si>
  <si>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</si>
  <si>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</si>
  <si>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</si>
  <si>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</si>
  <si>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</si>
  <si>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</si>
  <si>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</si>
  <si>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</si>
  <si>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</si>
  <si>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</si>
  <si>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</si>
  <si>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</si>
  <si>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</si>
  <si>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</si>
  <si>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</si>
  <si>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</si>
  <si>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</si>
  <si>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</si>
  <si>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</si>
  <si>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</si>
  <si>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</si>
  <si>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</si>
  <si>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</si>
  <si>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</si>
  <si>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</si>
  <si>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</si>
  <si>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</si>
  <si>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</si>
  <si>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</si>
  <si>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</si>
  <si>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</si>
  <si>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</si>
  <si>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</si>
  <si>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</si>
  <si>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</si>
  <si>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</si>
  <si>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</si>
  <si>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</si>
  <si>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</si>
  <si>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</si>
  <si>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</si>
  <si>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</si>
  <si>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</si>
  <si>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</si>
  <si>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</si>
  <si>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</si>
  <si>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</si>
  <si>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</si>
  <si>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</si>
  <si>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</si>
  <si>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</si>
  <si>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</si>
  <si>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</si>
  <si>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</si>
  <si>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</si>
  <si>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</si>
  <si>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</si>
  <si>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</si>
  <si>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</si>
  <si>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</si>
  <si>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</si>
  <si>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</si>
  <si>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</si>
  <si>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</si>
  <si>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</si>
  <si>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</si>
  <si>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</si>
  <si>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</si>
  <si>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</si>
  <si>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</si>
  <si>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</si>
  <si>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</si>
  <si>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</si>
  <si>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</si>
  <si>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</si>
  <si>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</si>
  <si>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</si>
  <si>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</si>
  <si>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</si>
  <si>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</si>
  <si>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</si>
  <si>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</si>
  <si>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</si>
  <si>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</si>
  <si>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</si>
  <si>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</si>
  <si>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</si>
  <si>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</si>
  <si>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</si>
  <si>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</si>
  <si>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</si>
  <si>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</si>
  <si>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</si>
  <si>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</si>
  <si>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</si>
  <si>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</si>
  <si>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</si>
  <si>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</si>
  <si>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</si>
  <si>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</si>
  <si>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</si>
  <si>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</si>
  <si>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</si>
  <si>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</si>
  <si>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</si>
  <si>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</si>
  <si>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</si>
  <si>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</si>
  <si>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</si>
  <si>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</si>
  <si>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</si>
  <si>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</si>
  <si>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</si>
  <si>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</si>
  <si>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</si>
  <si>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</si>
  <si>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</si>
  <si>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</si>
  <si>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</si>
  <si>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</si>
  <si>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</si>
  <si>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</t>
  </si>
  <si>
    <t>Dragonair</t>
  </si>
  <si>
    <t>Dragonite</t>
  </si>
  <si>
    <t>Mewtwo</t>
  </si>
  <si>
    <t>Mew</t>
  </si>
  <si>
    <t>Total</t>
  </si>
  <si>
    <t>Height (cm)</t>
  </si>
  <si>
    <t>Weight (k)</t>
  </si>
  <si>
    <t>BMI</t>
  </si>
  <si>
    <t>Min</t>
  </si>
  <si>
    <t>Max</t>
  </si>
  <si>
    <t>Status</t>
  </si>
  <si>
    <t>Underweight</t>
  </si>
  <si>
    <t>Normal weight</t>
  </si>
  <si>
    <t>Overweight</t>
  </si>
  <si>
    <t>Obesity class 1</t>
  </si>
  <si>
    <t>Obesity class 2</t>
  </si>
  <si>
    <t>Obesity class 3</t>
  </si>
  <si>
    <t>BMI class</t>
  </si>
  <si>
    <t>Headers are 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</si>
</sst>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DA47AE-69A6-5045-ABF3-8165E9F23838}" name="Table1" displayName="Table1" ref="A1:L153" totalsRowCount="1">
  <autoFilter ref="A1:L152" xr:uid="{FFDA47AE-69A6-5045-ABF3-8165E9F23838}"/>
  <sortState xmlns:xlrd2="http://schemas.microsoft.com/office/spreadsheetml/2017/richdata2" ref="A2:L152">
    <sortCondition ref="A1:A152"/>
  </sortState>
  <tableColumns count="12">
    <tableColumn id="1" xr3:uid="{43C6710E-5E5C-7349-BB61-A849479C081C}" name="Index #" totalsRowLabel="Total"/>
    <tableColumn id="2" xr3:uid="{F7A153E0-D7E1-5E4A-B81D-6579259C3BF2}" name="Pokémon"/>
    <tableColumn id="3" xr3:uid="{AF24657D-C456-4F40-9603-66E22039DAC5}" name="Species"/>
    <tableColumn id="4" xr3:uid="{C41C07F1-97F8-9A47-A023-9C90D2F7F350}" name="Pri. Type" totalsRowFunction="custom">
      <totalsRowFormula>COUNTA(_xlfn.UNIQUE(Table1[Pri. Type]))</totalsRowFormula>
    </tableColumn>
    <tableColumn id="5" xr3:uid="{3BBEF293-8DA9-B84C-90BF-FD4CF217C2B7}" name="Sec. Type" totalsRowFunction="custom">
      <totalsRowFormula>COUNTA(_xlfn.UNIQUE(Table1[Sec. Type]))</totalsRowFormula>
    </tableColumn>
    <tableColumn id="6" xr3:uid="{103C7433-6BFD-3647-8524-A8BF3C5E64BF}" name="Hp" totalsRowFunction="average" totalsRowDxfId="6"/>
    <tableColumn id="7" xr3:uid="{58265730-727D-C244-AB2D-887619C1EB47}" name="Catch rate" totalsRowFunction="average" totalsRowDxfId="5"/>
    <tableColumn id="8" xr3:uid="{535269B2-3A33-3C41-A7F9-3DF16A53E137}" name="Speed" totalsRowFunction="count" totalsRowDxfId="4"/>
    <tableColumn id="9" xr3:uid="{15ED5E07-4285-AE4F-BD6B-38E66E972FE7}" name="Weight (k)" totalsRowFunction="average" totalsRowDxfId="3"/>
    <tableColumn id="12" xr3:uid="{06B06D61-E11F-AB47-98DB-E6D52969D5DC}" name="Height (cm)" totalsRowFunction="average" totalsRowDxfId="2"/>
    <tableColumn id="13" xr3:uid="{AD16C30F-F543-E94A-ABDC-CEC0D421278B}" name="BMI" dataDxfId="1">
      <calculatedColumnFormula>Table1[[#This Row],[Weight (k)]]/((Table1[[#This Row],[Height (cm)]]/100)^2)</calculatedColumnFormula>
    </tableColumn>
    <tableColumn id="14" xr3:uid="{50A83C02-B629-7946-BA4B-4B300E3DF44B}" name="BMI class" dataDxfId="0">
      <calculatedColumnFormula>_xlfn.XLOOKUP(Table1[[#This Row],[BMI]],BMI[Min],BMI[Status],,-1,1)</calculatedColumnFormula>
    </tableColumn>
  </tableColumns>
  <tableStyleInfo name="TableStyleMedium2" showFirstColumn="1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76AC68-F78A-5943-AB0F-139E2DDA173D}" name="BMI" displayName="BMI" ref="A1:C8" totalsRowCount="1">
  <autoFilter ref="A1:C7" xr:uid="{2876AC68-F78A-5943-AB0F-139E2DDA173D}">
    <filterColumn colId="0" hiddenButton="1"/>
    <filterColumn colId="1" hiddenButton="1"/>
    <filterColumn colId="2" hiddenButton="1"/>
  </autoFilter>
  <tableColumns count="3">
    <tableColumn id="1" xr3:uid="{68945EC9-0629-0745-9EBD-7B416B4EBFE0}" name="Min" totalsRowLabel="Total"/>
    <tableColumn id="2" xr3:uid="{0D8027E7-572B-7B44-97C7-BD3F1549331F}" name="Max" totalsRowFunction="var"/>
    <tableColumn id="3" xr3:uid="{2071F3C1-CA97-CA4A-B00B-08EBF4BC5EAD}" name="Status" totalsRowFunction="count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Summary="This is the alt text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01CC35-62B4-DA46-A335-3D8D60864C36}" name="BMI_5" displayName="BMI_5" ref="A11:C17">
  <autoFilter ref="A11:C17" xr:uid="{6201CC35-62B4-DA46-A335-3D8D60864C36}"/>
  <tableColumns count="3">
    <tableColumn id="1" xr3:uid="{E538E853-130F-3740-8743-C073D13773E8}" name="Min" totalsRowLabel="Total"/>
    <tableColumn id="2" xr3:uid="{038CF476-11F4-5F4F-9A07-5FD6D8D9851F}" name="Max" totalsRowFunction="var"/>
    <tableColumn id="3" xr3:uid="{BD98347E-F00C-BF48-A5B8-F10063F0ACAF}" name="Status" totalsRowFunction="count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Summary="This is the alt text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D315B2-92F0-C241-A942-9364572FD0DB}" name="BMI_6" displayName="BMI_6" ref="A21:C26" headerRowCount="0">
  <tableColumns count="3">
    <tableColumn id="1" xr3:uid="{85AAAB1F-4C30-B146-9055-3C0ECEF74DDB}" name="Min" totalsRowLabel="Total"/>
    <tableColumn id="2" xr3:uid="{72DA0635-B5A0-6644-893B-B50DD0DCE209}" name="Max" totalsRowFunction="var"/>
    <tableColumn id="3" xr3:uid="{17123947-7608-544B-9B80-C9153A32565A}" name="Status" totalsRowFunction="count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Summary="This is the alt text"/>
    </ext>
  </extLst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2FD-5A5D-1647-A706-23CCAADE2A30}">
  <dimension ref="A1:L153"/>
  <sheetViews>
    <sheetView workbookViewId="0">
      <selection activeCell="D4" sqref="D4"/>
    </sheetView>
  </sheetViews>
  <sheetFormatPr baseColWidth="10" defaultRowHeight="16" x14ac:dyDescent="0.2"/>
  <cols>
    <col min="1" max="1" width="13.33203125" customWidth="1"/>
    <col min="2" max="2" width="11.1640625" customWidth="1"/>
    <col min="5" max="5" width="11.33203125" customWidth="1"/>
    <col min="6" max="6" width="11.6640625" bestFit="1" customWidth="1"/>
    <col min="7" max="7" width="11.83203125" customWidth="1"/>
    <col min="8" max="8" width="12.6640625" bestFit="1" customWidth="1"/>
    <col min="9" max="9" width="11.6640625" bestFit="1" customWidth="1"/>
    <col min="10" max="10" width="12.6640625" bestFit="1" customWidth="1"/>
    <col min="12" max="12" width="16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178</v>
      </c>
      <c r="J1" t="s">
        <v>177</v>
      </c>
      <c r="K1" t="s">
        <v>179</v>
      </c>
      <c r="L1" t="s">
        <v>189</v>
      </c>
    </row>
    <row r="2" spans="1:12" x14ac:dyDescent="0.2">
      <c r="A2">
        <v>1</v>
      </c>
      <c r="B2" t="s">
        <v>8</v>
      </c>
      <c r="C2" t="s">
        <v>8</v>
      </c>
      <c r="D2" t="s">
        <v>9</v>
      </c>
      <c r="E2" t="s">
        <v>10</v>
      </c>
      <c r="F2">
        <v>45</v>
      </c>
      <c r="G2">
        <v>45</v>
      </c>
      <c r="H2">
        <v>45</v>
      </c>
      <c r="I2">
        <v>6.9</v>
      </c>
      <c r="J2">
        <v>71.12</v>
      </c>
      <c r="K2" s="2">
        <f>Table1[[#This Row],[Weight (k)]]/((Table1[[#This Row],[Height (cm)]]/100)^2)</f>
        <v>13.641608915870892</v>
      </c>
      <c r="L2" t="str">
        <f>_xlfn.XLOOKUP(Table1[[#This Row],[BMI]],BMI[Min],BMI[Status],,-1,1)</f>
        <v>Underweight</v>
      </c>
    </row>
    <row r="3" spans="1:12" x14ac:dyDescent="0.2">
      <c r="A3">
        <v>2</v>
      </c>
      <c r="B3" t="s">
        <v>11</v>
      </c>
      <c r="C3" t="s">
        <v>8</v>
      </c>
      <c r="D3" t="s">
        <v>9</v>
      </c>
      <c r="E3" t="s">
        <v>10</v>
      </c>
      <c r="F3">
        <v>60</v>
      </c>
      <c r="G3">
        <v>45</v>
      </c>
      <c r="H3">
        <v>60</v>
      </c>
      <c r="I3">
        <v>13</v>
      </c>
      <c r="J3">
        <v>99.06</v>
      </c>
      <c r="K3" s="2">
        <f>Table1[[#This Row],[Weight (k)]]/((Table1[[#This Row],[Height (cm)]]/100)^2)</f>
        <v>13.247889743642734</v>
      </c>
      <c r="L3" t="str">
        <f>_xlfn.XLOOKUP(Table1[[#This Row],[BMI]],BMI[Min],BMI[Status],,-1,1)</f>
        <v>Underweight</v>
      </c>
    </row>
    <row r="4" spans="1:12" x14ac:dyDescent="0.2">
      <c r="A4">
        <v>3</v>
      </c>
      <c r="B4" t="s">
        <v>12</v>
      </c>
      <c r="C4" t="s">
        <v>8</v>
      </c>
      <c r="D4" t="s">
        <v>9</v>
      </c>
      <c r="E4" t="s">
        <v>10</v>
      </c>
      <c r="F4">
        <v>80</v>
      </c>
      <c r="G4">
        <v>45</v>
      </c>
      <c r="H4">
        <v>80</v>
      </c>
      <c r="I4">
        <v>100</v>
      </c>
      <c r="J4">
        <v>200.66</v>
      </c>
      <c r="K4" s="2">
        <f>Table1[[#This Row],[Weight (k)]]/((Table1[[#This Row],[Height (cm)]]/100)^2)</f>
        <v>24.835813171065531</v>
      </c>
      <c r="L4" t="str">
        <f>_xlfn.XLOOKUP(Table1[[#This Row],[BMI]],BMI[Min],BMI[Status],,-1,1)</f>
        <v>Normal weight</v>
      </c>
    </row>
    <row r="5" spans="1:12" x14ac:dyDescent="0.2">
      <c r="A5">
        <v>4</v>
      </c>
      <c r="B5" t="s">
        <v>13</v>
      </c>
      <c r="C5" t="s">
        <v>13</v>
      </c>
      <c r="D5" t="s">
        <v>14</v>
      </c>
      <c r="F5">
        <v>39</v>
      </c>
      <c r="G5">
        <v>45</v>
      </c>
      <c r="H5">
        <v>65</v>
      </c>
      <c r="I5">
        <v>8.5</v>
      </c>
      <c r="J5">
        <v>60.96</v>
      </c>
      <c r="K5" s="2">
        <f>Table1[[#This Row],[Weight (k)]]/((Table1[[#This Row],[Height (cm)]]/100)^2)</f>
        <v>22.873309635508157</v>
      </c>
      <c r="L5" t="str">
        <f>_xlfn.XLOOKUP(Table1[[#This Row],[BMI]],BMI[Min],BMI[Status],,-1,1)</f>
        <v>Normal weight</v>
      </c>
    </row>
    <row r="6" spans="1:12" x14ac:dyDescent="0.2">
      <c r="A6">
        <v>5</v>
      </c>
      <c r="B6" t="s">
        <v>15</v>
      </c>
      <c r="C6" t="s">
        <v>13</v>
      </c>
      <c r="D6" t="s">
        <v>14</v>
      </c>
      <c r="F6">
        <v>58</v>
      </c>
      <c r="G6">
        <v>45</v>
      </c>
      <c r="H6">
        <v>80</v>
      </c>
      <c r="I6">
        <v>19</v>
      </c>
      <c r="J6">
        <v>109.22</v>
      </c>
      <c r="K6" s="2">
        <f>Table1[[#This Row],[Weight (k)]]/((Table1[[#This Row],[Height (cm)]]/100)^2)</f>
        <v>15.927560248846834</v>
      </c>
      <c r="L6" t="str">
        <f>_xlfn.XLOOKUP(Table1[[#This Row],[BMI]],BMI[Min],BMI[Status],,-1,1)</f>
        <v>Underweight</v>
      </c>
    </row>
    <row r="7" spans="1:12" x14ac:dyDescent="0.2">
      <c r="A7">
        <v>6</v>
      </c>
      <c r="B7" t="s">
        <v>16</v>
      </c>
      <c r="C7" t="s">
        <v>13</v>
      </c>
      <c r="D7" t="s">
        <v>14</v>
      </c>
      <c r="E7" t="s">
        <v>17</v>
      </c>
      <c r="F7">
        <v>78</v>
      </c>
      <c r="G7">
        <v>45</v>
      </c>
      <c r="H7">
        <v>100</v>
      </c>
      <c r="I7">
        <v>90.5</v>
      </c>
      <c r="J7">
        <v>170.18</v>
      </c>
      <c r="K7" s="2">
        <f>Table1[[#This Row],[Weight (k)]]/((Table1[[#This Row],[Height (cm)]]/100)^2)</f>
        <v>31.248670205070415</v>
      </c>
      <c r="L7" t="str">
        <f>_xlfn.XLOOKUP(Table1[[#This Row],[BMI]],BMI[Min],BMI[Status],,-1,1)</f>
        <v>Obesity class 1</v>
      </c>
    </row>
    <row r="8" spans="1:12" x14ac:dyDescent="0.2">
      <c r="A8">
        <v>7</v>
      </c>
      <c r="B8" t="s">
        <v>18</v>
      </c>
      <c r="C8" t="s">
        <v>18</v>
      </c>
      <c r="D8" t="s">
        <v>19</v>
      </c>
      <c r="F8">
        <v>44</v>
      </c>
      <c r="G8">
        <v>45</v>
      </c>
      <c r="H8">
        <v>43</v>
      </c>
      <c r="I8">
        <v>9</v>
      </c>
      <c r="J8">
        <v>50.8</v>
      </c>
      <c r="K8" s="2">
        <f>Table1[[#This Row],[Weight (k)]]/((Table1[[#This Row],[Height (cm)]]/100)^2)</f>
        <v>34.875069750139495</v>
      </c>
      <c r="L8" t="str">
        <f>_xlfn.XLOOKUP(Table1[[#This Row],[BMI]],BMI[Min],BMI[Status],,-1,1)</f>
        <v>Obesity class 1</v>
      </c>
    </row>
    <row r="9" spans="1:12" x14ac:dyDescent="0.2">
      <c r="A9">
        <v>8</v>
      </c>
      <c r="B9" t="s">
        <v>20</v>
      </c>
      <c r="C9" t="s">
        <v>18</v>
      </c>
      <c r="D9" t="s">
        <v>19</v>
      </c>
      <c r="F9">
        <v>59</v>
      </c>
      <c r="G9">
        <v>45</v>
      </c>
      <c r="H9">
        <v>58</v>
      </c>
      <c r="I9">
        <v>22.5</v>
      </c>
      <c r="J9">
        <v>99.06</v>
      </c>
      <c r="K9" s="2">
        <f>Table1[[#This Row],[Weight (k)]]/((Table1[[#This Row],[Height (cm)]]/100)^2)</f>
        <v>22.929039940920116</v>
      </c>
      <c r="L9" t="str">
        <f>_xlfn.XLOOKUP(Table1[[#This Row],[BMI]],BMI[Min],BMI[Status],,-1,1)</f>
        <v>Normal weight</v>
      </c>
    </row>
    <row r="10" spans="1:12" x14ac:dyDescent="0.2">
      <c r="A10">
        <v>9</v>
      </c>
      <c r="B10" t="s">
        <v>21</v>
      </c>
      <c r="C10" t="s">
        <v>18</v>
      </c>
      <c r="D10" t="s">
        <v>19</v>
      </c>
      <c r="F10">
        <v>79</v>
      </c>
      <c r="G10">
        <v>45</v>
      </c>
      <c r="H10">
        <v>78</v>
      </c>
      <c r="I10">
        <v>85.5</v>
      </c>
      <c r="J10">
        <v>160.02000000000001</v>
      </c>
      <c r="K10" s="2">
        <f>Table1[[#This Row],[Weight (k)]]/((Table1[[#This Row],[Height (cm)]]/100)^2)</f>
        <v>33.39008945591587</v>
      </c>
      <c r="L10" t="str">
        <f>_xlfn.XLOOKUP(Table1[[#This Row],[BMI]],BMI[Min],BMI[Status],,-1,1)</f>
        <v>Obesity class 1</v>
      </c>
    </row>
    <row r="11" spans="1:12" x14ac:dyDescent="0.2">
      <c r="A11">
        <v>10</v>
      </c>
      <c r="B11" t="s">
        <v>22</v>
      </c>
      <c r="C11" t="s">
        <v>22</v>
      </c>
      <c r="D11" t="s">
        <v>23</v>
      </c>
      <c r="F11">
        <v>45</v>
      </c>
      <c r="G11">
        <v>255</v>
      </c>
      <c r="H11">
        <v>45</v>
      </c>
      <c r="I11">
        <v>2.9</v>
      </c>
      <c r="J11">
        <v>30.48</v>
      </c>
      <c r="K11" s="2">
        <f>Table1[[#This Row],[Weight (k)]]/((Table1[[#This Row],[Height (cm)]]/100)^2)</f>
        <v>31.215340208458191</v>
      </c>
      <c r="L11" t="str">
        <f>_xlfn.XLOOKUP(Table1[[#This Row],[BMI]],BMI[Min],BMI[Status],,-1,1)</f>
        <v>Obesity class 1</v>
      </c>
    </row>
    <row r="12" spans="1:12" x14ac:dyDescent="0.2">
      <c r="A12">
        <v>11</v>
      </c>
      <c r="B12" t="s">
        <v>24</v>
      </c>
      <c r="C12" t="s">
        <v>22</v>
      </c>
      <c r="D12" t="s">
        <v>23</v>
      </c>
      <c r="F12">
        <v>50</v>
      </c>
      <c r="G12">
        <v>120</v>
      </c>
      <c r="H12">
        <v>30</v>
      </c>
      <c r="I12">
        <v>9.9</v>
      </c>
      <c r="J12">
        <v>71.12</v>
      </c>
      <c r="K12" s="2">
        <f>Table1[[#This Row],[Weight (k)]]/((Table1[[#This Row],[Height (cm)]]/100)^2)</f>
        <v>19.572743227119105</v>
      </c>
      <c r="L12" t="str">
        <f>_xlfn.XLOOKUP(Table1[[#This Row],[BMI]],BMI[Min],BMI[Status],,-1,1)</f>
        <v>Normal weight</v>
      </c>
    </row>
    <row r="13" spans="1:12" x14ac:dyDescent="0.2">
      <c r="A13">
        <v>12</v>
      </c>
      <c r="B13" t="s">
        <v>25</v>
      </c>
      <c r="C13" t="s">
        <v>22</v>
      </c>
      <c r="D13" t="s">
        <v>23</v>
      </c>
      <c r="E13" t="s">
        <v>17</v>
      </c>
      <c r="F13">
        <v>60</v>
      </c>
      <c r="G13">
        <v>45</v>
      </c>
      <c r="H13">
        <v>70</v>
      </c>
      <c r="I13">
        <v>32</v>
      </c>
      <c r="J13">
        <v>109.22</v>
      </c>
      <c r="K13" s="2">
        <f>Table1[[#This Row],[Weight (k)]]/((Table1[[#This Row],[Height (cm)]]/100)^2)</f>
        <v>26.825364629636777</v>
      </c>
      <c r="L13" t="str">
        <f>_xlfn.XLOOKUP(Table1[[#This Row],[BMI]],BMI[Min],BMI[Status],,-1,1)</f>
        <v>Overweight</v>
      </c>
    </row>
    <row r="14" spans="1:12" x14ac:dyDescent="0.2">
      <c r="A14">
        <v>13</v>
      </c>
      <c r="B14" t="s">
        <v>26</v>
      </c>
      <c r="C14" t="s">
        <v>26</v>
      </c>
      <c r="D14" t="s">
        <v>23</v>
      </c>
      <c r="E14" t="s">
        <v>10</v>
      </c>
      <c r="F14">
        <v>40</v>
      </c>
      <c r="G14">
        <v>255</v>
      </c>
      <c r="H14">
        <v>50</v>
      </c>
      <c r="I14">
        <v>3.2</v>
      </c>
      <c r="J14">
        <v>30.48</v>
      </c>
      <c r="K14" s="2">
        <f>Table1[[#This Row],[Weight (k)]]/((Table1[[#This Row],[Height (cm)]]/100)^2)</f>
        <v>34.444513333471114</v>
      </c>
      <c r="L14" t="str">
        <f>_xlfn.XLOOKUP(Table1[[#This Row],[BMI]],BMI[Min],BMI[Status],,-1,1)</f>
        <v>Obesity class 1</v>
      </c>
    </row>
    <row r="15" spans="1:12" x14ac:dyDescent="0.2">
      <c r="A15">
        <v>14</v>
      </c>
      <c r="B15" t="s">
        <v>27</v>
      </c>
      <c r="C15" t="s">
        <v>26</v>
      </c>
      <c r="D15" t="s">
        <v>23</v>
      </c>
      <c r="E15" t="s">
        <v>10</v>
      </c>
      <c r="F15">
        <v>45</v>
      </c>
      <c r="G15">
        <v>120</v>
      </c>
      <c r="H15">
        <v>35</v>
      </c>
      <c r="I15">
        <v>10</v>
      </c>
      <c r="J15">
        <v>60.96</v>
      </c>
      <c r="K15" s="2">
        <f>Table1[[#This Row],[Weight (k)]]/((Table1[[#This Row],[Height (cm)]]/100)^2)</f>
        <v>26.909776041774304</v>
      </c>
      <c r="L15" t="str">
        <f>_xlfn.XLOOKUP(Table1[[#This Row],[BMI]],BMI[Min],BMI[Status],,-1,1)</f>
        <v>Overweight</v>
      </c>
    </row>
    <row r="16" spans="1:12" x14ac:dyDescent="0.2">
      <c r="A16">
        <v>15</v>
      </c>
      <c r="B16" t="s">
        <v>28</v>
      </c>
      <c r="C16" t="s">
        <v>26</v>
      </c>
      <c r="D16" t="s">
        <v>23</v>
      </c>
      <c r="E16" t="s">
        <v>10</v>
      </c>
      <c r="F16">
        <v>65</v>
      </c>
      <c r="G16">
        <v>45</v>
      </c>
      <c r="H16">
        <v>75</v>
      </c>
      <c r="I16">
        <v>29.5</v>
      </c>
      <c r="J16">
        <v>99.06</v>
      </c>
      <c r="K16" s="2">
        <f>Table1[[#This Row],[Weight (k)]]/((Table1[[#This Row],[Height (cm)]]/100)^2)</f>
        <v>30.062519033650819</v>
      </c>
      <c r="L16" t="str">
        <f>_xlfn.XLOOKUP(Table1[[#This Row],[BMI]],BMI[Min],BMI[Status],,-1,1)</f>
        <v>Obesity class 1</v>
      </c>
    </row>
    <row r="17" spans="1:12" x14ac:dyDescent="0.2">
      <c r="A17">
        <v>16</v>
      </c>
      <c r="B17" t="s">
        <v>29</v>
      </c>
      <c r="C17" t="s">
        <v>29</v>
      </c>
      <c r="D17" t="s">
        <v>30</v>
      </c>
      <c r="E17" t="s">
        <v>17</v>
      </c>
      <c r="F17">
        <v>40</v>
      </c>
      <c r="G17">
        <v>255</v>
      </c>
      <c r="H17">
        <v>56</v>
      </c>
      <c r="I17">
        <v>1.8</v>
      </c>
      <c r="J17">
        <v>30.48</v>
      </c>
      <c r="K17" s="2">
        <f>Table1[[#This Row],[Weight (k)]]/((Table1[[#This Row],[Height (cm)]]/100)^2)</f>
        <v>19.375038750077501</v>
      </c>
      <c r="L17" t="str">
        <f>_xlfn.XLOOKUP(Table1[[#This Row],[BMI]],BMI[Min],BMI[Status],,-1,1)</f>
        <v>Normal weight</v>
      </c>
    </row>
    <row r="18" spans="1:12" x14ac:dyDescent="0.2">
      <c r="A18">
        <v>17</v>
      </c>
      <c r="B18" t="s">
        <v>31</v>
      </c>
      <c r="C18" t="s">
        <v>29</v>
      </c>
      <c r="D18" t="s">
        <v>30</v>
      </c>
      <c r="E18" t="s">
        <v>17</v>
      </c>
      <c r="F18">
        <v>63</v>
      </c>
      <c r="G18">
        <v>120</v>
      </c>
      <c r="H18">
        <v>71</v>
      </c>
      <c r="I18">
        <v>30</v>
      </c>
      <c r="J18">
        <v>109.22</v>
      </c>
      <c r="K18" s="2">
        <f>Table1[[#This Row],[Weight (k)]]/((Table1[[#This Row],[Height (cm)]]/100)^2)</f>
        <v>25.148779340284477</v>
      </c>
      <c r="L18" t="str">
        <f>_xlfn.XLOOKUP(Table1[[#This Row],[BMI]],BMI[Min],BMI[Status],,-1,1)</f>
        <v>Overweight</v>
      </c>
    </row>
    <row r="19" spans="1:12" x14ac:dyDescent="0.2">
      <c r="A19">
        <v>18</v>
      </c>
      <c r="B19" t="s">
        <v>32</v>
      </c>
      <c r="C19" t="s">
        <v>29</v>
      </c>
      <c r="D19" t="s">
        <v>30</v>
      </c>
      <c r="E19" t="s">
        <v>17</v>
      </c>
      <c r="F19">
        <v>83</v>
      </c>
      <c r="G19">
        <v>45</v>
      </c>
      <c r="H19">
        <v>101</v>
      </c>
      <c r="I19">
        <v>39.5</v>
      </c>
      <c r="J19">
        <v>149.86000000000001</v>
      </c>
      <c r="K19" s="2">
        <f>Table1[[#This Row],[Weight (k)]]/((Table1[[#This Row],[Height (cm)]]/100)^2)</f>
        <v>17.58837186160439</v>
      </c>
      <c r="L19" t="str">
        <f>_xlfn.XLOOKUP(Table1[[#This Row],[BMI]],BMI[Min],BMI[Status],,-1,1)</f>
        <v>Underweight</v>
      </c>
    </row>
    <row r="20" spans="1:12" x14ac:dyDescent="0.2">
      <c r="A20">
        <v>19</v>
      </c>
      <c r="B20" t="s">
        <v>33</v>
      </c>
      <c r="C20" t="s">
        <v>33</v>
      </c>
      <c r="D20" t="s">
        <v>30</v>
      </c>
      <c r="F20">
        <v>30</v>
      </c>
      <c r="G20">
        <v>255</v>
      </c>
      <c r="H20">
        <v>72</v>
      </c>
      <c r="I20">
        <v>3.5</v>
      </c>
      <c r="J20">
        <v>30.48</v>
      </c>
      <c r="K20" s="2">
        <f>Table1[[#This Row],[Weight (k)]]/((Table1[[#This Row],[Height (cm)]]/100)^2)</f>
        <v>37.673686458484028</v>
      </c>
      <c r="L20" t="str">
        <f>_xlfn.XLOOKUP(Table1[[#This Row],[BMI]],BMI[Min],BMI[Status],,-1,1)</f>
        <v>Obesity class 2</v>
      </c>
    </row>
    <row r="21" spans="1:12" x14ac:dyDescent="0.2">
      <c r="A21">
        <v>20</v>
      </c>
      <c r="B21" t="s">
        <v>34</v>
      </c>
      <c r="C21" t="s">
        <v>34</v>
      </c>
      <c r="D21" t="s">
        <v>30</v>
      </c>
      <c r="F21">
        <v>55</v>
      </c>
      <c r="G21">
        <v>127</v>
      </c>
      <c r="H21">
        <v>97</v>
      </c>
      <c r="I21">
        <v>18.5</v>
      </c>
      <c r="J21">
        <v>71.12</v>
      </c>
      <c r="K21" s="2">
        <f>Table1[[#This Row],[Weight (k)]]/((Table1[[#This Row],[Height (cm)]]/100)^2)</f>
        <v>36.575328252697318</v>
      </c>
      <c r="L21" t="str">
        <f>_xlfn.XLOOKUP(Table1[[#This Row],[BMI]],BMI[Min],BMI[Status],,-1,1)</f>
        <v>Obesity class 2</v>
      </c>
    </row>
    <row r="22" spans="1:12" x14ac:dyDescent="0.2">
      <c r="A22">
        <v>21</v>
      </c>
      <c r="B22" t="s">
        <v>35</v>
      </c>
      <c r="C22" t="s">
        <v>35</v>
      </c>
      <c r="D22" t="s">
        <v>30</v>
      </c>
      <c r="E22" t="s">
        <v>17</v>
      </c>
      <c r="F22">
        <v>40</v>
      </c>
      <c r="G22">
        <v>255</v>
      </c>
      <c r="H22">
        <v>70</v>
      </c>
      <c r="I22">
        <v>2</v>
      </c>
      <c r="J22">
        <v>30.48</v>
      </c>
      <c r="K22" s="2">
        <f>Table1[[#This Row],[Weight (k)]]/((Table1[[#This Row],[Height (cm)]]/100)^2)</f>
        <v>21.527820833419444</v>
      </c>
      <c r="L22" t="str">
        <f>_xlfn.XLOOKUP(Table1[[#This Row],[BMI]],BMI[Min],BMI[Status],,-1,1)</f>
        <v>Normal weight</v>
      </c>
    </row>
    <row r="23" spans="1:12" x14ac:dyDescent="0.2">
      <c r="A23">
        <v>22</v>
      </c>
      <c r="B23" t="s">
        <v>36</v>
      </c>
      <c r="C23" t="s">
        <v>35</v>
      </c>
      <c r="D23" t="s">
        <v>30</v>
      </c>
      <c r="E23" t="s">
        <v>17</v>
      </c>
      <c r="F23">
        <v>65</v>
      </c>
      <c r="G23">
        <v>90</v>
      </c>
      <c r="H23">
        <v>100</v>
      </c>
      <c r="I23">
        <v>38</v>
      </c>
      <c r="J23">
        <v>119.38</v>
      </c>
      <c r="K23" s="2">
        <f>Table1[[#This Row],[Weight (k)]]/((Table1[[#This Row],[Height (cm)]]/100)^2)</f>
        <v>26.663702037227527</v>
      </c>
      <c r="L23" t="str">
        <f>_xlfn.XLOOKUP(Table1[[#This Row],[BMI]],BMI[Min],BMI[Status],,-1,1)</f>
        <v>Overweight</v>
      </c>
    </row>
    <row r="24" spans="1:12" x14ac:dyDescent="0.2">
      <c r="A24">
        <v>23</v>
      </c>
      <c r="B24" t="s">
        <v>37</v>
      </c>
      <c r="C24" t="s">
        <v>37</v>
      </c>
      <c r="D24" t="s">
        <v>10</v>
      </c>
      <c r="F24">
        <v>35</v>
      </c>
      <c r="G24">
        <v>255</v>
      </c>
      <c r="H24">
        <v>55</v>
      </c>
      <c r="I24">
        <v>6.9</v>
      </c>
      <c r="J24">
        <v>200.66</v>
      </c>
      <c r="K24" s="2">
        <f>Table1[[#This Row],[Weight (k)]]/((Table1[[#This Row],[Height (cm)]]/100)^2)</f>
        <v>1.7136711088035217</v>
      </c>
      <c r="L24" t="str">
        <f>_xlfn.XLOOKUP(Table1[[#This Row],[BMI]],BMI[Min],BMI[Status],,-1,1)</f>
        <v>Underweight</v>
      </c>
    </row>
    <row r="25" spans="1:12" x14ac:dyDescent="0.2">
      <c r="A25">
        <v>24</v>
      </c>
      <c r="B25" t="s">
        <v>38</v>
      </c>
      <c r="C25" t="s">
        <v>37</v>
      </c>
      <c r="D25" t="s">
        <v>10</v>
      </c>
      <c r="F25">
        <v>60</v>
      </c>
      <c r="G25">
        <v>90</v>
      </c>
      <c r="H25">
        <v>80</v>
      </c>
      <c r="I25">
        <v>65</v>
      </c>
      <c r="J25">
        <v>350.52</v>
      </c>
      <c r="K25" s="2">
        <f>Table1[[#This Row],[Weight (k)]]/((Table1[[#This Row],[Height (cm)]]/100)^2)</f>
        <v>5.2903907530142309</v>
      </c>
      <c r="L25" t="str">
        <f>_xlfn.XLOOKUP(Table1[[#This Row],[BMI]],BMI[Min],BMI[Status],,-1,1)</f>
        <v>Underweight</v>
      </c>
    </row>
    <row r="26" spans="1:12" x14ac:dyDescent="0.2">
      <c r="A26">
        <v>25</v>
      </c>
      <c r="B26" t="s">
        <v>39</v>
      </c>
      <c r="C26" t="s">
        <v>39</v>
      </c>
      <c r="D26" t="s">
        <v>40</v>
      </c>
      <c r="F26">
        <v>35</v>
      </c>
      <c r="G26">
        <v>190</v>
      </c>
      <c r="H26">
        <v>90</v>
      </c>
      <c r="I26">
        <v>6</v>
      </c>
      <c r="J26">
        <v>40.64</v>
      </c>
      <c r="K26" s="2">
        <f>Table1[[#This Row],[Weight (k)]]/((Table1[[#This Row],[Height (cm)]]/100)^2)</f>
        <v>36.328197656395311</v>
      </c>
      <c r="L26" t="str">
        <f>_xlfn.XLOOKUP(Table1[[#This Row],[BMI]],BMI[Min],BMI[Status],,-1,1)</f>
        <v>Obesity class 2</v>
      </c>
    </row>
    <row r="27" spans="1:12" x14ac:dyDescent="0.2">
      <c r="A27">
        <v>26</v>
      </c>
      <c r="B27" t="s">
        <v>41</v>
      </c>
      <c r="C27" t="s">
        <v>39</v>
      </c>
      <c r="D27" t="s">
        <v>40</v>
      </c>
      <c r="F27">
        <v>60</v>
      </c>
      <c r="G27">
        <v>75</v>
      </c>
      <c r="H27">
        <v>110</v>
      </c>
      <c r="I27">
        <v>30</v>
      </c>
      <c r="J27">
        <v>78.739999999999995</v>
      </c>
      <c r="K27" s="2">
        <f>Table1[[#This Row],[Weight (k)]]/((Table1[[#This Row],[Height (cm)]]/100)^2)</f>
        <v>48.387193548580647</v>
      </c>
      <c r="L27" t="str">
        <f>_xlfn.XLOOKUP(Table1[[#This Row],[BMI]],BMI[Min],BMI[Status],,-1,1)</f>
        <v>Obesity class 3</v>
      </c>
    </row>
    <row r="28" spans="1:12" x14ac:dyDescent="0.2">
      <c r="A28">
        <v>27</v>
      </c>
      <c r="B28" t="s">
        <v>42</v>
      </c>
      <c r="C28" t="s">
        <v>42</v>
      </c>
      <c r="D28" t="s">
        <v>43</v>
      </c>
      <c r="F28">
        <v>50</v>
      </c>
      <c r="G28">
        <v>255</v>
      </c>
      <c r="H28">
        <v>40</v>
      </c>
      <c r="I28">
        <v>12</v>
      </c>
      <c r="J28">
        <v>60.96</v>
      </c>
      <c r="K28" s="2">
        <f>Table1[[#This Row],[Weight (k)]]/((Table1[[#This Row],[Height (cm)]]/100)^2)</f>
        <v>32.291731250129168</v>
      </c>
      <c r="L28" t="str">
        <f>_xlfn.XLOOKUP(Table1[[#This Row],[BMI]],BMI[Min],BMI[Status],,-1,1)</f>
        <v>Obesity class 1</v>
      </c>
    </row>
    <row r="29" spans="1:12" x14ac:dyDescent="0.2">
      <c r="A29">
        <v>28</v>
      </c>
      <c r="B29" t="s">
        <v>44</v>
      </c>
      <c r="C29" t="s">
        <v>44</v>
      </c>
      <c r="D29" t="s">
        <v>43</v>
      </c>
      <c r="F29">
        <v>75</v>
      </c>
      <c r="G29">
        <v>90</v>
      </c>
      <c r="H29">
        <v>65</v>
      </c>
      <c r="I29">
        <v>29.5</v>
      </c>
      <c r="J29">
        <v>99.06</v>
      </c>
      <c r="K29" s="2">
        <f>Table1[[#This Row],[Weight (k)]]/((Table1[[#This Row],[Height (cm)]]/100)^2)</f>
        <v>30.062519033650819</v>
      </c>
      <c r="L29" t="str">
        <f>_xlfn.XLOOKUP(Table1[[#This Row],[BMI]],BMI[Min],BMI[Status],,-1,1)</f>
        <v>Obesity class 1</v>
      </c>
    </row>
    <row r="30" spans="1:12" x14ac:dyDescent="0.2">
      <c r="A30">
        <v>29</v>
      </c>
      <c r="B30" t="s">
        <v>45</v>
      </c>
      <c r="C30" t="s">
        <v>45</v>
      </c>
      <c r="D30" t="s">
        <v>10</v>
      </c>
      <c r="F30">
        <v>55</v>
      </c>
      <c r="G30">
        <v>235</v>
      </c>
      <c r="H30">
        <v>41</v>
      </c>
      <c r="I30">
        <v>7</v>
      </c>
      <c r="J30">
        <v>40.64</v>
      </c>
      <c r="K30" s="2">
        <f>Table1[[#This Row],[Weight (k)]]/((Table1[[#This Row],[Height (cm)]]/100)^2)</f>
        <v>42.382897265794533</v>
      </c>
      <c r="L30" t="str">
        <f>_xlfn.XLOOKUP(Table1[[#This Row],[BMI]],BMI[Min],BMI[Status],,-1,1)</f>
        <v>Obesity class 3</v>
      </c>
    </row>
    <row r="31" spans="1:12" x14ac:dyDescent="0.2">
      <c r="A31">
        <v>30</v>
      </c>
      <c r="B31" t="s">
        <v>46</v>
      </c>
      <c r="C31" t="s">
        <v>45</v>
      </c>
      <c r="D31" t="s">
        <v>10</v>
      </c>
      <c r="F31">
        <v>70</v>
      </c>
      <c r="G31">
        <v>120</v>
      </c>
      <c r="H31">
        <v>56</v>
      </c>
      <c r="I31">
        <v>20</v>
      </c>
      <c r="J31">
        <v>78.739999999999995</v>
      </c>
      <c r="K31" s="2">
        <f>Table1[[#This Row],[Weight (k)]]/((Table1[[#This Row],[Height (cm)]]/100)^2)</f>
        <v>32.258129032387096</v>
      </c>
      <c r="L31" t="str">
        <f>_xlfn.XLOOKUP(Table1[[#This Row],[BMI]],BMI[Min],BMI[Status],,-1,1)</f>
        <v>Obesity class 1</v>
      </c>
    </row>
    <row r="32" spans="1:12" x14ac:dyDescent="0.2">
      <c r="A32">
        <v>31</v>
      </c>
      <c r="B32" t="s">
        <v>47</v>
      </c>
      <c r="C32" t="s">
        <v>45</v>
      </c>
      <c r="D32" t="s">
        <v>10</v>
      </c>
      <c r="E32" t="s">
        <v>43</v>
      </c>
      <c r="F32">
        <v>90</v>
      </c>
      <c r="G32">
        <v>45</v>
      </c>
      <c r="H32">
        <v>76</v>
      </c>
      <c r="I32">
        <v>60</v>
      </c>
      <c r="J32">
        <v>129.54</v>
      </c>
      <c r="K32" s="2">
        <f>Table1[[#This Row],[Weight (k)]]/((Table1[[#This Row],[Height (cm)]]/100)^2)</f>
        <v>35.755550173153409</v>
      </c>
      <c r="L32" t="str">
        <f>_xlfn.XLOOKUP(Table1[[#This Row],[BMI]],BMI[Min],BMI[Status],,-1,1)</f>
        <v>Obesity class 2</v>
      </c>
    </row>
    <row r="33" spans="1:12" x14ac:dyDescent="0.2">
      <c r="A33">
        <v>32</v>
      </c>
      <c r="B33" t="s">
        <v>48</v>
      </c>
      <c r="C33" t="s">
        <v>48</v>
      </c>
      <c r="D33" t="s">
        <v>10</v>
      </c>
      <c r="F33">
        <v>46</v>
      </c>
      <c r="G33">
        <v>235</v>
      </c>
      <c r="H33">
        <v>50</v>
      </c>
      <c r="I33">
        <v>9</v>
      </c>
      <c r="J33">
        <v>50.8</v>
      </c>
      <c r="K33" s="2">
        <f>Table1[[#This Row],[Weight (k)]]/((Table1[[#This Row],[Height (cm)]]/100)^2)</f>
        <v>34.875069750139495</v>
      </c>
      <c r="L33" t="str">
        <f>_xlfn.XLOOKUP(Table1[[#This Row],[BMI]],BMI[Min],BMI[Status],,-1,1)</f>
        <v>Obesity class 1</v>
      </c>
    </row>
    <row r="34" spans="1:12" x14ac:dyDescent="0.2">
      <c r="A34">
        <v>33</v>
      </c>
      <c r="B34" t="s">
        <v>49</v>
      </c>
      <c r="C34" t="s">
        <v>48</v>
      </c>
      <c r="D34" t="s">
        <v>10</v>
      </c>
      <c r="F34">
        <v>61</v>
      </c>
      <c r="G34">
        <v>120</v>
      </c>
      <c r="H34">
        <v>65</v>
      </c>
      <c r="I34">
        <v>19.5</v>
      </c>
      <c r="J34">
        <v>88.9</v>
      </c>
      <c r="K34" s="2">
        <f>Table1[[#This Row],[Weight (k)]]/((Table1[[#This Row],[Height (cm)]]/100)^2)</f>
        <v>24.67351873479257</v>
      </c>
      <c r="L34" t="str">
        <f>_xlfn.XLOOKUP(Table1[[#This Row],[BMI]],BMI[Min],BMI[Status],,-1,1)</f>
        <v>Normal weight</v>
      </c>
    </row>
    <row r="35" spans="1:12" x14ac:dyDescent="0.2">
      <c r="A35">
        <v>34</v>
      </c>
      <c r="B35" t="s">
        <v>50</v>
      </c>
      <c r="C35" t="s">
        <v>48</v>
      </c>
      <c r="D35" t="s">
        <v>10</v>
      </c>
      <c r="E35" t="s">
        <v>43</v>
      </c>
      <c r="F35">
        <v>81</v>
      </c>
      <c r="G35">
        <v>45</v>
      </c>
      <c r="H35">
        <v>85</v>
      </c>
      <c r="I35">
        <v>62</v>
      </c>
      <c r="J35">
        <v>139.69999999999999</v>
      </c>
      <c r="K35" s="2">
        <f>Table1[[#This Row],[Weight (k)]]/((Table1[[#This Row],[Height (cm)]]/100)^2)</f>
        <v>31.768658578639482</v>
      </c>
      <c r="L35" t="str">
        <f>_xlfn.XLOOKUP(Table1[[#This Row],[BMI]],BMI[Min],BMI[Status],,-1,1)</f>
        <v>Obesity class 1</v>
      </c>
    </row>
    <row r="36" spans="1:12" x14ac:dyDescent="0.2">
      <c r="A36">
        <v>35</v>
      </c>
      <c r="B36" t="s">
        <v>51</v>
      </c>
      <c r="C36" t="s">
        <v>51</v>
      </c>
      <c r="D36" t="s">
        <v>52</v>
      </c>
      <c r="F36">
        <v>70</v>
      </c>
      <c r="G36">
        <v>150</v>
      </c>
      <c r="H36">
        <v>35</v>
      </c>
      <c r="I36">
        <v>7.5</v>
      </c>
      <c r="J36">
        <v>60.96</v>
      </c>
      <c r="K36" s="2">
        <f>Table1[[#This Row],[Weight (k)]]/((Table1[[#This Row],[Height (cm)]]/100)^2)</f>
        <v>20.182332031330727</v>
      </c>
      <c r="L36" t="str">
        <f>_xlfn.XLOOKUP(Table1[[#This Row],[BMI]],BMI[Min],BMI[Status],,-1,1)</f>
        <v>Normal weight</v>
      </c>
    </row>
    <row r="37" spans="1:12" x14ac:dyDescent="0.2">
      <c r="A37">
        <v>36</v>
      </c>
      <c r="B37" t="s">
        <v>53</v>
      </c>
      <c r="C37" t="s">
        <v>51</v>
      </c>
      <c r="D37" t="s">
        <v>52</v>
      </c>
      <c r="F37">
        <v>95</v>
      </c>
      <c r="G37">
        <v>25</v>
      </c>
      <c r="H37">
        <v>60</v>
      </c>
      <c r="I37">
        <v>40</v>
      </c>
      <c r="J37">
        <v>129.54</v>
      </c>
      <c r="K37" s="2">
        <f>Table1[[#This Row],[Weight (k)]]/((Table1[[#This Row],[Height (cm)]]/100)^2)</f>
        <v>23.837033448768938</v>
      </c>
      <c r="L37" t="str">
        <f>_xlfn.XLOOKUP(Table1[[#This Row],[BMI]],BMI[Min],BMI[Status],,-1,1)</f>
        <v>Normal weight</v>
      </c>
    </row>
    <row r="38" spans="1:12" x14ac:dyDescent="0.2">
      <c r="A38">
        <v>37</v>
      </c>
      <c r="B38" t="s">
        <v>54</v>
      </c>
      <c r="C38" t="s">
        <v>54</v>
      </c>
      <c r="D38" t="s">
        <v>14</v>
      </c>
      <c r="F38">
        <v>38</v>
      </c>
      <c r="G38">
        <v>190</v>
      </c>
      <c r="H38">
        <v>65</v>
      </c>
      <c r="I38">
        <v>9.9</v>
      </c>
      <c r="J38">
        <v>60.96</v>
      </c>
      <c r="K38" s="2">
        <f>Table1[[#This Row],[Weight (k)]]/((Table1[[#This Row],[Height (cm)]]/100)^2)</f>
        <v>26.640678281356561</v>
      </c>
      <c r="L38" t="str">
        <f>_xlfn.XLOOKUP(Table1[[#This Row],[BMI]],BMI[Min],BMI[Status],,-1,1)</f>
        <v>Overweight</v>
      </c>
    </row>
    <row r="39" spans="1:12" x14ac:dyDescent="0.2">
      <c r="A39">
        <v>38</v>
      </c>
      <c r="B39" t="s">
        <v>55</v>
      </c>
      <c r="C39" t="s">
        <v>54</v>
      </c>
      <c r="D39" t="s">
        <v>14</v>
      </c>
      <c r="F39">
        <v>73</v>
      </c>
      <c r="G39">
        <v>75</v>
      </c>
      <c r="H39">
        <v>100</v>
      </c>
      <c r="I39">
        <v>19.899999999999999</v>
      </c>
      <c r="J39">
        <v>109.22</v>
      </c>
      <c r="K39" s="2">
        <f>Table1[[#This Row],[Weight (k)]]/((Table1[[#This Row],[Height (cm)]]/100)^2)</f>
        <v>16.682023629055369</v>
      </c>
      <c r="L39" t="str">
        <f>_xlfn.XLOOKUP(Table1[[#This Row],[BMI]],BMI[Min],BMI[Status],,-1,1)</f>
        <v>Underweight</v>
      </c>
    </row>
    <row r="40" spans="1:12" x14ac:dyDescent="0.2">
      <c r="A40">
        <v>39</v>
      </c>
      <c r="B40" t="s">
        <v>56</v>
      </c>
      <c r="C40" t="s">
        <v>56</v>
      </c>
      <c r="D40" t="s">
        <v>30</v>
      </c>
      <c r="E40" t="s">
        <v>52</v>
      </c>
      <c r="F40">
        <v>115</v>
      </c>
      <c r="G40">
        <v>170</v>
      </c>
      <c r="H40">
        <v>20</v>
      </c>
      <c r="I40">
        <v>5.5</v>
      </c>
      <c r="J40">
        <v>50.8</v>
      </c>
      <c r="K40" s="2">
        <f>Table1[[#This Row],[Weight (k)]]/((Table1[[#This Row],[Height (cm)]]/100)^2)</f>
        <v>21.31254262508525</v>
      </c>
      <c r="L40" t="str">
        <f>_xlfn.XLOOKUP(Table1[[#This Row],[BMI]],BMI[Min],BMI[Status],,-1,1)</f>
        <v>Normal weight</v>
      </c>
    </row>
    <row r="41" spans="1:12" x14ac:dyDescent="0.2">
      <c r="A41">
        <v>40</v>
      </c>
      <c r="B41" t="s">
        <v>57</v>
      </c>
      <c r="C41" t="s">
        <v>56</v>
      </c>
      <c r="D41" t="s">
        <v>30</v>
      </c>
      <c r="E41" t="s">
        <v>52</v>
      </c>
      <c r="F41">
        <v>140</v>
      </c>
      <c r="G41">
        <v>50</v>
      </c>
      <c r="H41">
        <v>45</v>
      </c>
      <c r="I41">
        <v>12</v>
      </c>
      <c r="J41">
        <v>99.06</v>
      </c>
      <c r="K41" s="2">
        <f>Table1[[#This Row],[Weight (k)]]/((Table1[[#This Row],[Height (cm)]]/100)^2)</f>
        <v>12.228821301824063</v>
      </c>
      <c r="L41" t="str">
        <f>_xlfn.XLOOKUP(Table1[[#This Row],[BMI]],BMI[Min],BMI[Status],,-1,1)</f>
        <v>Underweight</v>
      </c>
    </row>
    <row r="42" spans="1:12" x14ac:dyDescent="0.2">
      <c r="A42">
        <v>41</v>
      </c>
      <c r="B42" t="s">
        <v>58</v>
      </c>
      <c r="C42" t="s">
        <v>58</v>
      </c>
      <c r="D42" t="s">
        <v>10</v>
      </c>
      <c r="E42" t="s">
        <v>17</v>
      </c>
      <c r="F42">
        <v>40</v>
      </c>
      <c r="G42">
        <v>255</v>
      </c>
      <c r="H42">
        <v>55</v>
      </c>
      <c r="I42">
        <v>7.5</v>
      </c>
      <c r="J42">
        <v>78.739999999999995</v>
      </c>
      <c r="K42" s="2">
        <f>Table1[[#This Row],[Weight (k)]]/((Table1[[#This Row],[Height (cm)]]/100)^2)</f>
        <v>12.096798387145162</v>
      </c>
      <c r="L42" t="str">
        <f>_xlfn.XLOOKUP(Table1[[#This Row],[BMI]],BMI[Min],BMI[Status],,-1,1)</f>
        <v>Underweight</v>
      </c>
    </row>
    <row r="43" spans="1:12" x14ac:dyDescent="0.2">
      <c r="A43">
        <v>42</v>
      </c>
      <c r="B43" t="s">
        <v>59</v>
      </c>
      <c r="C43" t="s">
        <v>58</v>
      </c>
      <c r="D43" t="s">
        <v>10</v>
      </c>
      <c r="E43" t="s">
        <v>17</v>
      </c>
      <c r="F43">
        <v>75</v>
      </c>
      <c r="G43">
        <v>90</v>
      </c>
      <c r="H43">
        <v>90</v>
      </c>
      <c r="I43">
        <v>55</v>
      </c>
      <c r="J43">
        <v>160.02000000000001</v>
      </c>
      <c r="K43" s="2">
        <f>Table1[[#This Row],[Weight (k)]]/((Table1[[#This Row],[Height (cm)]]/100)^2)</f>
        <v>21.479004913162257</v>
      </c>
      <c r="L43" t="str">
        <f>_xlfn.XLOOKUP(Table1[[#This Row],[BMI]],BMI[Min],BMI[Status],,-1,1)</f>
        <v>Normal weight</v>
      </c>
    </row>
    <row r="44" spans="1:12" x14ac:dyDescent="0.2">
      <c r="A44">
        <v>43</v>
      </c>
      <c r="B44" t="s">
        <v>60</v>
      </c>
      <c r="C44" t="s">
        <v>60</v>
      </c>
      <c r="D44" t="s">
        <v>9</v>
      </c>
      <c r="E44" t="s">
        <v>10</v>
      </c>
      <c r="F44">
        <v>45</v>
      </c>
      <c r="G44">
        <v>255</v>
      </c>
      <c r="H44">
        <v>30</v>
      </c>
      <c r="I44">
        <v>5.4</v>
      </c>
      <c r="J44">
        <v>50.8</v>
      </c>
      <c r="K44" s="2">
        <f>Table1[[#This Row],[Weight (k)]]/((Table1[[#This Row],[Height (cm)]]/100)^2)</f>
        <v>20.925041850083701</v>
      </c>
      <c r="L44" t="str">
        <f>_xlfn.XLOOKUP(Table1[[#This Row],[BMI]],BMI[Min],BMI[Status],,-1,1)</f>
        <v>Normal weight</v>
      </c>
    </row>
    <row r="45" spans="1:12" x14ac:dyDescent="0.2">
      <c r="A45">
        <v>44</v>
      </c>
      <c r="B45" t="s">
        <v>61</v>
      </c>
      <c r="C45" t="s">
        <v>60</v>
      </c>
      <c r="D45" t="s">
        <v>9</v>
      </c>
      <c r="E45" t="s">
        <v>10</v>
      </c>
      <c r="F45">
        <v>60</v>
      </c>
      <c r="G45">
        <v>120</v>
      </c>
      <c r="H45">
        <v>40</v>
      </c>
      <c r="I45">
        <v>8.6</v>
      </c>
      <c r="J45">
        <v>78.739999999999995</v>
      </c>
      <c r="K45" s="2">
        <f>Table1[[#This Row],[Weight (k)]]/((Table1[[#This Row],[Height (cm)]]/100)^2)</f>
        <v>13.870995483926452</v>
      </c>
      <c r="L45" t="str">
        <f>_xlfn.XLOOKUP(Table1[[#This Row],[BMI]],BMI[Min],BMI[Status],,-1,1)</f>
        <v>Underweight</v>
      </c>
    </row>
    <row r="46" spans="1:12" x14ac:dyDescent="0.2">
      <c r="A46">
        <v>45</v>
      </c>
      <c r="B46" t="s">
        <v>62</v>
      </c>
      <c r="C46" t="s">
        <v>60</v>
      </c>
      <c r="D46" t="s">
        <v>9</v>
      </c>
      <c r="E46" t="s">
        <v>10</v>
      </c>
      <c r="F46">
        <v>75</v>
      </c>
      <c r="G46">
        <v>45</v>
      </c>
      <c r="H46">
        <v>50</v>
      </c>
      <c r="I46">
        <v>18.600000000000001</v>
      </c>
      <c r="J46">
        <v>119.38</v>
      </c>
      <c r="K46" s="2">
        <f>Table1[[#This Row],[Weight (k)]]/((Table1[[#This Row],[Height (cm)]]/100)^2)</f>
        <v>13.051180470853474</v>
      </c>
      <c r="L46" t="str">
        <f>_xlfn.XLOOKUP(Table1[[#This Row],[BMI]],BMI[Min],BMI[Status],,-1,1)</f>
        <v>Underweight</v>
      </c>
    </row>
    <row r="47" spans="1:12" x14ac:dyDescent="0.2">
      <c r="A47">
        <v>46</v>
      </c>
      <c r="B47" t="s">
        <v>63</v>
      </c>
      <c r="C47" t="s">
        <v>63</v>
      </c>
      <c r="D47" t="s">
        <v>23</v>
      </c>
      <c r="E47" t="s">
        <v>9</v>
      </c>
      <c r="F47">
        <v>35</v>
      </c>
      <c r="G47">
        <v>190</v>
      </c>
      <c r="H47">
        <v>25</v>
      </c>
      <c r="I47">
        <v>5.4</v>
      </c>
      <c r="J47">
        <v>30.48</v>
      </c>
      <c r="K47" s="2">
        <f>Table1[[#This Row],[Weight (k)]]/((Table1[[#This Row],[Height (cm)]]/100)^2)</f>
        <v>58.125116250232502</v>
      </c>
      <c r="L47" t="str">
        <f>_xlfn.XLOOKUP(Table1[[#This Row],[BMI]],BMI[Min],BMI[Status],,-1,1)</f>
        <v>Obesity class 3</v>
      </c>
    </row>
    <row r="48" spans="1:12" x14ac:dyDescent="0.2">
      <c r="A48">
        <v>47</v>
      </c>
      <c r="B48" t="s">
        <v>64</v>
      </c>
      <c r="C48" t="s">
        <v>63</v>
      </c>
      <c r="D48" t="s">
        <v>23</v>
      </c>
      <c r="E48" t="s">
        <v>9</v>
      </c>
      <c r="F48">
        <v>60</v>
      </c>
      <c r="G48">
        <v>75</v>
      </c>
      <c r="H48">
        <v>30</v>
      </c>
      <c r="I48">
        <v>29.5</v>
      </c>
      <c r="J48">
        <v>99.06</v>
      </c>
      <c r="K48" s="2">
        <f>Table1[[#This Row],[Weight (k)]]/((Table1[[#This Row],[Height (cm)]]/100)^2)</f>
        <v>30.062519033650819</v>
      </c>
      <c r="L48" t="str">
        <f>_xlfn.XLOOKUP(Table1[[#This Row],[BMI]],BMI[Min],BMI[Status],,-1,1)</f>
        <v>Obesity class 1</v>
      </c>
    </row>
    <row r="49" spans="1:12" x14ac:dyDescent="0.2">
      <c r="A49">
        <v>48</v>
      </c>
      <c r="B49" t="s">
        <v>65</v>
      </c>
      <c r="C49" t="s">
        <v>65</v>
      </c>
      <c r="D49" t="s">
        <v>23</v>
      </c>
      <c r="E49" t="s">
        <v>10</v>
      </c>
      <c r="F49">
        <v>60</v>
      </c>
      <c r="G49">
        <v>190</v>
      </c>
      <c r="H49">
        <v>45</v>
      </c>
      <c r="I49">
        <v>30</v>
      </c>
      <c r="J49">
        <v>99.06</v>
      </c>
      <c r="K49" s="2">
        <f>Table1[[#This Row],[Weight (k)]]/((Table1[[#This Row],[Height (cm)]]/100)^2)</f>
        <v>30.572053254560156</v>
      </c>
      <c r="L49" t="str">
        <f>_xlfn.XLOOKUP(Table1[[#This Row],[BMI]],BMI[Min],BMI[Status],,-1,1)</f>
        <v>Obesity class 1</v>
      </c>
    </row>
    <row r="50" spans="1:12" x14ac:dyDescent="0.2">
      <c r="A50">
        <v>49</v>
      </c>
      <c r="B50" t="s">
        <v>66</v>
      </c>
      <c r="C50" t="s">
        <v>65</v>
      </c>
      <c r="D50" t="s">
        <v>23</v>
      </c>
      <c r="E50" t="s">
        <v>10</v>
      </c>
      <c r="F50">
        <v>70</v>
      </c>
      <c r="G50">
        <v>75</v>
      </c>
      <c r="H50">
        <v>90</v>
      </c>
      <c r="I50">
        <v>12.5</v>
      </c>
      <c r="J50">
        <v>149.86000000000001</v>
      </c>
      <c r="K50" s="2">
        <f>Table1[[#This Row],[Weight (k)]]/((Table1[[#This Row],[Height (cm)]]/100)^2)</f>
        <v>5.5659404625330353</v>
      </c>
      <c r="L50" t="str">
        <f>_xlfn.XLOOKUP(Table1[[#This Row],[BMI]],BMI[Min],BMI[Status],,-1,1)</f>
        <v>Underweight</v>
      </c>
    </row>
    <row r="51" spans="1:12" x14ac:dyDescent="0.2">
      <c r="A51">
        <v>50</v>
      </c>
      <c r="B51" t="s">
        <v>67</v>
      </c>
      <c r="C51" t="s">
        <v>67</v>
      </c>
      <c r="D51" t="s">
        <v>43</v>
      </c>
      <c r="F51">
        <v>10</v>
      </c>
      <c r="G51">
        <v>255</v>
      </c>
      <c r="H51">
        <v>95</v>
      </c>
      <c r="I51">
        <v>0.8</v>
      </c>
      <c r="J51">
        <v>20.32</v>
      </c>
      <c r="K51" s="2">
        <f>Table1[[#This Row],[Weight (k)]]/((Table1[[#This Row],[Height (cm)]]/100)^2)</f>
        <v>19.375038750077501</v>
      </c>
      <c r="L51" t="str">
        <f>_xlfn.XLOOKUP(Table1[[#This Row],[BMI]],BMI[Min],BMI[Status],,-1,1)</f>
        <v>Normal weight</v>
      </c>
    </row>
    <row r="52" spans="1:12" x14ac:dyDescent="0.2">
      <c r="A52">
        <v>51</v>
      </c>
      <c r="B52" t="s">
        <v>68</v>
      </c>
      <c r="C52" t="s">
        <v>68</v>
      </c>
      <c r="D52" t="s">
        <v>43</v>
      </c>
      <c r="F52">
        <v>35</v>
      </c>
      <c r="G52">
        <v>50</v>
      </c>
      <c r="H52">
        <v>120</v>
      </c>
      <c r="I52">
        <v>33.299999999999997</v>
      </c>
      <c r="J52">
        <v>71.12</v>
      </c>
      <c r="K52" s="2">
        <f>Table1[[#This Row],[Weight (k)]]/((Table1[[#This Row],[Height (cm)]]/100)^2)</f>
        <v>65.83559085485517</v>
      </c>
      <c r="L52" t="str">
        <f>_xlfn.XLOOKUP(Table1[[#This Row],[BMI]],BMI[Min],BMI[Status],,-1,1)</f>
        <v>Obesity class 3</v>
      </c>
    </row>
    <row r="53" spans="1:12" x14ac:dyDescent="0.2">
      <c r="A53">
        <v>52</v>
      </c>
      <c r="B53" t="s">
        <v>69</v>
      </c>
      <c r="C53" t="s">
        <v>69</v>
      </c>
      <c r="D53" t="s">
        <v>30</v>
      </c>
      <c r="F53">
        <v>40</v>
      </c>
      <c r="G53">
        <v>255</v>
      </c>
      <c r="H53">
        <v>90</v>
      </c>
      <c r="I53">
        <v>4.2</v>
      </c>
      <c r="J53">
        <v>40.64</v>
      </c>
      <c r="K53" s="2">
        <f>Table1[[#This Row],[Weight (k)]]/((Table1[[#This Row],[Height (cm)]]/100)^2)</f>
        <v>25.429738359476719</v>
      </c>
      <c r="L53" t="str">
        <f>_xlfn.XLOOKUP(Table1[[#This Row],[BMI]],BMI[Min],BMI[Status],,-1,1)</f>
        <v>Overweight</v>
      </c>
    </row>
    <row r="54" spans="1:12" x14ac:dyDescent="0.2">
      <c r="A54">
        <v>53</v>
      </c>
      <c r="B54" t="s">
        <v>70</v>
      </c>
      <c r="C54" t="s">
        <v>70</v>
      </c>
      <c r="D54" t="s">
        <v>30</v>
      </c>
      <c r="F54">
        <v>65</v>
      </c>
      <c r="G54">
        <v>90</v>
      </c>
      <c r="H54">
        <v>115</v>
      </c>
      <c r="I54">
        <v>32</v>
      </c>
      <c r="J54">
        <v>99.06</v>
      </c>
      <c r="K54" s="2">
        <f>Table1[[#This Row],[Weight (k)]]/((Table1[[#This Row],[Height (cm)]]/100)^2)</f>
        <v>32.610190138197503</v>
      </c>
      <c r="L54" t="str">
        <f>_xlfn.XLOOKUP(Table1[[#This Row],[BMI]],BMI[Min],BMI[Status],,-1,1)</f>
        <v>Obesity class 1</v>
      </c>
    </row>
    <row r="55" spans="1:12" x14ac:dyDescent="0.2">
      <c r="A55">
        <v>54</v>
      </c>
      <c r="B55" t="s">
        <v>71</v>
      </c>
      <c r="C55" t="s">
        <v>71</v>
      </c>
      <c r="D55" t="s">
        <v>19</v>
      </c>
      <c r="F55">
        <v>50</v>
      </c>
      <c r="G55">
        <v>190</v>
      </c>
      <c r="H55">
        <v>55</v>
      </c>
      <c r="I55">
        <v>19.600000000000001</v>
      </c>
      <c r="J55">
        <v>78.739999999999995</v>
      </c>
      <c r="K55" s="2">
        <f>Table1[[#This Row],[Weight (k)]]/((Table1[[#This Row],[Height (cm)]]/100)^2)</f>
        <v>31.612966451739357</v>
      </c>
      <c r="L55" t="str">
        <f>_xlfn.XLOOKUP(Table1[[#This Row],[BMI]],BMI[Min],BMI[Status],,-1,1)</f>
        <v>Obesity class 1</v>
      </c>
    </row>
    <row r="56" spans="1:12" x14ac:dyDescent="0.2">
      <c r="A56">
        <v>55</v>
      </c>
      <c r="B56" t="s">
        <v>72</v>
      </c>
      <c r="C56" t="s">
        <v>72</v>
      </c>
      <c r="D56" t="s">
        <v>19</v>
      </c>
      <c r="F56">
        <v>80</v>
      </c>
      <c r="G56">
        <v>75</v>
      </c>
      <c r="H56">
        <v>85</v>
      </c>
      <c r="I56">
        <v>76.599999999999994</v>
      </c>
      <c r="J56">
        <v>170.18</v>
      </c>
      <c r="K56" s="2">
        <f>Table1[[#This Row],[Weight (k)]]/((Table1[[#This Row],[Height (cm)]]/100)^2)</f>
        <v>26.449150692910429</v>
      </c>
      <c r="L56" t="str">
        <f>_xlfn.XLOOKUP(Table1[[#This Row],[BMI]],BMI[Min],BMI[Status],,-1,1)</f>
        <v>Overweight</v>
      </c>
    </row>
    <row r="57" spans="1:12" x14ac:dyDescent="0.2">
      <c r="A57">
        <v>56</v>
      </c>
      <c r="B57" t="s">
        <v>73</v>
      </c>
      <c r="C57" t="s">
        <v>73</v>
      </c>
      <c r="D57" t="s">
        <v>74</v>
      </c>
      <c r="F57">
        <v>40</v>
      </c>
      <c r="G57">
        <v>190</v>
      </c>
      <c r="H57">
        <v>70</v>
      </c>
      <c r="I57">
        <v>28</v>
      </c>
      <c r="J57">
        <v>50.8</v>
      </c>
      <c r="K57" s="2">
        <f>Table1[[#This Row],[Weight (k)]]/((Table1[[#This Row],[Height (cm)]]/100)^2)</f>
        <v>108.50021700043399</v>
      </c>
      <c r="L57" t="str">
        <f>_xlfn.XLOOKUP(Table1[[#This Row],[BMI]],BMI[Min],BMI[Status],,-1,1)</f>
        <v>Obesity class 3</v>
      </c>
    </row>
    <row r="58" spans="1:12" x14ac:dyDescent="0.2">
      <c r="A58">
        <v>57</v>
      </c>
      <c r="B58" t="s">
        <v>75</v>
      </c>
      <c r="C58" t="s">
        <v>73</v>
      </c>
      <c r="D58" t="s">
        <v>74</v>
      </c>
      <c r="F58">
        <v>65</v>
      </c>
      <c r="G58">
        <v>75</v>
      </c>
      <c r="H58">
        <v>95</v>
      </c>
      <c r="I58">
        <v>32</v>
      </c>
      <c r="J58">
        <v>99.06</v>
      </c>
      <c r="K58" s="2">
        <f>Table1[[#This Row],[Weight (k)]]/((Table1[[#This Row],[Height (cm)]]/100)^2)</f>
        <v>32.610190138197503</v>
      </c>
      <c r="L58" t="str">
        <f>_xlfn.XLOOKUP(Table1[[#This Row],[BMI]],BMI[Min],BMI[Status],,-1,1)</f>
        <v>Obesity class 1</v>
      </c>
    </row>
    <row r="59" spans="1:12" x14ac:dyDescent="0.2">
      <c r="A59">
        <v>58</v>
      </c>
      <c r="B59" t="s">
        <v>76</v>
      </c>
      <c r="C59" t="s">
        <v>76</v>
      </c>
      <c r="D59" t="s">
        <v>14</v>
      </c>
      <c r="F59">
        <v>55</v>
      </c>
      <c r="G59">
        <v>190</v>
      </c>
      <c r="H59">
        <v>60</v>
      </c>
      <c r="I59">
        <v>19</v>
      </c>
      <c r="J59">
        <v>71.12</v>
      </c>
      <c r="K59" s="2">
        <f>Table1[[#This Row],[Weight (k)]]/((Table1[[#This Row],[Height (cm)]]/100)^2)</f>
        <v>37.563850637905354</v>
      </c>
      <c r="L59" t="str">
        <f>_xlfn.XLOOKUP(Table1[[#This Row],[BMI]],BMI[Min],BMI[Status],,-1,1)</f>
        <v>Obesity class 2</v>
      </c>
    </row>
    <row r="60" spans="1:12" x14ac:dyDescent="0.2">
      <c r="A60">
        <v>59</v>
      </c>
      <c r="B60" t="s">
        <v>77</v>
      </c>
      <c r="C60" t="s">
        <v>76</v>
      </c>
      <c r="D60" t="s">
        <v>14</v>
      </c>
      <c r="F60">
        <v>90</v>
      </c>
      <c r="G60">
        <v>75</v>
      </c>
      <c r="H60">
        <v>95</v>
      </c>
      <c r="I60">
        <v>155</v>
      </c>
      <c r="J60">
        <v>190.5</v>
      </c>
      <c r="K60" s="2">
        <f>Table1[[#This Row],[Weight (k)]]/((Table1[[#This Row],[Height (cm)]]/100)^2)</f>
        <v>42.711196533504179</v>
      </c>
      <c r="L60" t="str">
        <f>_xlfn.XLOOKUP(Table1[[#This Row],[BMI]],BMI[Min],BMI[Status],,-1,1)</f>
        <v>Obesity class 3</v>
      </c>
    </row>
    <row r="61" spans="1:12" x14ac:dyDescent="0.2">
      <c r="A61">
        <v>60</v>
      </c>
      <c r="B61" t="s">
        <v>78</v>
      </c>
      <c r="C61" t="s">
        <v>78</v>
      </c>
      <c r="D61" t="s">
        <v>19</v>
      </c>
      <c r="F61">
        <v>40</v>
      </c>
      <c r="G61">
        <v>255</v>
      </c>
      <c r="H61">
        <v>90</v>
      </c>
      <c r="I61">
        <v>12.4</v>
      </c>
      <c r="J61">
        <v>60.96</v>
      </c>
      <c r="K61" s="2">
        <f>Table1[[#This Row],[Weight (k)]]/((Table1[[#This Row],[Height (cm)]]/100)^2)</f>
        <v>33.368122291800141</v>
      </c>
      <c r="L61" t="str">
        <f>_xlfn.XLOOKUP(Table1[[#This Row],[BMI]],BMI[Min],BMI[Status],,-1,1)</f>
        <v>Obesity class 1</v>
      </c>
    </row>
    <row r="62" spans="1:12" x14ac:dyDescent="0.2">
      <c r="A62">
        <v>61</v>
      </c>
      <c r="B62" t="s">
        <v>79</v>
      </c>
      <c r="C62" t="s">
        <v>78</v>
      </c>
      <c r="D62" t="s">
        <v>19</v>
      </c>
      <c r="F62">
        <v>65</v>
      </c>
      <c r="G62">
        <v>120</v>
      </c>
      <c r="H62">
        <v>90</v>
      </c>
      <c r="I62">
        <v>20</v>
      </c>
      <c r="J62">
        <v>99.06</v>
      </c>
      <c r="K62" s="2">
        <f>Table1[[#This Row],[Weight (k)]]/((Table1[[#This Row],[Height (cm)]]/100)^2)</f>
        <v>20.381368836373436</v>
      </c>
      <c r="L62" t="str">
        <f>_xlfn.XLOOKUP(Table1[[#This Row],[BMI]],BMI[Min],BMI[Status],,-1,1)</f>
        <v>Normal weight</v>
      </c>
    </row>
    <row r="63" spans="1:12" x14ac:dyDescent="0.2">
      <c r="A63">
        <v>62</v>
      </c>
      <c r="B63" t="s">
        <v>80</v>
      </c>
      <c r="C63" t="s">
        <v>78</v>
      </c>
      <c r="D63" t="s">
        <v>19</v>
      </c>
      <c r="E63" t="s">
        <v>74</v>
      </c>
      <c r="F63">
        <v>90</v>
      </c>
      <c r="G63">
        <v>45</v>
      </c>
      <c r="H63">
        <v>70</v>
      </c>
      <c r="I63">
        <v>54</v>
      </c>
      <c r="J63">
        <v>129.54</v>
      </c>
      <c r="K63" s="2">
        <f>Table1[[#This Row],[Weight (k)]]/((Table1[[#This Row],[Height (cm)]]/100)^2)</f>
        <v>32.179995155838071</v>
      </c>
      <c r="L63" t="str">
        <f>_xlfn.XLOOKUP(Table1[[#This Row],[BMI]],BMI[Min],BMI[Status],,-1,1)</f>
        <v>Obesity class 1</v>
      </c>
    </row>
    <row r="64" spans="1:12" x14ac:dyDescent="0.2">
      <c r="A64">
        <v>63</v>
      </c>
      <c r="B64" t="s">
        <v>81</v>
      </c>
      <c r="C64" t="s">
        <v>81</v>
      </c>
      <c r="D64" t="s">
        <v>82</v>
      </c>
      <c r="F64">
        <v>25</v>
      </c>
      <c r="G64">
        <v>200</v>
      </c>
      <c r="H64">
        <v>90</v>
      </c>
      <c r="I64">
        <v>19.5</v>
      </c>
      <c r="J64">
        <v>88.9</v>
      </c>
      <c r="K64" s="2">
        <f>Table1[[#This Row],[Weight (k)]]/((Table1[[#This Row],[Height (cm)]]/100)^2)</f>
        <v>24.67351873479257</v>
      </c>
      <c r="L64" t="str">
        <f>_xlfn.XLOOKUP(Table1[[#This Row],[BMI]],BMI[Min],BMI[Status],,-1,1)</f>
        <v>Normal weight</v>
      </c>
    </row>
    <row r="65" spans="1:12" x14ac:dyDescent="0.2">
      <c r="A65">
        <v>64</v>
      </c>
      <c r="B65" t="s">
        <v>83</v>
      </c>
      <c r="C65" t="s">
        <v>81</v>
      </c>
      <c r="D65" t="s">
        <v>82</v>
      </c>
      <c r="F65">
        <v>40</v>
      </c>
      <c r="G65">
        <v>100</v>
      </c>
      <c r="H65">
        <v>105</v>
      </c>
      <c r="I65">
        <v>56.5</v>
      </c>
      <c r="J65">
        <v>129.54</v>
      </c>
      <c r="K65" s="2">
        <f>Table1[[#This Row],[Weight (k)]]/((Table1[[#This Row],[Height (cm)]]/100)^2)</f>
        <v>33.669809746386129</v>
      </c>
      <c r="L65" t="str">
        <f>_xlfn.XLOOKUP(Table1[[#This Row],[BMI]],BMI[Min],BMI[Status],,-1,1)</f>
        <v>Obesity class 1</v>
      </c>
    </row>
    <row r="66" spans="1:12" x14ac:dyDescent="0.2">
      <c r="A66">
        <v>65</v>
      </c>
      <c r="B66" t="s">
        <v>84</v>
      </c>
      <c r="C66" t="s">
        <v>81</v>
      </c>
      <c r="D66" t="s">
        <v>82</v>
      </c>
      <c r="F66">
        <v>55</v>
      </c>
      <c r="G66">
        <v>50</v>
      </c>
      <c r="H66">
        <v>120</v>
      </c>
      <c r="I66">
        <v>48</v>
      </c>
      <c r="J66">
        <v>149.86000000000001</v>
      </c>
      <c r="K66" s="2">
        <f>Table1[[#This Row],[Weight (k)]]/((Table1[[#This Row],[Height (cm)]]/100)^2)</f>
        <v>21.373211376126854</v>
      </c>
      <c r="L66" t="str">
        <f>_xlfn.XLOOKUP(Table1[[#This Row],[BMI]],BMI[Min],BMI[Status],,-1,1)</f>
        <v>Normal weight</v>
      </c>
    </row>
    <row r="67" spans="1:12" x14ac:dyDescent="0.2">
      <c r="A67">
        <v>66</v>
      </c>
      <c r="B67" t="s">
        <v>85</v>
      </c>
      <c r="C67" t="s">
        <v>85</v>
      </c>
      <c r="D67" t="s">
        <v>74</v>
      </c>
      <c r="F67">
        <v>70</v>
      </c>
      <c r="G67">
        <v>180</v>
      </c>
      <c r="H67">
        <v>35</v>
      </c>
      <c r="I67">
        <v>19.5</v>
      </c>
      <c r="J67">
        <v>78.739999999999995</v>
      </c>
      <c r="K67" s="2">
        <f>Table1[[#This Row],[Weight (k)]]/((Table1[[#This Row],[Height (cm)]]/100)^2)</f>
        <v>31.45167580657742</v>
      </c>
      <c r="L67" t="str">
        <f>_xlfn.XLOOKUP(Table1[[#This Row],[BMI]],BMI[Min],BMI[Status],,-1,1)</f>
        <v>Obesity class 1</v>
      </c>
    </row>
    <row r="68" spans="1:12" x14ac:dyDescent="0.2">
      <c r="A68">
        <v>67</v>
      </c>
      <c r="B68" t="s">
        <v>86</v>
      </c>
      <c r="C68" t="s">
        <v>85</v>
      </c>
      <c r="D68" t="s">
        <v>74</v>
      </c>
      <c r="F68">
        <v>80</v>
      </c>
      <c r="G68">
        <v>90</v>
      </c>
      <c r="H68">
        <v>45</v>
      </c>
      <c r="I68">
        <v>70.5</v>
      </c>
      <c r="J68">
        <v>149.86000000000001</v>
      </c>
      <c r="K68" s="2">
        <f>Table1[[#This Row],[Weight (k)]]/((Table1[[#This Row],[Height (cm)]]/100)^2)</f>
        <v>31.39190420868632</v>
      </c>
      <c r="L68" t="str">
        <f>_xlfn.XLOOKUP(Table1[[#This Row],[BMI]],BMI[Min],BMI[Status],,-1,1)</f>
        <v>Obesity class 1</v>
      </c>
    </row>
    <row r="69" spans="1:12" x14ac:dyDescent="0.2">
      <c r="A69">
        <v>68</v>
      </c>
      <c r="B69" t="s">
        <v>87</v>
      </c>
      <c r="C69" t="s">
        <v>85</v>
      </c>
      <c r="D69" t="s">
        <v>74</v>
      </c>
      <c r="F69">
        <v>90</v>
      </c>
      <c r="G69">
        <v>45</v>
      </c>
      <c r="H69">
        <v>55</v>
      </c>
      <c r="I69">
        <v>130</v>
      </c>
      <c r="J69">
        <v>160.02000000000001</v>
      </c>
      <c r="K69" s="2">
        <f>Table1[[#This Row],[Weight (k)]]/((Table1[[#This Row],[Height (cm)]]/100)^2)</f>
        <v>50.768557067474426</v>
      </c>
      <c r="L69" t="str">
        <f>_xlfn.XLOOKUP(Table1[[#This Row],[BMI]],BMI[Min],BMI[Status],,-1,1)</f>
        <v>Obesity class 3</v>
      </c>
    </row>
    <row r="70" spans="1:12" x14ac:dyDescent="0.2">
      <c r="A70">
        <v>69</v>
      </c>
      <c r="B70" t="s">
        <v>88</v>
      </c>
      <c r="C70" t="s">
        <v>88</v>
      </c>
      <c r="D70" t="s">
        <v>9</v>
      </c>
      <c r="E70" t="s">
        <v>10</v>
      </c>
      <c r="F70">
        <v>50</v>
      </c>
      <c r="G70">
        <v>255</v>
      </c>
      <c r="H70">
        <v>40</v>
      </c>
      <c r="I70">
        <v>4</v>
      </c>
      <c r="J70">
        <v>71.12</v>
      </c>
      <c r="K70" s="2">
        <f>Table1[[#This Row],[Weight (k)]]/((Table1[[#This Row],[Height (cm)]]/100)^2)</f>
        <v>7.9081790816642847</v>
      </c>
      <c r="L70" t="str">
        <f>_xlfn.XLOOKUP(Table1[[#This Row],[BMI]],BMI[Min],BMI[Status],,-1,1)</f>
        <v>Underweight</v>
      </c>
    </row>
    <row r="71" spans="1:12" x14ac:dyDescent="0.2">
      <c r="A71">
        <v>70</v>
      </c>
      <c r="B71" t="s">
        <v>89</v>
      </c>
      <c r="C71" t="s">
        <v>88</v>
      </c>
      <c r="D71" t="s">
        <v>9</v>
      </c>
      <c r="E71" t="s">
        <v>10</v>
      </c>
      <c r="F71">
        <v>65</v>
      </c>
      <c r="G71">
        <v>120</v>
      </c>
      <c r="H71">
        <v>55</v>
      </c>
      <c r="I71">
        <v>6.4</v>
      </c>
      <c r="J71">
        <v>99.06</v>
      </c>
      <c r="K71" s="2">
        <f>Table1[[#This Row],[Weight (k)]]/((Table1[[#This Row],[Height (cm)]]/100)^2)</f>
        <v>6.5220380276394998</v>
      </c>
      <c r="L71" t="str">
        <f>_xlfn.XLOOKUP(Table1[[#This Row],[BMI]],BMI[Min],BMI[Status],,-1,1)</f>
        <v>Underweight</v>
      </c>
    </row>
    <row r="72" spans="1:12" x14ac:dyDescent="0.2">
      <c r="A72">
        <v>71</v>
      </c>
      <c r="B72" t="s">
        <v>90</v>
      </c>
      <c r="C72" t="s">
        <v>88</v>
      </c>
      <c r="D72" t="s">
        <v>9</v>
      </c>
      <c r="E72" t="s">
        <v>10</v>
      </c>
      <c r="F72">
        <v>80</v>
      </c>
      <c r="G72">
        <v>45</v>
      </c>
      <c r="H72">
        <v>70</v>
      </c>
      <c r="I72">
        <v>15.5</v>
      </c>
      <c r="J72">
        <v>170.18</v>
      </c>
      <c r="K72" s="2">
        <f>Table1[[#This Row],[Weight (k)]]/((Table1[[#This Row],[Height (cm)]]/100)^2)</f>
        <v>5.3519821898186901</v>
      </c>
      <c r="L72" t="str">
        <f>_xlfn.XLOOKUP(Table1[[#This Row],[BMI]],BMI[Min],BMI[Status],,-1,1)</f>
        <v>Underweight</v>
      </c>
    </row>
    <row r="73" spans="1:12" x14ac:dyDescent="0.2">
      <c r="A73">
        <v>72</v>
      </c>
      <c r="B73" t="s">
        <v>91</v>
      </c>
      <c r="C73" t="s">
        <v>91</v>
      </c>
      <c r="D73" t="s">
        <v>19</v>
      </c>
      <c r="E73" t="s">
        <v>10</v>
      </c>
      <c r="F73">
        <v>40</v>
      </c>
      <c r="G73">
        <v>190</v>
      </c>
      <c r="H73">
        <v>70</v>
      </c>
      <c r="I73">
        <v>45.5</v>
      </c>
      <c r="J73">
        <v>88.9</v>
      </c>
      <c r="K73" s="2">
        <f>Table1[[#This Row],[Weight (k)]]/((Table1[[#This Row],[Height (cm)]]/100)^2)</f>
        <v>57.571543714515997</v>
      </c>
      <c r="L73" t="str">
        <f>_xlfn.XLOOKUP(Table1[[#This Row],[BMI]],BMI[Min],BMI[Status],,-1,1)</f>
        <v>Obesity class 3</v>
      </c>
    </row>
    <row r="74" spans="1:12" x14ac:dyDescent="0.2">
      <c r="A74">
        <v>73</v>
      </c>
      <c r="B74" t="s">
        <v>92</v>
      </c>
      <c r="C74" t="s">
        <v>91</v>
      </c>
      <c r="D74" t="s">
        <v>19</v>
      </c>
      <c r="E74" t="s">
        <v>10</v>
      </c>
      <c r="F74">
        <v>80</v>
      </c>
      <c r="G74">
        <v>60</v>
      </c>
      <c r="H74">
        <v>100</v>
      </c>
      <c r="I74">
        <v>55</v>
      </c>
      <c r="J74">
        <v>160.02000000000001</v>
      </c>
      <c r="K74" s="2">
        <f>Table1[[#This Row],[Weight (k)]]/((Table1[[#This Row],[Height (cm)]]/100)^2)</f>
        <v>21.479004913162257</v>
      </c>
      <c r="L74" t="str">
        <f>_xlfn.XLOOKUP(Table1[[#This Row],[BMI]],BMI[Min],BMI[Status],,-1,1)</f>
        <v>Normal weight</v>
      </c>
    </row>
    <row r="75" spans="1:12" x14ac:dyDescent="0.2">
      <c r="A75">
        <v>74</v>
      </c>
      <c r="B75" t="s">
        <v>93</v>
      </c>
      <c r="C75" t="s">
        <v>93</v>
      </c>
      <c r="D75" t="s">
        <v>94</v>
      </c>
      <c r="E75" t="s">
        <v>43</v>
      </c>
      <c r="F75">
        <v>40</v>
      </c>
      <c r="G75">
        <v>255</v>
      </c>
      <c r="H75">
        <v>20</v>
      </c>
      <c r="I75">
        <v>20</v>
      </c>
      <c r="J75">
        <v>40.64</v>
      </c>
      <c r="K75" s="2">
        <f>Table1[[#This Row],[Weight (k)]]/((Table1[[#This Row],[Height (cm)]]/100)^2)</f>
        <v>121.09399218798438</v>
      </c>
      <c r="L75" t="str">
        <f>_xlfn.XLOOKUP(Table1[[#This Row],[BMI]],BMI[Min],BMI[Status],,-1,1)</f>
        <v>Obesity class 3</v>
      </c>
    </row>
    <row r="76" spans="1:12" x14ac:dyDescent="0.2">
      <c r="A76">
        <v>75</v>
      </c>
      <c r="B76" t="s">
        <v>95</v>
      </c>
      <c r="C76" t="s">
        <v>95</v>
      </c>
      <c r="D76" t="s">
        <v>94</v>
      </c>
      <c r="E76" t="s">
        <v>43</v>
      </c>
      <c r="F76">
        <v>55</v>
      </c>
      <c r="G76">
        <v>120</v>
      </c>
      <c r="H76">
        <v>35</v>
      </c>
      <c r="I76">
        <v>105</v>
      </c>
      <c r="J76">
        <v>99.06</v>
      </c>
      <c r="K76" s="2">
        <f>Table1[[#This Row],[Weight (k)]]/((Table1[[#This Row],[Height (cm)]]/100)^2)</f>
        <v>107.00218639096055</v>
      </c>
      <c r="L76" t="str">
        <f>_xlfn.XLOOKUP(Table1[[#This Row],[BMI]],BMI[Min],BMI[Status],,-1,1)</f>
        <v>Obesity class 3</v>
      </c>
    </row>
    <row r="77" spans="1:12" x14ac:dyDescent="0.2">
      <c r="A77">
        <v>76</v>
      </c>
      <c r="B77" t="s">
        <v>96</v>
      </c>
      <c r="C77" t="s">
        <v>96</v>
      </c>
      <c r="D77" t="s">
        <v>94</v>
      </c>
      <c r="E77" t="s">
        <v>43</v>
      </c>
      <c r="F77">
        <v>80</v>
      </c>
      <c r="G77">
        <v>45</v>
      </c>
      <c r="H77">
        <v>45</v>
      </c>
      <c r="I77">
        <v>300</v>
      </c>
      <c r="J77">
        <v>139.69999999999999</v>
      </c>
      <c r="K77" s="2">
        <f>Table1[[#This Row],[Weight (k)]]/((Table1[[#This Row],[Height (cm)]]/100)^2)</f>
        <v>153.71931570309425</v>
      </c>
      <c r="L77" t="str">
        <f>_xlfn.XLOOKUP(Table1[[#This Row],[BMI]],BMI[Min],BMI[Status],,-1,1)</f>
        <v>Obesity class 3</v>
      </c>
    </row>
    <row r="78" spans="1:12" x14ac:dyDescent="0.2">
      <c r="A78">
        <v>77</v>
      </c>
      <c r="B78" t="s">
        <v>97</v>
      </c>
      <c r="C78" t="s">
        <v>97</v>
      </c>
      <c r="D78" t="s">
        <v>14</v>
      </c>
      <c r="F78">
        <v>50</v>
      </c>
      <c r="G78">
        <v>190</v>
      </c>
      <c r="H78">
        <v>90</v>
      </c>
      <c r="I78">
        <v>30</v>
      </c>
      <c r="J78">
        <v>99.06</v>
      </c>
      <c r="K78" s="2">
        <f>Table1[[#This Row],[Weight (k)]]/((Table1[[#This Row],[Height (cm)]]/100)^2)</f>
        <v>30.572053254560156</v>
      </c>
      <c r="L78" t="str">
        <f>_xlfn.XLOOKUP(Table1[[#This Row],[BMI]],BMI[Min],BMI[Status],,-1,1)</f>
        <v>Obesity class 1</v>
      </c>
    </row>
    <row r="79" spans="1:12" x14ac:dyDescent="0.2">
      <c r="A79">
        <v>78</v>
      </c>
      <c r="B79" t="s">
        <v>98</v>
      </c>
      <c r="C79" t="s">
        <v>98</v>
      </c>
      <c r="D79" t="s">
        <v>14</v>
      </c>
      <c r="F79">
        <v>65</v>
      </c>
      <c r="G79">
        <v>60</v>
      </c>
      <c r="H79">
        <v>105</v>
      </c>
      <c r="I79">
        <v>95</v>
      </c>
      <c r="J79">
        <v>170.18</v>
      </c>
      <c r="K79" s="2">
        <f>Table1[[#This Row],[Weight (k)]]/((Table1[[#This Row],[Height (cm)]]/100)^2)</f>
        <v>32.802471485985521</v>
      </c>
      <c r="L79" t="str">
        <f>_xlfn.XLOOKUP(Table1[[#This Row],[BMI]],BMI[Min],BMI[Status],,-1,1)</f>
        <v>Obesity class 1</v>
      </c>
    </row>
    <row r="80" spans="1:12" x14ac:dyDescent="0.2">
      <c r="A80">
        <v>79</v>
      </c>
      <c r="B80" t="s">
        <v>99</v>
      </c>
      <c r="C80" t="s">
        <v>99</v>
      </c>
      <c r="D80" t="s">
        <v>19</v>
      </c>
      <c r="E80" t="s">
        <v>82</v>
      </c>
      <c r="F80">
        <v>90</v>
      </c>
      <c r="G80">
        <v>190</v>
      </c>
      <c r="H80">
        <v>15</v>
      </c>
      <c r="I80">
        <v>36</v>
      </c>
      <c r="J80">
        <v>119.38</v>
      </c>
      <c r="K80" s="2">
        <f>Table1[[#This Row],[Weight (k)]]/((Table1[[#This Row],[Height (cm)]]/100)^2)</f>
        <v>25.260349298426078</v>
      </c>
      <c r="L80" t="str">
        <f>_xlfn.XLOOKUP(Table1[[#This Row],[BMI]],BMI[Min],BMI[Status],,-1,1)</f>
        <v>Overweight</v>
      </c>
    </row>
    <row r="81" spans="1:12" x14ac:dyDescent="0.2">
      <c r="A81">
        <v>80</v>
      </c>
      <c r="B81" t="s">
        <v>100</v>
      </c>
      <c r="C81" t="s">
        <v>99</v>
      </c>
      <c r="D81" t="s">
        <v>19</v>
      </c>
      <c r="E81" t="s">
        <v>82</v>
      </c>
      <c r="F81">
        <v>95</v>
      </c>
      <c r="G81">
        <v>75</v>
      </c>
      <c r="H81">
        <v>30</v>
      </c>
      <c r="I81">
        <v>78.5</v>
      </c>
      <c r="J81">
        <v>160.02000000000001</v>
      </c>
      <c r="K81" s="2">
        <f>Table1[[#This Row],[Weight (k)]]/((Table1[[#This Row],[Height (cm)]]/100)^2)</f>
        <v>30.656397921513403</v>
      </c>
      <c r="L81" t="str">
        <f>_xlfn.XLOOKUP(Table1[[#This Row],[BMI]],BMI[Min],BMI[Status],,-1,1)</f>
        <v>Obesity class 1</v>
      </c>
    </row>
    <row r="82" spans="1:12" x14ac:dyDescent="0.2">
      <c r="A82">
        <v>81</v>
      </c>
      <c r="B82" t="s">
        <v>101</v>
      </c>
      <c r="C82" t="s">
        <v>101</v>
      </c>
      <c r="D82" t="s">
        <v>40</v>
      </c>
      <c r="E82" t="s">
        <v>102</v>
      </c>
      <c r="F82">
        <v>25</v>
      </c>
      <c r="G82">
        <v>190</v>
      </c>
      <c r="H82">
        <v>45</v>
      </c>
      <c r="I82">
        <v>6</v>
      </c>
      <c r="J82">
        <v>30.48</v>
      </c>
      <c r="K82" s="2">
        <f>Table1[[#This Row],[Weight (k)]]/((Table1[[#This Row],[Height (cm)]]/100)^2)</f>
        <v>64.583462500258335</v>
      </c>
      <c r="L82" t="str">
        <f>_xlfn.XLOOKUP(Table1[[#This Row],[BMI]],BMI[Min],BMI[Status],,-1,1)</f>
        <v>Obesity class 3</v>
      </c>
    </row>
    <row r="83" spans="1:12" x14ac:dyDescent="0.2">
      <c r="A83">
        <v>82</v>
      </c>
      <c r="B83" t="s">
        <v>103</v>
      </c>
      <c r="C83" t="s">
        <v>101</v>
      </c>
      <c r="D83" t="s">
        <v>40</v>
      </c>
      <c r="E83" t="s">
        <v>102</v>
      </c>
      <c r="F83">
        <v>50</v>
      </c>
      <c r="G83">
        <v>60</v>
      </c>
      <c r="H83">
        <v>70</v>
      </c>
      <c r="I83">
        <v>60</v>
      </c>
      <c r="J83">
        <v>99.06</v>
      </c>
      <c r="K83" s="2">
        <f>Table1[[#This Row],[Weight (k)]]/((Table1[[#This Row],[Height (cm)]]/100)^2)</f>
        <v>61.144106509120313</v>
      </c>
      <c r="L83" t="str">
        <f>_xlfn.XLOOKUP(Table1[[#This Row],[BMI]],BMI[Min],BMI[Status],,-1,1)</f>
        <v>Obesity class 3</v>
      </c>
    </row>
    <row r="84" spans="1:12" x14ac:dyDescent="0.2">
      <c r="A84">
        <v>83</v>
      </c>
      <c r="B84" t="s">
        <v>104</v>
      </c>
      <c r="C84" t="s">
        <v>104</v>
      </c>
      <c r="D84" t="s">
        <v>30</v>
      </c>
      <c r="E84" t="s">
        <v>17</v>
      </c>
      <c r="F84">
        <v>52</v>
      </c>
      <c r="G84">
        <v>45</v>
      </c>
      <c r="H84">
        <v>60</v>
      </c>
      <c r="I84">
        <v>15</v>
      </c>
      <c r="J84">
        <v>78.739999999999995</v>
      </c>
      <c r="K84" s="2">
        <f>Table1[[#This Row],[Weight (k)]]/((Table1[[#This Row],[Height (cm)]]/100)^2)</f>
        <v>24.193596774290324</v>
      </c>
      <c r="L84" t="str">
        <f>_xlfn.XLOOKUP(Table1[[#This Row],[BMI]],BMI[Min],BMI[Status],,-1,1)</f>
        <v>Normal weight</v>
      </c>
    </row>
    <row r="85" spans="1:12" x14ac:dyDescent="0.2">
      <c r="A85">
        <v>84</v>
      </c>
      <c r="B85" t="s">
        <v>105</v>
      </c>
      <c r="C85" t="s">
        <v>105</v>
      </c>
      <c r="D85" t="s">
        <v>30</v>
      </c>
      <c r="E85" t="s">
        <v>17</v>
      </c>
      <c r="F85">
        <v>35</v>
      </c>
      <c r="G85">
        <v>190</v>
      </c>
      <c r="H85">
        <v>75</v>
      </c>
      <c r="I85">
        <v>39.200000000000003</v>
      </c>
      <c r="J85">
        <v>139.69999999999999</v>
      </c>
      <c r="K85" s="2">
        <f>Table1[[#This Row],[Weight (k)]]/((Table1[[#This Row],[Height (cm)]]/100)^2)</f>
        <v>20.085990585204318</v>
      </c>
      <c r="L85" t="str">
        <f>_xlfn.XLOOKUP(Table1[[#This Row],[BMI]],BMI[Min],BMI[Status],,-1,1)</f>
        <v>Normal weight</v>
      </c>
    </row>
    <row r="86" spans="1:12" x14ac:dyDescent="0.2">
      <c r="A86">
        <v>85</v>
      </c>
      <c r="B86" t="s">
        <v>106</v>
      </c>
      <c r="C86" t="s">
        <v>106</v>
      </c>
      <c r="D86" t="s">
        <v>30</v>
      </c>
      <c r="E86" t="s">
        <v>17</v>
      </c>
      <c r="F86">
        <v>60</v>
      </c>
      <c r="G86">
        <v>45</v>
      </c>
      <c r="H86">
        <v>110</v>
      </c>
      <c r="I86">
        <v>85.2</v>
      </c>
      <c r="J86">
        <v>180.34</v>
      </c>
      <c r="K86" s="2">
        <f>Table1[[#This Row],[Weight (k)]]/((Table1[[#This Row],[Height (cm)]]/100)^2)</f>
        <v>26.197235493062532</v>
      </c>
      <c r="L86" t="str">
        <f>_xlfn.XLOOKUP(Table1[[#This Row],[BMI]],BMI[Min],BMI[Status],,-1,1)</f>
        <v>Overweight</v>
      </c>
    </row>
    <row r="87" spans="1:12" x14ac:dyDescent="0.2">
      <c r="A87">
        <v>86</v>
      </c>
      <c r="B87" t="s">
        <v>107</v>
      </c>
      <c r="C87" t="s">
        <v>107</v>
      </c>
      <c r="D87" t="s">
        <v>19</v>
      </c>
      <c r="F87">
        <v>65</v>
      </c>
      <c r="G87">
        <v>190</v>
      </c>
      <c r="H87">
        <v>45</v>
      </c>
      <c r="I87">
        <v>90</v>
      </c>
      <c r="J87">
        <v>109.22</v>
      </c>
      <c r="K87" s="2">
        <f>Table1[[#This Row],[Weight (k)]]/((Table1[[#This Row],[Height (cm)]]/100)^2)</f>
        <v>75.446338020853432</v>
      </c>
      <c r="L87" t="str">
        <f>_xlfn.XLOOKUP(Table1[[#This Row],[BMI]],BMI[Min],BMI[Status],,-1,1)</f>
        <v>Obesity class 3</v>
      </c>
    </row>
    <row r="88" spans="1:12" x14ac:dyDescent="0.2">
      <c r="A88">
        <v>87</v>
      </c>
      <c r="B88" t="s">
        <v>108</v>
      </c>
      <c r="C88" t="s">
        <v>107</v>
      </c>
      <c r="D88" t="s">
        <v>19</v>
      </c>
      <c r="E88" t="s">
        <v>109</v>
      </c>
      <c r="F88">
        <v>90</v>
      </c>
      <c r="G88">
        <v>75</v>
      </c>
      <c r="H88">
        <v>70</v>
      </c>
      <c r="I88">
        <v>120</v>
      </c>
      <c r="J88">
        <v>170.18</v>
      </c>
      <c r="K88" s="2">
        <f>Table1[[#This Row],[Weight (k)]]/((Table1[[#This Row],[Height (cm)]]/100)^2)</f>
        <v>41.434700824402761</v>
      </c>
      <c r="L88" t="str">
        <f>_xlfn.XLOOKUP(Table1[[#This Row],[BMI]],BMI[Min],BMI[Status],,-1,1)</f>
        <v>Obesity class 3</v>
      </c>
    </row>
    <row r="89" spans="1:12" x14ac:dyDescent="0.2">
      <c r="A89">
        <v>88</v>
      </c>
      <c r="B89" t="s">
        <v>110</v>
      </c>
      <c r="C89" t="s">
        <v>110</v>
      </c>
      <c r="D89" t="s">
        <v>10</v>
      </c>
      <c r="F89">
        <v>80</v>
      </c>
      <c r="G89">
        <v>190</v>
      </c>
      <c r="H89">
        <v>25</v>
      </c>
      <c r="I89">
        <v>30</v>
      </c>
      <c r="J89">
        <v>88.9</v>
      </c>
      <c r="K89" s="2">
        <f>Table1[[#This Row],[Weight (k)]]/((Table1[[#This Row],[Height (cm)]]/100)^2)</f>
        <v>37.95925959198857</v>
      </c>
      <c r="L89" t="str">
        <f>_xlfn.XLOOKUP(Table1[[#This Row],[BMI]],BMI[Min],BMI[Status],,-1,1)</f>
        <v>Obesity class 2</v>
      </c>
    </row>
    <row r="90" spans="1:12" x14ac:dyDescent="0.2">
      <c r="A90">
        <v>89</v>
      </c>
      <c r="B90" t="s">
        <v>111</v>
      </c>
      <c r="C90" t="s">
        <v>111</v>
      </c>
      <c r="D90" t="s">
        <v>10</v>
      </c>
      <c r="F90">
        <v>105</v>
      </c>
      <c r="G90">
        <v>75</v>
      </c>
      <c r="H90">
        <v>50</v>
      </c>
      <c r="I90">
        <v>30</v>
      </c>
      <c r="J90">
        <v>119.38</v>
      </c>
      <c r="K90" s="2">
        <f>Table1[[#This Row],[Weight (k)]]/((Table1[[#This Row],[Height (cm)]]/100)^2)</f>
        <v>21.050291082021729</v>
      </c>
      <c r="L90" t="str">
        <f>_xlfn.XLOOKUP(Table1[[#This Row],[BMI]],BMI[Min],BMI[Status],,-1,1)</f>
        <v>Normal weight</v>
      </c>
    </row>
    <row r="91" spans="1:12" x14ac:dyDescent="0.2">
      <c r="A91">
        <v>90</v>
      </c>
      <c r="B91" t="s">
        <v>112</v>
      </c>
      <c r="C91" t="s">
        <v>112</v>
      </c>
      <c r="D91" t="s">
        <v>19</v>
      </c>
      <c r="F91">
        <v>30</v>
      </c>
      <c r="G91">
        <v>190</v>
      </c>
      <c r="H91">
        <v>40</v>
      </c>
      <c r="I91">
        <v>4</v>
      </c>
      <c r="J91">
        <v>30.48</v>
      </c>
      <c r="K91" s="2">
        <f>Table1[[#This Row],[Weight (k)]]/((Table1[[#This Row],[Height (cm)]]/100)^2)</f>
        <v>43.055641666838888</v>
      </c>
      <c r="L91" t="str">
        <f>_xlfn.XLOOKUP(Table1[[#This Row],[BMI]],BMI[Min],BMI[Status],,-1,1)</f>
        <v>Obesity class 3</v>
      </c>
    </row>
    <row r="92" spans="1:12" x14ac:dyDescent="0.2">
      <c r="A92">
        <v>91</v>
      </c>
      <c r="B92" t="s">
        <v>113</v>
      </c>
      <c r="C92" t="s">
        <v>112</v>
      </c>
      <c r="D92" t="s">
        <v>19</v>
      </c>
      <c r="E92" t="s">
        <v>109</v>
      </c>
      <c r="F92">
        <v>50</v>
      </c>
      <c r="G92">
        <v>60</v>
      </c>
      <c r="H92">
        <v>70</v>
      </c>
      <c r="I92">
        <v>132.5</v>
      </c>
      <c r="J92">
        <v>149.86000000000001</v>
      </c>
      <c r="K92" s="2">
        <f>Table1[[#This Row],[Weight (k)]]/((Table1[[#This Row],[Height (cm)]]/100)^2)</f>
        <v>58.998968902850173</v>
      </c>
      <c r="L92" t="str">
        <f>_xlfn.XLOOKUP(Table1[[#This Row],[BMI]],BMI[Min],BMI[Status],,-1,1)</f>
        <v>Obesity class 3</v>
      </c>
    </row>
    <row r="93" spans="1:12" x14ac:dyDescent="0.2">
      <c r="A93">
        <v>92</v>
      </c>
      <c r="B93" t="s">
        <v>114</v>
      </c>
      <c r="C93" t="s">
        <v>114</v>
      </c>
      <c r="D93" t="s">
        <v>115</v>
      </c>
      <c r="E93" t="s">
        <v>10</v>
      </c>
      <c r="F93">
        <v>30</v>
      </c>
      <c r="G93">
        <v>190</v>
      </c>
      <c r="H93">
        <v>80</v>
      </c>
      <c r="I93">
        <v>0.1</v>
      </c>
      <c r="J93">
        <v>129.54</v>
      </c>
      <c r="K93" s="2">
        <f>Table1[[#This Row],[Weight (k)]]/((Table1[[#This Row],[Height (cm)]]/100)^2)</f>
        <v>5.9592583621922351E-2</v>
      </c>
      <c r="L93" t="str">
        <f>_xlfn.XLOOKUP(Table1[[#This Row],[BMI]],BMI[Min],BMI[Status],,-1,1)</f>
        <v>Underweight</v>
      </c>
    </row>
    <row r="94" spans="1:12" x14ac:dyDescent="0.2">
      <c r="A94">
        <v>93</v>
      </c>
      <c r="B94" t="s">
        <v>116</v>
      </c>
      <c r="C94" t="s">
        <v>114</v>
      </c>
      <c r="D94" t="s">
        <v>115</v>
      </c>
      <c r="E94" t="s">
        <v>10</v>
      </c>
      <c r="F94">
        <v>45</v>
      </c>
      <c r="G94">
        <v>90</v>
      </c>
      <c r="H94">
        <v>95</v>
      </c>
      <c r="I94">
        <v>0.1</v>
      </c>
      <c r="J94">
        <v>160.02000000000001</v>
      </c>
      <c r="K94" s="2">
        <f>Table1[[#This Row],[Weight (k)]]/((Table1[[#This Row],[Height (cm)]]/100)^2)</f>
        <v>3.9052736205749561E-2</v>
      </c>
      <c r="L94" t="str">
        <f>_xlfn.XLOOKUP(Table1[[#This Row],[BMI]],BMI[Min],BMI[Status],,-1,1)</f>
        <v>Underweight</v>
      </c>
    </row>
    <row r="95" spans="1:12" x14ac:dyDescent="0.2">
      <c r="A95">
        <v>94</v>
      </c>
      <c r="B95" t="s">
        <v>117</v>
      </c>
      <c r="C95" t="s">
        <v>114</v>
      </c>
      <c r="D95" t="s">
        <v>115</v>
      </c>
      <c r="E95" t="s">
        <v>10</v>
      </c>
      <c r="F95">
        <v>60</v>
      </c>
      <c r="G95">
        <v>45</v>
      </c>
      <c r="H95">
        <v>110</v>
      </c>
      <c r="I95">
        <v>40.5</v>
      </c>
      <c r="J95">
        <v>149.86000000000001</v>
      </c>
      <c r="K95" s="2">
        <f>Table1[[#This Row],[Weight (k)]]/((Table1[[#This Row],[Height (cm)]]/100)^2)</f>
        <v>18.033647098607034</v>
      </c>
      <c r="L95" t="str">
        <f>_xlfn.XLOOKUP(Table1[[#This Row],[BMI]],BMI[Min],BMI[Status],,-1,1)</f>
        <v>Underweight</v>
      </c>
    </row>
    <row r="96" spans="1:12" x14ac:dyDescent="0.2">
      <c r="A96">
        <v>95</v>
      </c>
      <c r="B96" t="s">
        <v>118</v>
      </c>
      <c r="C96" t="s">
        <v>118</v>
      </c>
      <c r="D96" t="s">
        <v>94</v>
      </c>
      <c r="E96" t="s">
        <v>43</v>
      </c>
      <c r="F96">
        <v>35</v>
      </c>
      <c r="G96">
        <v>45</v>
      </c>
      <c r="H96">
        <v>70</v>
      </c>
      <c r="I96">
        <v>210</v>
      </c>
      <c r="J96">
        <v>878.84</v>
      </c>
      <c r="K96" s="2">
        <f>Table1[[#This Row],[Weight (k)]]/((Table1[[#This Row],[Height (cm)]]/100)^2)</f>
        <v>2.7189402502698212</v>
      </c>
      <c r="L96" t="str">
        <f>_xlfn.XLOOKUP(Table1[[#This Row],[BMI]],BMI[Min],BMI[Status],,-1,1)</f>
        <v>Underweight</v>
      </c>
    </row>
    <row r="97" spans="1:12" x14ac:dyDescent="0.2">
      <c r="A97">
        <v>96</v>
      </c>
      <c r="B97" t="s">
        <v>119</v>
      </c>
      <c r="C97" t="s">
        <v>119</v>
      </c>
      <c r="D97" t="s">
        <v>82</v>
      </c>
      <c r="F97">
        <v>60</v>
      </c>
      <c r="G97">
        <v>190</v>
      </c>
      <c r="H97">
        <v>42</v>
      </c>
      <c r="I97">
        <v>32.4</v>
      </c>
      <c r="J97">
        <v>99.06</v>
      </c>
      <c r="K97" s="2">
        <f>Table1[[#This Row],[Weight (k)]]/((Table1[[#This Row],[Height (cm)]]/100)^2)</f>
        <v>33.017817514924964</v>
      </c>
      <c r="L97" t="str">
        <f>_xlfn.XLOOKUP(Table1[[#This Row],[BMI]],BMI[Min],BMI[Status],,-1,1)</f>
        <v>Obesity class 1</v>
      </c>
    </row>
    <row r="98" spans="1:12" x14ac:dyDescent="0.2">
      <c r="A98">
        <v>97</v>
      </c>
      <c r="B98" t="s">
        <v>120</v>
      </c>
      <c r="C98" t="s">
        <v>119</v>
      </c>
      <c r="D98" t="s">
        <v>82</v>
      </c>
      <c r="F98">
        <v>85</v>
      </c>
      <c r="G98">
        <v>75</v>
      </c>
      <c r="H98">
        <v>67</v>
      </c>
      <c r="I98">
        <v>75.599999999999994</v>
      </c>
      <c r="J98">
        <v>160.02000000000001</v>
      </c>
      <c r="K98" s="2">
        <f>Table1[[#This Row],[Weight (k)]]/((Table1[[#This Row],[Height (cm)]]/100)^2)</f>
        <v>29.523868571546664</v>
      </c>
      <c r="L98" t="str">
        <f>_xlfn.XLOOKUP(Table1[[#This Row],[BMI]],BMI[Min],BMI[Status],,-1,1)</f>
        <v>Overweight</v>
      </c>
    </row>
    <row r="99" spans="1:12" x14ac:dyDescent="0.2">
      <c r="A99">
        <v>98</v>
      </c>
      <c r="B99" t="s">
        <v>121</v>
      </c>
      <c r="C99" t="s">
        <v>121</v>
      </c>
      <c r="D99" t="s">
        <v>19</v>
      </c>
      <c r="F99">
        <v>30</v>
      </c>
      <c r="G99">
        <v>225</v>
      </c>
      <c r="H99">
        <v>50</v>
      </c>
      <c r="I99">
        <v>6.5</v>
      </c>
      <c r="J99">
        <v>40.64</v>
      </c>
      <c r="K99" s="2">
        <f>Table1[[#This Row],[Weight (k)]]/((Table1[[#This Row],[Height (cm)]]/100)^2)</f>
        <v>39.355547461094922</v>
      </c>
      <c r="L99" t="str">
        <f>_xlfn.XLOOKUP(Table1[[#This Row],[BMI]],BMI[Min],BMI[Status],,-1,1)</f>
        <v>Obesity class 2</v>
      </c>
    </row>
    <row r="100" spans="1:12" x14ac:dyDescent="0.2">
      <c r="A100">
        <v>99</v>
      </c>
      <c r="B100" t="s">
        <v>122</v>
      </c>
      <c r="C100" t="s">
        <v>121</v>
      </c>
      <c r="D100" t="s">
        <v>19</v>
      </c>
      <c r="F100">
        <v>55</v>
      </c>
      <c r="G100">
        <v>60</v>
      </c>
      <c r="H100">
        <v>75</v>
      </c>
      <c r="I100">
        <v>60</v>
      </c>
      <c r="J100">
        <v>129.54</v>
      </c>
      <c r="K100" s="2">
        <f>Table1[[#This Row],[Weight (k)]]/((Table1[[#This Row],[Height (cm)]]/100)^2)</f>
        <v>35.755550173153409</v>
      </c>
      <c r="L100" t="str">
        <f>_xlfn.XLOOKUP(Table1[[#This Row],[BMI]],BMI[Min],BMI[Status],,-1,1)</f>
        <v>Obesity class 2</v>
      </c>
    </row>
    <row r="101" spans="1:12" x14ac:dyDescent="0.2">
      <c r="A101">
        <v>100</v>
      </c>
      <c r="B101" t="s">
        <v>123</v>
      </c>
      <c r="C101" t="s">
        <v>123</v>
      </c>
      <c r="D101" t="s">
        <v>40</v>
      </c>
      <c r="F101">
        <v>40</v>
      </c>
      <c r="G101">
        <v>190</v>
      </c>
      <c r="H101">
        <v>100</v>
      </c>
      <c r="I101">
        <v>10.4</v>
      </c>
      <c r="J101">
        <v>50.8</v>
      </c>
      <c r="K101" s="2">
        <f>Table1[[#This Row],[Weight (k)]]/((Table1[[#This Row],[Height (cm)]]/100)^2)</f>
        <v>40.300080600161202</v>
      </c>
      <c r="L101" t="str">
        <f>_xlfn.XLOOKUP(Table1[[#This Row],[BMI]],BMI[Min],BMI[Status],,-1,1)</f>
        <v>Obesity class 3</v>
      </c>
    </row>
    <row r="102" spans="1:12" x14ac:dyDescent="0.2">
      <c r="A102">
        <v>101</v>
      </c>
      <c r="B102" t="s">
        <v>124</v>
      </c>
      <c r="C102" t="s">
        <v>123</v>
      </c>
      <c r="D102" t="s">
        <v>40</v>
      </c>
      <c r="F102">
        <v>60</v>
      </c>
      <c r="G102">
        <v>60</v>
      </c>
      <c r="H102">
        <v>150</v>
      </c>
      <c r="I102">
        <v>66.599999999999994</v>
      </c>
      <c r="J102">
        <v>119.38</v>
      </c>
      <c r="K102" s="2">
        <f>Table1[[#This Row],[Weight (k)]]/((Table1[[#This Row],[Height (cm)]]/100)^2)</f>
        <v>46.731646202088235</v>
      </c>
      <c r="L102" t="str">
        <f>_xlfn.XLOOKUP(Table1[[#This Row],[BMI]],BMI[Min],BMI[Status],,-1,1)</f>
        <v>Obesity class 3</v>
      </c>
    </row>
    <row r="103" spans="1:12" x14ac:dyDescent="0.2">
      <c r="A103">
        <v>102</v>
      </c>
      <c r="B103" t="s">
        <v>125</v>
      </c>
      <c r="C103" t="s">
        <v>125</v>
      </c>
      <c r="D103" t="s">
        <v>9</v>
      </c>
      <c r="E103" t="s">
        <v>82</v>
      </c>
      <c r="F103">
        <v>60</v>
      </c>
      <c r="G103">
        <v>90</v>
      </c>
      <c r="H103">
        <v>40</v>
      </c>
      <c r="I103">
        <v>2.5</v>
      </c>
      <c r="J103">
        <v>40.64</v>
      </c>
      <c r="K103" s="2">
        <f>Table1[[#This Row],[Weight (k)]]/((Table1[[#This Row],[Height (cm)]]/100)^2)</f>
        <v>15.136749023498048</v>
      </c>
      <c r="L103" t="str">
        <f>_xlfn.XLOOKUP(Table1[[#This Row],[BMI]],BMI[Min],BMI[Status],,-1,1)</f>
        <v>Underweight</v>
      </c>
    </row>
    <row r="104" spans="1:12" x14ac:dyDescent="0.2">
      <c r="A104">
        <v>103</v>
      </c>
      <c r="B104" t="s">
        <v>126</v>
      </c>
      <c r="C104" t="s">
        <v>125</v>
      </c>
      <c r="D104" t="s">
        <v>9</v>
      </c>
      <c r="E104" t="s">
        <v>82</v>
      </c>
      <c r="F104">
        <v>95</v>
      </c>
      <c r="G104">
        <v>45</v>
      </c>
      <c r="H104">
        <v>55</v>
      </c>
      <c r="I104">
        <v>120</v>
      </c>
      <c r="J104">
        <v>200.66</v>
      </c>
      <c r="K104" s="2">
        <f>Table1[[#This Row],[Weight (k)]]/((Table1[[#This Row],[Height (cm)]]/100)^2)</f>
        <v>29.802975805278638</v>
      </c>
      <c r="L104" t="str">
        <f>_xlfn.XLOOKUP(Table1[[#This Row],[BMI]],BMI[Min],BMI[Status],,-1,1)</f>
        <v>Overweight</v>
      </c>
    </row>
    <row r="105" spans="1:12" x14ac:dyDescent="0.2">
      <c r="A105">
        <v>104</v>
      </c>
      <c r="B105" t="s">
        <v>127</v>
      </c>
      <c r="C105" t="s">
        <v>127</v>
      </c>
      <c r="D105" t="s">
        <v>43</v>
      </c>
      <c r="F105">
        <v>50</v>
      </c>
      <c r="G105">
        <v>190</v>
      </c>
      <c r="H105">
        <v>35</v>
      </c>
      <c r="I105">
        <v>6.5</v>
      </c>
      <c r="J105">
        <v>40.64</v>
      </c>
      <c r="K105" s="2">
        <f>Table1[[#This Row],[Weight (k)]]/((Table1[[#This Row],[Height (cm)]]/100)^2)</f>
        <v>39.355547461094922</v>
      </c>
      <c r="L105" t="str">
        <f>_xlfn.XLOOKUP(Table1[[#This Row],[BMI]],BMI[Min],BMI[Status],,-1,1)</f>
        <v>Obesity class 2</v>
      </c>
    </row>
    <row r="106" spans="1:12" x14ac:dyDescent="0.2">
      <c r="A106">
        <v>105</v>
      </c>
      <c r="B106" t="s">
        <v>128</v>
      </c>
      <c r="C106" t="s">
        <v>127</v>
      </c>
      <c r="D106" t="s">
        <v>43</v>
      </c>
      <c r="F106">
        <v>60</v>
      </c>
      <c r="G106">
        <v>75</v>
      </c>
      <c r="H106">
        <v>45</v>
      </c>
      <c r="I106">
        <v>45</v>
      </c>
      <c r="J106">
        <v>99.06</v>
      </c>
      <c r="K106" s="2">
        <f>Table1[[#This Row],[Weight (k)]]/((Table1[[#This Row],[Height (cm)]]/100)^2)</f>
        <v>45.858079881840233</v>
      </c>
      <c r="L106" t="str">
        <f>_xlfn.XLOOKUP(Table1[[#This Row],[BMI]],BMI[Min],BMI[Status],,-1,1)</f>
        <v>Obesity class 3</v>
      </c>
    </row>
    <row r="107" spans="1:12" x14ac:dyDescent="0.2">
      <c r="A107">
        <v>106</v>
      </c>
      <c r="B107" t="s">
        <v>129</v>
      </c>
      <c r="C107" t="s">
        <v>129</v>
      </c>
      <c r="D107" t="s">
        <v>74</v>
      </c>
      <c r="F107">
        <v>50</v>
      </c>
      <c r="G107">
        <v>45</v>
      </c>
      <c r="H107">
        <v>87</v>
      </c>
      <c r="I107">
        <v>49.8</v>
      </c>
      <c r="J107">
        <v>149.86000000000001</v>
      </c>
      <c r="K107" s="2">
        <f>Table1[[#This Row],[Weight (k)]]/((Table1[[#This Row],[Height (cm)]]/100)^2)</f>
        <v>22.17470680273161</v>
      </c>
      <c r="L107" t="str">
        <f>_xlfn.XLOOKUP(Table1[[#This Row],[BMI]],BMI[Min],BMI[Status],,-1,1)</f>
        <v>Normal weight</v>
      </c>
    </row>
    <row r="108" spans="1:12" x14ac:dyDescent="0.2">
      <c r="A108">
        <v>107</v>
      </c>
      <c r="B108" t="s">
        <v>130</v>
      </c>
      <c r="C108" t="s">
        <v>130</v>
      </c>
      <c r="D108" t="s">
        <v>74</v>
      </c>
      <c r="F108">
        <v>50</v>
      </c>
      <c r="G108">
        <v>45</v>
      </c>
      <c r="H108">
        <v>76</v>
      </c>
      <c r="I108">
        <v>50.2</v>
      </c>
      <c r="J108">
        <v>139.69999999999999</v>
      </c>
      <c r="K108" s="2">
        <f>Table1[[#This Row],[Weight (k)]]/((Table1[[#This Row],[Height (cm)]]/100)^2)</f>
        <v>25.722365494317774</v>
      </c>
      <c r="L108" t="str">
        <f>_xlfn.XLOOKUP(Table1[[#This Row],[BMI]],BMI[Min],BMI[Status],,-1,1)</f>
        <v>Overweight</v>
      </c>
    </row>
    <row r="109" spans="1:12" x14ac:dyDescent="0.2">
      <c r="A109">
        <v>108</v>
      </c>
      <c r="B109" t="s">
        <v>131</v>
      </c>
      <c r="C109" t="s">
        <v>131</v>
      </c>
      <c r="D109" t="s">
        <v>30</v>
      </c>
      <c r="F109">
        <v>90</v>
      </c>
      <c r="G109">
        <v>45</v>
      </c>
      <c r="H109">
        <v>30</v>
      </c>
      <c r="I109">
        <v>65.5</v>
      </c>
      <c r="J109">
        <v>119.38</v>
      </c>
      <c r="K109" s="2">
        <f>Table1[[#This Row],[Weight (k)]]/((Table1[[#This Row],[Height (cm)]]/100)^2)</f>
        <v>45.959802195747443</v>
      </c>
      <c r="L109" t="str">
        <f>_xlfn.XLOOKUP(Table1[[#This Row],[BMI]],BMI[Min],BMI[Status],,-1,1)</f>
        <v>Obesity class 3</v>
      </c>
    </row>
    <row r="110" spans="1:12" x14ac:dyDescent="0.2">
      <c r="A110">
        <v>109</v>
      </c>
      <c r="B110" t="s">
        <v>132</v>
      </c>
      <c r="C110" t="s">
        <v>132</v>
      </c>
      <c r="D110" t="s">
        <v>10</v>
      </c>
      <c r="F110">
        <v>40</v>
      </c>
      <c r="G110">
        <v>190</v>
      </c>
      <c r="H110">
        <v>35</v>
      </c>
      <c r="I110">
        <v>1</v>
      </c>
      <c r="J110">
        <v>60.96</v>
      </c>
      <c r="K110" s="2">
        <f>Table1[[#This Row],[Weight (k)]]/((Table1[[#This Row],[Height (cm)]]/100)^2)</f>
        <v>2.6909776041774305</v>
      </c>
      <c r="L110" t="str">
        <f>_xlfn.XLOOKUP(Table1[[#This Row],[BMI]],BMI[Min],BMI[Status],,-1,1)</f>
        <v>Underweight</v>
      </c>
    </row>
    <row r="111" spans="1:12" x14ac:dyDescent="0.2">
      <c r="A111">
        <v>110</v>
      </c>
      <c r="B111" t="s">
        <v>133</v>
      </c>
      <c r="C111" t="s">
        <v>132</v>
      </c>
      <c r="D111" t="s">
        <v>10</v>
      </c>
      <c r="F111">
        <v>65</v>
      </c>
      <c r="G111">
        <v>60</v>
      </c>
      <c r="H111">
        <v>60</v>
      </c>
      <c r="I111">
        <v>9.5</v>
      </c>
      <c r="J111">
        <v>119.38</v>
      </c>
      <c r="K111" s="2">
        <f>Table1[[#This Row],[Weight (k)]]/((Table1[[#This Row],[Height (cm)]]/100)^2)</f>
        <v>6.6659255093068817</v>
      </c>
      <c r="L111" t="str">
        <f>_xlfn.XLOOKUP(Table1[[#This Row],[BMI]],BMI[Min],BMI[Status],,-1,1)</f>
        <v>Underweight</v>
      </c>
    </row>
    <row r="112" spans="1:12" x14ac:dyDescent="0.2">
      <c r="A112">
        <v>111</v>
      </c>
      <c r="B112" t="s">
        <v>134</v>
      </c>
      <c r="C112" t="s">
        <v>134</v>
      </c>
      <c r="D112" t="s">
        <v>43</v>
      </c>
      <c r="E112" t="s">
        <v>94</v>
      </c>
      <c r="F112">
        <v>80</v>
      </c>
      <c r="G112">
        <v>120</v>
      </c>
      <c r="H112">
        <v>25</v>
      </c>
      <c r="I112">
        <v>115</v>
      </c>
      <c r="J112">
        <v>99.06</v>
      </c>
      <c r="K112" s="2">
        <f>Table1[[#This Row],[Weight (k)]]/((Table1[[#This Row],[Height (cm)]]/100)^2)</f>
        <v>117.19287080914727</v>
      </c>
      <c r="L112" t="str">
        <f>_xlfn.XLOOKUP(Table1[[#This Row],[BMI]],BMI[Min],BMI[Status],,-1,1)</f>
        <v>Obesity class 3</v>
      </c>
    </row>
    <row r="113" spans="1:12" x14ac:dyDescent="0.2">
      <c r="A113">
        <v>112</v>
      </c>
      <c r="B113" t="s">
        <v>135</v>
      </c>
      <c r="C113" t="s">
        <v>134</v>
      </c>
      <c r="D113" t="s">
        <v>43</v>
      </c>
      <c r="E113" t="s">
        <v>94</v>
      </c>
      <c r="F113">
        <v>105</v>
      </c>
      <c r="G113">
        <v>60</v>
      </c>
      <c r="H113">
        <v>40</v>
      </c>
      <c r="I113">
        <v>120</v>
      </c>
      <c r="J113">
        <v>190.5</v>
      </c>
      <c r="K113" s="2">
        <f>Table1[[#This Row],[Weight (k)]]/((Table1[[#This Row],[Height (cm)]]/100)^2)</f>
        <v>33.066732800132264</v>
      </c>
      <c r="L113" t="str">
        <f>_xlfn.XLOOKUP(Table1[[#This Row],[BMI]],BMI[Min],BMI[Status],,-1,1)</f>
        <v>Obesity class 1</v>
      </c>
    </row>
    <row r="114" spans="1:12" x14ac:dyDescent="0.2">
      <c r="A114">
        <v>113</v>
      </c>
      <c r="B114" t="s">
        <v>136</v>
      </c>
      <c r="C114" t="s">
        <v>136</v>
      </c>
      <c r="D114" t="s">
        <v>30</v>
      </c>
      <c r="F114">
        <v>250</v>
      </c>
      <c r="G114">
        <v>30</v>
      </c>
      <c r="H114">
        <v>50</v>
      </c>
      <c r="I114">
        <v>34.6</v>
      </c>
      <c r="J114">
        <v>109.22</v>
      </c>
      <c r="K114" s="2">
        <f>Table1[[#This Row],[Weight (k)]]/((Table1[[#This Row],[Height (cm)]]/100)^2)</f>
        <v>29.004925505794766</v>
      </c>
      <c r="L114" t="str">
        <f>_xlfn.XLOOKUP(Table1[[#This Row],[BMI]],BMI[Min],BMI[Status],,-1,1)</f>
        <v>Overweight</v>
      </c>
    </row>
    <row r="115" spans="1:12" x14ac:dyDescent="0.2">
      <c r="A115">
        <v>114</v>
      </c>
      <c r="B115" t="s">
        <v>137</v>
      </c>
      <c r="C115" t="s">
        <v>137</v>
      </c>
      <c r="D115" t="s">
        <v>9</v>
      </c>
      <c r="F115">
        <v>65</v>
      </c>
      <c r="G115">
        <v>45</v>
      </c>
      <c r="H115">
        <v>60</v>
      </c>
      <c r="I115">
        <v>35</v>
      </c>
      <c r="J115">
        <v>99.06</v>
      </c>
      <c r="K115" s="2">
        <f>Table1[[#This Row],[Weight (k)]]/((Table1[[#This Row],[Height (cm)]]/100)^2)</f>
        <v>35.667395463653513</v>
      </c>
      <c r="L115" t="str">
        <f>_xlfn.XLOOKUP(Table1[[#This Row],[BMI]],BMI[Min],BMI[Status],,-1,1)</f>
        <v>Obesity class 2</v>
      </c>
    </row>
    <row r="116" spans="1:12" x14ac:dyDescent="0.2">
      <c r="A116">
        <v>115</v>
      </c>
      <c r="B116" t="s">
        <v>138</v>
      </c>
      <c r="C116" t="s">
        <v>138</v>
      </c>
      <c r="D116" t="s">
        <v>30</v>
      </c>
      <c r="F116">
        <v>105</v>
      </c>
      <c r="G116">
        <v>45</v>
      </c>
      <c r="H116">
        <v>90</v>
      </c>
      <c r="I116">
        <v>80</v>
      </c>
      <c r="J116">
        <v>220.98</v>
      </c>
      <c r="K116" s="2">
        <f>Table1[[#This Row],[Weight (k)]]/((Table1[[#This Row],[Height (cm)]]/100)^2)</f>
        <v>16.382646056347735</v>
      </c>
      <c r="L116" t="str">
        <f>_xlfn.XLOOKUP(Table1[[#This Row],[BMI]],BMI[Min],BMI[Status],,-1,1)</f>
        <v>Underweight</v>
      </c>
    </row>
    <row r="117" spans="1:12" x14ac:dyDescent="0.2">
      <c r="A117">
        <v>116</v>
      </c>
      <c r="B117" t="s">
        <v>139</v>
      </c>
      <c r="C117" t="s">
        <v>139</v>
      </c>
      <c r="D117" t="s">
        <v>19</v>
      </c>
      <c r="F117">
        <v>30</v>
      </c>
      <c r="G117">
        <v>225</v>
      </c>
      <c r="H117">
        <v>60</v>
      </c>
      <c r="I117">
        <v>8</v>
      </c>
      <c r="J117">
        <v>40.64</v>
      </c>
      <c r="K117" s="2">
        <f>Table1[[#This Row],[Weight (k)]]/((Table1[[#This Row],[Height (cm)]]/100)^2)</f>
        <v>48.437596875193755</v>
      </c>
      <c r="L117" t="str">
        <f>_xlfn.XLOOKUP(Table1[[#This Row],[BMI]],BMI[Min],BMI[Status],,-1,1)</f>
        <v>Obesity class 3</v>
      </c>
    </row>
    <row r="118" spans="1:12" x14ac:dyDescent="0.2">
      <c r="A118">
        <v>117</v>
      </c>
      <c r="B118" t="s">
        <v>140</v>
      </c>
      <c r="C118" t="s">
        <v>139</v>
      </c>
      <c r="D118" t="s">
        <v>19</v>
      </c>
      <c r="F118">
        <v>55</v>
      </c>
      <c r="G118">
        <v>75</v>
      </c>
      <c r="H118">
        <v>85</v>
      </c>
      <c r="I118">
        <v>25</v>
      </c>
      <c r="J118">
        <v>119.38</v>
      </c>
      <c r="K118" s="2">
        <f>Table1[[#This Row],[Weight (k)]]/((Table1[[#This Row],[Height (cm)]]/100)^2)</f>
        <v>17.54190923501811</v>
      </c>
      <c r="L118" t="str">
        <f>_xlfn.XLOOKUP(Table1[[#This Row],[BMI]],BMI[Min],BMI[Status],,-1,1)</f>
        <v>Underweight</v>
      </c>
    </row>
    <row r="119" spans="1:12" x14ac:dyDescent="0.2">
      <c r="A119">
        <v>118</v>
      </c>
      <c r="B119" t="s">
        <v>141</v>
      </c>
      <c r="C119" t="s">
        <v>141</v>
      </c>
      <c r="D119" t="s">
        <v>19</v>
      </c>
      <c r="F119">
        <v>45</v>
      </c>
      <c r="G119">
        <v>225</v>
      </c>
      <c r="H119">
        <v>63</v>
      </c>
      <c r="I119">
        <v>15</v>
      </c>
      <c r="J119">
        <v>60.96</v>
      </c>
      <c r="K119" s="2">
        <f>Table1[[#This Row],[Weight (k)]]/((Table1[[#This Row],[Height (cm)]]/100)^2)</f>
        <v>40.364664062661454</v>
      </c>
      <c r="L119" t="str">
        <f>_xlfn.XLOOKUP(Table1[[#This Row],[BMI]],BMI[Min],BMI[Status],,-1,1)</f>
        <v>Obesity class 3</v>
      </c>
    </row>
    <row r="120" spans="1:12" x14ac:dyDescent="0.2">
      <c r="A120">
        <v>119</v>
      </c>
      <c r="B120" t="s">
        <v>142</v>
      </c>
      <c r="C120" t="s">
        <v>141</v>
      </c>
      <c r="D120" t="s">
        <v>19</v>
      </c>
      <c r="F120">
        <v>80</v>
      </c>
      <c r="G120">
        <v>60</v>
      </c>
      <c r="H120">
        <v>68</v>
      </c>
      <c r="I120">
        <v>39</v>
      </c>
      <c r="J120">
        <v>129.54</v>
      </c>
      <c r="K120" s="2">
        <f>Table1[[#This Row],[Weight (k)]]/((Table1[[#This Row],[Height (cm)]]/100)^2)</f>
        <v>23.241107612549715</v>
      </c>
      <c r="L120" t="str">
        <f>_xlfn.XLOOKUP(Table1[[#This Row],[BMI]],BMI[Min],BMI[Status],,-1,1)</f>
        <v>Normal weight</v>
      </c>
    </row>
    <row r="121" spans="1:12" x14ac:dyDescent="0.2">
      <c r="A121">
        <v>120</v>
      </c>
      <c r="B121" t="s">
        <v>143</v>
      </c>
      <c r="C121" t="s">
        <v>143</v>
      </c>
      <c r="D121" t="s">
        <v>19</v>
      </c>
      <c r="F121">
        <v>30</v>
      </c>
      <c r="G121">
        <v>225</v>
      </c>
      <c r="H121">
        <v>85</v>
      </c>
      <c r="I121">
        <v>34.5</v>
      </c>
      <c r="J121">
        <v>78.739999999999995</v>
      </c>
      <c r="K121" s="2">
        <f>Table1[[#This Row],[Weight (k)]]/((Table1[[#This Row],[Height (cm)]]/100)^2)</f>
        <v>55.645272580867747</v>
      </c>
      <c r="L121" t="str">
        <f>_xlfn.XLOOKUP(Table1[[#This Row],[BMI]],BMI[Min],BMI[Status],,-1,1)</f>
        <v>Obesity class 3</v>
      </c>
    </row>
    <row r="122" spans="1:12" x14ac:dyDescent="0.2">
      <c r="A122">
        <v>121</v>
      </c>
      <c r="B122" t="s">
        <v>144</v>
      </c>
      <c r="C122" t="s">
        <v>143</v>
      </c>
      <c r="D122" t="s">
        <v>19</v>
      </c>
      <c r="E122" t="s">
        <v>82</v>
      </c>
      <c r="F122">
        <v>60</v>
      </c>
      <c r="G122">
        <v>60</v>
      </c>
      <c r="H122">
        <v>115</v>
      </c>
      <c r="I122">
        <v>80</v>
      </c>
      <c r="J122">
        <v>109.22</v>
      </c>
      <c r="K122" s="2">
        <f>Table1[[#This Row],[Weight (k)]]/((Table1[[#This Row],[Height (cm)]]/100)^2)</f>
        <v>67.063411574091944</v>
      </c>
      <c r="L122" t="str">
        <f>_xlfn.XLOOKUP(Table1[[#This Row],[BMI]],BMI[Min],BMI[Status],,-1,1)</f>
        <v>Obesity class 3</v>
      </c>
    </row>
    <row r="123" spans="1:12" x14ac:dyDescent="0.2">
      <c r="A123">
        <v>122</v>
      </c>
      <c r="B123" t="s">
        <v>145</v>
      </c>
      <c r="C123" t="s">
        <v>145</v>
      </c>
      <c r="D123" t="s">
        <v>82</v>
      </c>
      <c r="E123" t="s">
        <v>52</v>
      </c>
      <c r="F123">
        <v>40</v>
      </c>
      <c r="G123">
        <v>45</v>
      </c>
      <c r="H123">
        <v>90</v>
      </c>
      <c r="I123">
        <v>54.5</v>
      </c>
      <c r="J123">
        <v>129.54</v>
      </c>
      <c r="K123" s="2">
        <f>Table1[[#This Row],[Weight (k)]]/((Table1[[#This Row],[Height (cm)]]/100)^2)</f>
        <v>32.477958073947683</v>
      </c>
      <c r="L123" t="str">
        <f>_xlfn.XLOOKUP(Table1[[#This Row],[BMI]],BMI[Min],BMI[Status],,-1,1)</f>
        <v>Obesity class 1</v>
      </c>
    </row>
    <row r="124" spans="1:12" x14ac:dyDescent="0.2">
      <c r="A124">
        <v>123</v>
      </c>
      <c r="B124" t="s">
        <v>146</v>
      </c>
      <c r="C124" t="s">
        <v>146</v>
      </c>
      <c r="D124" t="s">
        <v>23</v>
      </c>
      <c r="E124" t="s">
        <v>17</v>
      </c>
      <c r="F124">
        <v>70</v>
      </c>
      <c r="G124">
        <v>45</v>
      </c>
      <c r="H124">
        <v>105</v>
      </c>
      <c r="I124">
        <v>56</v>
      </c>
      <c r="J124">
        <v>149.86000000000001</v>
      </c>
      <c r="K124" s="2">
        <f>Table1[[#This Row],[Weight (k)]]/((Table1[[#This Row],[Height (cm)]]/100)^2)</f>
        <v>24.935413272147997</v>
      </c>
      <c r="L124" t="str">
        <f>_xlfn.XLOOKUP(Table1[[#This Row],[BMI]],BMI[Min],BMI[Status],,-1,1)</f>
        <v>Normal weight</v>
      </c>
    </row>
    <row r="125" spans="1:12" x14ac:dyDescent="0.2">
      <c r="A125">
        <v>124</v>
      </c>
      <c r="B125" t="s">
        <v>147</v>
      </c>
      <c r="C125" t="s">
        <v>147</v>
      </c>
      <c r="D125" t="s">
        <v>109</v>
      </c>
      <c r="E125" t="s">
        <v>82</v>
      </c>
      <c r="F125">
        <v>65</v>
      </c>
      <c r="G125">
        <v>45</v>
      </c>
      <c r="H125">
        <v>95</v>
      </c>
      <c r="I125">
        <v>40.6</v>
      </c>
      <c r="J125">
        <v>139.69999999999999</v>
      </c>
      <c r="K125" s="2">
        <f>Table1[[#This Row],[Weight (k)]]/((Table1[[#This Row],[Height (cm)]]/100)^2)</f>
        <v>20.803347391818757</v>
      </c>
      <c r="L125" t="str">
        <f>_xlfn.XLOOKUP(Table1[[#This Row],[BMI]],BMI[Min],BMI[Status],,-1,1)</f>
        <v>Normal weight</v>
      </c>
    </row>
    <row r="126" spans="1:12" x14ac:dyDescent="0.2">
      <c r="A126">
        <v>125</v>
      </c>
      <c r="B126" t="s">
        <v>148</v>
      </c>
      <c r="C126" t="s">
        <v>148</v>
      </c>
      <c r="D126" t="s">
        <v>40</v>
      </c>
      <c r="F126">
        <v>65</v>
      </c>
      <c r="G126">
        <v>45</v>
      </c>
      <c r="H126">
        <v>105</v>
      </c>
      <c r="I126">
        <v>30</v>
      </c>
      <c r="J126">
        <v>109.22</v>
      </c>
      <c r="K126" s="2">
        <f>Table1[[#This Row],[Weight (k)]]/((Table1[[#This Row],[Height (cm)]]/100)^2)</f>
        <v>25.148779340284477</v>
      </c>
      <c r="L126" t="str">
        <f>_xlfn.XLOOKUP(Table1[[#This Row],[BMI]],BMI[Min],BMI[Status],,-1,1)</f>
        <v>Overweight</v>
      </c>
    </row>
    <row r="127" spans="1:12" x14ac:dyDescent="0.2">
      <c r="A127">
        <v>126</v>
      </c>
      <c r="B127" t="s">
        <v>149</v>
      </c>
      <c r="C127" t="s">
        <v>149</v>
      </c>
      <c r="D127" t="s">
        <v>14</v>
      </c>
      <c r="F127">
        <v>65</v>
      </c>
      <c r="G127">
        <v>45</v>
      </c>
      <c r="H127">
        <v>93</v>
      </c>
      <c r="I127">
        <v>44.5</v>
      </c>
      <c r="J127">
        <v>129.54</v>
      </c>
      <c r="K127" s="2">
        <f>Table1[[#This Row],[Weight (k)]]/((Table1[[#This Row],[Height (cm)]]/100)^2)</f>
        <v>26.518699711755445</v>
      </c>
      <c r="L127" t="str">
        <f>_xlfn.XLOOKUP(Table1[[#This Row],[BMI]],BMI[Min],BMI[Status],,-1,1)</f>
        <v>Overweight</v>
      </c>
    </row>
    <row r="128" spans="1:12" x14ac:dyDescent="0.2">
      <c r="A128">
        <v>127</v>
      </c>
      <c r="B128" t="s">
        <v>150</v>
      </c>
      <c r="C128" t="s">
        <v>150</v>
      </c>
      <c r="D128" t="s">
        <v>23</v>
      </c>
      <c r="F128">
        <v>65</v>
      </c>
      <c r="G128">
        <v>45</v>
      </c>
      <c r="H128">
        <v>85</v>
      </c>
      <c r="I128">
        <v>55</v>
      </c>
      <c r="J128">
        <v>149.86000000000001</v>
      </c>
      <c r="K128" s="2">
        <f>Table1[[#This Row],[Weight (k)]]/((Table1[[#This Row],[Height (cm)]]/100)^2)</f>
        <v>24.490138035145353</v>
      </c>
      <c r="L128" t="str">
        <f>_xlfn.XLOOKUP(Table1[[#This Row],[BMI]],BMI[Min],BMI[Status],,-1,1)</f>
        <v>Normal weight</v>
      </c>
    </row>
    <row r="129" spans="1:12" x14ac:dyDescent="0.2">
      <c r="A129">
        <v>128</v>
      </c>
      <c r="B129" t="s">
        <v>151</v>
      </c>
      <c r="C129" t="s">
        <v>151</v>
      </c>
      <c r="D129" t="s">
        <v>30</v>
      </c>
      <c r="F129">
        <v>75</v>
      </c>
      <c r="G129">
        <v>45</v>
      </c>
      <c r="H129">
        <v>110</v>
      </c>
      <c r="I129">
        <v>88.4</v>
      </c>
      <c r="J129">
        <v>139.69999999999999</v>
      </c>
      <c r="K129" s="2">
        <f>Table1[[#This Row],[Weight (k)]]/((Table1[[#This Row],[Height (cm)]]/100)^2)</f>
        <v>45.295958360511776</v>
      </c>
      <c r="L129" t="str">
        <f>_xlfn.XLOOKUP(Table1[[#This Row],[BMI]],BMI[Min],BMI[Status],,-1,1)</f>
        <v>Obesity class 3</v>
      </c>
    </row>
    <row r="130" spans="1:12" x14ac:dyDescent="0.2">
      <c r="A130">
        <v>129</v>
      </c>
      <c r="B130" t="s">
        <v>152</v>
      </c>
      <c r="C130" t="s">
        <v>152</v>
      </c>
      <c r="D130" t="s">
        <v>19</v>
      </c>
      <c r="F130">
        <v>20</v>
      </c>
      <c r="G130">
        <v>255</v>
      </c>
      <c r="H130">
        <v>80</v>
      </c>
      <c r="I130">
        <v>10</v>
      </c>
      <c r="J130">
        <v>88.9</v>
      </c>
      <c r="K130" s="2">
        <f>Table1[[#This Row],[Weight (k)]]/((Table1[[#This Row],[Height (cm)]]/100)^2)</f>
        <v>12.653086530662856</v>
      </c>
      <c r="L130" t="str">
        <f>_xlfn.XLOOKUP(Table1[[#This Row],[BMI]],BMI[Min],BMI[Status],,-1,1)</f>
        <v>Underweight</v>
      </c>
    </row>
    <row r="131" spans="1:12" x14ac:dyDescent="0.2">
      <c r="A131">
        <v>130</v>
      </c>
      <c r="B131" t="s">
        <v>153</v>
      </c>
      <c r="C131" t="s">
        <v>152</v>
      </c>
      <c r="D131" t="s">
        <v>19</v>
      </c>
      <c r="E131" t="s">
        <v>17</v>
      </c>
      <c r="F131">
        <v>95</v>
      </c>
      <c r="G131">
        <v>45</v>
      </c>
      <c r="H131">
        <v>81</v>
      </c>
      <c r="I131">
        <v>235</v>
      </c>
      <c r="J131">
        <v>650.24</v>
      </c>
      <c r="K131" s="2">
        <f>Table1[[#This Row],[Weight (k)]]/((Table1[[#This Row],[Height (cm)]]/100)^2)</f>
        <v>5.5580250320656894</v>
      </c>
      <c r="L131" t="str">
        <f>_xlfn.XLOOKUP(Table1[[#This Row],[BMI]],BMI[Min],BMI[Status],,-1,1)</f>
        <v>Underweight</v>
      </c>
    </row>
    <row r="132" spans="1:12" x14ac:dyDescent="0.2">
      <c r="A132">
        <v>131</v>
      </c>
      <c r="B132" t="s">
        <v>154</v>
      </c>
      <c r="C132" t="s">
        <v>154</v>
      </c>
      <c r="D132" t="s">
        <v>19</v>
      </c>
      <c r="E132" t="s">
        <v>109</v>
      </c>
      <c r="F132">
        <v>130</v>
      </c>
      <c r="G132">
        <v>45</v>
      </c>
      <c r="H132">
        <v>60</v>
      </c>
      <c r="I132">
        <v>220</v>
      </c>
      <c r="J132">
        <v>248.92000000000002</v>
      </c>
      <c r="K132" s="2">
        <f>Table1[[#This Row],[Weight (k)]]/((Table1[[#This Row],[Height (cm)]]/100)^2)</f>
        <v>35.506110162574338</v>
      </c>
      <c r="L132" t="str">
        <f>_xlfn.XLOOKUP(Table1[[#This Row],[BMI]],BMI[Min],BMI[Status],,-1,1)</f>
        <v>Obesity class 2</v>
      </c>
    </row>
    <row r="133" spans="1:12" x14ac:dyDescent="0.2">
      <c r="A133">
        <v>132</v>
      </c>
      <c r="B133" t="s">
        <v>155</v>
      </c>
      <c r="C133" t="s">
        <v>155</v>
      </c>
      <c r="D133" t="s">
        <v>30</v>
      </c>
      <c r="F133">
        <v>48</v>
      </c>
      <c r="G133">
        <v>35</v>
      </c>
      <c r="H133">
        <v>48</v>
      </c>
      <c r="I133">
        <v>4</v>
      </c>
      <c r="J133">
        <v>30.48</v>
      </c>
      <c r="K133" s="2">
        <f>Table1[[#This Row],[Weight (k)]]/((Table1[[#This Row],[Height (cm)]]/100)^2)</f>
        <v>43.055641666838888</v>
      </c>
      <c r="L133" t="str">
        <f>_xlfn.XLOOKUP(Table1[[#This Row],[BMI]],BMI[Min],BMI[Status],,-1,1)</f>
        <v>Obesity class 3</v>
      </c>
    </row>
    <row r="134" spans="1:12" x14ac:dyDescent="0.2">
      <c r="A134">
        <v>133</v>
      </c>
      <c r="B134" t="s">
        <v>156</v>
      </c>
      <c r="C134" t="s">
        <v>156</v>
      </c>
      <c r="D134" t="s">
        <v>30</v>
      </c>
      <c r="F134">
        <v>55</v>
      </c>
      <c r="G134">
        <v>45</v>
      </c>
      <c r="H134">
        <v>55</v>
      </c>
      <c r="I134">
        <v>6.5</v>
      </c>
      <c r="J134">
        <v>30.48</v>
      </c>
      <c r="K134" s="2">
        <f>Table1[[#This Row],[Weight (k)]]/((Table1[[#This Row],[Height (cm)]]/100)^2)</f>
        <v>69.965417708613188</v>
      </c>
      <c r="L134" t="str">
        <f>_xlfn.XLOOKUP(Table1[[#This Row],[BMI]],BMI[Min],BMI[Status],,-1,1)</f>
        <v>Obesity class 3</v>
      </c>
    </row>
    <row r="135" spans="1:12" x14ac:dyDescent="0.2">
      <c r="A135">
        <v>134</v>
      </c>
      <c r="B135" t="s">
        <v>157</v>
      </c>
      <c r="C135" t="s">
        <v>156</v>
      </c>
      <c r="D135" t="s">
        <v>19</v>
      </c>
      <c r="F135">
        <v>130</v>
      </c>
      <c r="G135">
        <v>45</v>
      </c>
      <c r="H135">
        <v>65</v>
      </c>
      <c r="I135">
        <v>29</v>
      </c>
      <c r="J135">
        <v>99.06</v>
      </c>
      <c r="K135" s="2">
        <f>Table1[[#This Row],[Weight (k)]]/((Table1[[#This Row],[Height (cm)]]/100)^2)</f>
        <v>29.552984812741485</v>
      </c>
      <c r="L135" t="str">
        <f>_xlfn.XLOOKUP(Table1[[#This Row],[BMI]],BMI[Min],BMI[Status],,-1,1)</f>
        <v>Overweight</v>
      </c>
    </row>
    <row r="136" spans="1:12" x14ac:dyDescent="0.2">
      <c r="A136">
        <v>135</v>
      </c>
      <c r="B136" t="s">
        <v>158</v>
      </c>
      <c r="C136" t="s">
        <v>156</v>
      </c>
      <c r="D136" t="s">
        <v>40</v>
      </c>
      <c r="F136">
        <v>65</v>
      </c>
      <c r="G136">
        <v>45</v>
      </c>
      <c r="H136">
        <v>130</v>
      </c>
      <c r="I136">
        <v>24.5</v>
      </c>
      <c r="J136">
        <v>78.739999999999995</v>
      </c>
      <c r="K136" s="2">
        <f>Table1[[#This Row],[Weight (k)]]/((Table1[[#This Row],[Height (cm)]]/100)^2)</f>
        <v>39.516208064674196</v>
      </c>
      <c r="L136" t="str">
        <f>_xlfn.XLOOKUP(Table1[[#This Row],[BMI]],BMI[Min],BMI[Status],,-1,1)</f>
        <v>Obesity class 2</v>
      </c>
    </row>
    <row r="137" spans="1:12" x14ac:dyDescent="0.2">
      <c r="A137">
        <v>136</v>
      </c>
      <c r="B137" t="s">
        <v>159</v>
      </c>
      <c r="C137" t="s">
        <v>156</v>
      </c>
      <c r="D137" t="s">
        <v>14</v>
      </c>
      <c r="F137">
        <v>65</v>
      </c>
      <c r="G137">
        <v>45</v>
      </c>
      <c r="H137">
        <v>65</v>
      </c>
      <c r="I137">
        <v>25</v>
      </c>
      <c r="J137">
        <v>88.9</v>
      </c>
      <c r="K137" s="2">
        <f>Table1[[#This Row],[Weight (k)]]/((Table1[[#This Row],[Height (cm)]]/100)^2)</f>
        <v>31.632716326657143</v>
      </c>
      <c r="L137" t="str">
        <f>_xlfn.XLOOKUP(Table1[[#This Row],[BMI]],BMI[Min],BMI[Status],,-1,1)</f>
        <v>Obesity class 1</v>
      </c>
    </row>
    <row r="138" spans="1:12" x14ac:dyDescent="0.2">
      <c r="A138">
        <v>137</v>
      </c>
      <c r="B138" t="s">
        <v>160</v>
      </c>
      <c r="C138" t="s">
        <v>160</v>
      </c>
      <c r="D138" t="s">
        <v>30</v>
      </c>
      <c r="F138">
        <v>65</v>
      </c>
      <c r="G138">
        <v>45</v>
      </c>
      <c r="H138">
        <v>40</v>
      </c>
      <c r="I138">
        <v>36.5</v>
      </c>
      <c r="J138">
        <v>78.739999999999995</v>
      </c>
      <c r="K138" s="2">
        <f>Table1[[#This Row],[Weight (k)]]/((Table1[[#This Row],[Height (cm)]]/100)^2)</f>
        <v>58.871085484106452</v>
      </c>
      <c r="L138" t="str">
        <f>_xlfn.XLOOKUP(Table1[[#This Row],[BMI]],BMI[Min],BMI[Status],,-1,1)</f>
        <v>Obesity class 3</v>
      </c>
    </row>
    <row r="139" spans="1:12" x14ac:dyDescent="0.2">
      <c r="A139">
        <v>138</v>
      </c>
      <c r="B139" t="s">
        <v>161</v>
      </c>
      <c r="C139" t="s">
        <v>161</v>
      </c>
      <c r="D139" t="s">
        <v>94</v>
      </c>
      <c r="E139" t="s">
        <v>19</v>
      </c>
      <c r="F139">
        <v>35</v>
      </c>
      <c r="G139">
        <v>45</v>
      </c>
      <c r="H139">
        <v>35</v>
      </c>
      <c r="I139">
        <v>7.5</v>
      </c>
      <c r="J139">
        <v>40.64</v>
      </c>
      <c r="K139" s="2">
        <f>Table1[[#This Row],[Weight (k)]]/((Table1[[#This Row],[Height (cm)]]/100)^2)</f>
        <v>45.410247070494144</v>
      </c>
      <c r="L139" t="str">
        <f>_xlfn.XLOOKUP(Table1[[#This Row],[BMI]],BMI[Min],BMI[Status],,-1,1)</f>
        <v>Obesity class 3</v>
      </c>
    </row>
    <row r="140" spans="1:12" x14ac:dyDescent="0.2">
      <c r="A140">
        <v>139</v>
      </c>
      <c r="B140" t="s">
        <v>162</v>
      </c>
      <c r="C140" t="s">
        <v>161</v>
      </c>
      <c r="D140" t="s">
        <v>94</v>
      </c>
      <c r="E140" t="s">
        <v>19</v>
      </c>
      <c r="F140">
        <v>70</v>
      </c>
      <c r="G140">
        <v>45</v>
      </c>
      <c r="H140">
        <v>55</v>
      </c>
      <c r="I140">
        <v>35</v>
      </c>
      <c r="J140">
        <v>99.06</v>
      </c>
      <c r="K140" s="2">
        <f>Table1[[#This Row],[Weight (k)]]/((Table1[[#This Row],[Height (cm)]]/100)^2)</f>
        <v>35.667395463653513</v>
      </c>
      <c r="L140" t="str">
        <f>_xlfn.XLOOKUP(Table1[[#This Row],[BMI]],BMI[Min],BMI[Status],,-1,1)</f>
        <v>Obesity class 2</v>
      </c>
    </row>
    <row r="141" spans="1:12" x14ac:dyDescent="0.2">
      <c r="A141">
        <v>140</v>
      </c>
      <c r="B141" t="s">
        <v>163</v>
      </c>
      <c r="C141" t="s">
        <v>163</v>
      </c>
      <c r="D141" t="s">
        <v>94</v>
      </c>
      <c r="E141" t="s">
        <v>19</v>
      </c>
      <c r="F141">
        <v>30</v>
      </c>
      <c r="G141">
        <v>45</v>
      </c>
      <c r="H141">
        <v>55</v>
      </c>
      <c r="I141">
        <v>11.5</v>
      </c>
      <c r="J141">
        <v>50.8</v>
      </c>
      <c r="K141" s="2">
        <f>Table1[[#This Row],[Weight (k)]]/((Table1[[#This Row],[Height (cm)]]/100)^2)</f>
        <v>44.562589125178249</v>
      </c>
      <c r="L141" t="str">
        <f>_xlfn.XLOOKUP(Table1[[#This Row],[BMI]],BMI[Min],BMI[Status],,-1,1)</f>
        <v>Obesity class 3</v>
      </c>
    </row>
    <row r="142" spans="1:12" x14ac:dyDescent="0.2">
      <c r="A142">
        <v>141</v>
      </c>
      <c r="B142" t="s">
        <v>164</v>
      </c>
      <c r="C142" t="s">
        <v>163</v>
      </c>
      <c r="D142" t="s">
        <v>94</v>
      </c>
      <c r="E142" t="s">
        <v>19</v>
      </c>
      <c r="F142">
        <v>60</v>
      </c>
      <c r="G142">
        <v>45</v>
      </c>
      <c r="H142">
        <v>80</v>
      </c>
      <c r="I142">
        <v>40.5</v>
      </c>
      <c r="J142">
        <v>129.54</v>
      </c>
      <c r="K142" s="2">
        <f>Table1[[#This Row],[Weight (k)]]/((Table1[[#This Row],[Height (cm)]]/100)^2)</f>
        <v>24.13499636687855</v>
      </c>
      <c r="L142" t="str">
        <f>_xlfn.XLOOKUP(Table1[[#This Row],[BMI]],BMI[Min],BMI[Status],,-1,1)</f>
        <v>Normal weight</v>
      </c>
    </row>
    <row r="143" spans="1:12" x14ac:dyDescent="0.2">
      <c r="A143">
        <v>142</v>
      </c>
      <c r="B143" t="s">
        <v>165</v>
      </c>
      <c r="C143" t="s">
        <v>165</v>
      </c>
      <c r="D143" t="s">
        <v>94</v>
      </c>
      <c r="E143" t="s">
        <v>17</v>
      </c>
      <c r="F143">
        <v>80</v>
      </c>
      <c r="G143">
        <v>45</v>
      </c>
      <c r="H143">
        <v>130</v>
      </c>
      <c r="I143">
        <v>59</v>
      </c>
      <c r="J143">
        <v>180.34</v>
      </c>
      <c r="K143" s="2">
        <f>Table1[[#This Row],[Weight (k)]]/((Table1[[#This Row],[Height (cm)]]/100)^2)</f>
        <v>18.141278099655977</v>
      </c>
      <c r="L143" t="str">
        <f>_xlfn.XLOOKUP(Table1[[#This Row],[BMI]],BMI[Min],BMI[Status],,-1,1)</f>
        <v>Underweight</v>
      </c>
    </row>
    <row r="144" spans="1:12" x14ac:dyDescent="0.2">
      <c r="A144">
        <v>143</v>
      </c>
      <c r="B144" t="s">
        <v>166</v>
      </c>
      <c r="C144" t="s">
        <v>166</v>
      </c>
      <c r="D144" t="s">
        <v>30</v>
      </c>
      <c r="F144">
        <v>160</v>
      </c>
      <c r="G144">
        <v>25</v>
      </c>
      <c r="H144">
        <v>30</v>
      </c>
      <c r="I144">
        <v>460</v>
      </c>
      <c r="J144">
        <v>210.82</v>
      </c>
      <c r="K144" s="2">
        <f>Table1[[#This Row],[Weight (k)]]/((Table1[[#This Row],[Height (cm)]]/100)^2)</f>
        <v>103.49853766916127</v>
      </c>
      <c r="L144" t="str">
        <f>_xlfn.XLOOKUP(Table1[[#This Row],[BMI]],BMI[Min],BMI[Status],,-1,1)</f>
        <v>Obesity class 3</v>
      </c>
    </row>
    <row r="145" spans="1:12" x14ac:dyDescent="0.2">
      <c r="A145">
        <v>144</v>
      </c>
      <c r="B145" t="s">
        <v>167</v>
      </c>
      <c r="C145" t="s">
        <v>167</v>
      </c>
      <c r="D145" t="s">
        <v>109</v>
      </c>
      <c r="E145" t="s">
        <v>17</v>
      </c>
      <c r="F145">
        <v>90</v>
      </c>
      <c r="G145">
        <v>3</v>
      </c>
      <c r="H145">
        <v>85</v>
      </c>
      <c r="I145">
        <v>55.4</v>
      </c>
      <c r="J145">
        <v>170.18</v>
      </c>
      <c r="K145" s="2">
        <f>Table1[[#This Row],[Weight (k)]]/((Table1[[#This Row],[Height (cm)]]/100)^2)</f>
        <v>19.129020213932609</v>
      </c>
      <c r="L145" t="str">
        <f>_xlfn.XLOOKUP(Table1[[#This Row],[BMI]],BMI[Min],BMI[Status],,-1,1)</f>
        <v>Normal weight</v>
      </c>
    </row>
    <row r="146" spans="1:12" x14ac:dyDescent="0.2">
      <c r="A146">
        <v>145</v>
      </c>
      <c r="B146" t="s">
        <v>168</v>
      </c>
      <c r="C146" t="s">
        <v>168</v>
      </c>
      <c r="D146" t="s">
        <v>40</v>
      </c>
      <c r="E146" t="s">
        <v>17</v>
      </c>
      <c r="F146">
        <v>90</v>
      </c>
      <c r="G146">
        <v>3</v>
      </c>
      <c r="H146">
        <v>100</v>
      </c>
      <c r="I146">
        <v>52.6</v>
      </c>
      <c r="J146">
        <v>160.02000000000001</v>
      </c>
      <c r="K146" s="2">
        <f>Table1[[#This Row],[Weight (k)]]/((Table1[[#This Row],[Height (cm)]]/100)^2)</f>
        <v>20.541739244224267</v>
      </c>
      <c r="L146" t="str">
        <f>_xlfn.XLOOKUP(Table1[[#This Row],[BMI]],BMI[Min],BMI[Status],,-1,1)</f>
        <v>Normal weight</v>
      </c>
    </row>
    <row r="147" spans="1:12" x14ac:dyDescent="0.2">
      <c r="A147">
        <v>146</v>
      </c>
      <c r="B147" t="s">
        <v>169</v>
      </c>
      <c r="C147" t="s">
        <v>169</v>
      </c>
      <c r="D147" t="s">
        <v>14</v>
      </c>
      <c r="E147" t="s">
        <v>17</v>
      </c>
      <c r="F147">
        <v>90</v>
      </c>
      <c r="G147">
        <v>3</v>
      </c>
      <c r="H147">
        <v>90</v>
      </c>
      <c r="I147">
        <v>60</v>
      </c>
      <c r="J147">
        <v>200.66</v>
      </c>
      <c r="K147" s="2">
        <f>Table1[[#This Row],[Weight (k)]]/((Table1[[#This Row],[Height (cm)]]/100)^2)</f>
        <v>14.901487902639319</v>
      </c>
      <c r="L147" t="str">
        <f>_xlfn.XLOOKUP(Table1[[#This Row],[BMI]],BMI[Min],BMI[Status],,-1,1)</f>
        <v>Underweight</v>
      </c>
    </row>
    <row r="148" spans="1:12" x14ac:dyDescent="0.2">
      <c r="A148">
        <v>147</v>
      </c>
      <c r="B148" t="s">
        <v>170</v>
      </c>
      <c r="C148" t="s">
        <v>170</v>
      </c>
      <c r="D148" t="s">
        <v>171</v>
      </c>
      <c r="F148">
        <v>41</v>
      </c>
      <c r="G148">
        <v>45</v>
      </c>
      <c r="H148">
        <v>50</v>
      </c>
      <c r="I148">
        <v>3.3</v>
      </c>
      <c r="J148">
        <v>180.34</v>
      </c>
      <c r="K148" s="2">
        <f>Table1[[#This Row],[Weight (k)]]/((Table1[[#This Row],[Height (cm)]]/100)^2)</f>
        <v>1.014681656421436</v>
      </c>
      <c r="L148" t="str">
        <f>_xlfn.XLOOKUP(Table1[[#This Row],[BMI]],BMI[Min],BMI[Status],,-1,1)</f>
        <v>Underweight</v>
      </c>
    </row>
    <row r="149" spans="1:12" x14ac:dyDescent="0.2">
      <c r="A149">
        <v>148</v>
      </c>
      <c r="B149" t="s">
        <v>172</v>
      </c>
      <c r="C149" t="s">
        <v>170</v>
      </c>
      <c r="D149" t="s">
        <v>171</v>
      </c>
      <c r="F149">
        <v>61</v>
      </c>
      <c r="G149">
        <v>45</v>
      </c>
      <c r="H149">
        <v>70</v>
      </c>
      <c r="I149">
        <v>16.5</v>
      </c>
      <c r="J149">
        <v>398.78000000000003</v>
      </c>
      <c r="K149" s="2">
        <f>Table1[[#This Row],[Weight (k)]]/((Table1[[#This Row],[Height (cm)]]/100)^2)</f>
        <v>1.0375695220942958</v>
      </c>
      <c r="L149" t="str">
        <f>_xlfn.XLOOKUP(Table1[[#This Row],[BMI]],BMI[Min],BMI[Status],,-1,1)</f>
        <v>Underweight</v>
      </c>
    </row>
    <row r="150" spans="1:12" x14ac:dyDescent="0.2">
      <c r="A150">
        <v>149</v>
      </c>
      <c r="B150" t="s">
        <v>173</v>
      </c>
      <c r="C150" t="s">
        <v>170</v>
      </c>
      <c r="D150" t="s">
        <v>171</v>
      </c>
      <c r="E150" t="s">
        <v>17</v>
      </c>
      <c r="F150">
        <v>91</v>
      </c>
      <c r="G150">
        <v>45</v>
      </c>
      <c r="H150">
        <v>80</v>
      </c>
      <c r="I150">
        <v>210</v>
      </c>
      <c r="J150">
        <v>220.98</v>
      </c>
      <c r="K150" s="2">
        <f>Table1[[#This Row],[Weight (k)]]/((Table1[[#This Row],[Height (cm)]]/100)^2)</f>
        <v>43.004445897912802</v>
      </c>
      <c r="L150" t="str">
        <f>_xlfn.XLOOKUP(Table1[[#This Row],[BMI]],BMI[Min],BMI[Status],,-1,1)</f>
        <v>Obesity class 3</v>
      </c>
    </row>
    <row r="151" spans="1:12" x14ac:dyDescent="0.2">
      <c r="A151">
        <v>150</v>
      </c>
      <c r="B151" t="s">
        <v>174</v>
      </c>
      <c r="C151" t="s">
        <v>174</v>
      </c>
      <c r="D151" t="s">
        <v>82</v>
      </c>
      <c r="F151">
        <v>106</v>
      </c>
      <c r="G151">
        <v>3</v>
      </c>
      <c r="H151">
        <v>130</v>
      </c>
      <c r="I151">
        <v>122</v>
      </c>
      <c r="J151">
        <v>200.66</v>
      </c>
      <c r="K151" s="2">
        <f>Table1[[#This Row],[Weight (k)]]/((Table1[[#This Row],[Height (cm)]]/100)^2)</f>
        <v>30.299692068699947</v>
      </c>
      <c r="L151" t="str">
        <f>_xlfn.XLOOKUP(Table1[[#This Row],[BMI]],BMI[Min],BMI[Status],,-1,1)</f>
        <v>Obesity class 1</v>
      </c>
    </row>
    <row r="152" spans="1:12" x14ac:dyDescent="0.2">
      <c r="A152">
        <v>151</v>
      </c>
      <c r="B152" t="s">
        <v>175</v>
      </c>
      <c r="C152" t="s">
        <v>175</v>
      </c>
      <c r="D152" t="s">
        <v>82</v>
      </c>
      <c r="F152">
        <v>100</v>
      </c>
      <c r="G152">
        <v>45</v>
      </c>
      <c r="H152">
        <v>100</v>
      </c>
      <c r="I152">
        <v>4</v>
      </c>
      <c r="J152">
        <v>40.64</v>
      </c>
      <c r="K152" s="2">
        <f>Table1[[#This Row],[Weight (k)]]/((Table1[[#This Row],[Height (cm)]]/100)^2)</f>
        <v>24.218798437596877</v>
      </c>
      <c r="L152" t="str">
        <f>_xlfn.XLOOKUP(Table1[[#This Row],[BMI]],BMI[Min],BMI[Status],,-1,1)</f>
        <v>Normal weight</v>
      </c>
    </row>
    <row r="153" spans="1:12" x14ac:dyDescent="0.2">
      <c r="A153" t="s">
        <v>176</v>
      </c>
      <c r="D153">
        <f>COUNTA(_xlfn.UNIQUE(Table1[Pri. Type]))</f>
        <v>15</v>
      </c>
      <c r="E153">
        <f>COUNTA(_xlfn.UNIQUE(Table1[Sec. Type]))</f>
        <v>12</v>
      </c>
      <c r="F153" s="1">
        <f>SUBTOTAL(101,Table1[Hp])</f>
        <v>64.211920529801318</v>
      </c>
      <c r="G153" s="1">
        <f>SUBTOTAL(101,Table1[Catch rate])</f>
        <v>106.18543046357615</v>
      </c>
      <c r="H153" s="1">
        <f>SUBTOTAL(103,Table1[Speed])</f>
        <v>151</v>
      </c>
      <c r="I153" s="1">
        <f>SUBTOTAL(101,Table1[Weight (k)])</f>
        <v>45.951655629139069</v>
      </c>
      <c r="J153" s="1">
        <f>SUBTOTAL(101,Table1[Height (cm)])</f>
        <v>119.34635761589401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FA35-D670-4F44-8441-57CEE261A654}">
  <dimension ref="A1:C26"/>
  <sheetViews>
    <sheetView tabSelected="1" workbookViewId="0">
      <selection activeCell="A15" sqref="A15"/>
    </sheetView>
  </sheetViews>
  <sheetFormatPr baseColWidth="10" defaultRowHeight="16" x14ac:dyDescent="0.2"/>
  <cols>
    <col min="3" max="3" width="16" customWidth="1"/>
  </cols>
  <sheetData>
    <row r="1" spans="1:3" x14ac:dyDescent="0.2">
      <c r="A1" t="s">
        <v>180</v>
      </c>
      <c r="B1" t="s">
        <v>181</v>
      </c>
      <c r="C1" t="s">
        <v>182</v>
      </c>
    </row>
    <row r="2" spans="1:3" x14ac:dyDescent="0.2">
      <c r="A2">
        <v>0</v>
      </c>
      <c r="B2">
        <v>18.5</v>
      </c>
      <c r="C2" t="s">
        <v>183</v>
      </c>
    </row>
    <row r="3" spans="1:3" x14ac:dyDescent="0.2">
      <c r="A3">
        <v>18.5</v>
      </c>
      <c r="B3">
        <v>25</v>
      </c>
      <c r="C3" t="s">
        <v>184</v>
      </c>
    </row>
    <row r="4" spans="1:3" x14ac:dyDescent="0.2">
      <c r="A4">
        <v>25</v>
      </c>
      <c r="B4">
        <v>30</v>
      </c>
      <c r="C4" t="s">
        <v>185</v>
      </c>
    </row>
    <row r="5" spans="1:3" x14ac:dyDescent="0.2">
      <c r="A5">
        <v>30</v>
      </c>
      <c r="B5">
        <v>35</v>
      </c>
      <c r="C5" t="s">
        <v>186</v>
      </c>
    </row>
    <row r="6" spans="1:3" x14ac:dyDescent="0.2">
      <c r="A6">
        <v>35</v>
      </c>
      <c r="B6">
        <v>40</v>
      </c>
      <c r="C6" t="s">
        <v>187</v>
      </c>
    </row>
    <row r="7" spans="1:3" x14ac:dyDescent="0.2">
      <c r="A7">
        <v>40</v>
      </c>
      <c r="B7">
        <v>10000</v>
      </c>
      <c r="C7" t="s">
        <v>188</v>
      </c>
    </row>
    <row r="8" spans="1:3" x14ac:dyDescent="0.2">
      <c r="A8" t="s">
        <v>176</v>
      </c>
      <c r="B8">
        <f>SUBTOTAL(110,BMI[Max])</f>
        <v>16567870.041666666</v>
      </c>
      <c r="C8">
        <f>SUBTOTAL(103,BMI[Status])</f>
        <v>6</v>
      </c>
    </row>
    <row r="11" spans="1:3" x14ac:dyDescent="0.2">
      <c r="A11" t="s">
        <v>180</v>
      </c>
      <c r="B11" t="s">
        <v>181</v>
      </c>
      <c r="C11" t="s">
        <v>182</v>
      </c>
    </row>
    <row r="12" spans="1:3" x14ac:dyDescent="0.2">
      <c r="A12">
        <v>0</v>
      </c>
      <c r="B12">
        <v>18.5</v>
      </c>
      <c r="C12" t="s">
        <v>183</v>
      </c>
    </row>
    <row r="13" spans="1:3" x14ac:dyDescent="0.2">
      <c r="A13">
        <v>18.5</v>
      </c>
      <c r="B13">
        <v>25</v>
      </c>
      <c r="C13" t="s">
        <v>184</v>
      </c>
    </row>
    <row r="14" spans="1:3" x14ac:dyDescent="0.2">
      <c r="A14">
        <v>25</v>
      </c>
      <c r="B14">
        <v>30</v>
      </c>
      <c r="C14" t="s">
        <v>185</v>
      </c>
    </row>
    <row r="15" spans="1:3" x14ac:dyDescent="0.2">
      <c r="A15">
        <v>30</v>
      </c>
      <c r="B15">
        <v>35</v>
      </c>
      <c r="C15" t="s">
        <v>186</v>
      </c>
    </row>
    <row r="16" spans="1:3" x14ac:dyDescent="0.2">
      <c r="A16">
        <v>35</v>
      </c>
      <c r="B16">
        <v>40</v>
      </c>
      <c r="C16" t="s">
        <v>187</v>
      </c>
    </row>
    <row r="17" spans="1:3" x14ac:dyDescent="0.2">
      <c r="A17">
        <v>40</v>
      </c>
      <c r="B17">
        <v>10000</v>
      </c>
      <c r="C17" t="s">
        <v>188</v>
      </c>
    </row>
    <row r="20" spans="1:3" x14ac:dyDescent="0.2">
      <c r="A20" t="s">
        <v>190</v>
      </c>
    </row>
    <row r="21" spans="1:3" x14ac:dyDescent="0.2">
      <c r="A21">
        <v>0</v>
      </c>
      <c r="B21">
        <v>18.5</v>
      </c>
      <c r="C21" t="s">
        <v>183</v>
      </c>
    </row>
    <row r="22" spans="1:3" x14ac:dyDescent="0.2">
      <c r="A22">
        <v>18.5</v>
      </c>
      <c r="B22">
        <v>25</v>
      </c>
      <c r="C22" t="s">
        <v>184</v>
      </c>
    </row>
    <row r="23" spans="1:3" x14ac:dyDescent="0.2">
      <c r="A23">
        <v>25</v>
      </c>
      <c r="B23">
        <v>30</v>
      </c>
      <c r="C23" t="s">
        <v>185</v>
      </c>
    </row>
    <row r="24" spans="1:3" x14ac:dyDescent="0.2">
      <c r="A24">
        <v>30</v>
      </c>
      <c r="B24">
        <v>35</v>
      </c>
      <c r="C24" t="s">
        <v>186</v>
      </c>
    </row>
    <row r="25" spans="1:3" x14ac:dyDescent="0.2">
      <c r="A25">
        <v>35</v>
      </c>
      <c r="B25">
        <v>40</v>
      </c>
      <c r="C25" t="s">
        <v>187</v>
      </c>
    </row>
    <row r="26" spans="1:3" x14ac:dyDescent="0.2">
      <c r="A26">
        <v>40</v>
      </c>
      <c r="B26">
        <v>10000</v>
      </c>
      <c r="C26" t="s">
        <v>188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Pokémon</vt:lpstr>
      <vt:lpstr>BMI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Borgar Þorsteinsson</dc:creator>
  <cp:lastModifiedBy>GRID Test For-Microsoft</cp:lastModifiedBy>
  <dcterms:created xsi:type="dcterms:W3CDTF">2023-05-26T12:27:35Z</dcterms:created>
  <dcterms:modified xsi:type="dcterms:W3CDTF">2024-10-20T17:46:21Z</dcterms:modified>
</cp:coreProperties>
</file>