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PLANILHA ATRAS. JAN. A JUL 2025" sheetId="1" state="visible" r:id="rId1"/>
    <sheet xmlns:r="http://schemas.openxmlformats.org/officeDocument/2006/relationships" name="PLANILHA ACORDO " sheetId="2" state="visible" r:id="rId2"/>
    <sheet xmlns:r="http://schemas.openxmlformats.org/officeDocument/2006/relationships" name="PLANILHA PAGTOS JULHO 2025" sheetId="3" state="visible" r:id="rId3"/>
    <sheet xmlns:r="http://schemas.openxmlformats.org/officeDocument/2006/relationships" name="PLANILHA PAGTOS ACORDOS FORN." sheetId="4" state="visible" r:id="rId4"/>
    <sheet xmlns:r="http://schemas.openxmlformats.org/officeDocument/2006/relationships" name="Dashboard_Auto" sheetId="5" state="visible" r:id="rId5"/>
  </sheets>
  <definedNames>
    <definedName name="_xlnm._FilterDatabase" localSheetId="0" hidden="1">'PLANILHA ATRAS. JAN. A JUL 2025'!$A$1:$L$264</definedName>
    <definedName name="_xlnm._FilterDatabase" localSheetId="1" hidden="1">'PLANILHA ACORDO '!$B$1:$AV$49</definedName>
    <definedName name="_xlnm._FilterDatabase" localSheetId="2" hidden="1">'PLANILHA PAGTOS JULHO 2025'!$A$1:$I$224</definedName>
    <definedName name="_xlnm._FilterDatabase" localSheetId="3" hidden="1">'PLANILHA PAGTOS ACORDOS FORN.'!$B$1:$F$30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&quot;R$ &quot;#,##0.00"/>
    <numFmt numFmtId="165" formatCode="_-&quot;R$ &quot;* #,##0.00_-;&quot;-R$ &quot;* #,##0.00_-;_-&quot;R$ &quot;* \-??_-;_-@_-"/>
    <numFmt numFmtId="166" formatCode="_-&quot;R$&quot;\ * #,##0.00_-;\-&quot;R$&quot;\ * #,##0.00_-;_-&quot;R$&quot;\ * &quot;-&quot;??_-;_-@_-"/>
    <numFmt numFmtId="167" formatCode="&quot;R$&quot;\ #,##0.00;[Red]\-&quot;R$&quot;\ #,##0.00"/>
    <numFmt numFmtId="168" formatCode="DD/MM/YYYY"/>
  </numFmts>
  <fonts count="4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000000"/>
      <sz val="18"/>
    </font>
    <font>
      <name val="Calibri"/>
      <family val="2"/>
      <b val="1"/>
      <color rgb="FF000000"/>
      <sz val="15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rgb="FF000000"/>
      <sz val="10"/>
    </font>
    <font>
      <name val="Calibri"/>
      <family val="2"/>
      <color rgb="FF000000"/>
      <sz val="8"/>
    </font>
    <font>
      <name val="Calibri"/>
      <family val="2"/>
      <color rgb="FF000000"/>
      <sz val="9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Arial"/>
      <family val="2"/>
      <color rgb="FF000000"/>
      <sz val="9"/>
    </font>
    <font>
      <name val="Arial"/>
      <family val="2"/>
      <b val="1"/>
      <color rgb="FF000000"/>
      <sz val="10"/>
    </font>
    <font>
      <name val="Arial"/>
      <family val="2"/>
      <color indexed="8"/>
      <sz val="10"/>
    </font>
    <font>
      <name val="Arial"/>
      <family val="2"/>
      <color rgb="FF000000"/>
      <sz val="10"/>
      <u val="single"/>
    </font>
    <font>
      <name val="Arial"/>
      <family val="2"/>
      <i val="1"/>
      <color rgb="FF000000"/>
      <sz val="10"/>
    </font>
    <font>
      <name val="Calibri"/>
      <family val="2"/>
      <color theme="1"/>
      <sz val="10"/>
      <scheme val="minor"/>
    </font>
    <font>
      <name val="Arial"/>
      <family val="2"/>
      <b val="1"/>
      <color rgb="FF000000"/>
      <sz val="8"/>
    </font>
    <font>
      <name val="Arial"/>
      <family val="2"/>
      <b val="1"/>
      <color rgb="FF000000"/>
      <sz val="9"/>
    </font>
    <font>
      <name val="Arial"/>
      <family val="2"/>
      <color theme="1"/>
      <sz val="9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9"/>
      <scheme val="minor"/>
    </font>
    <font>
      <name val="Arial"/>
      <family val="2"/>
      <b val="1"/>
      <color theme="1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8"/>
      <scheme val="minor"/>
    </font>
    <font>
      <name val="Arial"/>
      <family val="2"/>
      <b val="1"/>
      <color theme="1"/>
      <sz val="6"/>
    </font>
    <font>
      <name val="Arial"/>
      <family val="2"/>
      <color rgb="FF000000"/>
      <sz val="8.5"/>
    </font>
    <font>
      <name val="Calibri"/>
      <family val="2"/>
      <sz val="8"/>
      <scheme val="minor"/>
    </font>
    <font>
      <name val="Arial"/>
      <family val="2"/>
      <color rgb="FF000000"/>
      <sz val="8"/>
    </font>
    <font>
      <name val="Arial"/>
      <family val="2"/>
      <b val="1"/>
      <color theme="1"/>
      <sz val="8"/>
    </font>
    <font>
      <name val="Arial"/>
      <family val="2"/>
      <b val="1"/>
      <color theme="1"/>
      <sz val="9"/>
    </font>
    <font>
      <name val="Calibri"/>
      <family val="2"/>
      <b val="1"/>
      <color rgb="FF000000"/>
      <sz val="10"/>
    </font>
    <font>
      <name val="Calibri"/>
      <family val="2"/>
      <sz val="10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000000"/>
      <sz val="8.5"/>
      <scheme val="minor"/>
    </font>
    <font>
      <name val="Calibri"/>
      <family val="2"/>
      <b val="1"/>
      <color rgb="FF000000"/>
      <sz val="8.5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color rgb="FF000000"/>
      <sz val="9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rgb="FF000000"/>
      <sz val="9"/>
    </font>
    <font>
      <name val="Calibri"/>
      <family val="2"/>
      <color indexed="8"/>
      <sz val="12"/>
      <scheme val="minor"/>
    </font>
    <font>
      <name val="Calibri"/>
      <family val="2"/>
      <b val="1"/>
      <color indexed="8"/>
      <sz val="12"/>
      <scheme val="minor"/>
    </font>
    <font>
      <b val="1"/>
      <color rgb="00FFFFFF"/>
    </font>
    <font>
      <b val="1"/>
    </font>
  </fonts>
  <fills count="18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BFBFBF"/>
        <bgColor rgb="FFD9D9D9"/>
      </patternFill>
    </fill>
    <fill>
      <patternFill patternType="solid">
        <fgColor theme="2"/>
        <bgColor rgb="FFF2F2F2"/>
      </patternFill>
    </fill>
    <fill>
      <patternFill patternType="solid">
        <fgColor rgb="FFD9D9D9"/>
        <bgColor rgb="FFD7E4BD"/>
      </patternFill>
    </fill>
    <fill>
      <patternFill patternType="solid">
        <fgColor rgb="FFF2F2F2"/>
        <bgColor rgb="FFEBF1DE"/>
      </patternFill>
    </fill>
    <fill>
      <patternFill patternType="solid">
        <fgColor theme="0"/>
        <bgColor rgb="FFEBF1DE"/>
      </patternFill>
    </fill>
    <fill>
      <patternFill patternType="solid">
        <fgColor theme="2"/>
        <bgColor indexed="64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EBF1DE"/>
      </patternFill>
    </fill>
    <fill>
      <patternFill patternType="solid">
        <fgColor theme="2"/>
        <bgColor rgb="FFD9D9D9"/>
      </patternFill>
    </fill>
    <fill>
      <patternFill patternType="solid">
        <fgColor theme="2"/>
        <bgColor rgb="FFD7E4BD"/>
      </patternFill>
    </fill>
    <fill>
      <patternFill patternType="solid">
        <fgColor theme="2"/>
        <bgColor rgb="FFEBF1D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004F81BD"/>
        <bgColor rgb="004F81BD"/>
      </patternFill>
    </fill>
  </fills>
  <borders count="5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2">
    <xf numFmtId="0" fontId="1" fillId="0" borderId="0"/>
    <xf numFmtId="44" fontId="1" fillId="0" borderId="0"/>
  </cellStyleXfs>
  <cellXfs count="580">
    <xf numFmtId="0" fontId="0" fillId="0" borderId="0" pivotButton="0" quotePrefix="0" xfId="0"/>
    <xf numFmtId="49" fontId="6" fillId="2" borderId="3" applyAlignment="1" pivotButton="0" quotePrefix="0" xfId="0">
      <alignment horizontal="center" vertical="center"/>
    </xf>
    <xf numFmtId="0" fontId="4" fillId="5" borderId="3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164" fontId="5" fillId="0" borderId="0" applyAlignment="1" pivotButton="0" quotePrefix="0" xfId="0">
      <alignment vertical="center"/>
    </xf>
    <xf numFmtId="49" fontId="6" fillId="0" borderId="3" applyAlignment="1" pivotButton="0" quotePrefix="0" xfId="0">
      <alignment horizontal="center" vertical="center" wrapText="1"/>
    </xf>
    <xf numFmtId="49" fontId="7" fillId="0" borderId="3" applyAlignment="1" pivotButton="0" quotePrefix="0" xfId="0">
      <alignment horizontal="center" vertical="center" wrapText="1"/>
    </xf>
    <xf numFmtId="164" fontId="5" fillId="0" borderId="3" applyAlignment="1" pivotButton="0" quotePrefix="0" xfId="0">
      <alignment vertical="center"/>
    </xf>
    <xf numFmtId="0" fontId="5" fillId="0" borderId="0" pivotButton="0" quotePrefix="0" xfId="0"/>
    <xf numFmtId="49" fontId="5" fillId="0" borderId="0" applyAlignment="1" pivotButton="0" quotePrefix="0" xfId="0">
      <alignment horizontal="center"/>
    </xf>
    <xf numFmtId="49" fontId="8" fillId="0" borderId="3" applyAlignment="1" pivotButton="0" quotePrefix="0" xfId="0">
      <alignment horizontal="center" vertical="center"/>
    </xf>
    <xf numFmtId="17" fontId="4" fillId="3" borderId="3" applyAlignment="1" pivotButton="0" quotePrefix="0" xfId="0">
      <alignment horizontal="center" vertical="center"/>
    </xf>
    <xf numFmtId="0" fontId="4" fillId="7" borderId="0" applyAlignment="1" pivotButton="0" quotePrefix="0" xfId="0">
      <alignment vertical="center" wrapText="1"/>
    </xf>
    <xf numFmtId="4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vertical="center"/>
    </xf>
    <xf numFmtId="0" fontId="9" fillId="0" borderId="0" pivotButton="0" quotePrefix="0" xfId="0"/>
    <xf numFmtId="49" fontId="10" fillId="2" borderId="3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/>
    </xf>
    <xf numFmtId="164" fontId="10" fillId="2" borderId="3" applyAlignment="1" pivotButton="0" quotePrefix="0" xfId="0">
      <alignment horizontal="center" vertical="center"/>
    </xf>
    <xf numFmtId="49" fontId="9" fillId="2" borderId="3" applyAlignment="1" pivotButton="0" quotePrefix="0" xfId="0">
      <alignment horizontal="center" vertical="center"/>
    </xf>
    <xf numFmtId="49" fontId="12" fillId="0" borderId="3" applyAlignment="1" pivotButton="0" quotePrefix="0" xfId="0">
      <alignment horizontal="center" vertical="center"/>
    </xf>
    <xf numFmtId="49" fontId="10" fillId="2" borderId="3" applyAlignment="1" pivotButton="0" quotePrefix="0" xfId="0">
      <alignment horizontal="center" vertical="center" wrapText="1"/>
    </xf>
    <xf numFmtId="0" fontId="16" fillId="0" borderId="0" pivotButton="0" quotePrefix="0" xfId="0"/>
    <xf numFmtId="0" fontId="20" fillId="0" borderId="0" applyAlignment="1" pivotButton="0" quotePrefix="0" xfId="0">
      <alignment wrapText="1"/>
    </xf>
    <xf numFmtId="0" fontId="21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wrapText="1"/>
    </xf>
    <xf numFmtId="16" fontId="22" fillId="0" borderId="0" applyAlignment="1" pivotButton="0" quotePrefix="0" xfId="0">
      <alignment horizontal="center" wrapText="1"/>
    </xf>
    <xf numFmtId="0" fontId="24" fillId="0" borderId="0" applyAlignment="1" pivotButton="0" quotePrefix="0" xfId="0">
      <alignment horizontal="center" wrapText="1"/>
    </xf>
    <xf numFmtId="0" fontId="22" fillId="0" borderId="0" applyAlignment="1" pivotButton="0" quotePrefix="0" xfId="0">
      <alignment wrapText="1"/>
    </xf>
    <xf numFmtId="0" fontId="9" fillId="0" borderId="0" applyAlignment="1" pivotButton="0" quotePrefix="0" xfId="0">
      <alignment wrapText="1"/>
    </xf>
    <xf numFmtId="0" fontId="10" fillId="0" borderId="13" applyAlignment="1" pivotButton="0" quotePrefix="0" xfId="0">
      <alignment horizontal="left" vertical="center"/>
    </xf>
    <xf numFmtId="165" fontId="10" fillId="0" borderId="18" applyAlignment="1" pivotButton="0" quotePrefix="0" xfId="0">
      <alignment horizontal="center" vertical="center"/>
    </xf>
    <xf numFmtId="0" fontId="10" fillId="2" borderId="13" applyAlignment="1" pivotButton="0" quotePrefix="0" xfId="0">
      <alignment horizontal="left" vertical="center"/>
    </xf>
    <xf numFmtId="165" fontId="10" fillId="0" borderId="18" applyAlignment="1" pivotButton="0" quotePrefix="0" xfId="0">
      <alignment vertical="center"/>
    </xf>
    <xf numFmtId="0" fontId="9" fillId="0" borderId="19" pivotButton="0" quotePrefix="0" xfId="0"/>
    <xf numFmtId="0" fontId="10" fillId="2" borderId="13" applyAlignment="1" pivotButton="0" quotePrefix="0" xfId="0">
      <alignment vertical="center"/>
    </xf>
    <xf numFmtId="165" fontId="10" fillId="2" borderId="18" pivotButton="0" quotePrefix="0" xfId="0"/>
    <xf numFmtId="165" fontId="10" fillId="2" borderId="18" applyAlignment="1" pivotButton="0" quotePrefix="0" xfId="0">
      <alignment vertical="center"/>
    </xf>
    <xf numFmtId="0" fontId="9" fillId="0" borderId="13" applyAlignment="1" pivotButton="0" quotePrefix="0" xfId="0">
      <alignment vertical="center"/>
    </xf>
    <xf numFmtId="0" fontId="10" fillId="0" borderId="13" applyAlignment="1" pivotButton="0" quotePrefix="0" xfId="0">
      <alignment vertical="center"/>
    </xf>
    <xf numFmtId="0" fontId="9" fillId="0" borderId="13" applyAlignment="1" pivotButton="0" quotePrefix="0" xfId="0">
      <alignment horizontal="left" vertical="center"/>
    </xf>
    <xf numFmtId="165" fontId="9" fillId="0" borderId="18" applyAlignment="1" pivotButton="0" quotePrefix="0" xfId="0">
      <alignment horizontal="center" vertical="center"/>
    </xf>
    <xf numFmtId="0" fontId="19" fillId="0" borderId="13" applyAlignment="1" pivotButton="0" quotePrefix="0" xfId="0">
      <alignment horizontal="left" vertical="center"/>
    </xf>
    <xf numFmtId="0" fontId="11" fillId="0" borderId="13" applyAlignment="1" pivotButton="0" quotePrefix="0" xfId="0">
      <alignment vertical="center"/>
    </xf>
    <xf numFmtId="0" fontId="12" fillId="6" borderId="14" applyAlignment="1" pivotButton="0" quotePrefix="0" xfId="0">
      <alignment vertical="center" wrapText="1"/>
    </xf>
    <xf numFmtId="17" fontId="12" fillId="0" borderId="0" pivotButton="0" quotePrefix="0" xfId="0"/>
    <xf numFmtId="17" fontId="12" fillId="0" borderId="5" applyAlignment="1" pivotButton="0" quotePrefix="0" xfId="0">
      <alignment horizontal="center"/>
    </xf>
    <xf numFmtId="166" fontId="9" fillId="0" borderId="7" pivotButton="0" quotePrefix="0" xfId="1"/>
    <xf numFmtId="0" fontId="15" fillId="0" borderId="14" applyAlignment="1" pivotButton="0" quotePrefix="0" xfId="0">
      <alignment horizontal="center"/>
    </xf>
    <xf numFmtId="166" fontId="15" fillId="0" borderId="17" pivotButton="0" quotePrefix="0" xfId="0"/>
    <xf numFmtId="0" fontId="9" fillId="0" borderId="5" pivotButton="0" quotePrefix="0" xfId="0"/>
    <xf numFmtId="17" fontId="12" fillId="0" borderId="6" pivotButton="0" quotePrefix="0" xfId="0"/>
    <xf numFmtId="0" fontId="9" fillId="0" borderId="7" pivotButton="0" quotePrefix="0" xfId="0"/>
    <xf numFmtId="166" fontId="9" fillId="0" borderId="9" pivotButton="0" quotePrefix="0" xfId="0"/>
    <xf numFmtId="166" fontId="9" fillId="0" borderId="11" pivotButton="0" quotePrefix="0" xfId="0"/>
    <xf numFmtId="0" fontId="9" fillId="0" borderId="3" applyAlignment="1" pivotButton="0" quotePrefix="0" xfId="0">
      <alignment wrapText="1"/>
    </xf>
    <xf numFmtId="0" fontId="0" fillId="0" borderId="3" pivotButton="0" quotePrefix="0" xfId="0"/>
    <xf numFmtId="0" fontId="9" fillId="0" borderId="8" applyAlignment="1" pivotButton="0" quotePrefix="0" xfId="0">
      <alignment wrapText="1"/>
    </xf>
    <xf numFmtId="0" fontId="25" fillId="0" borderId="4" applyAlignment="1" pivotButton="0" quotePrefix="0" xfId="0">
      <alignment horizontal="center" wrapText="1"/>
    </xf>
    <xf numFmtId="0" fontId="25" fillId="0" borderId="8" applyAlignment="1" pivotButton="0" quotePrefix="0" xfId="0">
      <alignment horizontal="center" wrapText="1"/>
    </xf>
    <xf numFmtId="166" fontId="9" fillId="0" borderId="3" applyAlignment="1" pivotButton="0" quotePrefix="0" xfId="1">
      <alignment horizontal="right" wrapText="1"/>
    </xf>
    <xf numFmtId="166" fontId="9" fillId="0" borderId="3" applyAlignment="1" pivotButton="0" quotePrefix="0" xfId="1">
      <alignment wrapText="1"/>
    </xf>
    <xf numFmtId="17" fontId="22" fillId="0" borderId="0" applyAlignment="1" pivotButton="0" quotePrefix="0" xfId="0">
      <alignment horizontal="center" wrapText="1"/>
    </xf>
    <xf numFmtId="166" fontId="22" fillId="0" borderId="0" applyAlignment="1" pivotButton="0" quotePrefix="0" xfId="1">
      <alignment wrapText="1"/>
    </xf>
    <xf numFmtId="166" fontId="22" fillId="0" borderId="0" applyAlignment="1" pivotButton="0" quotePrefix="0" xfId="0">
      <alignment wrapText="1"/>
    </xf>
    <xf numFmtId="166" fontId="22" fillId="0" borderId="0" applyAlignment="1" pivotButton="0" quotePrefix="0" xfId="1">
      <alignment horizontal="center" wrapText="1"/>
    </xf>
    <xf numFmtId="0" fontId="23" fillId="0" borderId="0" applyAlignment="1" pivotButton="0" quotePrefix="0" xfId="0">
      <alignment horizontal="center" wrapText="1"/>
    </xf>
    <xf numFmtId="166" fontId="22" fillId="0" borderId="0" applyAlignment="1" pivotButton="0" quotePrefix="0" xfId="1">
      <alignment horizontal="right" wrapText="1"/>
    </xf>
    <xf numFmtId="166" fontId="20" fillId="0" borderId="0" applyAlignment="1" pivotButton="0" quotePrefix="0" xfId="1">
      <alignment wrapText="1"/>
    </xf>
    <xf numFmtId="0" fontId="22" fillId="0" borderId="0" applyAlignment="1" pivotButton="0" quotePrefix="0" xfId="0">
      <alignment horizontal="left" wrapText="1"/>
    </xf>
    <xf numFmtId="0" fontId="20" fillId="0" borderId="25" applyAlignment="1" pivotButton="0" quotePrefix="0" xfId="0">
      <alignment wrapText="1"/>
    </xf>
    <xf numFmtId="0" fontId="9" fillId="0" borderId="26" pivotButton="0" quotePrefix="0" xfId="0"/>
    <xf numFmtId="0" fontId="0" fillId="0" borderId="1" pivotButton="0" quotePrefix="0" xfId="0"/>
    <xf numFmtId="0" fontId="9" fillId="0" borderId="1" applyAlignment="1" pivotButton="0" quotePrefix="0" xfId="0">
      <alignment wrapText="1"/>
    </xf>
    <xf numFmtId="166" fontId="9" fillId="0" borderId="3" applyAlignment="1" pivotButton="0" quotePrefix="0" xfId="1">
      <alignment horizontal="right" wrapText="1"/>
    </xf>
    <xf numFmtId="49" fontId="11" fillId="0" borderId="3" applyAlignment="1" pivotButton="0" quotePrefix="0" xfId="0">
      <alignment horizontal="center" vertical="center"/>
    </xf>
    <xf numFmtId="166" fontId="14" fillId="0" borderId="20" pivotButton="0" quotePrefix="0" xfId="1"/>
    <xf numFmtId="166" fontId="0" fillId="0" borderId="3" pivotButton="0" quotePrefix="0" xfId="1"/>
    <xf numFmtId="166" fontId="0" fillId="0" borderId="3" pivotButton="0" quotePrefix="0" xfId="1"/>
    <xf numFmtId="0" fontId="14" fillId="0" borderId="28" applyAlignment="1" pivotButton="0" quotePrefix="0" xfId="0">
      <alignment horizontal="center"/>
    </xf>
    <xf numFmtId="0" fontId="4" fillId="10" borderId="26" applyAlignment="1" pivotButton="0" quotePrefix="0" xfId="0">
      <alignment vertical="center"/>
    </xf>
    <xf numFmtId="0" fontId="4" fillId="10" borderId="29" applyAlignment="1" pivotButton="0" quotePrefix="0" xfId="0">
      <alignment vertical="center"/>
    </xf>
    <xf numFmtId="17" fontId="4" fillId="5" borderId="3" applyAlignment="1" pivotButton="0" quotePrefix="0" xfId="0">
      <alignment horizontal="center" vertical="center"/>
    </xf>
    <xf numFmtId="49" fontId="31" fillId="2" borderId="3" applyAlignment="1" pivotButton="0" quotePrefix="0" xfId="0">
      <alignment horizontal="center" vertical="center" wrapText="1"/>
    </xf>
    <xf numFmtId="166" fontId="9" fillId="0" borderId="3" pivotButton="0" quotePrefix="0" xfId="1"/>
    <xf numFmtId="0" fontId="26" fillId="0" borderId="2" applyAlignment="1" pivotButton="0" quotePrefix="0" xfId="0">
      <alignment horizontal="left" vertical="center"/>
    </xf>
    <xf numFmtId="0" fontId="9" fillId="0" borderId="35" pivotButton="0" quotePrefix="0" xfId="0"/>
    <xf numFmtId="0" fontId="9" fillId="0" borderId="25" pivotButton="0" quotePrefix="0" xfId="0"/>
    <xf numFmtId="0" fontId="0" fillId="0" borderId="35" pivotButton="0" quotePrefix="0" xfId="0"/>
    <xf numFmtId="0" fontId="0" fillId="0" borderId="34" pivotButton="0" quotePrefix="0" xfId="0"/>
    <xf numFmtId="0" fontId="0" fillId="0" borderId="36" pivotButton="0" quotePrefix="0" xfId="0"/>
    <xf numFmtId="0" fontId="0" fillId="0" borderId="24" pivotButton="0" quotePrefix="0" xfId="0"/>
    <xf numFmtId="0" fontId="0" fillId="0" borderId="25" pivotButton="0" quotePrefix="0" xfId="0"/>
    <xf numFmtId="0" fontId="9" fillId="0" borderId="37" pivotButton="0" quotePrefix="0" xfId="0"/>
    <xf numFmtId="0" fontId="0" fillId="0" borderId="32" pivotButton="0" quotePrefix="0" xfId="0"/>
    <xf numFmtId="0" fontId="0" fillId="0" borderId="37" pivotButton="0" quotePrefix="0" xfId="0"/>
    <xf numFmtId="0" fontId="25" fillId="0" borderId="33" pivotButton="0" quotePrefix="0" xfId="0"/>
    <xf numFmtId="0" fontId="26" fillId="0" borderId="31" pivotButton="0" quotePrefix="0" xfId="0"/>
    <xf numFmtId="0" fontId="26" fillId="0" borderId="33" pivotButton="0" quotePrefix="0" xfId="0"/>
    <xf numFmtId="0" fontId="9" fillId="0" borderId="26" applyAlignment="1" pivotButton="0" quotePrefix="0" xfId="0">
      <alignment wrapText="1"/>
    </xf>
    <xf numFmtId="0" fontId="9" fillId="0" borderId="12" applyAlignment="1" pivotButton="0" quotePrefix="0" xfId="0">
      <alignment wrapText="1"/>
    </xf>
    <xf numFmtId="0" fontId="9" fillId="0" borderId="27" applyAlignment="1" pivotButton="0" quotePrefix="0" xfId="0">
      <alignment wrapText="1"/>
    </xf>
    <xf numFmtId="0" fontId="0" fillId="0" borderId="8" pivotButton="0" quotePrefix="0" xfId="0"/>
    <xf numFmtId="0" fontId="9" fillId="0" borderId="35" applyAlignment="1" pivotButton="0" quotePrefix="0" xfId="0">
      <alignment wrapText="1"/>
    </xf>
    <xf numFmtId="0" fontId="25" fillId="0" borderId="38" applyAlignment="1" pivotButton="0" quotePrefix="0" xfId="0">
      <alignment horizontal="center" wrapText="1"/>
    </xf>
    <xf numFmtId="17" fontId="25" fillId="0" borderId="34" applyAlignment="1" pivotButton="0" quotePrefix="0" xfId="0">
      <alignment horizontal="center" wrapText="1"/>
    </xf>
    <xf numFmtId="17" fontId="25" fillId="0" borderId="36" applyAlignment="1" pivotButton="0" quotePrefix="0" xfId="0">
      <alignment horizontal="center" wrapText="1"/>
    </xf>
    <xf numFmtId="17" fontId="25" fillId="0" borderId="24" applyAlignment="1" pivotButton="0" quotePrefix="0" xfId="0">
      <alignment horizontal="center" wrapText="1"/>
    </xf>
    <xf numFmtId="166" fontId="9" fillId="0" borderId="3" applyAlignment="1" pivotButton="0" quotePrefix="0" xfId="1">
      <alignment horizontal="center" wrapText="1"/>
    </xf>
    <xf numFmtId="166" fontId="9" fillId="0" borderId="3" applyAlignment="1" pivotButton="0" quotePrefix="0" xfId="1">
      <alignment horizontal="center"/>
    </xf>
    <xf numFmtId="17" fontId="34" fillId="5" borderId="3" applyAlignment="1" pivotButton="0" quotePrefix="0" xfId="0">
      <alignment horizontal="center" vertical="center"/>
    </xf>
    <xf numFmtId="0" fontId="6" fillId="2" borderId="3" applyAlignment="1" pivotButton="0" quotePrefix="0" xfId="0">
      <alignment vertical="center"/>
    </xf>
    <xf numFmtId="165" fontId="6" fillId="2" borderId="3" applyAlignment="1" pivotButton="0" quotePrefix="0" xfId="0">
      <alignment vertical="center"/>
    </xf>
    <xf numFmtId="165" fontId="6" fillId="0" borderId="3" applyAlignment="1" pivotButton="0" quotePrefix="0" xfId="0">
      <alignment vertical="center"/>
    </xf>
    <xf numFmtId="165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16" fillId="0" borderId="3" applyAlignment="1" pivotButton="0" quotePrefix="0" xfId="0">
      <alignment horizontal="left" vertical="center"/>
    </xf>
    <xf numFmtId="165" fontId="6" fillId="2" borderId="1" applyAlignment="1" pivotButton="0" quotePrefix="0" xfId="0">
      <alignment horizontal="center" vertical="center"/>
    </xf>
    <xf numFmtId="165" fontId="6" fillId="0" borderId="1" applyAlignment="1" pivotButton="0" quotePrefix="0" xfId="0">
      <alignment horizontal="center" vertical="center"/>
    </xf>
    <xf numFmtId="0" fontId="34" fillId="6" borderId="3" applyAlignment="1" pivotButton="0" quotePrefix="0" xfId="0">
      <alignment vertical="center"/>
    </xf>
    <xf numFmtId="49" fontId="34" fillId="6" borderId="3" applyAlignment="1" pivotButton="0" quotePrefix="0" xfId="0">
      <alignment horizontal="center" vertical="center"/>
    </xf>
    <xf numFmtId="164" fontId="34" fillId="6" borderId="1" applyAlignment="1" pivotButton="0" quotePrefix="0" xfId="0">
      <alignment vertical="center"/>
    </xf>
    <xf numFmtId="164" fontId="34" fillId="6" borderId="3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49" fontId="6" fillId="0" borderId="0" applyAlignment="1" pivotButton="0" quotePrefix="0" xfId="0">
      <alignment horizontal="center" vertical="center"/>
    </xf>
    <xf numFmtId="164" fontId="6" fillId="0" borderId="0" applyAlignment="1" pivotButton="0" quotePrefix="0" xfId="0">
      <alignment vertical="center"/>
    </xf>
    <xf numFmtId="165" fontId="6" fillId="2" borderId="3" applyAlignment="1" pivotButton="0" quotePrefix="0" xfId="0">
      <alignment horizontal="right" vertical="center"/>
    </xf>
    <xf numFmtId="165" fontId="16" fillId="0" borderId="3" applyAlignment="1" pivotButton="0" quotePrefix="0" xfId="0">
      <alignment horizontal="center" vertical="center"/>
    </xf>
    <xf numFmtId="165" fontId="16" fillId="0" borderId="3" applyAlignment="1" pivotButton="0" quotePrefix="0" xfId="0">
      <alignment vertical="center"/>
    </xf>
    <xf numFmtId="164" fontId="6" fillId="2" borderId="3" applyAlignment="1" pivotButton="0" quotePrefix="0" xfId="0">
      <alignment horizontal="right" vertical="center"/>
    </xf>
    <xf numFmtId="164" fontId="6" fillId="2" borderId="3" applyAlignment="1" pivotButton="0" quotePrefix="0" xfId="0">
      <alignment vertical="center"/>
    </xf>
    <xf numFmtId="0" fontId="34" fillId="2" borderId="0" applyAlignment="1" pivotButton="0" quotePrefix="0" xfId="0">
      <alignment vertical="center"/>
    </xf>
    <xf numFmtId="49" fontId="34" fillId="2" borderId="0" applyAlignment="1" pivotButton="0" quotePrefix="0" xfId="0">
      <alignment horizontal="center" vertical="center"/>
    </xf>
    <xf numFmtId="164" fontId="34" fillId="2" borderId="0" applyAlignment="1" pivotButton="0" quotePrefix="0" xfId="0">
      <alignment vertical="center"/>
    </xf>
    <xf numFmtId="164" fontId="6" fillId="0" borderId="3" applyAlignment="1" pivotButton="0" quotePrefix="0" xfId="0">
      <alignment vertical="center"/>
    </xf>
    <xf numFmtId="0" fontId="6" fillId="0" borderId="0" pivotButton="0" quotePrefix="0" xfId="0"/>
    <xf numFmtId="49" fontId="6" fillId="0" borderId="0" applyAlignment="1" pivotButton="0" quotePrefix="0" xfId="0">
      <alignment horizontal="center"/>
    </xf>
    <xf numFmtId="0" fontId="34" fillId="6" borderId="3" applyAlignment="1" pivotButton="0" quotePrefix="0" xfId="0">
      <alignment vertical="center" wrapText="1"/>
    </xf>
    <xf numFmtId="49" fontId="34" fillId="6" borderId="3" applyAlignment="1" pivotButton="0" quotePrefix="0" xfId="0">
      <alignment horizontal="center" vertical="center" wrapText="1"/>
    </xf>
    <xf numFmtId="165" fontId="10" fillId="2" borderId="3" applyAlignment="1" pivotButton="0" quotePrefix="0" xfId="0">
      <alignment horizontal="center" vertical="center"/>
    </xf>
    <xf numFmtId="165" fontId="10" fillId="0" borderId="3" applyAlignment="1" pivotButton="0" quotePrefix="0" xfId="0">
      <alignment vertical="center"/>
    </xf>
    <xf numFmtId="49" fontId="12" fillId="11" borderId="3" applyAlignment="1" pivotButton="0" quotePrefix="0" xfId="0">
      <alignment horizontal="center" vertical="center"/>
    </xf>
    <xf numFmtId="164" fontId="5" fillId="8" borderId="3" applyAlignment="1" pivotButton="0" quotePrefix="0" xfId="0">
      <alignment vertical="center"/>
    </xf>
    <xf numFmtId="0" fontId="12" fillId="12" borderId="13" applyAlignment="1" pivotButton="0" quotePrefix="0" xfId="0">
      <alignment vertical="center"/>
    </xf>
    <xf numFmtId="0" fontId="12" fillId="12" borderId="3" applyAlignment="1" pivotButton="0" quotePrefix="0" xfId="0">
      <alignment horizontal="center" vertical="center"/>
    </xf>
    <xf numFmtId="0" fontId="34" fillId="12" borderId="3" applyAlignment="1" pivotButton="0" quotePrefix="0" xfId="0">
      <alignment horizontal="center" vertical="center"/>
    </xf>
    <xf numFmtId="17" fontId="34" fillId="11" borderId="1" applyAlignment="1" pivotButton="0" quotePrefix="0" xfId="0">
      <alignment horizontal="center" vertical="center"/>
    </xf>
    <xf numFmtId="17" fontId="34" fillId="12" borderId="3" applyAlignment="1" pivotButton="0" quotePrefix="0" xfId="0">
      <alignment horizontal="center" vertical="center"/>
    </xf>
    <xf numFmtId="0" fontId="18" fillId="11" borderId="15" applyAlignment="1" pivotButton="0" quotePrefix="0" xfId="0">
      <alignment horizontal="center" vertical="center"/>
    </xf>
    <xf numFmtId="0" fontId="12" fillId="11" borderId="16" applyAlignment="1" pivotButton="0" quotePrefix="0" xfId="0">
      <alignment horizontal="center" vertical="center"/>
    </xf>
    <xf numFmtId="0" fontId="18" fillId="11" borderId="13" applyAlignment="1" pivotButton="0" quotePrefix="0" xfId="0">
      <alignment vertical="center"/>
    </xf>
    <xf numFmtId="0" fontId="12" fillId="13" borderId="13" applyAlignment="1" pivotButton="0" quotePrefix="0" xfId="0">
      <alignment vertical="center"/>
    </xf>
    <xf numFmtId="49" fontId="12" fillId="13" borderId="3" applyAlignment="1" pivotButton="0" quotePrefix="0" xfId="0">
      <alignment horizontal="center" vertical="center"/>
    </xf>
    <xf numFmtId="165" fontId="10" fillId="2" borderId="1" applyAlignment="1" pivotButton="0" quotePrefix="0" xfId="0">
      <alignment vertical="center"/>
    </xf>
    <xf numFmtId="0" fontId="35" fillId="0" borderId="3" applyAlignment="1" pivotButton="0" quotePrefix="0" xfId="0">
      <alignment horizontal="left" vertical="center"/>
    </xf>
    <xf numFmtId="165" fontId="35" fillId="0" borderId="1" applyAlignment="1" pivotButton="0" quotePrefix="0" xfId="0">
      <alignment horizontal="center" vertical="center"/>
    </xf>
    <xf numFmtId="0" fontId="9" fillId="0" borderId="3" pivotButton="0" quotePrefix="0" xfId="0"/>
    <xf numFmtId="0" fontId="12" fillId="12" borderId="3" applyAlignment="1" pivotButton="0" quotePrefix="0" xfId="0">
      <alignment vertical="center"/>
    </xf>
    <xf numFmtId="0" fontId="10" fillId="2" borderId="3" applyAlignment="1" pivotButton="0" quotePrefix="0" xfId="0">
      <alignment vertical="center"/>
    </xf>
    <xf numFmtId="0" fontId="12" fillId="6" borderId="3" applyAlignment="1" pivotButton="0" quotePrefix="0" xfId="0">
      <alignment vertical="center"/>
    </xf>
    <xf numFmtId="0" fontId="29" fillId="2" borderId="3" applyAlignment="1" pivotButton="0" quotePrefix="0" xfId="0">
      <alignment vertical="center"/>
    </xf>
    <xf numFmtId="164" fontId="34" fillId="8" borderId="3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164" fontId="34" fillId="0" borderId="3" applyAlignment="1" pivotButton="0" quotePrefix="0" xfId="0">
      <alignment vertical="center"/>
    </xf>
    <xf numFmtId="164" fontId="34" fillId="0" borderId="0" applyAlignment="1" pivotButton="0" quotePrefix="0" xfId="0">
      <alignment vertical="center"/>
    </xf>
    <xf numFmtId="49" fontId="31" fillId="0" borderId="0" applyAlignment="1" pivotButton="0" quotePrefix="0" xfId="0">
      <alignment horizontal="center" vertical="center" wrapText="1"/>
    </xf>
    <xf numFmtId="49" fontId="34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vertical="center"/>
    </xf>
    <xf numFmtId="0" fontId="12" fillId="13" borderId="3" applyAlignment="1" pivotButton="0" quotePrefix="0" xfId="0">
      <alignment vertical="center"/>
    </xf>
    <xf numFmtId="0" fontId="34" fillId="12" borderId="3" applyAlignment="1" pivotButton="0" quotePrefix="0" xfId="0">
      <alignment vertical="center"/>
    </xf>
    <xf numFmtId="0" fontId="9" fillId="8" borderId="13" applyAlignment="1" pivotButton="0" quotePrefix="0" xfId="0">
      <alignment horizontal="left" vertical="center"/>
    </xf>
    <xf numFmtId="49" fontId="10" fillId="4" borderId="3" applyAlignment="1" pivotButton="0" quotePrefix="0" xfId="0">
      <alignment horizontal="center" vertical="center" wrapText="1"/>
    </xf>
    <xf numFmtId="165" fontId="16" fillId="8" borderId="3" applyAlignment="1" pivotButton="0" quotePrefix="0" xfId="0">
      <alignment horizontal="center" vertical="center"/>
    </xf>
    <xf numFmtId="165" fontId="6" fillId="4" borderId="3" applyAlignment="1" pivotButton="0" quotePrefix="0" xfId="0">
      <alignment vertical="center"/>
    </xf>
    <xf numFmtId="0" fontId="36" fillId="0" borderId="13" applyAlignment="1" pivotButton="0" quotePrefix="0" xfId="0">
      <alignment vertical="center"/>
    </xf>
    <xf numFmtId="0" fontId="38" fillId="0" borderId="13" applyAlignment="1" pivotButton="0" quotePrefix="0" xfId="0">
      <alignment vertical="center"/>
    </xf>
    <xf numFmtId="0" fontId="40" fillId="0" borderId="13" applyAlignment="1" pivotButton="0" quotePrefix="0" xfId="0">
      <alignment vertical="center"/>
    </xf>
    <xf numFmtId="49" fontId="36" fillId="0" borderId="3" applyAlignment="1" pivotButton="0" quotePrefix="0" xfId="0">
      <alignment horizontal="center" vertical="center"/>
    </xf>
    <xf numFmtId="165" fontId="36" fillId="0" borderId="3" applyAlignment="1" pivotButton="0" quotePrefix="0" xfId="0">
      <alignment vertical="center"/>
    </xf>
    <xf numFmtId="165" fontId="36" fillId="0" borderId="1" applyAlignment="1" pivotButton="0" quotePrefix="0" xfId="0">
      <alignment vertical="center"/>
    </xf>
    <xf numFmtId="165" fontId="36" fillId="0" borderId="3" applyAlignment="1" pivotButton="0" quotePrefix="0" xfId="0">
      <alignment horizontal="center" vertical="center"/>
    </xf>
    <xf numFmtId="164" fontId="36" fillId="0" borderId="3" applyAlignment="1" pivotButton="0" quotePrefix="0" xfId="0">
      <alignment vertical="center"/>
    </xf>
    <xf numFmtId="0" fontId="42" fillId="0" borderId="3" applyAlignment="1" pivotButton="0" quotePrefix="0" xfId="0">
      <alignment vertical="center"/>
    </xf>
    <xf numFmtId="49" fontId="40" fillId="0" borderId="3" applyAlignment="1" pivotButton="0" quotePrefix="0" xfId="0">
      <alignment horizontal="center" vertical="center"/>
    </xf>
    <xf numFmtId="166" fontId="0" fillId="8" borderId="3" pivotButton="0" quotePrefix="0" xfId="1"/>
    <xf numFmtId="0" fontId="17" fillId="12" borderId="13" applyAlignment="1" pivotButton="0" quotePrefix="0" xfId="0">
      <alignment vertical="center"/>
    </xf>
    <xf numFmtId="0" fontId="34" fillId="13" borderId="3" applyAlignment="1" pivotButton="0" quotePrefix="0" xfId="0">
      <alignment vertical="center"/>
    </xf>
    <xf numFmtId="49" fontId="34" fillId="13" borderId="3" applyAlignment="1" pivotButton="0" quotePrefix="0" xfId="0">
      <alignment horizontal="center" vertical="center"/>
    </xf>
    <xf numFmtId="164" fontId="34" fillId="13" borderId="3" applyAlignment="1" pivotButton="0" quotePrefix="0" xfId="0">
      <alignment vertical="center"/>
    </xf>
    <xf numFmtId="0" fontId="34" fillId="12" borderId="3" applyAlignment="1" pivotButton="0" quotePrefix="0" xfId="0">
      <alignment horizontal="left" vertical="center"/>
    </xf>
    <xf numFmtId="49" fontId="34" fillId="0" borderId="3" applyAlignment="1" pivotButton="0" quotePrefix="0" xfId="0">
      <alignment horizontal="center" vertical="center"/>
    </xf>
    <xf numFmtId="0" fontId="18" fillId="13" borderId="13" applyAlignment="1" pivotButton="0" quotePrefix="0" xfId="0">
      <alignment vertical="center" wrapText="1"/>
    </xf>
    <xf numFmtId="49" fontId="34" fillId="8" borderId="3" applyAlignment="1" pivotButton="0" quotePrefix="0" xfId="0">
      <alignment horizontal="center" vertical="center"/>
    </xf>
    <xf numFmtId="164" fontId="34" fillId="5" borderId="8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49" fontId="12" fillId="0" borderId="0" applyAlignment="1" pivotButton="0" quotePrefix="0" xfId="0">
      <alignment horizontal="center" vertical="center"/>
    </xf>
    <xf numFmtId="166" fontId="0" fillId="0" borderId="0" pivotButton="0" quotePrefix="0" xfId="1"/>
    <xf numFmtId="0" fontId="12" fillId="0" borderId="19" applyAlignment="1" pivotButton="0" quotePrefix="0" xfId="0">
      <alignment vertical="center"/>
    </xf>
    <xf numFmtId="0" fontId="18" fillId="0" borderId="19" applyAlignment="1" pivotButton="0" quotePrefix="0" xfId="0">
      <alignment vertical="center"/>
    </xf>
    <xf numFmtId="0" fontId="12" fillId="8" borderId="13" applyAlignment="1" pivotButton="0" quotePrefix="0" xfId="0">
      <alignment vertical="center" wrapText="1"/>
    </xf>
    <xf numFmtId="0" fontId="12" fillId="8" borderId="3" applyAlignment="1" pivotButton="0" quotePrefix="0" xfId="0">
      <alignment horizontal="center" vertical="center"/>
    </xf>
    <xf numFmtId="0" fontId="34" fillId="8" borderId="3" applyAlignment="1" pivotButton="0" quotePrefix="0" xfId="0">
      <alignment horizontal="center" vertical="center"/>
    </xf>
    <xf numFmtId="17" fontId="34" fillId="8" borderId="1" applyAlignment="1" pivotButton="0" quotePrefix="0" xfId="0">
      <alignment horizontal="center" vertical="center"/>
    </xf>
    <xf numFmtId="17" fontId="34" fillId="8" borderId="3" applyAlignment="1" pivotButton="0" quotePrefix="0" xfId="0">
      <alignment horizontal="center" vertical="center"/>
    </xf>
    <xf numFmtId="0" fontId="34" fillId="12" borderId="3" applyAlignment="1" pivotButton="0" quotePrefix="0" xfId="0">
      <alignment vertical="center" wrapText="1"/>
    </xf>
    <xf numFmtId="17" fontId="34" fillId="11" borderId="3" applyAlignment="1" pivotButton="0" quotePrefix="0" xfId="0">
      <alignment horizontal="center" vertical="center"/>
    </xf>
    <xf numFmtId="166" fontId="10" fillId="0" borderId="18" applyAlignment="1" pivotButton="0" quotePrefix="0" xfId="1">
      <alignment vertical="center"/>
    </xf>
    <xf numFmtId="0" fontId="12" fillId="12" borderId="3" applyAlignment="1" pivotButton="0" quotePrefix="0" xfId="0">
      <alignment vertical="center" wrapText="1"/>
    </xf>
    <xf numFmtId="0" fontId="34" fillId="0" borderId="0" applyAlignment="1" pivotButton="0" quotePrefix="0" xfId="0">
      <alignment vertical="center" wrapText="1"/>
    </xf>
    <xf numFmtId="49" fontId="34" fillId="0" borderId="0" applyAlignment="1" pivotButton="0" quotePrefix="0" xfId="0">
      <alignment horizontal="center" vertical="center" wrapText="1"/>
    </xf>
    <xf numFmtId="17" fontId="25" fillId="0" borderId="35" applyAlignment="1" pivotButton="0" quotePrefix="0" xfId="0">
      <alignment horizontal="center" wrapText="1"/>
    </xf>
    <xf numFmtId="17" fontId="25" fillId="0" borderId="25" applyAlignment="1" pivotButton="0" quotePrefix="0" xfId="0">
      <alignment horizontal="center" wrapText="1"/>
    </xf>
    <xf numFmtId="0" fontId="25" fillId="0" borderId="3" applyAlignment="1" pivotButton="0" quotePrefix="0" xfId="0">
      <alignment horizontal="center" wrapText="1"/>
    </xf>
    <xf numFmtId="166" fontId="25" fillId="0" borderId="3" applyAlignment="1" pivotButton="0" quotePrefix="0" xfId="1">
      <alignment horizontal="left" wrapText="1"/>
    </xf>
    <xf numFmtId="0" fontId="33" fillId="0" borderId="3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32" fillId="0" borderId="3" applyAlignment="1" pivotButton="0" quotePrefix="0" xfId="0">
      <alignment horizontal="center"/>
    </xf>
    <xf numFmtId="166" fontId="25" fillId="0" borderId="3" pivotButton="0" quotePrefix="0" xfId="0"/>
    <xf numFmtId="0" fontId="25" fillId="0" borderId="3" pivotButton="0" quotePrefix="0" xfId="0"/>
    <xf numFmtId="166" fontId="9" fillId="0" borderId="3" pivotButton="0" quotePrefix="0" xfId="0"/>
    <xf numFmtId="0" fontId="36" fillId="0" borderId="2" applyAlignment="1" pivotButton="0" quotePrefix="0" xfId="0">
      <alignment vertical="center"/>
    </xf>
    <xf numFmtId="0" fontId="43" fillId="0" borderId="3" pivotButton="0" quotePrefix="0" xfId="0"/>
    <xf numFmtId="49" fontId="10" fillId="15" borderId="3" applyAlignment="1" pivotButton="0" quotePrefix="0" xfId="0">
      <alignment horizontal="center" vertical="center"/>
    </xf>
    <xf numFmtId="165" fontId="6" fillId="15" borderId="3" applyAlignment="1" pivotButton="0" quotePrefix="0" xfId="0">
      <alignment vertical="center"/>
    </xf>
    <xf numFmtId="165" fontId="10" fillId="15" borderId="18" applyAlignment="1" pivotButton="0" quotePrefix="0" xfId="0">
      <alignment vertical="center"/>
    </xf>
    <xf numFmtId="0" fontId="10" fillId="15" borderId="13" applyAlignment="1" pivotButton="0" quotePrefix="0" xfId="0">
      <alignment vertical="center"/>
    </xf>
    <xf numFmtId="166" fontId="9" fillId="0" borderId="18" applyAlignment="1" pivotButton="0" quotePrefix="0" xfId="1">
      <alignment horizontal="center" vertical="center"/>
    </xf>
    <xf numFmtId="166" fontId="6" fillId="0" borderId="3" applyAlignment="1" pivotButton="0" quotePrefix="0" xfId="1">
      <alignment vertical="center"/>
    </xf>
    <xf numFmtId="0" fontId="9" fillId="14" borderId="2" applyAlignment="1" pivotButton="0" quotePrefix="0" xfId="0">
      <alignment horizontal="left" vertical="center"/>
    </xf>
    <xf numFmtId="49" fontId="31" fillId="15" borderId="3" applyAlignment="1" pivotButton="0" quotePrefix="0" xfId="0">
      <alignment horizontal="center" vertical="center" wrapText="1"/>
    </xf>
    <xf numFmtId="164" fontId="34" fillId="14" borderId="3" applyAlignment="1" pivotButton="0" quotePrefix="0" xfId="0">
      <alignment vertical="center"/>
    </xf>
    <xf numFmtId="166" fontId="6" fillId="14" borderId="3" applyAlignment="1" pivotButton="0" quotePrefix="0" xfId="1">
      <alignment vertical="center"/>
    </xf>
    <xf numFmtId="164" fontId="6" fillId="14" borderId="3" applyAlignment="1" pivotButton="0" quotePrefix="0" xfId="0">
      <alignment vertical="center"/>
    </xf>
    <xf numFmtId="166" fontId="9" fillId="14" borderId="3" applyAlignment="1" pivotButton="0" quotePrefix="0" xfId="1">
      <alignment horizontal="center" wrapText="1"/>
    </xf>
    <xf numFmtId="49" fontId="6" fillId="14" borderId="3" applyAlignment="1" pivotButton="0" quotePrefix="0" xfId="0">
      <alignment horizontal="center" vertical="center"/>
    </xf>
    <xf numFmtId="165" fontId="6" fillId="14" borderId="3" applyAlignment="1" pivotButton="0" quotePrefix="0" xfId="0">
      <alignment vertical="center"/>
    </xf>
    <xf numFmtId="49" fontId="6" fillId="14" borderId="3" applyAlignment="1" pivotButton="0" quotePrefix="0" xfId="0">
      <alignment horizontal="center" vertical="center" wrapText="1"/>
    </xf>
    <xf numFmtId="165" fontId="6" fillId="14" borderId="3" applyAlignment="1" pivotButton="0" quotePrefix="0" xfId="0">
      <alignment horizontal="right" vertical="center"/>
    </xf>
    <xf numFmtId="165" fontId="9" fillId="14" borderId="3" pivotButton="0" quotePrefix="0" xfId="0"/>
    <xf numFmtId="164" fontId="5" fillId="14" borderId="3" applyAlignment="1" pivotButton="0" quotePrefix="0" xfId="0">
      <alignment vertical="center"/>
    </xf>
    <xf numFmtId="165" fontId="10" fillId="14" borderId="3" applyAlignment="1" pivotButton="0" quotePrefix="0" xfId="0">
      <alignment vertical="center"/>
    </xf>
    <xf numFmtId="0" fontId="33" fillId="0" borderId="3" applyAlignment="1" pivotButton="0" quotePrefix="0" xfId="0">
      <alignment horizontal="center" wrapText="1"/>
    </xf>
    <xf numFmtId="165" fontId="16" fillId="14" borderId="3" applyAlignment="1" pivotButton="0" quotePrefix="0" xfId="0">
      <alignment horizontal="center" vertical="center"/>
    </xf>
    <xf numFmtId="165" fontId="16" fillId="14" borderId="3" applyAlignment="1" pivotButton="0" quotePrefix="0" xfId="0">
      <alignment vertical="center"/>
    </xf>
    <xf numFmtId="165" fontId="10" fillId="14" borderId="18" applyAlignment="1" pivotButton="0" quotePrefix="0" xfId="0">
      <alignment vertical="center"/>
    </xf>
    <xf numFmtId="165" fontId="36" fillId="14" borderId="3" applyAlignment="1" pivotButton="0" quotePrefix="0" xfId="0">
      <alignment vertical="center"/>
    </xf>
    <xf numFmtId="165" fontId="10" fillId="14" borderId="18" applyAlignment="1" pivotButton="0" quotePrefix="0" xfId="0">
      <alignment horizontal="center" vertical="center"/>
    </xf>
    <xf numFmtId="165" fontId="36" fillId="14" borderId="3" applyAlignment="1" pivotButton="0" quotePrefix="0" xfId="0">
      <alignment horizontal="center" vertical="center"/>
    </xf>
    <xf numFmtId="0" fontId="40" fillId="16" borderId="13" applyAlignment="1" pivotButton="0" quotePrefix="0" xfId="0">
      <alignment vertical="center"/>
    </xf>
    <xf numFmtId="49" fontId="10" fillId="16" borderId="3" applyAlignment="1" pivotButton="0" quotePrefix="0" xfId="0">
      <alignment horizontal="center" vertical="center"/>
    </xf>
    <xf numFmtId="165" fontId="36" fillId="16" borderId="3" applyAlignment="1" pivotButton="0" quotePrefix="0" xfId="0">
      <alignment vertical="center"/>
    </xf>
    <xf numFmtId="165" fontId="6" fillId="16" borderId="3" applyAlignment="1" pivotButton="0" quotePrefix="0" xfId="0">
      <alignment horizontal="center" vertical="center"/>
    </xf>
    <xf numFmtId="0" fontId="0" fillId="16" borderId="0" pivotButton="0" quotePrefix="0" xfId="0"/>
    <xf numFmtId="164" fontId="10" fillId="14" borderId="18" applyAlignment="1" pivotButton="0" quotePrefix="0" xfId="0">
      <alignment vertical="center"/>
    </xf>
    <xf numFmtId="164" fontId="36" fillId="14" borderId="3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166" fontId="10" fillId="14" borderId="18" applyAlignment="1" pivotButton="0" quotePrefix="0" xfId="1">
      <alignment vertical="center"/>
    </xf>
    <xf numFmtId="166" fontId="0" fillId="0" borderId="0" pivotButton="0" quotePrefix="0" xfId="0"/>
    <xf numFmtId="16" fontId="22" fillId="16" borderId="0" applyAlignment="1" pivotButton="0" quotePrefix="0" xfId="0">
      <alignment horizontal="center" wrapText="1"/>
    </xf>
    <xf numFmtId="166" fontId="25" fillId="16" borderId="3" applyAlignment="1" pivotButton="0" quotePrefix="0" xfId="1">
      <alignment horizontal="left" wrapText="1"/>
    </xf>
    <xf numFmtId="0" fontId="25" fillId="16" borderId="3" applyAlignment="1" pivotButton="0" quotePrefix="0" xfId="0">
      <alignment horizontal="center" wrapText="1"/>
    </xf>
    <xf numFmtId="166" fontId="9" fillId="16" borderId="3" applyAlignment="1" pivotButton="0" quotePrefix="0" xfId="1">
      <alignment horizontal="center" wrapText="1"/>
    </xf>
    <xf numFmtId="166" fontId="9" fillId="16" borderId="3" applyAlignment="1" pivotButton="0" quotePrefix="0" xfId="1">
      <alignment horizontal="right" wrapText="1"/>
    </xf>
    <xf numFmtId="166" fontId="9" fillId="16" borderId="3" applyAlignment="1" pivotButton="0" quotePrefix="0" xfId="1">
      <alignment wrapText="1"/>
    </xf>
    <xf numFmtId="0" fontId="0" fillId="16" borderId="3" pivotButton="0" quotePrefix="0" xfId="0"/>
    <xf numFmtId="0" fontId="22" fillId="16" borderId="0" applyAlignment="1" pivotButton="0" quotePrefix="0" xfId="0">
      <alignment horizontal="center" wrapText="1"/>
    </xf>
    <xf numFmtId="0" fontId="24" fillId="16" borderId="0" applyAlignment="1" pivotButton="0" quotePrefix="0" xfId="0">
      <alignment horizontal="center" wrapText="1"/>
    </xf>
    <xf numFmtId="0" fontId="28" fillId="16" borderId="3" applyAlignment="1" pivotButton="0" quotePrefix="0" xfId="0">
      <alignment horizontal="center" wrapText="1"/>
    </xf>
    <xf numFmtId="166" fontId="22" fillId="0" borderId="0" applyAlignment="1" pivotButton="0" quotePrefix="0" xfId="0">
      <alignment horizontal="center" wrapText="1"/>
    </xf>
    <xf numFmtId="166" fontId="9" fillId="14" borderId="3" applyAlignment="1" pivotButton="0" quotePrefix="0" xfId="1">
      <alignment horizontal="center"/>
    </xf>
    <xf numFmtId="0" fontId="12" fillId="12" borderId="15" applyAlignment="1" pivotButton="0" quotePrefix="0" xfId="0">
      <alignment vertical="center"/>
    </xf>
    <xf numFmtId="0" fontId="12" fillId="12" borderId="16" applyAlignment="1" pivotButton="0" quotePrefix="0" xfId="0">
      <alignment horizontal="center" vertical="center"/>
    </xf>
    <xf numFmtId="17" fontId="34" fillId="11" borderId="39" applyAlignment="1" pivotButton="0" quotePrefix="0" xfId="0">
      <alignment horizontal="center" vertical="center"/>
    </xf>
    <xf numFmtId="17" fontId="34" fillId="11" borderId="40" applyAlignment="1" pivotButton="0" quotePrefix="0" xfId="0">
      <alignment horizontal="center" vertical="center"/>
    </xf>
    <xf numFmtId="0" fontId="12" fillId="13" borderId="14" applyAlignment="1" pivotButton="0" quotePrefix="0" xfId="0">
      <alignment vertical="center"/>
    </xf>
    <xf numFmtId="49" fontId="12" fillId="13" borderId="41" applyAlignment="1" pivotButton="0" quotePrefix="0" xfId="0">
      <alignment horizontal="center" vertical="center"/>
    </xf>
    <xf numFmtId="164" fontId="5" fillId="8" borderId="41" applyAlignment="1" pivotButton="0" quotePrefix="0" xfId="0">
      <alignment vertical="center"/>
    </xf>
    <xf numFmtId="164" fontId="5" fillId="8" borderId="17" applyAlignment="1" pivotButton="0" quotePrefix="0" xfId="0">
      <alignment vertical="center"/>
    </xf>
    <xf numFmtId="0" fontId="34" fillId="12" borderId="15" applyAlignment="1" pivotButton="0" quotePrefix="0" xfId="0">
      <alignment vertical="center"/>
    </xf>
    <xf numFmtId="0" fontId="34" fillId="12" borderId="16" applyAlignment="1" pivotButton="0" quotePrefix="0" xfId="0">
      <alignment horizontal="center" vertical="center"/>
    </xf>
    <xf numFmtId="0" fontId="6" fillId="0" borderId="13" applyAlignment="1" pivotButton="0" quotePrefix="0" xfId="0">
      <alignment vertical="center"/>
    </xf>
    <xf numFmtId="0" fontId="35" fillId="0" borderId="13" applyAlignment="1" pivotButton="0" quotePrefix="0" xfId="0">
      <alignment horizontal="left" vertical="center"/>
    </xf>
    <xf numFmtId="165" fontId="35" fillId="0" borderId="18" applyAlignment="1" pivotButton="0" quotePrefix="0" xfId="0">
      <alignment horizontal="center" vertical="center"/>
    </xf>
    <xf numFmtId="0" fontId="34" fillId="6" borderId="14" applyAlignment="1" pivotButton="0" quotePrefix="0" xfId="0">
      <alignment vertical="center"/>
    </xf>
    <xf numFmtId="49" fontId="34" fillId="6" borderId="41" applyAlignment="1" pivotButton="0" quotePrefix="0" xfId="0">
      <alignment horizontal="center" vertical="center"/>
    </xf>
    <xf numFmtId="164" fontId="34" fillId="6" borderId="21" applyAlignment="1" pivotButton="0" quotePrefix="0" xfId="0">
      <alignment vertical="center"/>
    </xf>
    <xf numFmtId="164" fontId="34" fillId="6" borderId="17" applyAlignment="1" pivotButton="0" quotePrefix="0" xfId="0">
      <alignment vertical="center"/>
    </xf>
    <xf numFmtId="164" fontId="34" fillId="6" borderId="41" applyAlignment="1" pivotButton="0" quotePrefix="0" xfId="0">
      <alignment vertical="center"/>
    </xf>
    <xf numFmtId="0" fontId="29" fillId="2" borderId="13" applyAlignment="1" pivotButton="0" quotePrefix="0" xfId="0">
      <alignment vertical="center"/>
    </xf>
    <xf numFmtId="0" fontId="12" fillId="6" borderId="14" applyAlignment="1" pivotButton="0" quotePrefix="0" xfId="0">
      <alignment vertical="center"/>
    </xf>
    <xf numFmtId="164" fontId="34" fillId="8" borderId="41" applyAlignment="1" pivotButton="0" quotePrefix="0" xfId="0">
      <alignment vertical="center"/>
    </xf>
    <xf numFmtId="164" fontId="34" fillId="8" borderId="17" applyAlignment="1" pivotButton="0" quotePrefix="0" xfId="0">
      <alignment vertical="center"/>
    </xf>
    <xf numFmtId="165" fontId="6" fillId="0" borderId="18" applyAlignment="1" pivotButton="0" quotePrefix="0" xfId="0">
      <alignment vertical="center"/>
    </xf>
    <xf numFmtId="0" fontId="34" fillId="12" borderId="15" applyAlignment="1" pivotButton="0" quotePrefix="0" xfId="0">
      <alignment horizontal="left" vertical="center"/>
    </xf>
    <xf numFmtId="165" fontId="36" fillId="0" borderId="18" applyAlignment="1" pivotButton="0" quotePrefix="0" xfId="0">
      <alignment vertical="center"/>
    </xf>
    <xf numFmtId="0" fontId="34" fillId="6" borderId="13" applyAlignment="1" pivotButton="0" quotePrefix="0" xfId="0">
      <alignment vertical="center"/>
    </xf>
    <xf numFmtId="164" fontId="34" fillId="6" borderId="18" applyAlignment="1" pivotButton="0" quotePrefix="0" xfId="0">
      <alignment vertical="center"/>
    </xf>
    <xf numFmtId="0" fontId="34" fillId="0" borderId="19" applyAlignment="1" pivotButton="0" quotePrefix="0" xfId="0">
      <alignment vertical="center"/>
    </xf>
    <xf numFmtId="164" fontId="34" fillId="0" borderId="42" applyAlignment="1" pivotButton="0" quotePrefix="0" xfId="0">
      <alignment vertical="center"/>
    </xf>
    <xf numFmtId="0" fontId="6" fillId="0" borderId="19" pivotButton="0" quotePrefix="0" xfId="0"/>
    <xf numFmtId="0" fontId="6" fillId="0" borderId="42" pivotButton="0" quotePrefix="0" xfId="0"/>
    <xf numFmtId="0" fontId="34" fillId="12" borderId="13" applyAlignment="1" pivotButton="0" quotePrefix="0" xfId="0">
      <alignment vertical="center"/>
    </xf>
    <xf numFmtId="17" fontId="34" fillId="11" borderId="18" applyAlignment="1" pivotButton="0" quotePrefix="0" xfId="0">
      <alignment horizontal="center" vertical="center"/>
    </xf>
    <xf numFmtId="0" fontId="34" fillId="13" borderId="14" applyAlignment="1" pivotButton="0" quotePrefix="0" xfId="0">
      <alignment vertical="center"/>
    </xf>
    <xf numFmtId="49" fontId="34" fillId="13" borderId="41" applyAlignment="1" pivotButton="0" quotePrefix="0" xfId="0">
      <alignment horizontal="center" vertical="center"/>
    </xf>
    <xf numFmtId="164" fontId="34" fillId="13" borderId="41" applyAlignment="1" pivotButton="0" quotePrefix="0" xfId="0">
      <alignment vertical="center"/>
    </xf>
    <xf numFmtId="164" fontId="34" fillId="13" borderId="17" applyAlignment="1" pivotButton="0" quotePrefix="0" xfId="0">
      <alignment vertical="center"/>
    </xf>
    <xf numFmtId="0" fontId="17" fillId="12" borderId="15" applyAlignment="1" pivotButton="0" quotePrefix="0" xfId="0">
      <alignment vertical="center"/>
    </xf>
    <xf numFmtId="166" fontId="0" fillId="8" borderId="41" pivotButton="0" quotePrefix="0" xfId="1"/>
    <xf numFmtId="166" fontId="0" fillId="8" borderId="17" pivotButton="0" quotePrefix="0" xfId="1"/>
    <xf numFmtId="0" fontId="12" fillId="8" borderId="15" applyAlignment="1" pivotButton="0" quotePrefix="0" xfId="0">
      <alignment vertical="center" wrapText="1"/>
    </xf>
    <xf numFmtId="0" fontId="12" fillId="8" borderId="16" applyAlignment="1" pivotButton="0" quotePrefix="0" xfId="0">
      <alignment horizontal="center" vertical="center"/>
    </xf>
    <xf numFmtId="17" fontId="34" fillId="8" borderId="39" applyAlignment="1" pivotButton="0" quotePrefix="0" xfId="0">
      <alignment horizontal="center" vertical="center"/>
    </xf>
    <xf numFmtId="17" fontId="34" fillId="8" borderId="40" applyAlignment="1" pivotButton="0" quotePrefix="0" xfId="0">
      <alignment horizontal="center" vertical="center"/>
    </xf>
    <xf numFmtId="0" fontId="18" fillId="13" borderId="14" applyAlignment="1" pivotButton="0" quotePrefix="0" xfId="0">
      <alignment vertical="center" wrapText="1"/>
    </xf>
    <xf numFmtId="49" fontId="34" fillId="8" borderId="41" applyAlignment="1" pivotButton="0" quotePrefix="0" xfId="0">
      <alignment horizontal="center" vertical="center"/>
    </xf>
    <xf numFmtId="0" fontId="34" fillId="12" borderId="15" applyAlignment="1" pivotButton="0" quotePrefix="0" xfId="0">
      <alignment vertical="center" wrapText="1"/>
    </xf>
    <xf numFmtId="0" fontId="34" fillId="6" borderId="14" applyAlignment="1" pivotButton="0" quotePrefix="0" xfId="0">
      <alignment vertical="center" wrapText="1"/>
    </xf>
    <xf numFmtId="49" fontId="34" fillId="6" borderId="41" applyAlignment="1" pivotButton="0" quotePrefix="0" xfId="0">
      <alignment horizontal="center" vertical="center" wrapText="1"/>
    </xf>
    <xf numFmtId="0" fontId="12" fillId="12" borderId="15" applyAlignment="1" pivotButton="0" quotePrefix="0" xfId="0">
      <alignment vertical="center" wrapText="1"/>
    </xf>
    <xf numFmtId="17" fontId="34" fillId="11" borderId="16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49" fontId="10" fillId="2" borderId="0" applyAlignment="1" pivotButton="0" quotePrefix="0" xfId="0">
      <alignment horizontal="center" vertical="center" wrapText="1"/>
    </xf>
    <xf numFmtId="165" fontId="9" fillId="0" borderId="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43" applyAlignment="1" pivotButton="0" quotePrefix="0" xfId="0">
      <alignment horizontal="right"/>
    </xf>
    <xf numFmtId="0" fontId="26" fillId="0" borderId="10" applyAlignment="1" pivotButton="0" quotePrefix="0" xfId="0">
      <alignment horizontal="center"/>
    </xf>
    <xf numFmtId="0" fontId="26" fillId="0" borderId="45" applyAlignment="1" pivotButton="0" quotePrefix="0" xfId="0">
      <alignment horizontal="center"/>
    </xf>
    <xf numFmtId="0" fontId="25" fillId="0" borderId="28" applyAlignment="1" pivotButton="0" quotePrefix="0" xfId="0">
      <alignment horizontal="center" wrapText="1"/>
    </xf>
    <xf numFmtId="49" fontId="10" fillId="2" borderId="4" applyAlignment="1" pivotButton="0" quotePrefix="0" xfId="0">
      <alignment horizontal="center" vertical="center"/>
    </xf>
    <xf numFmtId="164" fontId="5" fillId="0" borderId="4" applyAlignment="1" pivotButton="0" quotePrefix="0" xfId="0">
      <alignment vertical="center"/>
    </xf>
    <xf numFmtId="164" fontId="5" fillId="0" borderId="20" applyAlignment="1" pivotButton="0" quotePrefix="0" xfId="0">
      <alignment vertical="center"/>
    </xf>
    <xf numFmtId="0" fontId="10" fillId="14" borderId="13" applyAlignment="1" pivotButton="0" quotePrefix="0" xfId="0">
      <alignment horizontal="left" vertical="center"/>
    </xf>
    <xf numFmtId="49" fontId="10" fillId="14" borderId="3" applyAlignment="1" pivotButton="0" quotePrefix="0" xfId="0">
      <alignment horizontal="center" vertical="center"/>
    </xf>
    <xf numFmtId="165" fontId="10" fillId="14" borderId="3" applyAlignment="1" pivotButton="0" quotePrefix="0" xfId="0">
      <alignment horizontal="center" vertical="center"/>
    </xf>
    <xf numFmtId="0" fontId="0" fillId="14" borderId="0" pivotButton="0" quotePrefix="0" xfId="0"/>
    <xf numFmtId="0" fontId="26" fillId="14" borderId="2" applyAlignment="1" pivotButton="0" quotePrefix="0" xfId="0">
      <alignment horizontal="left" vertical="center"/>
    </xf>
    <xf numFmtId="165" fontId="10" fillId="15" borderId="18" applyAlignment="1" pivotButton="0" quotePrefix="0" xfId="0">
      <alignment horizontal="center" vertical="center"/>
    </xf>
    <xf numFmtId="165" fontId="10" fillId="15" borderId="18" pivotButton="0" quotePrefix="0" xfId="0"/>
    <xf numFmtId="0" fontId="12" fillId="15" borderId="46" applyAlignment="1" pivotButton="0" quotePrefix="0" xfId="0">
      <alignment vertical="center"/>
    </xf>
    <xf numFmtId="49" fontId="10" fillId="15" borderId="8" applyAlignment="1" pivotButton="0" quotePrefix="0" xfId="0">
      <alignment horizontal="center" vertical="center"/>
    </xf>
    <xf numFmtId="164" fontId="5" fillId="14" borderId="8" applyAlignment="1" pivotButton="0" quotePrefix="0" xfId="0">
      <alignment vertical="center"/>
    </xf>
    <xf numFmtId="165" fontId="10" fillId="15" borderId="47" pivotButton="0" quotePrefix="0" xfId="0"/>
    <xf numFmtId="0" fontId="25" fillId="14" borderId="43" applyAlignment="1" pivotButton="0" quotePrefix="0" xfId="0">
      <alignment horizontal="left" wrapText="1"/>
    </xf>
    <xf numFmtId="49" fontId="10" fillId="15" borderId="43" applyAlignment="1" pivotButton="0" quotePrefix="0" xfId="0">
      <alignment horizontal="center" vertical="center"/>
    </xf>
    <xf numFmtId="164" fontId="5" fillId="14" borderId="6" applyAlignment="1" pivotButton="0" quotePrefix="0" xfId="0">
      <alignment vertical="center"/>
    </xf>
    <xf numFmtId="164" fontId="5" fillId="14" borderId="43" applyAlignment="1" pivotButton="0" quotePrefix="0" xfId="0">
      <alignment vertical="center"/>
    </xf>
    <xf numFmtId="0" fontId="0" fillId="14" borderId="7" pivotButton="0" quotePrefix="0" xfId="0"/>
    <xf numFmtId="0" fontId="25" fillId="14" borderId="33" applyAlignment="1" pivotButton="0" quotePrefix="0" xfId="0">
      <alignment horizontal="left" wrapText="1"/>
    </xf>
    <xf numFmtId="49" fontId="10" fillId="15" borderId="33" applyAlignment="1" pivotButton="0" quotePrefix="0" xfId="0">
      <alignment horizontal="center" vertical="center"/>
    </xf>
    <xf numFmtId="164" fontId="44" fillId="14" borderId="0" applyAlignment="1" pivotButton="0" quotePrefix="0" xfId="0">
      <alignment vertical="center"/>
    </xf>
    <xf numFmtId="164" fontId="5" fillId="14" borderId="33" applyAlignment="1" pivotButton="0" quotePrefix="0" xfId="0">
      <alignment vertical="center"/>
    </xf>
    <xf numFmtId="0" fontId="0" fillId="14" borderId="42" pivotButton="0" quotePrefix="0" xfId="0"/>
    <xf numFmtId="164" fontId="5" fillId="14" borderId="0" applyAlignment="1" pivotButton="0" quotePrefix="0" xfId="0">
      <alignment vertical="center"/>
    </xf>
    <xf numFmtId="0" fontId="25" fillId="14" borderId="45" applyAlignment="1" pivotButton="0" quotePrefix="0" xfId="0">
      <alignment horizontal="left" wrapText="1"/>
    </xf>
    <xf numFmtId="49" fontId="10" fillId="15" borderId="45" applyAlignment="1" pivotButton="0" quotePrefix="0" xfId="0">
      <alignment horizontal="center" vertical="center"/>
    </xf>
    <xf numFmtId="164" fontId="5" fillId="14" borderId="48" applyAlignment="1" pivotButton="0" quotePrefix="0" xfId="0">
      <alignment vertical="center"/>
    </xf>
    <xf numFmtId="164" fontId="5" fillId="14" borderId="45" applyAlignment="1" pivotButton="0" quotePrefix="0" xfId="0">
      <alignment vertical="center"/>
    </xf>
    <xf numFmtId="0" fontId="0" fillId="14" borderId="49" pivotButton="0" quotePrefix="0" xfId="0"/>
    <xf numFmtId="166" fontId="6" fillId="15" borderId="3" applyAlignment="1" pivotButton="0" quotePrefix="0" xfId="1">
      <alignment vertical="center"/>
    </xf>
    <xf numFmtId="0" fontId="9" fillId="14" borderId="13" applyAlignment="1" pivotButton="0" quotePrefix="0" xfId="0">
      <alignment vertical="center"/>
    </xf>
    <xf numFmtId="49" fontId="12" fillId="14" borderId="3" applyAlignment="1" pivotButton="0" quotePrefix="0" xfId="0">
      <alignment horizontal="center" vertical="center"/>
    </xf>
    <xf numFmtId="0" fontId="6" fillId="15" borderId="13" applyAlignment="1" pivotButton="0" quotePrefix="0" xfId="0">
      <alignment vertical="center"/>
    </xf>
    <xf numFmtId="0" fontId="6" fillId="14" borderId="13" applyAlignment="1" pivotButton="0" quotePrefix="0" xfId="0">
      <alignment vertical="center"/>
    </xf>
    <xf numFmtId="165" fontId="10" fillId="14" borderId="18" applyAlignment="1" pivotButton="0" quotePrefix="0" xfId="0">
      <alignment horizontal="right" vertical="center"/>
    </xf>
    <xf numFmtId="49" fontId="7" fillId="14" borderId="3" applyAlignment="1" pivotButton="0" quotePrefix="0" xfId="0">
      <alignment horizontal="center" vertical="center"/>
    </xf>
    <xf numFmtId="165" fontId="16" fillId="14" borderId="18" applyAlignment="1" pivotButton="0" quotePrefix="0" xfId="0">
      <alignment horizontal="center" vertical="center"/>
    </xf>
    <xf numFmtId="165" fontId="16" fillId="14" borderId="18" applyAlignment="1" pivotButton="0" quotePrefix="0" xfId="0">
      <alignment vertical="center"/>
    </xf>
    <xf numFmtId="0" fontId="9" fillId="14" borderId="13" applyAlignment="1" pivotButton="0" quotePrefix="0" xfId="0">
      <alignment horizontal="left" vertical="center"/>
    </xf>
    <xf numFmtId="49" fontId="10" fillId="15" borderId="3" applyAlignment="1" pivotButton="0" quotePrefix="0" xfId="0">
      <alignment horizontal="center" vertical="center" wrapText="1"/>
    </xf>
    <xf numFmtId="165" fontId="6" fillId="15" borderId="3" applyAlignment="1" pivotButton="0" quotePrefix="0" xfId="0">
      <alignment horizontal="right" vertical="center"/>
    </xf>
    <xf numFmtId="166" fontId="9" fillId="14" borderId="18" applyAlignment="1" pivotButton="0" quotePrefix="0" xfId="1">
      <alignment horizontal="center" vertical="center"/>
    </xf>
    <xf numFmtId="166" fontId="9" fillId="14" borderId="20" applyAlignment="1" pivotButton="0" quotePrefix="0" xfId="1">
      <alignment vertical="center"/>
    </xf>
    <xf numFmtId="166" fontId="13" fillId="14" borderId="18" applyAlignment="1" pivotButton="0" quotePrefix="0" xfId="1">
      <alignment horizontal="right" vertical="center"/>
    </xf>
    <xf numFmtId="165" fontId="0" fillId="14" borderId="3" applyAlignment="1" pivotButton="0" quotePrefix="0" xfId="0">
      <alignment horizontal="center" vertical="center"/>
    </xf>
    <xf numFmtId="166" fontId="6" fillId="14" borderId="18" applyAlignment="1" pivotButton="0" quotePrefix="0" xfId="1">
      <alignment vertical="center"/>
    </xf>
    <xf numFmtId="165" fontId="6" fillId="14" borderId="18" applyAlignment="1" pivotButton="0" quotePrefix="0" xfId="0">
      <alignment vertical="center"/>
    </xf>
    <xf numFmtId="0" fontId="36" fillId="14" borderId="13" applyAlignment="1" pivotButton="0" quotePrefix="0" xfId="0">
      <alignment vertical="center"/>
    </xf>
    <xf numFmtId="165" fontId="36" fillId="14" borderId="1" applyAlignment="1" pivotButton="0" quotePrefix="0" xfId="0">
      <alignment vertical="center"/>
    </xf>
    <xf numFmtId="0" fontId="38" fillId="14" borderId="13" applyAlignment="1" pivotButton="0" quotePrefix="0" xfId="0">
      <alignment vertical="center"/>
    </xf>
    <xf numFmtId="0" fontId="40" fillId="14" borderId="13" applyAlignment="1" pivotButton="0" quotePrefix="0" xfId="0">
      <alignment vertical="center"/>
    </xf>
    <xf numFmtId="49" fontId="8" fillId="14" borderId="3" applyAlignment="1" pivotButton="0" quotePrefix="0" xfId="0">
      <alignment horizontal="center" vertical="center"/>
    </xf>
    <xf numFmtId="49" fontId="40" fillId="14" borderId="3" applyAlignment="1" pivotButton="0" quotePrefix="0" xfId="0">
      <alignment horizontal="center" vertical="center"/>
    </xf>
    <xf numFmtId="0" fontId="10" fillId="14" borderId="13" applyAlignment="1" pivotButton="0" quotePrefix="0" xfId="0">
      <alignment vertical="center"/>
    </xf>
    <xf numFmtId="49" fontId="11" fillId="14" borderId="3" applyAlignment="1" pivotButton="0" quotePrefix="0" xfId="0">
      <alignment horizontal="center" vertical="center"/>
    </xf>
    <xf numFmtId="49" fontId="34" fillId="14" borderId="3" applyAlignment="1" pivotButton="0" quotePrefix="0" xfId="0">
      <alignment horizontal="center" vertical="center"/>
    </xf>
    <xf numFmtId="164" fontId="34" fillId="14" borderId="18" applyAlignment="1" pivotButton="0" quotePrefix="0" xfId="0">
      <alignment vertical="center"/>
    </xf>
    <xf numFmtId="0" fontId="11" fillId="14" borderId="13" applyAlignment="1" pivotButton="0" quotePrefix="0" xfId="0">
      <alignment vertical="center"/>
    </xf>
    <xf numFmtId="0" fontId="6" fillId="14" borderId="46" applyAlignment="1" pivotButton="0" quotePrefix="0" xfId="0">
      <alignment vertical="center"/>
    </xf>
    <xf numFmtId="49" fontId="6" fillId="14" borderId="8" applyAlignment="1" pivotButton="0" quotePrefix="0" xfId="0">
      <alignment horizontal="center" vertical="center"/>
    </xf>
    <xf numFmtId="165" fontId="6" fillId="14" borderId="8" applyAlignment="1" pivotButton="0" quotePrefix="0" xfId="0">
      <alignment vertical="center"/>
    </xf>
    <xf numFmtId="165" fontId="6" fillId="14" borderId="47" applyAlignment="1" pivotButton="0" quotePrefix="0" xfId="0">
      <alignment vertical="center"/>
    </xf>
    <xf numFmtId="0" fontId="10" fillId="14" borderId="46" applyAlignment="1" pivotButton="0" quotePrefix="0" xfId="0">
      <alignment vertical="center"/>
    </xf>
    <xf numFmtId="49" fontId="10" fillId="14" borderId="8" applyAlignment="1" pivotButton="0" quotePrefix="0" xfId="0">
      <alignment horizontal="center" vertical="center"/>
    </xf>
    <xf numFmtId="164" fontId="34" fillId="14" borderId="8" applyAlignment="1" pivotButton="0" quotePrefix="0" xfId="0">
      <alignment vertical="center"/>
    </xf>
    <xf numFmtId="166" fontId="10" fillId="14" borderId="47" applyAlignment="1" pivotButton="0" quotePrefix="0" xfId="1">
      <alignment vertical="center"/>
    </xf>
    <xf numFmtId="0" fontId="22" fillId="0" borderId="31" pivotButton="0" quotePrefix="0" xfId="0"/>
    <xf numFmtId="167" fontId="0" fillId="0" borderId="3" pivotButton="0" quotePrefix="0" xfId="0"/>
    <xf numFmtId="0" fontId="10" fillId="2" borderId="3" applyAlignment="1" pivotButton="0" quotePrefix="0" xfId="0">
      <alignment horizontal="left" vertical="center"/>
    </xf>
    <xf numFmtId="0" fontId="26" fillId="0" borderId="3" applyAlignment="1" pivotButton="0" quotePrefix="0" xfId="0">
      <alignment horizontal="left" vertical="center"/>
    </xf>
    <xf numFmtId="165" fontId="10" fillId="2" borderId="3" applyAlignment="1" pivotButton="0" quotePrefix="0" xfId="0">
      <alignment vertical="center"/>
    </xf>
    <xf numFmtId="166" fontId="6" fillId="0" borderId="3" applyAlignment="1" pivotButton="0" quotePrefix="0" xfId="1">
      <alignment vertical="center"/>
    </xf>
    <xf numFmtId="165" fontId="35" fillId="0" borderId="3" applyAlignment="1" pivotButton="0" quotePrefix="0" xfId="0">
      <alignment horizontal="center" vertical="center"/>
    </xf>
    <xf numFmtId="0" fontId="36" fillId="0" borderId="3" applyAlignment="1" pivotButton="0" quotePrefix="0" xfId="0">
      <alignment vertical="center"/>
    </xf>
    <xf numFmtId="0" fontId="9" fillId="0" borderId="3" applyAlignment="1" pivotButton="0" quotePrefix="0" xfId="0">
      <alignment horizontal="left" vertical="center"/>
    </xf>
    <xf numFmtId="166" fontId="9" fillId="0" borderId="3" applyAlignment="1" pivotButton="0" quotePrefix="0" xfId="1">
      <alignment horizontal="center" vertical="center"/>
    </xf>
    <xf numFmtId="166" fontId="9" fillId="0" borderId="3" applyAlignment="1" pivotButton="0" quotePrefix="0" xfId="1">
      <alignment horizontal="center"/>
    </xf>
    <xf numFmtId="166" fontId="0" fillId="0" borderId="3" pivotButton="0" quotePrefix="0" xfId="0"/>
    <xf numFmtId="166" fontId="25" fillId="14" borderId="3" applyAlignment="1" pivotButton="0" quotePrefix="0" xfId="1">
      <alignment horizontal="left" wrapText="1"/>
    </xf>
    <xf numFmtId="0" fontId="25" fillId="14" borderId="3" applyAlignment="1" pivotButton="0" quotePrefix="0" xfId="0">
      <alignment horizontal="center" wrapText="1"/>
    </xf>
    <xf numFmtId="0" fontId="33" fillId="14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167" fontId="26" fillId="0" borderId="3" pivotButton="0" quotePrefix="0" xfId="0"/>
    <xf numFmtId="17" fontId="12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166" fontId="14" fillId="0" borderId="3" pivotButton="0" quotePrefix="0" xfId="1"/>
    <xf numFmtId="0" fontId="15" fillId="0" borderId="3" applyAlignment="1" pivotButton="0" quotePrefix="0" xfId="0">
      <alignment horizontal="center"/>
    </xf>
    <xf numFmtId="166" fontId="15" fillId="0" borderId="3" pivotButton="0" quotePrefix="0" xfId="0"/>
    <xf numFmtId="0" fontId="12" fillId="15" borderId="13" applyAlignment="1" pivotButton="0" quotePrefix="0" xfId="0">
      <alignment vertical="center"/>
    </xf>
    <xf numFmtId="166" fontId="25" fillId="0" borderId="3" applyAlignment="1" pivotButton="0" quotePrefix="0" xfId="1">
      <alignment horizontal="left" wrapText="1"/>
    </xf>
    <xf numFmtId="0" fontId="37" fillId="0" borderId="13" applyAlignment="1" pivotButton="0" quotePrefix="0" xfId="0">
      <alignment vertical="center"/>
    </xf>
    <xf numFmtId="165" fontId="10" fillId="15" borderId="1" pivotButton="0" quotePrefix="0" xfId="0"/>
    <xf numFmtId="0" fontId="10" fillId="0" borderId="2" applyAlignment="1" pivotButton="0" quotePrefix="0" xfId="0">
      <alignment vertical="center"/>
    </xf>
    <xf numFmtId="165" fontId="10" fillId="0" borderId="1" pivotButton="0" quotePrefix="0" xfId="0"/>
    <xf numFmtId="165" fontId="10" fillId="0" borderId="18" pivotButton="0" quotePrefix="0" xfId="0"/>
    <xf numFmtId="0" fontId="25" fillId="0" borderId="3" applyAlignment="1" pivotButton="0" quotePrefix="0" xfId="0">
      <alignment horizontal="left" wrapText="1"/>
    </xf>
    <xf numFmtId="0" fontId="9" fillId="0" borderId="2" applyAlignment="1" pivotButton="0" quotePrefix="0" xfId="0">
      <alignment horizontal="left" vertical="center"/>
    </xf>
    <xf numFmtId="49" fontId="31" fillId="0" borderId="3" applyAlignment="1" pivotButton="0" quotePrefix="0" xfId="0">
      <alignment horizontal="center" vertical="center" wrapText="1"/>
    </xf>
    <xf numFmtId="166" fontId="10" fillId="2" borderId="3" applyAlignment="1" pivotButton="0" quotePrefix="0" xfId="1">
      <alignment horizontal="center" vertical="center"/>
    </xf>
    <xf numFmtId="166" fontId="10" fillId="0" borderId="3" applyAlignment="1" pivotButton="0" quotePrefix="0" xfId="1">
      <alignment vertical="center"/>
    </xf>
    <xf numFmtId="166" fontId="10" fillId="2" borderId="3" applyAlignment="1" pivotButton="0" quotePrefix="0" xfId="1">
      <alignment vertical="center"/>
    </xf>
    <xf numFmtId="166" fontId="35" fillId="0" borderId="3" applyAlignment="1" pivotButton="0" quotePrefix="0" xfId="1">
      <alignment horizontal="center" vertical="center"/>
    </xf>
    <xf numFmtId="166" fontId="36" fillId="0" borderId="3" applyAlignment="1" pivotButton="0" quotePrefix="0" xfId="1">
      <alignment vertical="center"/>
    </xf>
    <xf numFmtId="165" fontId="10" fillId="14" borderId="1" applyAlignment="1" pivotButton="0" quotePrefix="0" xfId="0">
      <alignment horizontal="right" vertical="center"/>
    </xf>
    <xf numFmtId="165" fontId="10" fillId="14" borderId="1" applyAlignment="1" pivotButton="0" quotePrefix="0" xfId="0">
      <alignment vertical="center"/>
    </xf>
    <xf numFmtId="0" fontId="10" fillId="0" borderId="46" applyAlignment="1" pivotButton="0" quotePrefix="0" xfId="0">
      <alignment vertical="center"/>
    </xf>
    <xf numFmtId="166" fontId="10" fillId="14" borderId="1" applyAlignment="1" pivotButton="0" quotePrefix="0" xfId="1">
      <alignment vertical="center"/>
    </xf>
    <xf numFmtId="0" fontId="34" fillId="5" borderId="8" applyAlignment="1" pivotButton="0" quotePrefix="0" xfId="0">
      <alignment vertical="center"/>
    </xf>
    <xf numFmtId="166" fontId="9" fillId="0" borderId="10" pivotButton="0" quotePrefix="0" xfId="1"/>
    <xf numFmtId="166" fontId="9" fillId="14" borderId="3" applyAlignment="1" pivotButton="0" quotePrefix="0" xfId="1">
      <alignment horizontal="right" wrapText="1"/>
    </xf>
    <xf numFmtId="166" fontId="9" fillId="0" borderId="1" applyAlignment="1" pivotButton="0" quotePrefix="0" xfId="1">
      <alignment horizontal="center" vertical="center"/>
    </xf>
    <xf numFmtId="165" fontId="10" fillId="0" borderId="1" applyAlignment="1" pivotButton="0" quotePrefix="0" xfId="0">
      <alignment vertical="center"/>
    </xf>
    <xf numFmtId="166" fontId="10" fillId="0" borderId="1" applyAlignment="1" pivotButton="0" quotePrefix="0" xfId="1">
      <alignment vertical="center"/>
    </xf>
    <xf numFmtId="165" fontId="1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left" vertical="center"/>
    </xf>
    <xf numFmtId="165" fontId="10" fillId="0" borderId="18" applyAlignment="1" pivotButton="0" quotePrefix="1" xfId="0">
      <alignment vertical="center"/>
    </xf>
    <xf numFmtId="165" fontId="10" fillId="0" borderId="1" applyAlignment="1" pivotButton="0" quotePrefix="1" xfId="0">
      <alignment vertical="center"/>
    </xf>
    <xf numFmtId="165" fontId="6" fillId="0" borderId="3" applyAlignment="1" pivotButton="0" quotePrefix="0" xfId="0">
      <alignment horizontal="right" vertical="center"/>
    </xf>
    <xf numFmtId="49" fontId="7" fillId="0" borderId="3" applyAlignment="1" pivotButton="0" quotePrefix="0" xfId="0">
      <alignment horizontal="center" vertical="center"/>
    </xf>
    <xf numFmtId="165" fontId="10" fillId="0" borderId="1" applyAlignment="1" pivotButton="0" quotePrefix="0" xfId="0">
      <alignment horizontal="right" vertical="center"/>
    </xf>
    <xf numFmtId="0" fontId="10" fillId="0" borderId="3" applyAlignment="1" pivotButton="0" quotePrefix="0" xfId="0">
      <alignment vertical="center"/>
    </xf>
    <xf numFmtId="166" fontId="9" fillId="0" borderId="1" applyAlignment="1" pivotButton="0" quotePrefix="0" xfId="1">
      <alignment horizontal="center" vertical="center"/>
    </xf>
    <xf numFmtId="166" fontId="9" fillId="0" borderId="26" applyAlignment="1" pivotButton="0" quotePrefix="0" xfId="1">
      <alignment vertical="center"/>
    </xf>
    <xf numFmtId="166" fontId="13" fillId="0" borderId="1" applyAlignment="1" pivotButton="0" quotePrefix="0" xfId="1">
      <alignment horizontal="right" vertical="center"/>
    </xf>
    <xf numFmtId="49" fontId="10" fillId="0" borderId="3" applyAlignment="1" pivotButton="0" quotePrefix="0" xfId="0">
      <alignment horizontal="center" vertical="center" wrapText="1"/>
    </xf>
    <xf numFmtId="165" fontId="10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vertical="center"/>
    </xf>
    <xf numFmtId="49" fontId="31" fillId="0" borderId="3" applyAlignment="1" pivotButton="0" quotePrefix="0" xfId="0">
      <alignment horizontal="center" vertical="center"/>
    </xf>
    <xf numFmtId="165" fontId="10" fillId="15" borderId="3" applyAlignment="1" pivotButton="0" quotePrefix="0" xfId="0">
      <alignment horizontal="center" vertical="center"/>
    </xf>
    <xf numFmtId="0" fontId="11" fillId="2" borderId="13" applyAlignment="1" pivotButton="0" quotePrefix="0" xfId="0">
      <alignment horizontal="left" vertical="center"/>
    </xf>
    <xf numFmtId="0" fontId="45" fillId="0" borderId="46" pivotButton="0" quotePrefix="0" xfId="0"/>
    <xf numFmtId="0" fontId="45" fillId="0" borderId="8" applyAlignment="1" pivotButton="0" quotePrefix="0" xfId="0">
      <alignment horizontal="center"/>
    </xf>
    <xf numFmtId="166" fontId="46" fillId="0" borderId="47" applyAlignment="1" pivotButton="0" quotePrefix="0" xfId="1">
      <alignment horizontal="right" vertical="center"/>
    </xf>
    <xf numFmtId="166" fontId="46" fillId="0" borderId="27" applyAlignment="1" pivotButton="0" quotePrefix="0" xfId="1">
      <alignment horizontal="right" vertical="center"/>
    </xf>
    <xf numFmtId="166" fontId="46" fillId="0" borderId="27" applyAlignment="1" pivotButton="0" quotePrefix="0" xfId="1">
      <alignment horizontal="right"/>
    </xf>
    <xf numFmtId="0" fontId="16" fillId="0" borderId="25" applyAlignment="1" pivotButton="0" quotePrefix="0" xfId="0">
      <alignment horizontal="center"/>
    </xf>
    <xf numFmtId="0" fontId="16" fillId="0" borderId="0" applyAlignment="1" pivotButton="0" quotePrefix="0" xfId="0">
      <alignment horizontal="center"/>
    </xf>
    <xf numFmtId="0" fontId="12" fillId="0" borderId="14" applyAlignment="1" pivotButton="0" quotePrefix="0" xfId="0">
      <alignment horizontal="center"/>
    </xf>
    <xf numFmtId="0" fontId="25" fillId="0" borderId="2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2" fillId="0" borderId="13" applyAlignment="1" pivotButton="0" quotePrefix="0" xfId="0">
      <alignment horizontal="center"/>
    </xf>
    <xf numFmtId="0" fontId="25" fillId="0" borderId="1" applyAlignment="1" pivotButton="0" quotePrefix="0" xfId="0">
      <alignment horizontal="center"/>
    </xf>
    <xf numFmtId="0" fontId="4" fillId="5" borderId="3" applyAlignment="1" pivotButton="0" quotePrefix="0" xfId="0">
      <alignment horizontal="center" vertical="center"/>
    </xf>
    <xf numFmtId="0" fontId="4" fillId="5" borderId="8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64" fontId="3" fillId="10" borderId="2" applyAlignment="1" pivotButton="0" quotePrefix="0" xfId="0">
      <alignment horizontal="center" vertical="center"/>
    </xf>
    <xf numFmtId="0" fontId="4" fillId="9" borderId="1" applyAlignment="1" pivotButton="0" quotePrefix="0" xfId="0">
      <alignment horizontal="center" vertical="center"/>
    </xf>
    <xf numFmtId="0" fontId="4" fillId="9" borderId="30" applyAlignment="1" pivotButton="0" quotePrefix="0" xfId="0">
      <alignment horizontal="center" vertical="center"/>
    </xf>
    <xf numFmtId="0" fontId="4" fillId="9" borderId="2" applyAlignment="1" pivotButton="0" quotePrefix="0" xfId="0">
      <alignment horizontal="center" vertical="center"/>
    </xf>
    <xf numFmtId="49" fontId="10" fillId="0" borderId="1" applyAlignment="1" pivotButton="0" quotePrefix="0" xfId="0">
      <alignment horizontal="center" vertical="center"/>
    </xf>
    <xf numFmtId="49" fontId="10" fillId="0" borderId="2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17" fontId="22" fillId="0" borderId="0" applyAlignment="1" pivotButton="0" quotePrefix="0" xfId="0">
      <alignment horizontal="center" wrapText="1"/>
    </xf>
    <xf numFmtId="0" fontId="27" fillId="0" borderId="22" applyAlignment="1" pivotButton="0" quotePrefix="0" xfId="0">
      <alignment horizontal="center" wrapText="1"/>
    </xf>
    <xf numFmtId="0" fontId="27" fillId="0" borderId="23" applyAlignment="1" pivotButton="0" quotePrefix="0" xfId="0">
      <alignment horizontal="center" wrapText="1"/>
    </xf>
    <xf numFmtId="0" fontId="0" fillId="0" borderId="3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0" fontId="3" fillId="0" borderId="29" applyAlignment="1" pivotButton="0" quotePrefix="0" xfId="0">
      <alignment horizontal="center" vertical="center"/>
    </xf>
    <xf numFmtId="4" fontId="22" fillId="8" borderId="44" applyAlignment="1" pivotButton="0" quotePrefix="0" xfId="0">
      <alignment horizontal="center"/>
    </xf>
    <xf numFmtId="0" fontId="22" fillId="8" borderId="23" applyAlignment="1" pivotButton="0" quotePrefix="0" xfId="0">
      <alignment horizontal="center"/>
    </xf>
    <xf numFmtId="0" fontId="47" fillId="17" borderId="58" applyAlignment="1" pivotButton="0" quotePrefix="0" xfId="0">
      <alignment horizontal="center" vertical="center" wrapText="1"/>
    </xf>
    <xf numFmtId="0" fontId="4" fillId="9" borderId="3" applyAlignment="1" pivotButton="0" quotePrefix="0" xfId="0">
      <alignment horizontal="center" vertical="center"/>
    </xf>
    <xf numFmtId="0" fontId="0" fillId="0" borderId="30" pivotButton="0" quotePrefix="0" xfId="0"/>
    <xf numFmtId="0" fontId="0" fillId="0" borderId="2" pivotButton="0" quotePrefix="0" xfId="0"/>
    <xf numFmtId="168" fontId="34" fillId="11" borderId="1" applyAlignment="1" pivotButton="0" quotePrefix="0" xfId="0">
      <alignment horizontal="center" vertical="center"/>
    </xf>
    <xf numFmtId="166" fontId="46" fillId="0" borderId="47" applyAlignment="1" pivotButton="0" quotePrefix="0" xfId="1">
      <alignment horizontal="right" vertical="center"/>
    </xf>
    <xf numFmtId="166" fontId="46" fillId="0" borderId="27" applyAlignment="1" pivotButton="0" quotePrefix="0" xfId="1">
      <alignment horizontal="right" vertical="center"/>
    </xf>
    <xf numFmtId="166" fontId="46" fillId="0" borderId="27" applyAlignment="1" pivotButton="0" quotePrefix="0" xfId="1">
      <alignment horizontal="right"/>
    </xf>
    <xf numFmtId="166" fontId="6" fillId="15" borderId="3" applyAlignment="1" pivotButton="0" quotePrefix="0" xfId="1">
      <alignment vertical="center"/>
    </xf>
    <xf numFmtId="166" fontId="9" fillId="14" borderId="18" applyAlignment="1" pivotButton="0" quotePrefix="0" xfId="1">
      <alignment horizontal="center" vertical="center"/>
    </xf>
    <xf numFmtId="166" fontId="9" fillId="0" borderId="1" applyAlignment="1" pivotButton="0" quotePrefix="0" xfId="1">
      <alignment horizontal="center" vertical="center"/>
    </xf>
    <xf numFmtId="166" fontId="9" fillId="14" borderId="20" applyAlignment="1" pivotButton="0" quotePrefix="0" xfId="1">
      <alignment vertical="center"/>
    </xf>
    <xf numFmtId="166" fontId="9" fillId="0" borderId="26" applyAlignment="1" pivotButton="0" quotePrefix="0" xfId="1">
      <alignment vertical="center"/>
    </xf>
    <xf numFmtId="166" fontId="13" fillId="14" borderId="18" applyAlignment="1" pivotButton="0" quotePrefix="0" xfId="1">
      <alignment horizontal="right" vertical="center"/>
    </xf>
    <xf numFmtId="166" fontId="13" fillId="0" borderId="1" applyAlignment="1" pivotButton="0" quotePrefix="0" xfId="1">
      <alignment horizontal="right" vertical="center"/>
    </xf>
    <xf numFmtId="166" fontId="9" fillId="0" borderId="18" applyAlignment="1" pivotButton="0" quotePrefix="0" xfId="1">
      <alignment horizontal="center" vertical="center"/>
    </xf>
    <xf numFmtId="166" fontId="6" fillId="14" borderId="3" applyAlignment="1" pivotButton="0" quotePrefix="0" xfId="1">
      <alignment vertical="center"/>
    </xf>
    <xf numFmtId="166" fontId="6" fillId="0" borderId="3" applyAlignment="1" pivotButton="0" quotePrefix="0" xfId="1">
      <alignment vertical="center"/>
    </xf>
    <xf numFmtId="166" fontId="0" fillId="8" borderId="3" pivotButton="0" quotePrefix="0" xfId="1"/>
    <xf numFmtId="166" fontId="0" fillId="0" borderId="0" pivotButton="0" quotePrefix="0" xfId="1"/>
    <xf numFmtId="168" fontId="34" fillId="8" borderId="1" applyAlignment="1" pivotButton="0" quotePrefix="0" xfId="0">
      <alignment horizontal="center" vertical="center"/>
    </xf>
    <xf numFmtId="168" fontId="34" fillId="11" borderId="3" applyAlignment="1" pivotButton="0" quotePrefix="0" xfId="0">
      <alignment horizontal="center" vertical="center"/>
    </xf>
    <xf numFmtId="166" fontId="10" fillId="0" borderId="18" applyAlignment="1" pivotButton="0" quotePrefix="0" xfId="1">
      <alignment vertical="center"/>
    </xf>
    <xf numFmtId="166" fontId="10" fillId="0" borderId="1" applyAlignment="1" pivotButton="0" quotePrefix="0" xfId="1">
      <alignment vertical="center"/>
    </xf>
    <xf numFmtId="166" fontId="10" fillId="14" borderId="18" applyAlignment="1" pivotButton="0" quotePrefix="0" xfId="1">
      <alignment vertical="center"/>
    </xf>
    <xf numFmtId="166" fontId="10" fillId="14" borderId="1" applyAlignment="1" pivotButton="0" quotePrefix="0" xfId="1">
      <alignment vertical="center"/>
    </xf>
    <xf numFmtId="0" fontId="0" fillId="0" borderId="12" pivotButton="0" quotePrefix="0" xfId="0"/>
    <xf numFmtId="0" fontId="0" fillId="0" borderId="53" pivotButton="0" quotePrefix="0" xfId="0"/>
    <xf numFmtId="0" fontId="0" fillId="0" borderId="54" pivotButton="0" quotePrefix="0" xfId="0"/>
    <xf numFmtId="166" fontId="0" fillId="0" borderId="0" pivotButton="0" quotePrefix="0" xfId="0"/>
    <xf numFmtId="166" fontId="9" fillId="0" borderId="7" pivotButton="0" quotePrefix="0" xfId="1"/>
    <xf numFmtId="167" fontId="26" fillId="0" borderId="3" pivotButton="0" quotePrefix="0" xfId="0"/>
    <xf numFmtId="166" fontId="14" fillId="0" borderId="20" pivotButton="0" quotePrefix="0" xfId="1"/>
    <xf numFmtId="166" fontId="15" fillId="0" borderId="17" pivotButton="0" quotePrefix="0" xfId="0"/>
    <xf numFmtId="166" fontId="9" fillId="0" borderId="9" pivotButton="0" quotePrefix="0" xfId="0"/>
    <xf numFmtId="166" fontId="9" fillId="0" borderId="10" pivotButton="0" quotePrefix="0" xfId="1"/>
    <xf numFmtId="0" fontId="0" fillId="0" borderId="57" pivotButton="0" quotePrefix="0" xfId="0"/>
    <xf numFmtId="166" fontId="9" fillId="0" borderId="11" pivotButton="0" quotePrefix="0" xfId="0"/>
    <xf numFmtId="166" fontId="0" fillId="0" borderId="3" pivotButton="0" quotePrefix="0" xfId="1"/>
    <xf numFmtId="0" fontId="27" fillId="0" borderId="31" applyAlignment="1" pivotButton="0" quotePrefix="0" xfId="0">
      <alignment horizontal="center" wrapText="1"/>
    </xf>
    <xf numFmtId="0" fontId="0" fillId="0" borderId="23" pivotButton="0" quotePrefix="0" xfId="0"/>
    <xf numFmtId="168" fontId="25" fillId="0" borderId="34" applyAlignment="1" pivotButton="0" quotePrefix="0" xfId="0">
      <alignment horizontal="center" wrapText="1"/>
    </xf>
    <xf numFmtId="168" fontId="25" fillId="0" borderId="36" applyAlignment="1" pivotButton="0" quotePrefix="0" xfId="0">
      <alignment horizontal="center" wrapText="1"/>
    </xf>
    <xf numFmtId="168" fontId="25" fillId="0" borderId="24" applyAlignment="1" pivotButton="0" quotePrefix="0" xfId="0">
      <alignment horizontal="center" wrapText="1"/>
    </xf>
    <xf numFmtId="166" fontId="25" fillId="0" borderId="3" applyAlignment="1" pivotButton="0" quotePrefix="0" xfId="1">
      <alignment horizontal="left" wrapText="1"/>
    </xf>
    <xf numFmtId="166" fontId="9" fillId="14" borderId="3" applyAlignment="1" pivotButton="0" quotePrefix="0" xfId="1">
      <alignment horizontal="center" wrapText="1"/>
    </xf>
    <xf numFmtId="166" fontId="9" fillId="0" borderId="3" applyAlignment="1" pivotButton="0" quotePrefix="0" xfId="1">
      <alignment horizontal="right" wrapText="1"/>
    </xf>
    <xf numFmtId="166" fontId="9" fillId="0" borderId="3" applyAlignment="1" pivotButton="0" quotePrefix="0" xfId="1">
      <alignment wrapText="1"/>
    </xf>
    <xf numFmtId="166" fontId="25" fillId="16" borderId="3" applyAlignment="1" pivotButton="0" quotePrefix="0" xfId="1">
      <alignment horizontal="left" wrapText="1"/>
    </xf>
    <xf numFmtId="166" fontId="9" fillId="16" borderId="3" applyAlignment="1" pivotButton="0" quotePrefix="0" xfId="1">
      <alignment horizontal="center" wrapText="1"/>
    </xf>
    <xf numFmtId="166" fontId="9" fillId="16" borderId="3" applyAlignment="1" pivotButton="0" quotePrefix="0" xfId="1">
      <alignment horizontal="right" wrapText="1"/>
    </xf>
    <xf numFmtId="166" fontId="9" fillId="16" borderId="3" applyAlignment="1" pivotButton="0" quotePrefix="0" xfId="1">
      <alignment wrapText="1"/>
    </xf>
    <xf numFmtId="166" fontId="9" fillId="14" borderId="3" applyAlignment="1" pivotButton="0" quotePrefix="0" xfId="1">
      <alignment horizontal="right" wrapText="1"/>
    </xf>
    <xf numFmtId="166" fontId="9" fillId="0" borderId="3" applyAlignment="1" pivotButton="0" quotePrefix="0" xfId="1">
      <alignment horizontal="center" wrapText="1"/>
    </xf>
    <xf numFmtId="166" fontId="9" fillId="14" borderId="3" applyAlignment="1" pivotButton="0" quotePrefix="0" xfId="1">
      <alignment horizontal="center"/>
    </xf>
    <xf numFmtId="166" fontId="9" fillId="0" borderId="3" pivotButton="0" quotePrefix="0" xfId="1"/>
    <xf numFmtId="166" fontId="9" fillId="0" borderId="3" applyAlignment="1" pivotButton="0" quotePrefix="0" xfId="1">
      <alignment horizontal="center"/>
    </xf>
    <xf numFmtId="166" fontId="25" fillId="0" borderId="3" pivotButton="0" quotePrefix="0" xfId="0"/>
    <xf numFmtId="166" fontId="9" fillId="0" borderId="3" pivotButton="0" quotePrefix="0" xfId="0"/>
    <xf numFmtId="166" fontId="22" fillId="0" borderId="0" applyAlignment="1" pivotButton="0" quotePrefix="0" xfId="1">
      <alignment horizontal="center" wrapText="1"/>
    </xf>
    <xf numFmtId="166" fontId="22" fillId="0" borderId="0" applyAlignment="1" pivotButton="0" quotePrefix="0" xfId="0">
      <alignment horizontal="center" wrapText="1"/>
    </xf>
    <xf numFmtId="166" fontId="22" fillId="0" borderId="0" applyAlignment="1" pivotButton="0" quotePrefix="0" xfId="1">
      <alignment wrapText="1"/>
    </xf>
    <xf numFmtId="166" fontId="22" fillId="0" borderId="0" applyAlignment="1" pivotButton="0" quotePrefix="0" xfId="1">
      <alignment horizontal="right" wrapText="1"/>
    </xf>
    <xf numFmtId="166" fontId="20" fillId="0" borderId="0" applyAlignment="1" pivotButton="0" quotePrefix="0" xfId="1">
      <alignment wrapText="1"/>
    </xf>
    <xf numFmtId="166" fontId="22" fillId="0" borderId="0" applyAlignment="1" pivotButton="0" quotePrefix="0" xfId="0">
      <alignment wrapText="1"/>
    </xf>
    <xf numFmtId="0" fontId="0" fillId="0" borderId="29" pivotButton="0" quotePrefix="0" xfId="0"/>
    <xf numFmtId="166" fontId="14" fillId="0" borderId="3" pivotButton="0" quotePrefix="0" xfId="1"/>
    <xf numFmtId="166" fontId="15" fillId="0" borderId="3" pivotButton="0" quotePrefix="0" xfId="0"/>
    <xf numFmtId="168" fontId="34" fillId="11" borderId="40" applyAlignment="1" pivotButton="0" quotePrefix="0" xfId="0">
      <alignment horizontal="center" vertical="center"/>
    </xf>
    <xf numFmtId="166" fontId="6" fillId="14" borderId="18" applyAlignment="1" pivotButton="0" quotePrefix="0" xfId="1">
      <alignment vertical="center"/>
    </xf>
    <xf numFmtId="168" fontId="34" fillId="11" borderId="39" applyAlignment="1" pivotButton="0" quotePrefix="0" xfId="0">
      <alignment horizontal="center" vertical="center"/>
    </xf>
    <xf numFmtId="166" fontId="0" fillId="8" borderId="41" pivotButton="0" quotePrefix="0" xfId="1"/>
    <xf numFmtId="166" fontId="0" fillId="8" borderId="17" pivotButton="0" quotePrefix="0" xfId="1"/>
    <xf numFmtId="168" fontId="34" fillId="8" borderId="39" applyAlignment="1" pivotButton="0" quotePrefix="0" xfId="0">
      <alignment horizontal="center" vertical="center"/>
    </xf>
    <xf numFmtId="168" fontId="34" fillId="8" borderId="40" applyAlignment="1" pivotButton="0" quotePrefix="0" xfId="0">
      <alignment horizontal="center" vertical="center"/>
    </xf>
    <xf numFmtId="168" fontId="34" fillId="11" borderId="16" applyAlignment="1" pivotButton="0" quotePrefix="0" xfId="0">
      <alignment horizontal="center" vertical="center"/>
    </xf>
    <xf numFmtId="166" fontId="10" fillId="14" borderId="47" applyAlignment="1" pivotButton="0" quotePrefix="0" xfId="1">
      <alignment vertical="center"/>
    </xf>
    <xf numFmtId="4" fontId="22" fillId="8" borderId="23" applyAlignment="1" pivotButton="0" quotePrefix="0" xfId="0">
      <alignment horizontal="center"/>
    </xf>
    <xf numFmtId="167" fontId="0" fillId="0" borderId="3" pivotButton="0" quotePrefix="0" xfId="0"/>
    <xf numFmtId="166" fontId="10" fillId="2" borderId="3" applyAlignment="1" pivotButton="0" quotePrefix="0" xfId="1">
      <alignment horizontal="center" vertical="center"/>
    </xf>
    <xf numFmtId="166" fontId="10" fillId="0" borderId="3" applyAlignment="1" pivotButton="0" quotePrefix="0" xfId="1">
      <alignment vertical="center"/>
    </xf>
    <xf numFmtId="166" fontId="10" fillId="2" borderId="3" applyAlignment="1" pivotButton="0" quotePrefix="0" xfId="1">
      <alignment vertical="center"/>
    </xf>
    <xf numFmtId="166" fontId="35" fillId="0" borderId="3" applyAlignment="1" pivotButton="0" quotePrefix="0" xfId="1">
      <alignment horizontal="center" vertical="center"/>
    </xf>
    <xf numFmtId="166" fontId="36" fillId="0" borderId="3" applyAlignment="1" pivotButton="0" quotePrefix="0" xfId="1">
      <alignment vertical="center"/>
    </xf>
    <xf numFmtId="166" fontId="9" fillId="0" borderId="3" applyAlignment="1" pivotButton="0" quotePrefix="0" xfId="1">
      <alignment horizontal="center" vertical="center"/>
    </xf>
    <xf numFmtId="166" fontId="0" fillId="0" borderId="3" pivotButton="0" quotePrefix="0" xfId="0"/>
    <xf numFmtId="166" fontId="25" fillId="14" borderId="3" applyAlignment="1" pivotButton="0" quotePrefix="0" xfId="1">
      <alignment horizontal="left" wrapText="1"/>
    </xf>
    <xf numFmtId="0" fontId="48" fillId="0" borderId="0" pivotButton="0" quotePrefix="0" xfId="0"/>
  </cellXfs>
  <cellStyles count="2">
    <cellStyle name="Normal" xfId="0" builtinId="0"/>
    <cellStyle name="Moeda" xfId="1" builtinId="4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Registros por aba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'Dashboard_Auto'!B1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'Dashboard_Auto'!$A$2:$A$5</f>
            </numRef>
          </cat>
          <val>
            <numRef>
              <f>'Dashboard_Auto'!$B$2:$B$5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Aba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Linhas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864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PLANILHAATRASJANAJULTable" displayName="PLANILHAATRASJANAJULTable" ref="A1:L264" headerRowCount="1">
  <autoFilter ref="A1:L264"/>
  <tableColumns count="12">
    <tableColumn id="1" name="CLÍNICA NEFROLÓGICA DE CARUARU LTDA."/>
    <tableColumn id="2" name="None"/>
    <tableColumn id="3" name="None"/>
    <tableColumn id="4" name="None"/>
    <tableColumn id="5" name="None"/>
    <tableColumn id="6" name="None"/>
    <tableColumn id="7" name="None"/>
    <tableColumn id="8" name="None"/>
    <tableColumn id="9" name="None"/>
    <tableColumn id="10" name="None"/>
    <tableColumn id="11" name="None"/>
    <tableColumn id="12" name="Non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LANILHAACORDOTable" displayName="PLANILHAACORDOTable" ref="B1:AV49" headerRowCount="1">
  <autoFilter ref="B1:AV49"/>
  <tableColumns count="47">
    <tableColumn id="2" name="None"/>
    <tableColumn id="3" name="None"/>
    <tableColumn id="4" name="None"/>
    <tableColumn id="5" name="None"/>
    <tableColumn id="6" name="None"/>
    <tableColumn id="7" name="None"/>
    <tableColumn id="8" name="None"/>
    <tableColumn id="9" name="None"/>
    <tableColumn id="10" name="None"/>
    <tableColumn id="11" name="None"/>
    <tableColumn id="12" name="None"/>
    <tableColumn id="13" name="None"/>
    <tableColumn id="14" name="None"/>
    <tableColumn id="15" name="None"/>
    <tableColumn id="16" name="None"/>
    <tableColumn id="17" name="None"/>
    <tableColumn id="18" name="None"/>
    <tableColumn id="19" name="None"/>
    <tableColumn id="20" name="None"/>
    <tableColumn id="21" name="None"/>
    <tableColumn id="22" name="None"/>
    <tableColumn id="23" name="None"/>
    <tableColumn id="24" name="None"/>
    <tableColumn id="25" name="None"/>
    <tableColumn id="26" name="None"/>
    <tableColumn id="27" name="None"/>
    <tableColumn id="28" name="None"/>
    <tableColumn id="29" name="None"/>
    <tableColumn id="30" name="None"/>
    <tableColumn id="31" name="None"/>
    <tableColumn id="32" name="None"/>
    <tableColumn id="33" name="None"/>
    <tableColumn id="34" name="None"/>
    <tableColumn id="35" name="None"/>
    <tableColumn id="36" name="None"/>
    <tableColumn id="37" name="None"/>
    <tableColumn id="38" name="None"/>
    <tableColumn id="39" name="None"/>
    <tableColumn id="40" name="None"/>
    <tableColumn id="41" name="None"/>
    <tableColumn id="42" name="None"/>
    <tableColumn id="43" name="None"/>
    <tableColumn id="44" name="None"/>
    <tableColumn id="45" name="None"/>
    <tableColumn id="46" name="None"/>
    <tableColumn id="47" name="None"/>
    <tableColumn id="48" name="Non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PLANILHAPAGTOSJULHO2Table" displayName="PLANILHAPAGTOSJULHO2Table" ref="A1:I224" headerRowCount="1">
  <autoFilter ref="A1:I224"/>
  <tableColumns count="9">
    <tableColumn id="1" name="CLÍNICA NEFROLÓGICA DE CARUARU LTDA."/>
    <tableColumn id="2" name="None"/>
    <tableColumn id="3" name="None"/>
    <tableColumn id="4" name="None"/>
    <tableColumn id="5" name="None"/>
    <tableColumn id="6" name="None"/>
    <tableColumn id="7" name="None"/>
    <tableColumn id="8" name="None"/>
    <tableColumn id="9" name="Non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PLANILHAPAGTOSACORDOTable" displayName="PLANILHAPAGTOSACORDOTable" ref="B1:F30" headerRowCount="1">
  <autoFilter ref="B1:F30"/>
  <tableColumns count="5">
    <tableColumn id="2" name="None"/>
    <tableColumn id="3" name="None"/>
    <tableColumn id="4" name="None"/>
    <tableColumn id="5" name="None"/>
    <tableColumn id="6" name="N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  <Relationship Id="rId1" Type="http://schemas.openxmlformats.org/officeDocument/2006/relationships/table" Target="/xl/tables/table1.xml"/>
</Relationships>

</file>

<file path=xl/worksheets/_rels/sheet2.xml.rels><?xml version="1.0" encoding="UTF-8" standalone="yes"?>
<Relationships xmlns="http://schemas.openxmlformats.org/package/2006/relationships">
  <Relationship Id="rId1" Type="http://schemas.openxmlformats.org/officeDocument/2006/relationships/table" Target="/xl/tables/table2.xml"/>
</Relationships>

</file>

<file path=xl/worksheets/_rels/sheet3.xml.rels><?xml version="1.0" encoding="UTF-8" standalone="yes"?>
<Relationships xmlns="http://schemas.openxmlformats.org/package/2006/relationships">
  <Relationship Id="rId1" Type="http://schemas.openxmlformats.org/officeDocument/2006/relationships/table" Target="/xl/tables/table3.xml"/>
</Relationships>

</file>

<file path=xl/worksheets/_rels/sheet4.xml.rels><?xml version="1.0" encoding="UTF-8" standalone="yes"?>
<Relationships xmlns="http://schemas.openxmlformats.org/package/2006/relationships">
  <Relationship Id="rId1" Type="http://schemas.openxmlformats.org/officeDocument/2006/relationships/table" Target="/xl/tables/table4.xml"/>
</Relationships>
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264"/>
  <sheetViews>
    <sheetView tabSelected="1" topLeftCell="B49" zoomScale="107" workbookViewId="0">
      <pane ySplit="1" topLeftCell="A2" activePane="bottomLeft" state="frozen"/>
      <selection pane="bottomLeft" activeCell="K68" sqref="K68"/>
    </sheetView>
  </sheetViews>
  <sheetFormatPr baseColWidth="8" defaultRowHeight="14.4"/>
  <cols>
    <col width="58" customWidth="1" min="1" max="1"/>
    <col width="60" customWidth="1" min="2" max="2"/>
    <col width="60" bestFit="1" customWidth="1" min="3" max="3"/>
    <col width="60" bestFit="1" customWidth="1" min="4" max="8"/>
    <col width="60" customWidth="1" min="5" max="5"/>
    <col width="60" customWidth="1" min="6" max="6"/>
    <col width="60" customWidth="1" min="7" max="7"/>
    <col width="60" customWidth="1" min="8" max="8"/>
    <col width="60" customWidth="1" min="9" max="9"/>
    <col width="60" customWidth="1" min="10" max="11"/>
    <col width="22" customWidth="1" min="11" max="11"/>
    <col width="60" bestFit="1" customWidth="1" min="12" max="12"/>
  </cols>
  <sheetData>
    <row r="1" ht="22" customHeight="1">
      <c r="A1" s="492" t="inlineStr">
        <is>
          <t>CLÍNICA NEFROLÓGICA DE CARUARU LTDA.</t>
        </is>
      </c>
      <c r="B1" s="492" t="n"/>
      <c r="C1" s="492" t="n"/>
      <c r="D1" s="492" t="n"/>
      <c r="E1" s="492" t="n"/>
      <c r="F1" s="492" t="n"/>
      <c r="G1" s="492" t="n"/>
      <c r="H1" s="492" t="n"/>
      <c r="I1" s="492" t="n"/>
      <c r="J1" s="492" t="n"/>
      <c r="K1" s="492" t="n"/>
      <c r="L1" s="492" t="n"/>
    </row>
    <row r="2" ht="19.8" customHeight="1">
      <c r="A2" s="476" t="inlineStr">
        <is>
          <t>PLANILHA FINANCEIRA - CONTAS A PAGAR</t>
        </is>
      </c>
    </row>
    <row r="3" ht="19.8" customHeight="1">
      <c r="A3" s="493" t="n"/>
      <c r="B3" s="494" t="n"/>
      <c r="C3" s="494" t="n"/>
      <c r="D3" s="494" t="n"/>
      <c r="E3" s="494" t="n"/>
      <c r="F3" s="494" t="n"/>
      <c r="G3" s="494" t="n"/>
      <c r="H3" s="494" t="n"/>
      <c r="I3" s="494" t="n"/>
      <c r="J3" s="494" t="n"/>
      <c r="K3" s="494" t="n"/>
      <c r="L3" s="495" t="n"/>
    </row>
    <row r="4" ht="20.4" customHeight="1" thickBot="1">
      <c r="A4" s="80" t="n"/>
      <c r="B4" s="81" t="n"/>
      <c r="C4" s="477" t="n"/>
      <c r="D4" s="494" t="n"/>
      <c r="E4" s="494" t="n"/>
      <c r="F4" s="494" t="n"/>
      <c r="G4" s="494" t="n"/>
      <c r="H4" s="494" t="n"/>
      <c r="I4" s="494" t="n"/>
      <c r="J4" s="494" t="n"/>
      <c r="K4" s="494" t="n"/>
      <c r="L4" s="495" t="n"/>
    </row>
    <row r="5">
      <c r="A5" s="148" t="inlineStr">
        <is>
          <t xml:space="preserve"> SERVIÇOS BANCÁRIOS</t>
        </is>
      </c>
      <c r="B5" s="149" t="inlineStr">
        <is>
          <t>Observações</t>
        </is>
      </c>
      <c r="C5" s="145" t="inlineStr">
        <is>
          <t>Atrasados</t>
        </is>
      </c>
      <c r="D5" s="496" t="n">
        <v>45658</v>
      </c>
      <c r="E5" s="496" t="n">
        <v>45689</v>
      </c>
      <c r="F5" s="496" t="n">
        <v>45717</v>
      </c>
      <c r="G5" s="496" t="n">
        <v>45748</v>
      </c>
      <c r="H5" s="496" t="n">
        <v>45778</v>
      </c>
      <c r="I5" s="496" t="n">
        <v>45809</v>
      </c>
      <c r="J5" s="496" t="n">
        <v>45839</v>
      </c>
      <c r="K5" s="496" t="n">
        <v>45870</v>
      </c>
      <c r="L5" s="110" t="inlineStr">
        <is>
          <t xml:space="preserve">Total </t>
        </is>
      </c>
    </row>
    <row r="6" ht="15.6" customHeight="1">
      <c r="A6" s="32" t="inlineStr">
        <is>
          <t>UNICRED - Seguro de Vida</t>
        </is>
      </c>
      <c r="B6" s="16" t="inlineStr">
        <is>
          <t>Parcela 7e 8/12 (venc. 30/07)</t>
        </is>
      </c>
      <c r="C6" s="7" t="n"/>
      <c r="D6" s="7" t="n"/>
      <c r="E6" s="7" t="n"/>
      <c r="F6" s="7" t="n"/>
      <c r="G6" s="7" t="n"/>
      <c r="H6" s="7" t="n"/>
      <c r="I6" s="7" t="n"/>
      <c r="J6" s="139" t="n">
        <v>891.22</v>
      </c>
      <c r="K6" s="139" t="n">
        <v>891.22</v>
      </c>
      <c r="L6" s="7">
        <f>SUM(C6:K6)</f>
        <v/>
      </c>
    </row>
    <row r="7" ht="15.6" customHeight="1">
      <c r="A7" s="459" t="inlineStr">
        <is>
          <t>SICRED - Seguro de Vida / Prestamista - ICATUs</t>
        </is>
      </c>
      <c r="B7" s="16" t="n"/>
      <c r="C7" s="7" t="n"/>
      <c r="D7" s="7" t="n"/>
      <c r="E7" s="7" t="n"/>
      <c r="F7" s="7" t="n"/>
      <c r="G7" s="7" t="n"/>
      <c r="H7" s="7" t="n"/>
      <c r="I7" s="7" t="n"/>
      <c r="J7" s="458" t="n">
        <v>48.29</v>
      </c>
      <c r="K7" s="139" t="n">
        <v>48.29</v>
      </c>
      <c r="L7" s="7" t="n"/>
    </row>
    <row r="8" ht="15.6" customHeight="1">
      <c r="A8" s="30" t="inlineStr">
        <is>
          <t xml:space="preserve">UNICRED - Cartão de Crédito </t>
        </is>
      </c>
      <c r="B8" s="17" t="inlineStr">
        <is>
          <t>(Venc. 11/07/2025)</t>
        </is>
      </c>
      <c r="C8" s="7" t="n"/>
      <c r="D8" s="7" t="n"/>
      <c r="E8" s="7" t="n"/>
      <c r="F8" s="7" t="n"/>
      <c r="G8" s="7" t="n"/>
      <c r="H8" s="7" t="n"/>
      <c r="I8" s="7" t="n"/>
      <c r="J8" s="334" t="n">
        <v>2709.51</v>
      </c>
      <c r="K8" s="443" t="n">
        <v>5108.61</v>
      </c>
      <c r="L8" s="7">
        <f>SUM(C8:K8)</f>
        <v/>
      </c>
    </row>
    <row r="9" ht="15.6" customHeight="1">
      <c r="A9" s="30" t="inlineStr">
        <is>
          <t>HDI SEGUROS - Seguro Automotivo</t>
        </is>
      </c>
      <c r="B9" s="17" t="inlineStr">
        <is>
          <t xml:space="preserve">valido ate setembro 2025 </t>
        </is>
      </c>
      <c r="C9" s="7" t="n"/>
      <c r="D9" s="7" t="n"/>
      <c r="E9" s="7" t="n"/>
      <c r="F9" s="7" t="n"/>
      <c r="G9" s="7" t="n"/>
      <c r="H9" s="7" t="n"/>
      <c r="I9" s="7" t="n"/>
      <c r="J9" s="140" t="n"/>
      <c r="K9" s="140" t="n"/>
      <c r="L9" s="7">
        <f>SUM(C9:K9)</f>
        <v/>
      </c>
    </row>
    <row r="10" ht="15.6" customHeight="1">
      <c r="A10" s="444" t="inlineStr">
        <is>
          <t>LICENCIAMENTO - IPVA - CARRO EMPRESA</t>
        </is>
      </c>
      <c r="B10" s="6" t="inlineStr">
        <is>
          <t>Detran e IPVA</t>
        </is>
      </c>
      <c r="C10" s="7" t="n"/>
      <c r="D10" s="7" t="n"/>
      <c r="E10" s="7" t="n"/>
      <c r="F10" s="7" t="n"/>
      <c r="G10" s="7" t="n"/>
      <c r="H10" s="7" t="n"/>
      <c r="I10" s="7" t="n"/>
      <c r="J10" s="240" t="n">
        <v>1529.66</v>
      </c>
      <c r="K10" s="140" t="n"/>
      <c r="L10" s="7">
        <f>SUM(C10:K10)</f>
        <v/>
      </c>
    </row>
    <row r="11" ht="15.6" customHeight="1">
      <c r="A11" s="85" t="inlineStr">
        <is>
          <t xml:space="preserve">IPVA </t>
        </is>
      </c>
      <c r="B11" s="5" t="inlineStr">
        <is>
          <t>Parc. 06/10 (Venc. 20 cada)</t>
        </is>
      </c>
      <c r="C11" s="7" t="n"/>
      <c r="D11" s="7" t="n"/>
      <c r="E11" s="7" t="n"/>
      <c r="F11" s="7" t="n"/>
      <c r="G11" s="7" t="n"/>
      <c r="H11" s="7" t="n"/>
      <c r="I11" s="7" t="n"/>
      <c r="J11" s="240" t="n">
        <v>175.25</v>
      </c>
      <c r="K11" s="140" t="n">
        <v>175.25</v>
      </c>
      <c r="L11" s="7">
        <f>SUM(C11:K11)</f>
        <v/>
      </c>
    </row>
    <row r="12" ht="15.6" customHeight="1">
      <c r="A12" s="85" t="inlineStr">
        <is>
          <t xml:space="preserve">MULTA </t>
        </is>
      </c>
      <c r="B12" s="6" t="n"/>
      <c r="C12" s="7" t="n"/>
      <c r="D12" s="7" t="n"/>
      <c r="E12" s="7" t="n"/>
      <c r="F12" s="7" t="n"/>
      <c r="G12" s="7" t="n"/>
      <c r="H12" s="7" t="n"/>
      <c r="I12" s="7" t="n"/>
      <c r="J12" s="140" t="n">
        <v>444.74</v>
      </c>
      <c r="K12" s="140" t="n"/>
      <c r="L12" s="7">
        <f>SUM(C12:K12)</f>
        <v/>
      </c>
    </row>
    <row r="13" ht="15.6" customHeight="1">
      <c r="A13" s="32" t="n"/>
      <c r="B13" s="18" t="n"/>
      <c r="C13" s="7" t="n"/>
      <c r="D13" s="7" t="n"/>
      <c r="E13" s="7" t="n"/>
      <c r="F13" s="7" t="n"/>
      <c r="G13" s="7" t="n"/>
      <c r="H13" s="7" t="n"/>
      <c r="I13" s="7" t="n"/>
      <c r="J13" s="139" t="n"/>
      <c r="K13" s="139" t="n"/>
      <c r="L13" s="7">
        <f>SUM(C13:K13)</f>
        <v/>
      </c>
    </row>
    <row r="14" ht="15.6" customHeight="1">
      <c r="A14" s="150" t="inlineStr">
        <is>
          <t>TOTAL - Empréstimos, juros e serviços bancários</t>
        </is>
      </c>
      <c r="B14" s="141" t="n"/>
      <c r="C14" s="142">
        <f>SUM(C6:C13)</f>
        <v/>
      </c>
      <c r="D14" s="142">
        <f>SUM(D6:D13)</f>
        <v/>
      </c>
      <c r="E14" s="142">
        <f>SUM(E6:E13)</f>
        <v/>
      </c>
      <c r="F14" s="142">
        <f>SUM(F6:F13)</f>
        <v/>
      </c>
      <c r="G14" s="142">
        <f>SUM(G6:G13)</f>
        <v/>
      </c>
      <c r="H14" s="142">
        <f>SUM(H6:H13)</f>
        <v/>
      </c>
      <c r="I14" s="142">
        <f>SUM(I6:I13)</f>
        <v/>
      </c>
      <c r="J14" s="142">
        <f>SUM(J6+J8+J11)</f>
        <v/>
      </c>
      <c r="K14" s="142">
        <f>SUM(K6:K13)</f>
        <v/>
      </c>
      <c r="L14" s="142">
        <f>SUM(L6+L8+L11)</f>
        <v/>
      </c>
    </row>
    <row r="15" ht="15.6" customHeight="1">
      <c r="A15" s="198" t="n"/>
      <c r="B15" s="195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</row>
    <row r="16" ht="15.6" customHeight="1">
      <c r="A16" s="34" t="n"/>
      <c r="B16" s="15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</row>
    <row r="17">
      <c r="A17" s="143" t="inlineStr">
        <is>
          <t>SÓCIOS - Dist Lucros, Honorários e RT</t>
        </is>
      </c>
      <c r="B17" s="144" t="inlineStr">
        <is>
          <t>Observações</t>
        </is>
      </c>
      <c r="C17" s="145" t="inlineStr">
        <is>
          <t>Atrasados</t>
        </is>
      </c>
      <c r="D17" s="496" t="n">
        <v>45658</v>
      </c>
      <c r="E17" s="496" t="n">
        <v>45689</v>
      </c>
      <c r="F17" s="496" t="n">
        <v>45717</v>
      </c>
      <c r="G17" s="496" t="n">
        <v>45748</v>
      </c>
      <c r="H17" s="496" t="n">
        <v>45778</v>
      </c>
      <c r="I17" s="496" t="n">
        <v>45809</v>
      </c>
      <c r="J17" s="496" t="n">
        <v>45839</v>
      </c>
      <c r="K17" s="496" t="n">
        <v>45870</v>
      </c>
      <c r="L17" s="147" t="inlineStr">
        <is>
          <t xml:space="preserve">Total </t>
        </is>
      </c>
    </row>
    <row r="18" ht="15.6" customHeight="1">
      <c r="A18" s="39" t="inlineStr">
        <is>
          <t>Honorários da Diretoria  - Aniedja</t>
        </is>
      </c>
      <c r="B18" s="17" t="inlineStr">
        <is>
          <t>Comp. 07/2025</t>
        </is>
      </c>
      <c r="C18" s="7" t="n"/>
      <c r="D18" s="7" t="n"/>
      <c r="E18" s="7" t="n"/>
      <c r="F18" s="7" t="n"/>
      <c r="G18" s="7" t="n"/>
      <c r="H18" s="7" t="n"/>
      <c r="I18" s="7" t="n"/>
      <c r="J18" s="337" t="n">
        <v>28065.66</v>
      </c>
      <c r="K18" s="31" t="n">
        <v>28065.66</v>
      </c>
      <c r="L18" s="239">
        <f>SUM(C18:K18)</f>
        <v/>
      </c>
    </row>
    <row r="19" ht="15.6" customHeight="1">
      <c r="A19" s="39" t="inlineStr">
        <is>
          <t>Honorários da Diretoria  - Lucia</t>
        </is>
      </c>
      <c r="B19" s="17" t="inlineStr">
        <is>
          <t>Comp. 07/2025</t>
        </is>
      </c>
      <c r="C19" s="7" t="n"/>
      <c r="D19" s="7" t="n"/>
      <c r="E19" s="7" t="n"/>
      <c r="F19" s="7" t="n"/>
      <c r="G19" s="7" t="n"/>
      <c r="H19" s="7" t="n"/>
      <c r="I19" s="7" t="n"/>
      <c r="J19" s="337" t="n">
        <v>28065.66</v>
      </c>
      <c r="K19" s="31" t="n">
        <v>28065.66</v>
      </c>
      <c r="L19" s="239">
        <f>SUM(C19:K19)</f>
        <v/>
      </c>
    </row>
    <row r="20" ht="15.6" customHeight="1">
      <c r="A20" s="39" t="inlineStr">
        <is>
          <t>Responsabilidade Técnica - Aniedja</t>
        </is>
      </c>
      <c r="B20" s="17" t="inlineStr">
        <is>
          <t>Comp. 07/2025</t>
        </is>
      </c>
      <c r="C20" s="7" t="n"/>
      <c r="D20" s="7" t="n"/>
      <c r="E20" s="7" t="n"/>
      <c r="F20" s="7" t="n"/>
      <c r="G20" s="7" t="n"/>
      <c r="H20" s="7" t="n"/>
      <c r="I20" s="7" t="n"/>
      <c r="J20" s="338" t="n">
        <v>8680</v>
      </c>
      <c r="K20" s="424" t="n">
        <v>8680</v>
      </c>
      <c r="L20" s="239">
        <f>SUM(C20:K20)</f>
        <v/>
      </c>
    </row>
    <row r="21" ht="15.6" customHeight="1">
      <c r="A21" s="39" t="inlineStr">
        <is>
          <t>Responsabilidade Técnica - Lúcia</t>
        </is>
      </c>
      <c r="B21" s="17" t="inlineStr">
        <is>
          <t>Comp. 07/2025</t>
        </is>
      </c>
      <c r="C21" s="7" t="n"/>
      <c r="D21" s="7" t="n"/>
      <c r="E21" s="7" t="n"/>
      <c r="F21" s="7" t="n"/>
      <c r="G21" s="7" t="n"/>
      <c r="H21" s="7" t="n"/>
      <c r="I21" s="7" t="n"/>
      <c r="J21" s="338" t="n">
        <v>14680</v>
      </c>
      <c r="K21" s="424" t="n">
        <v>14680</v>
      </c>
      <c r="L21" s="239">
        <f>SUM(C21:K21)</f>
        <v/>
      </c>
    </row>
    <row r="22" ht="15.6" customHeight="1">
      <c r="A22" s="39" t="inlineStr">
        <is>
          <t>Distribuição de Lucros - Aniedja</t>
        </is>
      </c>
      <c r="B22" s="17" t="inlineStr">
        <is>
          <t>Comp. 07/2025</t>
        </is>
      </c>
      <c r="C22" s="7" t="n"/>
      <c r="D22" s="7" t="n"/>
      <c r="E22" s="7" t="n"/>
      <c r="F22" s="7" t="n"/>
      <c r="G22" s="7" t="n"/>
      <c r="H22" s="7" t="n"/>
      <c r="I22" s="7" t="n"/>
      <c r="J22" s="338" t="n">
        <v>10471.68</v>
      </c>
      <c r="K22" s="424" t="n">
        <v>10471.68</v>
      </c>
      <c r="L22" s="239">
        <f>SUM(C22:K22)</f>
        <v/>
      </c>
    </row>
    <row r="23" ht="15.6" customHeight="1">
      <c r="A23" s="39" t="inlineStr">
        <is>
          <t>Distribuição de Lucros - Lucia</t>
        </is>
      </c>
      <c r="B23" s="17" t="inlineStr">
        <is>
          <t>Comp. 07/2025</t>
        </is>
      </c>
      <c r="C23" s="7" t="n"/>
      <c r="D23" s="7" t="n"/>
      <c r="E23" s="7" t="n"/>
      <c r="F23" s="7" t="n"/>
      <c r="G23" s="7" t="n"/>
      <c r="H23" s="7" t="n"/>
      <c r="I23" s="7" t="n"/>
      <c r="J23" s="338" t="n">
        <v>10471.68</v>
      </c>
      <c r="K23" s="424" t="n">
        <v>10471.68</v>
      </c>
      <c r="L23" s="239">
        <f>SUM(C23:K23)</f>
        <v/>
      </c>
    </row>
    <row r="24" ht="15.6" customHeight="1">
      <c r="A24" s="39" t="n"/>
      <c r="B24" s="17" t="n"/>
      <c r="C24" s="7" t="n"/>
      <c r="D24" s="7" t="n"/>
      <c r="E24" s="7" t="n"/>
      <c r="F24" s="7" t="n"/>
      <c r="G24" s="7" t="n"/>
      <c r="H24" s="7" t="n"/>
      <c r="I24" s="7" t="n"/>
      <c r="J24" s="424" t="n"/>
      <c r="K24" s="423" t="n"/>
      <c r="L24" s="7" t="n"/>
    </row>
    <row r="25" ht="15.6" customHeight="1">
      <c r="A25" s="39" t="inlineStr">
        <is>
          <t>Distribuição de Lucros - Jose Eduardo</t>
        </is>
      </c>
      <c r="B25" s="17" t="inlineStr">
        <is>
          <t>Comp. 07/2025</t>
        </is>
      </c>
      <c r="C25" s="7" t="n"/>
      <c r="D25" s="7" t="n"/>
      <c r="E25" s="7" t="n"/>
      <c r="F25" s="7" t="n"/>
      <c r="G25" s="7" t="n"/>
      <c r="H25" s="7" t="n"/>
      <c r="I25" s="7" t="n"/>
      <c r="J25" s="338" t="n">
        <v>10471.68</v>
      </c>
      <c r="K25" s="423" t="n">
        <v>10471.68</v>
      </c>
      <c r="L25" s="239">
        <f>SUM(C25:K25)</f>
        <v/>
      </c>
    </row>
    <row r="26" ht="15.6" customHeight="1">
      <c r="A26" s="39" t="inlineStr">
        <is>
          <t>APORTE DE SOCIOS Aniedja</t>
        </is>
      </c>
      <c r="B26" s="17" t="inlineStr">
        <is>
          <t xml:space="preserve">Pagto aluguel R$ 58.000 + juros </t>
        </is>
      </c>
      <c r="C26" s="7" t="n"/>
      <c r="D26" s="7" t="n"/>
      <c r="E26" s="7" t="n"/>
      <c r="F26" s="7" t="n"/>
      <c r="G26" s="7" t="n"/>
      <c r="H26" s="7" t="n"/>
      <c r="I26" s="7" t="n"/>
      <c r="J26" s="421" t="n">
        <v>59800</v>
      </c>
      <c r="K26" s="423" t="n"/>
      <c r="L26" s="239">
        <f>SUM(C26:K26)</f>
        <v/>
      </c>
    </row>
    <row r="27" ht="15.6" customHeight="1">
      <c r="A27" s="39" t="inlineStr">
        <is>
          <t>Compra da bancada</t>
        </is>
      </c>
      <c r="B27" s="17" t="inlineStr">
        <is>
          <t>Permuton</t>
        </is>
      </c>
      <c r="C27" s="7" t="n"/>
      <c r="D27" s="7" t="n"/>
      <c r="E27" s="7" t="n"/>
      <c r="F27" s="7" t="n"/>
      <c r="G27" s="7" t="n"/>
      <c r="H27" s="7" t="n"/>
      <c r="I27" s="7" t="n"/>
      <c r="J27" s="421" t="n">
        <v>802.9</v>
      </c>
      <c r="K27" s="423" t="n"/>
      <c r="L27" s="239">
        <f>SUM(C27:K27)</f>
        <v/>
      </c>
    </row>
    <row r="28" ht="15.6" customHeight="1">
      <c r="A28" s="422" t="n"/>
      <c r="B28" s="17" t="n"/>
      <c r="C28" s="7" t="n"/>
      <c r="D28" s="7" t="n"/>
      <c r="E28" s="7" t="n"/>
      <c r="F28" s="7" t="n"/>
      <c r="G28" s="7" t="n"/>
      <c r="H28" s="7" t="n"/>
      <c r="I28" s="7" t="n"/>
      <c r="J28" s="423" t="n"/>
      <c r="K28" s="423" t="n"/>
      <c r="L28" s="7">
        <f>SUM(C28:K28)</f>
        <v/>
      </c>
    </row>
    <row r="29" ht="15.6" customHeight="1">
      <c r="A29" s="425" t="inlineStr">
        <is>
          <t>Aporte Dra Lúcia dia 10/07/2025 Aluguel</t>
        </is>
      </c>
      <c r="B29" s="17" t="inlineStr">
        <is>
          <t>Pagto Aluguel tirado cheque especial</t>
        </is>
      </c>
      <c r="C29" s="7" t="n"/>
      <c r="D29" s="7" t="n"/>
      <c r="E29" s="7" t="n"/>
      <c r="F29" s="7" t="n"/>
      <c r="G29" s="7" t="n"/>
      <c r="H29" s="7" t="n"/>
      <c r="I29" s="7" t="n"/>
      <c r="J29" s="239" t="n">
        <v>12000</v>
      </c>
      <c r="K29" s="7" t="n"/>
      <c r="L29" s="239">
        <f>SUM(C29:K29)</f>
        <v/>
      </c>
    </row>
    <row r="30" ht="15.6" customHeight="1">
      <c r="A30" s="425" t="inlineStr">
        <is>
          <t>Aporte Dra Lúcia dia 30/06/2025 impostos</t>
        </is>
      </c>
      <c r="B30" s="17" t="inlineStr">
        <is>
          <t>Pagto impostos receita R$ 136.000,00</t>
        </is>
      </c>
      <c r="C30" s="7" t="n"/>
      <c r="D30" s="7" t="n"/>
      <c r="E30" s="7" t="n"/>
      <c r="F30" s="7" t="n"/>
      <c r="G30" s="7" t="n"/>
      <c r="H30" s="7" t="n"/>
      <c r="I30" s="7" t="n"/>
      <c r="J30" s="239" t="n">
        <v>5600</v>
      </c>
      <c r="K30" s="7" t="n"/>
      <c r="L30" s="239">
        <f>SUM(C30:K30)</f>
        <v/>
      </c>
    </row>
    <row r="31" ht="15.6" customHeight="1">
      <c r="A31" s="425" t="inlineStr">
        <is>
          <t xml:space="preserve">Aporte Dra Lúcia IMPOSTOS </t>
        </is>
      </c>
      <c r="B31" s="17" t="inlineStr">
        <is>
          <t>Impostos sos</t>
        </is>
      </c>
      <c r="C31" s="7" t="n"/>
      <c r="D31" s="7" t="n"/>
      <c r="E31" s="7" t="n"/>
      <c r="F31" s="7" t="n"/>
      <c r="G31" s="7" t="n"/>
      <c r="H31" s="7" t="n"/>
      <c r="I31" s="7" t="n"/>
      <c r="J31" s="239" t="n">
        <v>3215.93</v>
      </c>
      <c r="K31" s="7" t="n"/>
      <c r="L31" s="239">
        <f>SUM(C31:K31)</f>
        <v/>
      </c>
    </row>
    <row r="32" ht="15.6" customHeight="1">
      <c r="A32" s="425" t="inlineStr">
        <is>
          <t xml:space="preserve">Aporte Dra Lúcia IMPOSTOS </t>
        </is>
      </c>
      <c r="B32" s="17" t="inlineStr">
        <is>
          <t>Impostos sos</t>
        </is>
      </c>
      <c r="C32" s="7" t="n"/>
      <c r="D32" s="7" t="n"/>
      <c r="E32" s="7" t="n"/>
      <c r="F32" s="7" t="n"/>
      <c r="G32" s="7" t="n"/>
      <c r="H32" s="7" t="n"/>
      <c r="I32" s="7" t="n"/>
      <c r="J32" s="239" t="n">
        <v>3215.93</v>
      </c>
      <c r="K32" s="7" t="n"/>
      <c r="L32" s="239">
        <f>SUM(C32:K32)</f>
        <v/>
      </c>
    </row>
    <row r="33" ht="15.6" customHeight="1">
      <c r="A33" s="425" t="inlineStr">
        <is>
          <t xml:space="preserve">Cheque especial </t>
        </is>
      </c>
      <c r="B33" s="17" t="inlineStr">
        <is>
          <t>Impostos sos</t>
        </is>
      </c>
      <c r="C33" s="7" t="n"/>
      <c r="D33" s="7" t="n"/>
      <c r="E33" s="7" t="n"/>
      <c r="F33" s="7" t="n"/>
      <c r="G33" s="7" t="n"/>
      <c r="H33" s="7" t="n"/>
      <c r="I33" s="7" t="n"/>
      <c r="J33" s="239" t="n">
        <v>591.12</v>
      </c>
      <c r="K33" s="7" t="n"/>
      <c r="L33" s="239">
        <f>SUM(C33:K33)</f>
        <v/>
      </c>
    </row>
    <row r="34" ht="15.6" customHeight="1">
      <c r="A34" s="425" t="inlineStr">
        <is>
          <t>Aporte socio Dra Aniedja</t>
        </is>
      </c>
      <c r="B34" s="17" t="inlineStr">
        <is>
          <t xml:space="preserve">Pagto advogados TC Pagto compra de mat. Reforma e carro </t>
        </is>
      </c>
      <c r="C34" s="495" t="n"/>
      <c r="D34" s="7" t="n"/>
      <c r="E34" s="7" t="n"/>
      <c r="F34" s="7" t="n"/>
      <c r="G34" s="7" t="n"/>
      <c r="H34" s="7" t="n"/>
      <c r="I34" s="7" t="n"/>
      <c r="J34" s="239" t="n"/>
      <c r="K34" s="239" t="n">
        <v>7800</v>
      </c>
      <c r="L34" s="239">
        <f>SUM(C34:K34)</f>
        <v/>
      </c>
    </row>
    <row r="35" ht="15.6" customHeight="1">
      <c r="A35" s="460" t="inlineStr">
        <is>
          <t>APORTE DRA LUCIA PAGTO VFS SISTEMA ALERMES</t>
        </is>
      </c>
      <c r="B35" s="461" t="n"/>
      <c r="C35" s="497" t="n"/>
      <c r="D35" s="497" t="n"/>
      <c r="E35" s="498" t="n"/>
      <c r="F35" s="499" t="n"/>
      <c r="G35" s="7" t="n"/>
      <c r="H35" s="7" t="n"/>
      <c r="I35" s="7" t="n"/>
      <c r="J35" s="7" t="n"/>
      <c r="K35" s="7" t="n"/>
      <c r="L35" s="7">
        <f>SUM(C35:K35)</f>
        <v/>
      </c>
    </row>
    <row r="36" ht="16.2" customHeight="1">
      <c r="A36" s="212" t="inlineStr">
        <is>
          <t>Aporte Dra Lúcia x M dia 10/07/2025 Aluguel</t>
        </is>
      </c>
      <c r="B36" s="16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>
        <v>2000</v>
      </c>
      <c r="L36" s="7">
        <f>SUM(C36:K36)</f>
        <v/>
      </c>
    </row>
    <row r="37" ht="15.6" customHeight="1">
      <c r="A37" s="151" t="inlineStr">
        <is>
          <t>TOTAL - Sócios</t>
        </is>
      </c>
      <c r="B37" s="152" t="n"/>
      <c r="C37" s="142">
        <f>SUM(C18:C29)</f>
        <v/>
      </c>
      <c r="D37" s="142">
        <f>SUM(D18:D29)</f>
        <v/>
      </c>
      <c r="E37" s="142">
        <f>SUM(E18:E29)</f>
        <v/>
      </c>
      <c r="F37" s="142">
        <f>SUM(F18:F29)</f>
        <v/>
      </c>
      <c r="G37" s="142">
        <f>SUM(G18:G29)</f>
        <v/>
      </c>
      <c r="H37" s="142">
        <f>SUM(H18:H29)</f>
        <v/>
      </c>
      <c r="I37" s="142">
        <f>SUM(I18:I29)</f>
        <v/>
      </c>
      <c r="J37" s="142">
        <f>SUM(J18:J36)</f>
        <v/>
      </c>
      <c r="K37" s="142" t="n"/>
      <c r="L37" s="142">
        <f>SUM(L18:L36)</f>
        <v/>
      </c>
    </row>
    <row r="38" ht="15.6" customHeight="1">
      <c r="A38" s="197" t="n"/>
      <c r="B38" s="195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</row>
    <row r="39" ht="15.6" customHeight="1">
      <c r="A39" s="34" t="n"/>
      <c r="B39" s="15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</row>
    <row r="40">
      <c r="A40" s="143" t="inlineStr">
        <is>
          <t>SERVIÇOS MÉDICOS</t>
        </is>
      </c>
      <c r="B40" s="144" t="inlineStr">
        <is>
          <t>Observações</t>
        </is>
      </c>
      <c r="C40" s="145" t="inlineStr">
        <is>
          <t>Atrasados</t>
        </is>
      </c>
      <c r="D40" s="496" t="n">
        <v>45658</v>
      </c>
      <c r="E40" s="496" t="n">
        <v>45689</v>
      </c>
      <c r="F40" s="496" t="n">
        <v>45717</v>
      </c>
      <c r="G40" s="496" t="n">
        <v>45748</v>
      </c>
      <c r="H40" s="496" t="n">
        <v>45778</v>
      </c>
      <c r="I40" s="496" t="n">
        <v>45809</v>
      </c>
      <c r="J40" s="496" t="n">
        <v>45839</v>
      </c>
      <c r="K40" s="496" t="n">
        <v>45870</v>
      </c>
      <c r="L40" s="147" t="inlineStr">
        <is>
          <t xml:space="preserve">Total </t>
        </is>
      </c>
    </row>
    <row r="41" ht="15.6" customHeight="1">
      <c r="A41" s="35" t="inlineStr">
        <is>
          <t>Plantões Médicos</t>
        </is>
      </c>
      <c r="B41" s="19" t="n"/>
      <c r="C41" s="7" t="n"/>
      <c r="D41" s="7" t="n"/>
      <c r="E41" s="7" t="n"/>
      <c r="F41" s="7" t="n"/>
      <c r="G41" s="7" t="n"/>
      <c r="H41" s="7" t="n"/>
      <c r="I41" s="500" t="n">
        <v>108172.25</v>
      </c>
      <c r="J41" s="37" t="n">
        <v>113000</v>
      </c>
      <c r="K41" s="153" t="n"/>
      <c r="L41" s="7">
        <f>SUM(C41:K41)</f>
        <v/>
      </c>
    </row>
    <row r="42" ht="15.6" customHeight="1">
      <c r="A42" s="35" t="inlineStr">
        <is>
          <t>Médico Vascular - Dr Samuel</t>
        </is>
      </c>
      <c r="B42" s="19" t="n"/>
      <c r="C42" s="7" t="n"/>
      <c r="D42" s="7" t="n"/>
      <c r="E42" s="7" t="n"/>
      <c r="F42" s="7" t="n"/>
      <c r="G42" s="7" t="n"/>
      <c r="H42" s="7" t="n"/>
      <c r="I42" s="7" t="n"/>
      <c r="J42" s="224" t="n">
        <v>4350</v>
      </c>
      <c r="K42" s="153" t="n"/>
      <c r="L42" s="7">
        <f>SUM(C42:K42)</f>
        <v/>
      </c>
    </row>
    <row r="43" ht="15.6" customHeight="1">
      <c r="A43" s="35" t="inlineStr">
        <is>
          <t>Médico Vascular - Dr Daniel</t>
        </is>
      </c>
      <c r="B43" s="19" t="n"/>
      <c r="C43" s="7" t="n"/>
      <c r="D43" s="7" t="n"/>
      <c r="E43" s="7" t="n"/>
      <c r="F43" s="7" t="n"/>
      <c r="G43" s="7" t="n"/>
      <c r="H43" s="7" t="n"/>
      <c r="I43" s="7" t="n"/>
      <c r="J43" s="33" t="n"/>
      <c r="K43" s="153" t="n">
        <v>2131.05</v>
      </c>
      <c r="L43" s="7" t="n"/>
    </row>
    <row r="44" ht="15.6" customHeight="1">
      <c r="A44" s="38" t="inlineStr">
        <is>
          <t>Dra Liane - Médica do Trabalho</t>
        </is>
      </c>
      <c r="B44" s="20" t="n"/>
      <c r="C44" s="7" t="n"/>
      <c r="D44" s="7" t="n"/>
      <c r="E44" s="7" t="n"/>
      <c r="F44" s="7" t="n"/>
      <c r="G44" s="7" t="n"/>
      <c r="H44" s="7" t="n"/>
      <c r="I44" s="7" t="n"/>
      <c r="J44" s="445" t="n"/>
      <c r="K44" s="446" t="n"/>
      <c r="L44" s="7">
        <f>SUM(C44:K44)</f>
        <v/>
      </c>
    </row>
    <row r="45" ht="15.6" customHeight="1">
      <c r="A45" s="38" t="n"/>
      <c r="B45" s="20" t="n"/>
      <c r="C45" s="7" t="n"/>
      <c r="D45" s="7" t="n"/>
      <c r="E45" s="7" t="n"/>
      <c r="F45" s="7" t="n"/>
      <c r="G45" s="7" t="n"/>
      <c r="H45" s="7" t="n"/>
      <c r="I45" s="7" t="n"/>
      <c r="J45" s="153" t="n"/>
      <c r="K45" s="153" t="n"/>
      <c r="L45" s="7" t="n"/>
    </row>
    <row r="46" ht="15.6" customHeight="1">
      <c r="A46" s="151" t="inlineStr">
        <is>
          <t>TOTAL - Médicos</t>
        </is>
      </c>
      <c r="B46" s="152" t="n"/>
      <c r="C46" s="142">
        <f>SUM(C41:C45)</f>
        <v/>
      </c>
      <c r="D46" s="142">
        <f>SUM(D41:D45)</f>
        <v/>
      </c>
      <c r="E46" s="142">
        <f>SUM(E41:E45)</f>
        <v/>
      </c>
      <c r="F46" s="142">
        <f>SUM(F41:F45)</f>
        <v/>
      </c>
      <c r="G46" s="142">
        <f>SUM(G41:G45)</f>
        <v/>
      </c>
      <c r="H46" s="142">
        <f>SUM(H41:H45)</f>
        <v/>
      </c>
      <c r="I46" s="142">
        <f>SUM(I41:I45)</f>
        <v/>
      </c>
      <c r="J46" s="142">
        <f>SUM(J41:J45)</f>
        <v/>
      </c>
      <c r="K46" s="142" t="n"/>
      <c r="L46" s="142">
        <f>SUM(L41:L45)</f>
        <v/>
      </c>
    </row>
    <row r="47" ht="15.6" customHeight="1">
      <c r="A47" s="197" t="n"/>
      <c r="B47" s="195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</row>
    <row r="48" ht="15.6" customHeight="1">
      <c r="A48" s="34" t="n"/>
      <c r="B48" s="15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</row>
    <row r="49">
      <c r="A49" s="169" t="inlineStr">
        <is>
          <t>FOLHA DE PAGAMENTO</t>
        </is>
      </c>
      <c r="B49" s="145" t="inlineStr">
        <is>
          <t>Observações</t>
        </is>
      </c>
      <c r="C49" s="145" t="inlineStr">
        <is>
          <t>Atrasados</t>
        </is>
      </c>
      <c r="D49" s="496" t="n">
        <v>45658</v>
      </c>
      <c r="E49" s="496" t="n">
        <v>45689</v>
      </c>
      <c r="F49" s="496" t="n">
        <v>45717</v>
      </c>
      <c r="G49" s="496" t="n">
        <v>45748</v>
      </c>
      <c r="H49" s="496" t="n">
        <v>45778</v>
      </c>
      <c r="I49" s="496" t="n">
        <v>45809</v>
      </c>
      <c r="J49" s="496" t="n">
        <v>45839</v>
      </c>
      <c r="K49" s="496" t="n">
        <v>45870</v>
      </c>
      <c r="L49" s="147" t="inlineStr">
        <is>
          <t xml:space="preserve">Total </t>
        </is>
      </c>
    </row>
    <row r="50">
      <c r="A50" s="115" t="inlineStr">
        <is>
          <t>Folha SOS</t>
        </is>
      </c>
      <c r="B50" s="17" t="inlineStr">
        <is>
          <t>Comp. 07/2025</t>
        </is>
      </c>
      <c r="C50" s="113" t="n"/>
      <c r="D50" s="113" t="n"/>
      <c r="E50" s="113" t="n"/>
      <c r="F50" s="113" t="n"/>
      <c r="G50" s="113" t="n"/>
      <c r="H50" s="113" t="n"/>
      <c r="I50" s="113" t="n"/>
      <c r="J50" s="224" t="n">
        <v>140466</v>
      </c>
      <c r="K50" s="441" t="n">
        <v>139675</v>
      </c>
      <c r="L50" s="223">
        <f>SUM(C50:J50)</f>
        <v/>
      </c>
    </row>
    <row r="51">
      <c r="A51" s="115" t="inlineStr">
        <is>
          <t>Folha LEAL</t>
        </is>
      </c>
      <c r="B51" s="17" t="inlineStr">
        <is>
          <t>Comp. 07/2025</t>
        </is>
      </c>
      <c r="C51" s="113" t="n"/>
      <c r="D51" s="113" t="n"/>
      <c r="E51" s="113" t="n"/>
      <c r="F51" s="113" t="n"/>
      <c r="G51" s="113" t="n"/>
      <c r="H51" s="113" t="n"/>
      <c r="I51" s="113" t="n"/>
      <c r="J51" s="224" t="n">
        <v>2454</v>
      </c>
      <c r="K51" s="441" t="n">
        <v>3229</v>
      </c>
      <c r="L51" s="223">
        <f>SUM(C51:J51)</f>
        <v/>
      </c>
    </row>
    <row r="52">
      <c r="A52" s="115" t="inlineStr">
        <is>
          <t>Férias SOS / Leal</t>
        </is>
      </c>
      <c r="B52" s="17" t="inlineStr">
        <is>
          <t>Comp. 07/2025</t>
        </is>
      </c>
      <c r="C52" s="113" t="n"/>
      <c r="D52" s="113" t="n"/>
      <c r="E52" s="113" t="n"/>
      <c r="F52" s="113" t="n"/>
      <c r="G52" s="113" t="n"/>
      <c r="H52" s="113" t="n"/>
      <c r="I52" s="113" t="n"/>
      <c r="J52" s="224" t="n">
        <v>20273</v>
      </c>
      <c r="K52" s="441" t="n"/>
      <c r="L52" s="223">
        <f>SUM(C52:J52)</f>
        <v/>
      </c>
    </row>
    <row r="53">
      <c r="A53" s="115" t="inlineStr">
        <is>
          <t>VR Alimentação  Leal e SOS</t>
        </is>
      </c>
      <c r="B53" s="17" t="inlineStr">
        <is>
          <t>Comp. 07/2025</t>
        </is>
      </c>
      <c r="C53" s="113" t="n"/>
      <c r="D53" s="113" t="n"/>
      <c r="E53" s="113" t="n"/>
      <c r="F53" s="113" t="n"/>
      <c r="G53" s="113" t="n"/>
      <c r="H53" s="113" t="n"/>
      <c r="I53" s="113" t="n"/>
      <c r="J53" s="224" t="n">
        <v>17382.2</v>
      </c>
      <c r="K53" s="441" t="n"/>
      <c r="L53" s="223">
        <f>SUM(C53:J53)</f>
        <v/>
      </c>
    </row>
    <row r="54">
      <c r="A54" s="39" t="inlineStr">
        <is>
          <t>VR Alimentação  feira SOS</t>
        </is>
      </c>
      <c r="B54" s="17" t="inlineStr">
        <is>
          <t>Comp. 07/2025</t>
        </is>
      </c>
      <c r="C54" s="113" t="n"/>
      <c r="D54" s="113" t="n"/>
      <c r="E54" s="113" t="n"/>
      <c r="F54" s="113" t="n"/>
      <c r="G54" s="113" t="n"/>
      <c r="H54" s="113" t="n"/>
      <c r="I54" s="113" t="n"/>
      <c r="J54" s="224" t="n">
        <v>5000</v>
      </c>
      <c r="K54" s="441" t="n"/>
      <c r="L54" s="223">
        <f>SUM(C54:J54)</f>
        <v/>
      </c>
    </row>
    <row r="55">
      <c r="A55" s="422" t="inlineStr">
        <is>
          <t>Combustivel</t>
        </is>
      </c>
      <c r="B55" s="17" t="inlineStr">
        <is>
          <t>Comp. 07/2025</t>
        </is>
      </c>
      <c r="C55" s="113" t="n"/>
      <c r="D55" s="113" t="n"/>
      <c r="E55" s="113" t="n"/>
      <c r="F55" s="113" t="n"/>
      <c r="G55" s="113" t="n"/>
      <c r="H55" s="113" t="n"/>
      <c r="I55" s="113" t="n"/>
      <c r="J55" s="224" t="n">
        <v>990</v>
      </c>
      <c r="K55" s="441" t="n"/>
      <c r="L55" s="223">
        <f>SUM(C55:J55)</f>
        <v/>
      </c>
    </row>
    <row r="56">
      <c r="A56" s="115" t="inlineStr">
        <is>
          <t xml:space="preserve">Vale Transporte </t>
        </is>
      </c>
      <c r="B56" s="17" t="inlineStr">
        <is>
          <t>Comp. 07/2025</t>
        </is>
      </c>
      <c r="C56" s="113" t="n"/>
      <c r="D56" s="113" t="n"/>
      <c r="E56" s="113" t="n"/>
      <c r="F56" s="113" t="n"/>
      <c r="G56" s="113" t="n"/>
      <c r="H56" s="113" t="n"/>
      <c r="I56" s="113" t="n"/>
      <c r="J56" s="224" t="n">
        <v>2200</v>
      </c>
      <c r="K56" s="441" t="n"/>
      <c r="L56" s="223">
        <f>SUM(C56:J56)</f>
        <v/>
      </c>
    </row>
    <row r="57">
      <c r="A57" s="115" t="inlineStr">
        <is>
          <t xml:space="preserve">Bradesco Odonto </t>
        </is>
      </c>
      <c r="B57" s="17" t="inlineStr">
        <is>
          <t>Comp. 07/2025 (Venc. 21/07/2025)</t>
        </is>
      </c>
      <c r="C57" s="113" t="n"/>
      <c r="D57" s="113" t="n"/>
      <c r="E57" s="113" t="n"/>
      <c r="F57" s="113" t="n"/>
      <c r="G57" s="113" t="n"/>
      <c r="H57" s="113" t="n"/>
      <c r="I57" s="113" t="n"/>
      <c r="J57" s="224" t="n">
        <v>935.3</v>
      </c>
      <c r="K57" s="441" t="n">
        <v>935.3</v>
      </c>
      <c r="L57" s="223">
        <f>SUM(C57:J57)</f>
        <v/>
      </c>
    </row>
    <row r="58">
      <c r="A58" s="115" t="inlineStr">
        <is>
          <t>Seguro de vida</t>
        </is>
      </c>
      <c r="B58" s="17" t="inlineStr">
        <is>
          <t>Comp. 08/2025</t>
        </is>
      </c>
      <c r="C58" s="113" t="n"/>
      <c r="D58" s="113" t="n"/>
      <c r="E58" s="113" t="n"/>
      <c r="F58" s="113" t="n"/>
      <c r="G58" s="113" t="n"/>
      <c r="H58" s="113" t="n"/>
      <c r="I58" s="113" t="n"/>
      <c r="J58" s="224" t="n">
        <v>909.04</v>
      </c>
      <c r="K58" s="441" t="n">
        <v>909.04</v>
      </c>
      <c r="L58" s="223">
        <f>SUM(C58:J58)</f>
        <v/>
      </c>
    </row>
    <row r="59">
      <c r="A59" s="115" t="inlineStr">
        <is>
          <t>Seguro de vida</t>
        </is>
      </c>
      <c r="B59" s="17" t="inlineStr">
        <is>
          <t>Comp. 07/2025</t>
        </is>
      </c>
      <c r="C59" s="113" t="n"/>
      <c r="D59" s="113" t="n"/>
      <c r="E59" s="113" t="n"/>
      <c r="F59" s="113" t="n"/>
      <c r="G59" s="113" t="n"/>
      <c r="H59" s="113" t="n"/>
      <c r="I59" s="113" t="n"/>
      <c r="J59" s="224" t="n">
        <v>891.22</v>
      </c>
      <c r="K59" s="441" t="n"/>
      <c r="L59" s="223">
        <f>SUM(C59:J59)</f>
        <v/>
      </c>
    </row>
    <row r="60">
      <c r="A60" s="115" t="inlineStr">
        <is>
          <t xml:space="preserve">UNICOOP </t>
        </is>
      </c>
      <c r="B60" s="17" t="inlineStr">
        <is>
          <t>Comp. 07/2025</t>
        </is>
      </c>
      <c r="C60" s="113" t="n"/>
      <c r="D60" s="113" t="n"/>
      <c r="E60" s="113" t="n"/>
      <c r="F60" s="114" t="n"/>
      <c r="G60" s="113" t="n"/>
      <c r="H60" s="113" t="n"/>
      <c r="I60" s="113" t="n"/>
      <c r="J60" s="244" t="n">
        <v>22728.9</v>
      </c>
      <c r="K60" s="441" t="n">
        <v>21368.8</v>
      </c>
      <c r="L60" s="223">
        <f>SUM(C60:J60)</f>
        <v/>
      </c>
    </row>
    <row r="61">
      <c r="A61" s="154" t="inlineStr">
        <is>
          <t>SATENPE (ACORDO)</t>
        </is>
      </c>
      <c r="B61" s="17" t="inlineStr">
        <is>
          <t>Pagar atrasados 3836,40</t>
        </is>
      </c>
      <c r="C61" s="155" t="n"/>
      <c r="D61" s="155" t="n">
        <v>726</v>
      </c>
      <c r="E61" s="155" t="n">
        <v>819.72</v>
      </c>
      <c r="F61" s="155" t="n">
        <v>819.72</v>
      </c>
      <c r="G61" s="155" t="n">
        <v>819.72</v>
      </c>
      <c r="H61" s="155" t="n">
        <v>819.72</v>
      </c>
      <c r="I61" s="155" t="n">
        <v>819.72</v>
      </c>
      <c r="J61" s="155" t="n">
        <v>3836.4</v>
      </c>
      <c r="K61" s="155" t="n">
        <v>819.72</v>
      </c>
      <c r="L61" s="112">
        <f>SUM(C61:K61)</f>
        <v/>
      </c>
    </row>
    <row r="62">
      <c r="A62" s="116" t="inlineStr">
        <is>
          <t xml:space="preserve">SINDHOSPE </t>
        </is>
      </c>
      <c r="B62" s="3" t="n"/>
      <c r="C62" s="117" t="n"/>
      <c r="D62" s="118" t="n"/>
      <c r="E62" s="118" t="n"/>
      <c r="F62" s="118" t="n"/>
      <c r="G62" s="118" t="n"/>
      <c r="H62" s="118" t="n"/>
      <c r="I62" s="118" t="n"/>
      <c r="J62" s="118" t="n"/>
      <c r="K62" s="118" t="n"/>
      <c r="L62" s="112">
        <f>SUM(C62:H62)</f>
        <v/>
      </c>
    </row>
    <row r="63">
      <c r="A63" s="119" t="inlineStr">
        <is>
          <t>TOTAL - Folha de Pagamento</t>
        </is>
      </c>
      <c r="B63" s="120" t="n"/>
      <c r="C63" s="121">
        <f>SUM(C50:C62)</f>
        <v/>
      </c>
      <c r="D63" s="121">
        <f>SUM(D50:D62)</f>
        <v/>
      </c>
      <c r="E63" s="121">
        <f>SUM(E50:E62)</f>
        <v/>
      </c>
      <c r="F63" s="121">
        <f>SUM(F50:F62)</f>
        <v/>
      </c>
      <c r="G63" s="121">
        <f>SUM(G50:G62)</f>
        <v/>
      </c>
      <c r="H63" s="121">
        <f>SUM(H50:H62)</f>
        <v/>
      </c>
      <c r="I63" s="121">
        <f>SUM(I50:I62)</f>
        <v/>
      </c>
      <c r="J63" s="121">
        <f>SUM(J50:J62)</f>
        <v/>
      </c>
      <c r="K63" s="121" t="n"/>
      <c r="L63" s="121">
        <f>SUM(L50:L62)</f>
        <v/>
      </c>
    </row>
    <row r="64">
      <c r="A64" s="123" t="n"/>
      <c r="B64" s="124" t="n"/>
      <c r="C64" s="125" t="n"/>
      <c r="D64" s="125" t="n"/>
      <c r="E64" s="125" t="n"/>
      <c r="F64" s="125" t="n"/>
      <c r="G64" s="125" t="n"/>
      <c r="H64" s="125" t="n"/>
      <c r="I64" s="125" t="n"/>
      <c r="J64" s="125" t="n"/>
      <c r="K64" s="125" t="n"/>
      <c r="L64" s="125" t="n"/>
    </row>
    <row r="65">
      <c r="A65" s="123" t="n"/>
      <c r="B65" s="124" t="n"/>
      <c r="C65" s="125" t="n"/>
      <c r="D65" s="125" t="n"/>
      <c r="E65" s="125" t="n"/>
      <c r="F65" s="125" t="n"/>
      <c r="G65" s="125" t="n"/>
      <c r="H65" s="125" t="n"/>
      <c r="I65" s="125" t="n"/>
      <c r="J65" s="125" t="n"/>
      <c r="K65" s="125" t="n"/>
      <c r="L65" s="125" t="n"/>
    </row>
    <row r="66">
      <c r="A66" s="169" t="inlineStr">
        <is>
          <t>DESPESAS ADMINISTRATIVAS</t>
        </is>
      </c>
      <c r="B66" s="145" t="inlineStr">
        <is>
          <t>Observações</t>
        </is>
      </c>
      <c r="C66" s="145" t="inlineStr">
        <is>
          <t>Atrasados</t>
        </is>
      </c>
      <c r="D66" s="146">
        <f>D49</f>
        <v/>
      </c>
      <c r="E66" s="146">
        <f>E49</f>
        <v/>
      </c>
      <c r="F66" s="146">
        <f>F49</f>
        <v/>
      </c>
      <c r="G66" s="146">
        <f>G49</f>
        <v/>
      </c>
      <c r="H66" s="146">
        <f>H49</f>
        <v/>
      </c>
      <c r="I66" s="146">
        <f>I49</f>
        <v/>
      </c>
      <c r="J66" s="146">
        <f>J49</f>
        <v/>
      </c>
      <c r="K66" s="146">
        <f>K49</f>
        <v/>
      </c>
      <c r="L66" s="147" t="inlineStr">
        <is>
          <t xml:space="preserve">Total </t>
        </is>
      </c>
    </row>
    <row r="67">
      <c r="A67" s="115" t="inlineStr">
        <is>
          <t>CIEE</t>
        </is>
      </c>
      <c r="B67" s="3" t="inlineStr">
        <is>
          <t>comp. 07 /2025</t>
        </is>
      </c>
      <c r="C67" s="114" t="n"/>
      <c r="D67" s="447" t="n"/>
      <c r="E67" s="447" t="n"/>
      <c r="F67" s="447" t="n"/>
      <c r="G67" s="447" t="n"/>
      <c r="H67" s="447" t="n"/>
      <c r="I67" s="447" t="n"/>
      <c r="J67" s="433" t="n">
        <v>198.86</v>
      </c>
      <c r="K67" s="449" t="n">
        <v>198.86</v>
      </c>
      <c r="L67" s="238">
        <f>SUM(C67:J67)</f>
        <v/>
      </c>
    </row>
    <row r="68">
      <c r="A68" s="115" t="inlineStr">
        <is>
          <t xml:space="preserve">Claro </t>
        </is>
      </c>
      <c r="B68" s="3" t="inlineStr">
        <is>
          <t>Comp. 07/2025</t>
        </is>
      </c>
      <c r="C68" s="113" t="n"/>
      <c r="D68" s="113" t="n"/>
      <c r="E68" s="113" t="n"/>
      <c r="F68" s="113" t="n"/>
      <c r="G68" s="113" t="n"/>
      <c r="H68" s="113" t="n"/>
      <c r="I68" s="113" t="n"/>
      <c r="J68" s="441" t="n"/>
      <c r="K68" s="441" t="n">
        <v>7</v>
      </c>
      <c r="L68" s="238">
        <f>SUM(C68:J68)</f>
        <v/>
      </c>
    </row>
    <row r="69">
      <c r="A69" s="115" t="inlineStr">
        <is>
          <t>Conecta Ponto</t>
        </is>
      </c>
      <c r="B69" s="3" t="inlineStr">
        <is>
          <t>Comp. 07/2025</t>
        </is>
      </c>
      <c r="C69" s="113" t="n"/>
      <c r="D69" s="113" t="n"/>
      <c r="E69" s="113" t="n"/>
      <c r="F69" s="113" t="n"/>
      <c r="G69" s="113" t="n"/>
      <c r="H69" s="113" t="n"/>
      <c r="I69" s="113" t="n"/>
      <c r="J69" s="434" t="n">
        <v>637.21</v>
      </c>
      <c r="K69" s="441" t="n">
        <v>613.1799999999999</v>
      </c>
      <c r="L69" s="238">
        <f>SUM(C69:J69)</f>
        <v/>
      </c>
    </row>
    <row r="70">
      <c r="A70" s="115" t="inlineStr">
        <is>
          <t>MILPRINT</t>
        </is>
      </c>
      <c r="B70" s="3" t="inlineStr">
        <is>
          <t>Comp. 07/2025</t>
        </is>
      </c>
      <c r="C70" s="113" t="n"/>
      <c r="D70" s="113" t="n"/>
      <c r="E70" s="113" t="n"/>
      <c r="F70" s="113" t="n"/>
      <c r="G70" s="113" t="n"/>
      <c r="H70" s="113" t="n"/>
      <c r="I70" s="113" t="n"/>
      <c r="J70" s="434" t="n">
        <v>900</v>
      </c>
      <c r="K70" s="441" t="n">
        <v>900</v>
      </c>
      <c r="L70" s="238">
        <f>SUM(C70:J70)</f>
        <v/>
      </c>
    </row>
    <row r="71">
      <c r="A71" s="115" t="inlineStr">
        <is>
          <t>Nephrosys</t>
        </is>
      </c>
      <c r="B71" s="3" t="inlineStr">
        <is>
          <t>Ccomp. 07/2025</t>
        </is>
      </c>
      <c r="C71" s="113" t="n"/>
      <c r="D71" s="113" t="n"/>
      <c r="E71" s="113" t="n"/>
      <c r="F71" s="113" t="n"/>
      <c r="G71" s="113" t="n"/>
      <c r="H71" s="113" t="n"/>
      <c r="I71" s="113" t="n"/>
      <c r="J71" s="434" t="n">
        <v>2168.89</v>
      </c>
      <c r="K71" s="441" t="n">
        <v>2168.89</v>
      </c>
      <c r="L71" s="238">
        <f>SUM(C71:J71)</f>
        <v/>
      </c>
    </row>
    <row r="72">
      <c r="A72" s="115" t="inlineStr">
        <is>
          <t xml:space="preserve">Omie - SOS </t>
        </is>
      </c>
      <c r="B72" s="3" t="n"/>
      <c r="C72" s="113" t="n"/>
      <c r="D72" s="113" t="n"/>
      <c r="E72" s="113" t="n"/>
      <c r="F72" s="113" t="n"/>
      <c r="G72" s="113" t="n"/>
      <c r="H72" s="113" t="n"/>
      <c r="I72" s="113" t="n"/>
      <c r="J72" s="434" t="n"/>
      <c r="K72" s="441" t="n"/>
      <c r="L72" s="238">
        <f>SUM(C72:J72)</f>
        <v/>
      </c>
    </row>
    <row r="73">
      <c r="A73" s="115" t="inlineStr">
        <is>
          <t>Omie - LEAL</t>
        </is>
      </c>
      <c r="B73" s="3" t="n"/>
      <c r="C73" s="113" t="n"/>
      <c r="D73" s="113" t="n"/>
      <c r="E73" s="113" t="n"/>
      <c r="F73" s="113" t="n"/>
      <c r="G73" s="113" t="n"/>
      <c r="H73" s="113" t="n"/>
      <c r="I73" s="113" t="n"/>
      <c r="J73" s="434" t="n">
        <v>134.2</v>
      </c>
      <c r="K73" s="441" t="n"/>
      <c r="L73" s="238">
        <f>SUM(C73:J73)</f>
        <v/>
      </c>
    </row>
    <row r="74">
      <c r="A74" s="115" t="inlineStr">
        <is>
          <t xml:space="preserve">Oxente Net - F5 Soluçoes </t>
        </is>
      </c>
      <c r="B74" s="3" t="inlineStr">
        <is>
          <t>Comp.07/2025</t>
        </is>
      </c>
      <c r="C74" s="113" t="n"/>
      <c r="D74" s="113" t="n"/>
      <c r="E74" s="113" t="n"/>
      <c r="F74" s="113" t="n"/>
      <c r="G74" s="113" t="n"/>
      <c r="H74" s="113" t="n"/>
      <c r="I74" s="113" t="n"/>
      <c r="J74" s="434" t="n">
        <v>199</v>
      </c>
      <c r="K74" s="441" t="n">
        <v>199</v>
      </c>
      <c r="L74" s="238">
        <f>SUM(C74:J74)</f>
        <v/>
      </c>
    </row>
    <row r="75">
      <c r="A75" s="115" t="inlineStr">
        <is>
          <t xml:space="preserve">Sindhosp </t>
        </is>
      </c>
      <c r="B75" s="3" t="n"/>
      <c r="C75" s="113" t="n"/>
      <c r="D75" s="113" t="n"/>
      <c r="E75" s="113" t="n"/>
      <c r="F75" s="113" t="n"/>
      <c r="G75" s="113" t="n"/>
      <c r="H75" s="113" t="n"/>
      <c r="I75" s="113" t="n"/>
      <c r="J75" s="434" t="n"/>
      <c r="K75" s="441" t="n"/>
      <c r="L75" s="238">
        <f>SUM(C75:J75)</f>
        <v/>
      </c>
    </row>
    <row r="76">
      <c r="A76" s="115" t="inlineStr">
        <is>
          <t>Vip Informática</t>
        </is>
      </c>
      <c r="B76" s="448" t="inlineStr">
        <is>
          <t>Parcela 8/10 parce. 01/03 venc 15/06 15/07 e 15/08)</t>
        </is>
      </c>
      <c r="C76" s="113" t="n"/>
      <c r="D76" s="113" t="n"/>
      <c r="E76" s="113" t="n"/>
      <c r="F76" s="113" t="n"/>
      <c r="G76" s="113" t="n"/>
      <c r="H76" s="113" t="n"/>
      <c r="I76" s="113" t="n"/>
      <c r="J76" s="434" t="n">
        <v>194.49</v>
      </c>
      <c r="K76" s="441" t="n">
        <v>194.49</v>
      </c>
      <c r="L76" s="238">
        <f>SUM(C76:J76)</f>
        <v/>
      </c>
    </row>
    <row r="77">
      <c r="A77" s="116" t="inlineStr">
        <is>
          <t>CREMEPE</t>
        </is>
      </c>
      <c r="B77" s="5" t="inlineStr">
        <is>
          <t>TAXA</t>
        </is>
      </c>
      <c r="C77" s="447" t="n"/>
      <c r="D77" s="447" t="n"/>
      <c r="E77" s="447" t="n"/>
      <c r="F77" s="447" t="n"/>
      <c r="G77" s="447" t="n"/>
      <c r="H77" s="113" t="n"/>
      <c r="I77" s="113" t="n"/>
      <c r="J77" s="434" t="n">
        <v>163</v>
      </c>
      <c r="K77" s="113" t="n"/>
      <c r="L77" s="238">
        <f>SUM(C77:J77)</f>
        <v/>
      </c>
    </row>
    <row r="78">
      <c r="A78" s="119" t="inlineStr">
        <is>
          <t>TOTAL - Despesas Administrativas</t>
        </is>
      </c>
      <c r="B78" s="120" t="n"/>
      <c r="C78" s="122">
        <f>SUM(C67:C76)</f>
        <v/>
      </c>
      <c r="D78" s="122">
        <f>SUM(D67:D76)</f>
        <v/>
      </c>
      <c r="E78" s="122">
        <f>SUM(E67:E77)</f>
        <v/>
      </c>
      <c r="F78" s="122">
        <f>SUM(F67:F77)</f>
        <v/>
      </c>
      <c r="G78" s="122">
        <f>SUM(G67:G77)</f>
        <v/>
      </c>
      <c r="H78" s="122">
        <f>SUM(H67:H77)</f>
        <v/>
      </c>
      <c r="I78" s="122">
        <f>SUM(I67:I77)</f>
        <v/>
      </c>
      <c r="J78" s="122">
        <f>SUM(J67:J76)</f>
        <v/>
      </c>
      <c r="K78" s="163" t="n"/>
      <c r="L78" s="122">
        <f>SUM(L67:L76)</f>
        <v/>
      </c>
    </row>
    <row r="79">
      <c r="A79" s="167" t="n"/>
      <c r="B79" s="166" t="n"/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</row>
    <row r="80">
      <c r="A80" s="123" t="n"/>
      <c r="B80" s="124" t="n"/>
      <c r="C80" s="125" t="n"/>
      <c r="D80" s="125" t="n"/>
      <c r="E80" s="125" t="n"/>
      <c r="F80" s="125" t="n"/>
      <c r="G80" s="125" t="n"/>
      <c r="H80" s="125" t="n"/>
      <c r="I80" s="125" t="n"/>
      <c r="J80" s="125" t="n"/>
      <c r="K80" s="125" t="n"/>
      <c r="L80" s="125" t="n"/>
    </row>
    <row r="81">
      <c r="A81" s="157" t="inlineStr">
        <is>
          <t>SERVIÇOS UNIMED</t>
        </is>
      </c>
      <c r="B81" s="144" t="inlineStr">
        <is>
          <t>Observações</t>
        </is>
      </c>
      <c r="C81" s="145" t="inlineStr">
        <is>
          <t>Atrasados</t>
        </is>
      </c>
      <c r="D81" s="496" t="n">
        <v>45658</v>
      </c>
      <c r="E81" s="496" t="n">
        <v>45689</v>
      </c>
      <c r="F81" s="496" t="n">
        <v>45717</v>
      </c>
      <c r="G81" s="496" t="n">
        <v>45748</v>
      </c>
      <c r="H81" s="496" t="n">
        <v>45778</v>
      </c>
      <c r="I81" s="496" t="n">
        <v>45809</v>
      </c>
      <c r="J81" s="496" t="n">
        <v>45839</v>
      </c>
      <c r="K81" s="496" t="n">
        <v>45870</v>
      </c>
      <c r="L81" s="147" t="inlineStr">
        <is>
          <t xml:space="preserve">Total </t>
        </is>
      </c>
    </row>
    <row r="82">
      <c r="A82" s="160" t="inlineStr">
        <is>
          <t>Unimed Plano de Saúde SOS + Leal - Mensalidade</t>
        </is>
      </c>
      <c r="B82" s="16" t="inlineStr">
        <is>
          <t>Vencimento dia 25</t>
        </is>
      </c>
      <c r="C82" s="16" t="n"/>
      <c r="D82" s="134" t="n"/>
      <c r="E82" s="134" t="n"/>
      <c r="F82" s="134" t="n"/>
      <c r="G82" s="134" t="n"/>
      <c r="H82" s="134" t="n"/>
      <c r="I82" s="134" t="n"/>
      <c r="J82" s="224" t="n">
        <v>24662.3</v>
      </c>
      <c r="K82" s="153" t="n">
        <v>24662.3</v>
      </c>
      <c r="L82" s="134">
        <f>SUM(C82:J82)</f>
        <v/>
      </c>
    </row>
    <row r="83">
      <c r="A83" s="450" t="inlineStr">
        <is>
          <t>Unimed Plano de Saúde Angela</t>
        </is>
      </c>
      <c r="B83" s="17" t="inlineStr">
        <is>
          <t>Vencimento dia 25</t>
        </is>
      </c>
      <c r="C83" s="17" t="n"/>
      <c r="D83" s="134" t="n"/>
      <c r="E83" s="134" t="n"/>
      <c r="F83" s="134" t="n"/>
      <c r="G83" s="134" t="n"/>
      <c r="H83" s="134" t="n"/>
      <c r="I83" s="134" t="n"/>
      <c r="J83" s="224" t="n">
        <v>1158.49</v>
      </c>
      <c r="K83" s="441" t="n">
        <v>1158.49</v>
      </c>
      <c r="L83" s="134">
        <f>SUM(C83:J83)</f>
        <v/>
      </c>
    </row>
    <row r="84">
      <c r="A84" s="158" t="n"/>
      <c r="B84" s="16" t="n"/>
      <c r="C84" s="16" t="n"/>
      <c r="D84" s="134" t="n"/>
      <c r="E84" s="134" t="n"/>
      <c r="F84" s="134" t="n"/>
      <c r="G84" s="134" t="n"/>
      <c r="H84" s="134" t="n"/>
      <c r="I84" s="134" t="n"/>
      <c r="J84" s="134" t="n"/>
      <c r="K84" s="134" t="n"/>
      <c r="L84" s="134" t="n"/>
    </row>
    <row r="85">
      <c r="A85" s="159" t="inlineStr">
        <is>
          <t>TOTAL - Serviços Unimed</t>
        </is>
      </c>
      <c r="B85" s="152" t="n"/>
      <c r="C85" s="161">
        <f>SUM(C82:C84)</f>
        <v/>
      </c>
      <c r="D85" s="161">
        <f>SUM(D82:D84)</f>
        <v/>
      </c>
      <c r="E85" s="161">
        <f>SUM(E82:E84)</f>
        <v/>
      </c>
      <c r="F85" s="161">
        <f>SUM(F82:F84)</f>
        <v/>
      </c>
      <c r="G85" s="161">
        <f>SUM(G82:G84)</f>
        <v/>
      </c>
      <c r="H85" s="161">
        <f>SUM(H82:H84)</f>
        <v/>
      </c>
      <c r="I85" s="161">
        <f>SUM(I82:I84)</f>
        <v/>
      </c>
      <c r="J85" s="161">
        <f>SUM(J82:J84)</f>
        <v/>
      </c>
      <c r="K85" s="161" t="n"/>
      <c r="L85" s="161">
        <f>SUM(L82:L84)</f>
        <v/>
      </c>
    </row>
    <row r="86">
      <c r="A86" s="194" t="n"/>
      <c r="B86" s="195" t="n"/>
      <c r="C86" s="164" t="n"/>
      <c r="D86" s="164" t="n"/>
      <c r="E86" s="164" t="n"/>
      <c r="F86" s="164" t="n"/>
      <c r="G86" s="164" t="n"/>
      <c r="H86" s="164" t="n"/>
      <c r="I86" s="164" t="n"/>
      <c r="J86" s="164" t="n"/>
      <c r="K86" s="164" t="n"/>
      <c r="L86" s="164" t="n"/>
    </row>
    <row r="87">
      <c r="A87" s="123" t="n"/>
      <c r="B87" s="124" t="n"/>
      <c r="C87" s="125" t="n"/>
      <c r="D87" s="125" t="n"/>
      <c r="E87" s="125" t="n"/>
      <c r="F87" s="125" t="n"/>
      <c r="G87" s="125" t="n"/>
      <c r="H87" s="125" t="n"/>
      <c r="I87" s="125" t="n"/>
      <c r="J87" s="125" t="n"/>
      <c r="K87" s="125" t="n"/>
      <c r="L87" s="125" t="n"/>
    </row>
    <row r="88">
      <c r="A88" s="169" t="inlineStr">
        <is>
          <t>ÁGUA/ENERGIA</t>
        </is>
      </c>
      <c r="B88" s="145" t="inlineStr">
        <is>
          <t>Observações</t>
        </is>
      </c>
      <c r="C88" s="145" t="inlineStr">
        <is>
          <t>Atrasados</t>
        </is>
      </c>
      <c r="D88" s="496" t="n">
        <v>45658</v>
      </c>
      <c r="E88" s="496" t="n">
        <v>45689</v>
      </c>
      <c r="F88" s="496" t="n">
        <v>45717</v>
      </c>
      <c r="G88" s="496" t="n">
        <v>45748</v>
      </c>
      <c r="H88" s="496" t="n">
        <v>45778</v>
      </c>
      <c r="I88" s="496" t="n">
        <v>45809</v>
      </c>
      <c r="J88" s="496" t="n">
        <v>45839</v>
      </c>
      <c r="K88" s="496" t="n">
        <v>45870</v>
      </c>
      <c r="L88" s="147" t="inlineStr">
        <is>
          <t xml:space="preserve">Total </t>
        </is>
      </c>
    </row>
    <row r="89">
      <c r="A89" s="115" t="inlineStr">
        <is>
          <t xml:space="preserve">CELPE  </t>
        </is>
      </c>
      <c r="B89" s="5" t="n"/>
      <c r="C89" s="113" t="n"/>
      <c r="D89" s="127" t="n"/>
      <c r="E89" s="114" t="inlineStr">
        <is>
          <t xml:space="preserve"> </t>
        </is>
      </c>
      <c r="F89" s="127" t="n"/>
      <c r="G89" s="127" t="n"/>
      <c r="H89" s="127" t="n"/>
      <c r="I89" s="127" t="n"/>
      <c r="J89" s="242" t="n">
        <v>36358.03</v>
      </c>
      <c r="K89" s="127" t="n">
        <v>34802.02</v>
      </c>
      <c r="L89" s="223">
        <f>SUM(C89:J89)</f>
        <v/>
      </c>
    </row>
    <row r="90" ht="18" customHeight="1">
      <c r="A90" s="115" t="inlineStr">
        <is>
          <t>CELPE - Casa</t>
        </is>
      </c>
      <c r="B90" s="5" t="inlineStr">
        <is>
          <t>Comp. 04, 05 e 06/2025</t>
        </is>
      </c>
      <c r="C90" s="235" t="inlineStr">
        <is>
          <t xml:space="preserve">pagar os amarelos </t>
        </is>
      </c>
      <c r="D90" s="128" t="n"/>
      <c r="E90" s="128" t="n"/>
      <c r="F90" s="128" t="n"/>
      <c r="G90" s="243" t="n">
        <v>2090.63</v>
      </c>
      <c r="H90" s="128" t="n">
        <v>2607.67</v>
      </c>
      <c r="I90" s="128" t="n">
        <v>1907.81</v>
      </c>
      <c r="J90" s="128" t="n">
        <v>2129.34</v>
      </c>
      <c r="K90" s="128" t="n"/>
      <c r="L90" s="112">
        <f>SUM(C90:J90)</f>
        <v/>
      </c>
    </row>
    <row r="91" ht="19.2" customHeight="1">
      <c r="A91" s="115" t="inlineStr">
        <is>
          <t>Compesa</t>
        </is>
      </c>
      <c r="B91" s="5" t="inlineStr">
        <is>
          <t>Comp. 12/2024, 01,02,03,04 e 05/2025</t>
        </is>
      </c>
      <c r="C91" s="235" t="n">
        <v>1652.42</v>
      </c>
      <c r="D91" s="128" t="n">
        <v>2717.4</v>
      </c>
      <c r="E91" s="128" t="n">
        <v>880.54</v>
      </c>
      <c r="F91" s="128" t="n">
        <v>1167.72</v>
      </c>
      <c r="G91" s="128" t="n">
        <v>1292.15</v>
      </c>
      <c r="H91" s="128" t="n">
        <v>1583.71</v>
      </c>
      <c r="I91" s="128" t="n"/>
      <c r="J91" s="128" t="n"/>
      <c r="K91" s="128" t="n">
        <v>1656.31</v>
      </c>
      <c r="L91" s="112">
        <f>SUM(C91:K91)</f>
        <v/>
      </c>
    </row>
    <row r="92">
      <c r="A92" s="115" t="inlineStr">
        <is>
          <t>Compesa  - Casa</t>
        </is>
      </c>
      <c r="B92" s="5" t="inlineStr">
        <is>
          <t>Comp.04,05 e 06/2025</t>
        </is>
      </c>
      <c r="C92" s="113" t="n"/>
      <c r="D92" s="128" t="n"/>
      <c r="E92" s="128" t="n"/>
      <c r="F92" s="128" t="n"/>
      <c r="G92" s="243" t="n">
        <v>151.7</v>
      </c>
      <c r="H92" s="243" t="n">
        <v>166.55</v>
      </c>
      <c r="I92" s="243" t="n">
        <v>166.85</v>
      </c>
      <c r="J92" s="243" t="n">
        <v>26.87</v>
      </c>
      <c r="K92" s="128" t="n"/>
      <c r="L92" s="223">
        <f>SUM(C92:J92)</f>
        <v/>
      </c>
    </row>
    <row r="93">
      <c r="A93" s="115" t="inlineStr">
        <is>
          <t xml:space="preserve">Compesa  - Galpao </t>
        </is>
      </c>
      <c r="B93" s="5" t="inlineStr">
        <is>
          <t>Comp. 03/2025</t>
        </is>
      </c>
      <c r="C93" s="113" t="n"/>
      <c r="D93" s="128" t="n"/>
      <c r="E93" s="128" t="n"/>
      <c r="F93" s="128" t="n">
        <v>142.9</v>
      </c>
      <c r="G93" s="128" t="n"/>
      <c r="H93" s="128" t="n"/>
      <c r="I93" s="128" t="n"/>
      <c r="J93" s="128" t="n"/>
      <c r="K93" s="128" t="n"/>
      <c r="L93" s="113" t="n"/>
    </row>
    <row r="94">
      <c r="A94" s="119" t="inlineStr">
        <is>
          <t>TOTAL - Água/Enegia</t>
        </is>
      </c>
      <c r="B94" s="120" t="n"/>
      <c r="C94" s="122">
        <f>SUM(C89+C91+C92+C93)</f>
        <v/>
      </c>
      <c r="D94" s="122">
        <f>SUM(D89+D91+D92+D93)</f>
        <v/>
      </c>
      <c r="E94" s="122">
        <f>SUM(E89:E93)</f>
        <v/>
      </c>
      <c r="F94" s="122">
        <f>SUM(F89+F91+F92+F93)</f>
        <v/>
      </c>
      <c r="G94" s="122">
        <f>SUM(G89+G91+G92+G93)</f>
        <v/>
      </c>
      <c r="H94" s="122">
        <f>SUM(H89+H91+H92+H93)</f>
        <v/>
      </c>
      <c r="I94" s="122">
        <f>SUM(I89+I91+I92+I93)</f>
        <v/>
      </c>
      <c r="J94" s="122">
        <f>SUM(J89+J91+J92+J93)</f>
        <v/>
      </c>
      <c r="K94" s="122" t="n"/>
      <c r="L94" s="122">
        <f>SUM(L89+L91+L92+L93)</f>
        <v/>
      </c>
    </row>
    <row r="95">
      <c r="A95" s="167" t="n"/>
      <c r="B95" s="166" t="n"/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</row>
    <row r="96">
      <c r="A96" s="123" t="n"/>
      <c r="B96" s="124" t="n"/>
      <c r="C96" s="125" t="n"/>
      <c r="D96" s="125" t="n"/>
      <c r="E96" s="125" t="n"/>
      <c r="F96" s="125" t="n"/>
      <c r="G96" s="125" t="n"/>
      <c r="H96" s="125" t="n"/>
      <c r="I96" s="125" t="n"/>
      <c r="J96" s="125" t="n"/>
      <c r="K96" s="125" t="n"/>
      <c r="L96" s="125" t="n"/>
    </row>
    <row r="97">
      <c r="A97" s="169" t="inlineStr">
        <is>
          <t>IMPOSTOS SOS - MENSAL</t>
        </is>
      </c>
      <c r="B97" s="145" t="inlineStr">
        <is>
          <t>Observações</t>
        </is>
      </c>
      <c r="C97" s="145" t="inlineStr">
        <is>
          <t>Atrasados</t>
        </is>
      </c>
      <c r="D97" s="496" t="n">
        <v>45658</v>
      </c>
      <c r="E97" s="496" t="n">
        <v>45689</v>
      </c>
      <c r="F97" s="496" t="n">
        <v>45717</v>
      </c>
      <c r="G97" s="496" t="n">
        <v>45748</v>
      </c>
      <c r="H97" s="496" t="n">
        <v>45778</v>
      </c>
      <c r="I97" s="496" t="n">
        <v>45809</v>
      </c>
      <c r="J97" s="496" t="n">
        <v>45839</v>
      </c>
      <c r="K97" s="496" t="n">
        <v>45870</v>
      </c>
      <c r="L97" s="147" t="inlineStr">
        <is>
          <t xml:space="preserve">Total </t>
        </is>
      </c>
    </row>
    <row r="98">
      <c r="A98" s="40" t="inlineStr">
        <is>
          <t>ISS - Tomador</t>
        </is>
      </c>
      <c r="B98" s="454" t="inlineStr">
        <is>
          <t>Comp. 06/2025 (Venc. 10/07/2025)</t>
        </is>
      </c>
      <c r="C98" s="127" t="n"/>
      <c r="D98" s="447" t="n"/>
      <c r="E98" s="447" t="n"/>
      <c r="F98" s="447" t="n"/>
      <c r="G98" s="447" t="n"/>
      <c r="H98" s="447" t="n"/>
      <c r="I98" s="447" t="n"/>
      <c r="J98" s="501" t="n">
        <v>507.26</v>
      </c>
      <c r="K98" s="502" t="n">
        <v>303.1</v>
      </c>
      <c r="L98" s="223">
        <f>SUM(C98:J98)</f>
        <v/>
      </c>
    </row>
    <row r="99">
      <c r="A99" s="30" t="inlineStr">
        <is>
          <t>FGTS - SOS / nephro</t>
        </is>
      </c>
      <c r="B99" s="21" t="n"/>
      <c r="C99" s="126" t="n"/>
      <c r="D99" s="126" t="n"/>
      <c r="E99" s="127" t="n">
        <v>4228.76</v>
      </c>
      <c r="F99" s="127" t="n">
        <v>7303.22</v>
      </c>
      <c r="G99" s="126" t="n"/>
      <c r="H99" s="126" t="n"/>
      <c r="I99" s="126" t="n"/>
      <c r="J99" s="503" t="n">
        <v>15453</v>
      </c>
      <c r="K99" s="504" t="n"/>
      <c r="L99" s="112">
        <f>SUM(C99:J99)</f>
        <v/>
      </c>
    </row>
    <row r="100">
      <c r="A100" s="30" t="inlineStr">
        <is>
          <t>INSS - SOS / nephro</t>
        </is>
      </c>
      <c r="B100" s="21" t="n"/>
      <c r="C100" s="127" t="n"/>
      <c r="D100" s="127" t="n"/>
      <c r="E100" s="127" t="n">
        <v>19517.37</v>
      </c>
      <c r="F100" s="127" t="n">
        <v>33707.16</v>
      </c>
      <c r="G100" s="127" t="n"/>
      <c r="H100" s="127" t="n"/>
      <c r="I100" s="127" t="n"/>
      <c r="J100" s="505" t="n">
        <v>16800.49</v>
      </c>
      <c r="K100" s="506" t="n"/>
      <c r="L100" s="112">
        <f>SUM(C100:J100)</f>
        <v/>
      </c>
    </row>
    <row r="101">
      <c r="A101" s="170" t="inlineStr">
        <is>
          <t>FGTS -LEAL</t>
        </is>
      </c>
      <c r="B101" s="171" t="n"/>
      <c r="C101" s="172" t="n"/>
      <c r="D101" s="172" t="n"/>
      <c r="E101" s="172" t="n"/>
      <c r="F101" s="172" t="n"/>
      <c r="G101" s="172" t="n"/>
      <c r="H101" s="172" t="n"/>
      <c r="I101" s="374" t="n">
        <v>363.21</v>
      </c>
      <c r="J101" s="501" t="n">
        <v>349.04</v>
      </c>
      <c r="K101" s="502" t="n">
        <v>349.04</v>
      </c>
      <c r="L101" s="173">
        <f>SUM(C101:J101)</f>
        <v/>
      </c>
    </row>
    <row r="102">
      <c r="A102" s="170" t="inlineStr">
        <is>
          <t>INSS - LEAL</t>
        </is>
      </c>
      <c r="B102" s="171" t="n"/>
      <c r="C102" s="172" t="n"/>
      <c r="D102" s="172" t="n"/>
      <c r="E102" s="172" t="n"/>
      <c r="F102" s="172" t="n">
        <v>3583.63</v>
      </c>
      <c r="G102" s="172" t="n"/>
      <c r="H102" s="172" t="n"/>
      <c r="I102" s="374" t="n">
        <v>1601.13</v>
      </c>
      <c r="J102" s="501" t="n">
        <v>1538.22</v>
      </c>
      <c r="K102" s="502" t="n">
        <v>1538.22</v>
      </c>
      <c r="L102" s="173">
        <f>SUM(C102:K102)</f>
        <v/>
      </c>
    </row>
    <row r="103">
      <c r="A103" s="40" t="inlineStr">
        <is>
          <t>FGTS - SOS</t>
        </is>
      </c>
      <c r="B103" s="21" t="inlineStr">
        <is>
          <t>atrasados</t>
        </is>
      </c>
      <c r="C103" s="127" t="n"/>
      <c r="D103" s="127" t="n"/>
      <c r="E103" s="127" t="n"/>
      <c r="F103" s="127" t="n">
        <v>12286.86</v>
      </c>
      <c r="G103" s="127" t="n"/>
      <c r="H103" s="127" t="n">
        <v>47501.73</v>
      </c>
      <c r="I103" s="127" t="n"/>
      <c r="J103" s="507" t="n"/>
      <c r="K103" s="502" t="n"/>
      <c r="L103" s="112">
        <f>SUM(C103:J103)</f>
        <v/>
      </c>
    </row>
    <row r="104">
      <c r="A104" s="40" t="inlineStr">
        <is>
          <t>INSS - SOS</t>
        </is>
      </c>
      <c r="B104" s="21" t="n"/>
      <c r="C104" s="127" t="n"/>
      <c r="D104" s="127" t="n"/>
      <c r="E104" s="127" t="n"/>
      <c r="F104" s="127" t="n"/>
      <c r="G104" s="127" t="n"/>
      <c r="H104" s="127" t="n"/>
      <c r="I104" s="127" t="n"/>
      <c r="J104" s="507" t="n"/>
      <c r="K104" s="502" t="n"/>
      <c r="L104" s="112">
        <f>SUM(C104:J104)</f>
        <v/>
      </c>
    </row>
    <row r="105" ht="20.4" customHeight="1">
      <c r="A105" s="40" t="inlineStr">
        <is>
          <t>FGTS Rescisorio Angela Sampaio</t>
        </is>
      </c>
      <c r="B105" s="83" t="inlineStr">
        <is>
          <t>R$ 100.000,00 Entrada 30.000,00 (5parc. 14.000,00)</t>
        </is>
      </c>
      <c r="C105" s="127" t="n"/>
      <c r="D105" s="127" t="n"/>
      <c r="E105" s="127" t="n"/>
      <c r="F105" s="127" t="n"/>
      <c r="G105" s="127" t="n"/>
      <c r="H105" s="127" t="n"/>
      <c r="I105" s="127" t="n"/>
      <c r="J105" s="507" t="n">
        <v>14000</v>
      </c>
      <c r="K105" s="502" t="n">
        <v>14000</v>
      </c>
      <c r="L105" s="112">
        <f>SUM(C105:J105)</f>
        <v/>
      </c>
    </row>
    <row r="106">
      <c r="A106" s="368" t="inlineStr">
        <is>
          <t xml:space="preserve">FGTS  de Angela </t>
        </is>
      </c>
      <c r="B106" s="229" t="inlineStr">
        <is>
          <t>(Venc. 18/07/2025)</t>
        </is>
      </c>
      <c r="C106" s="230" t="n"/>
      <c r="D106" s="230" t="n"/>
      <c r="E106" s="230" t="n"/>
      <c r="F106" s="230" t="n"/>
      <c r="G106" s="230" t="n"/>
      <c r="H106" s="230" t="n"/>
      <c r="I106" s="230" t="n"/>
      <c r="J106" s="508" t="n">
        <v>6470.72</v>
      </c>
      <c r="L106" s="223">
        <f>SUM(C106:J106)</f>
        <v/>
      </c>
    </row>
    <row r="107">
      <c r="A107" s="228" t="inlineStr">
        <is>
          <t>RECEITA FEDERAL</t>
        </is>
      </c>
      <c r="B107" s="229" t="n"/>
      <c r="C107" s="230" t="n"/>
      <c r="D107" s="230" t="n"/>
      <c r="E107" s="230" t="n"/>
      <c r="F107" s="230" t="n"/>
      <c r="G107" s="230" t="n"/>
      <c r="H107" s="230" t="n"/>
      <c r="I107" s="230" t="n"/>
      <c r="J107" s="508" t="n">
        <v>36180.92</v>
      </c>
      <c r="K107" s="509" t="n"/>
      <c r="L107" s="232">
        <f>SUM(C107:J107)</f>
        <v/>
      </c>
    </row>
    <row r="108">
      <c r="A108" s="228" t="inlineStr">
        <is>
          <t>RECEITA FEDERAL Parc.</t>
        </is>
      </c>
      <c r="B108" s="229" t="n"/>
      <c r="C108" s="230" t="n"/>
      <c r="D108" s="230" t="n"/>
      <c r="E108" s="230" t="n"/>
      <c r="F108" s="230" t="n"/>
      <c r="G108" s="230" t="n"/>
      <c r="H108" s="230" t="n"/>
      <c r="I108" s="230" t="n"/>
      <c r="J108" s="508" t="n">
        <v>3215.93</v>
      </c>
      <c r="K108" s="509" t="n"/>
      <c r="L108" s="232">
        <f>SUM(C108:J108)</f>
        <v/>
      </c>
    </row>
    <row r="109">
      <c r="A109" s="228" t="inlineStr">
        <is>
          <t>RECEITA FEDERAL  Parc.</t>
        </is>
      </c>
      <c r="B109" s="229" t="n"/>
      <c r="C109" s="230" t="n"/>
      <c r="D109" s="230" t="n"/>
      <c r="E109" s="230" t="n"/>
      <c r="F109" s="230" t="n"/>
      <c r="G109" s="230" t="n"/>
      <c r="H109" s="230" t="n"/>
      <c r="I109" s="230" t="n"/>
      <c r="J109" s="508" t="n">
        <v>3215.93</v>
      </c>
      <c r="K109" s="509" t="n"/>
      <c r="L109" s="232">
        <f>SUM(C109:J109)</f>
        <v/>
      </c>
    </row>
    <row r="110">
      <c r="A110" s="228" t="inlineStr">
        <is>
          <t>DARF</t>
        </is>
      </c>
      <c r="B110" s="229" t="n"/>
      <c r="C110" s="230" t="n"/>
      <c r="D110" s="230" t="n"/>
      <c r="E110" s="230" t="n"/>
      <c r="F110" s="230" t="n"/>
      <c r="G110" s="230" t="n"/>
      <c r="H110" s="230" t="n"/>
      <c r="I110" s="230" t="n"/>
      <c r="J110" s="508" t="n">
        <v>967.51</v>
      </c>
      <c r="K110" s="509" t="n"/>
      <c r="L110" s="232">
        <f>SUM(C110:J110)</f>
        <v/>
      </c>
    </row>
    <row r="111">
      <c r="A111" s="228" t="inlineStr">
        <is>
          <t>PREF</t>
        </is>
      </c>
      <c r="B111" s="229" t="n"/>
      <c r="C111" s="230" t="n"/>
      <c r="D111" s="230" t="n"/>
      <c r="E111" s="230" t="n"/>
      <c r="F111" s="230" t="n"/>
      <c r="G111" s="230" t="n"/>
      <c r="H111" s="230" t="n"/>
      <c r="I111" s="230" t="n"/>
      <c r="J111" s="508" t="n"/>
      <c r="K111" s="509" t="n"/>
      <c r="L111" s="232" t="n"/>
    </row>
    <row r="112">
      <c r="A112" s="426" t="inlineStr">
        <is>
          <t>Darf</t>
        </is>
      </c>
      <c r="B112" s="427" t="n"/>
      <c r="C112" s="163" t="n"/>
      <c r="D112" s="163" t="n"/>
      <c r="E112" s="163" t="n"/>
      <c r="F112" s="163" t="n"/>
      <c r="G112" s="163" t="n"/>
      <c r="H112" s="163" t="n"/>
      <c r="I112" s="163" t="n"/>
      <c r="J112" s="509" t="n">
        <v>967.51</v>
      </c>
      <c r="K112" s="509" t="n"/>
      <c r="L112" s="134" t="n"/>
    </row>
    <row r="113">
      <c r="A113" s="426" t="inlineStr">
        <is>
          <t xml:space="preserve">Prefeitura </t>
        </is>
      </c>
      <c r="B113" s="427" t="inlineStr">
        <is>
          <t>Parcela 23/110</t>
        </is>
      </c>
      <c r="C113" s="163" t="n"/>
      <c r="D113" s="163" t="n"/>
      <c r="E113" s="163" t="n"/>
      <c r="F113" s="163" t="n"/>
      <c r="G113" s="163" t="n"/>
      <c r="H113" s="163" t="n"/>
      <c r="I113" s="163" t="n"/>
      <c r="J113" s="509" t="n">
        <v>40699.76</v>
      </c>
      <c r="K113" s="509" t="n"/>
      <c r="L113" s="134" t="n"/>
    </row>
    <row r="114">
      <c r="A114" s="426" t="inlineStr">
        <is>
          <t xml:space="preserve">PGFN - Receita </t>
        </is>
      </c>
      <c r="B114" s="427" t="n"/>
      <c r="C114" s="163" t="n"/>
      <c r="D114" s="163" t="n"/>
      <c r="E114" s="163" t="n"/>
      <c r="F114" s="163" t="n"/>
      <c r="G114" s="163" t="n"/>
      <c r="H114" s="163" t="n"/>
      <c r="I114" s="163" t="n"/>
      <c r="J114" s="509" t="n">
        <v>101294.08</v>
      </c>
      <c r="K114" s="509" t="n">
        <v>96357.44</v>
      </c>
      <c r="L114" s="134" t="n"/>
    </row>
    <row r="115">
      <c r="A115" s="426" t="inlineStr">
        <is>
          <t xml:space="preserve">PGFN - Receita </t>
        </is>
      </c>
      <c r="B115" s="427" t="n"/>
      <c r="C115" s="163" t="n"/>
      <c r="D115" s="163" t="n"/>
      <c r="E115" s="163" t="n"/>
      <c r="F115" s="163" t="n"/>
      <c r="G115" s="163" t="n"/>
      <c r="H115" s="163" t="n"/>
      <c r="I115" s="163" t="n"/>
      <c r="J115" s="509" t="n">
        <v>133508.29</v>
      </c>
      <c r="K115" s="509" t="n"/>
      <c r="L115" s="134" t="n"/>
    </row>
    <row r="116">
      <c r="A116" s="426" t="inlineStr">
        <is>
          <t xml:space="preserve">PGFN - Receita </t>
        </is>
      </c>
      <c r="B116" s="427" t="n"/>
      <c r="C116" s="163" t="n"/>
      <c r="D116" s="163" t="n"/>
      <c r="E116" s="163" t="n"/>
      <c r="F116" s="163" t="n"/>
      <c r="G116" s="163" t="n"/>
      <c r="H116" s="163" t="n"/>
      <c r="I116" s="163" t="n"/>
      <c r="J116" s="509" t="n">
        <v>3215.93</v>
      </c>
      <c r="K116" s="509" t="n"/>
      <c r="L116" s="134" t="n"/>
    </row>
    <row r="117">
      <c r="A117" s="426" t="n"/>
      <c r="B117" s="427" t="n"/>
      <c r="C117" s="163" t="n"/>
      <c r="D117" s="163" t="n"/>
      <c r="E117" s="163" t="n"/>
      <c r="F117" s="163" t="n"/>
      <c r="G117" s="163" t="n"/>
      <c r="H117" s="163" t="n"/>
      <c r="I117" s="163" t="n"/>
      <c r="J117" s="509" t="n"/>
      <c r="K117" s="509" t="n"/>
      <c r="L117" s="134" t="n"/>
    </row>
    <row r="118">
      <c r="A118" s="168" t="inlineStr">
        <is>
          <t>TOTAL - Impostos SOS Mensal</t>
        </is>
      </c>
      <c r="B118" s="152" t="n"/>
      <c r="C118" s="161">
        <f>SUM(C98:C107)</f>
        <v/>
      </c>
      <c r="D118" s="161">
        <f>SUM(D98:D107)</f>
        <v/>
      </c>
      <c r="E118" s="161">
        <f>SUM(E98:E107)</f>
        <v/>
      </c>
      <c r="F118" s="161">
        <f>SUM(F98:F107)</f>
        <v/>
      </c>
      <c r="G118" s="161">
        <f>SUM(G98:G107)</f>
        <v/>
      </c>
      <c r="H118" s="161">
        <f>SUM(H98:H107)</f>
        <v/>
      </c>
      <c r="I118" s="161">
        <f>SUM(I98:I107)</f>
        <v/>
      </c>
      <c r="J118" s="161">
        <f>SUM(L98:L117)</f>
        <v/>
      </c>
      <c r="K118" s="161" t="n"/>
      <c r="L118" s="161">
        <f>SUM(L98:L116)</f>
        <v/>
      </c>
    </row>
    <row r="119">
      <c r="A119" s="162" t="n"/>
      <c r="B119" s="165" t="n"/>
      <c r="C119" s="164" t="n"/>
      <c r="D119" s="164" t="n"/>
      <c r="E119" s="164" t="n"/>
      <c r="F119" s="164" t="n"/>
      <c r="G119" s="164" t="n"/>
      <c r="H119" s="164" t="n"/>
      <c r="I119" s="164" t="n"/>
      <c r="J119" s="164" t="n"/>
      <c r="K119" s="164" t="n"/>
      <c r="L119" s="164" t="n"/>
    </row>
    <row r="120">
      <c r="A120" s="22" t="n"/>
      <c r="B120" s="22" t="n"/>
      <c r="C120" s="22" t="n"/>
      <c r="D120" s="22" t="n"/>
      <c r="E120" s="22" t="n"/>
      <c r="F120" s="22" t="n"/>
      <c r="G120" s="22" t="n"/>
      <c r="H120" s="22" t="n"/>
      <c r="I120" s="22" t="n"/>
      <c r="J120" s="22" t="n"/>
      <c r="K120" s="22" t="n"/>
      <c r="L120" s="22" t="n"/>
    </row>
    <row r="121">
      <c r="A121" s="131" t="n"/>
      <c r="B121" s="132" t="n"/>
      <c r="C121" s="133" t="n"/>
      <c r="D121" s="133" t="n"/>
      <c r="E121" s="133" t="n"/>
      <c r="F121" s="133" t="n"/>
      <c r="G121" s="133" t="n"/>
      <c r="H121" s="133" t="n"/>
      <c r="I121" s="133" t="n"/>
      <c r="J121" s="133" t="n"/>
      <c r="K121" s="133" t="n"/>
      <c r="L121" s="133" t="n"/>
    </row>
    <row r="122">
      <c r="A122" s="169" t="inlineStr">
        <is>
          <t>ALUGUÉIS</t>
        </is>
      </c>
      <c r="B122" s="145" t="inlineStr">
        <is>
          <t>Observações</t>
        </is>
      </c>
      <c r="C122" s="145" t="inlineStr">
        <is>
          <t>Atrasados</t>
        </is>
      </c>
      <c r="D122" s="146">
        <f>D253</f>
        <v/>
      </c>
      <c r="E122" s="146">
        <f>E253</f>
        <v/>
      </c>
      <c r="F122" s="146">
        <f>F253</f>
        <v/>
      </c>
      <c r="G122" s="146">
        <f>G253</f>
        <v/>
      </c>
      <c r="H122" s="146">
        <f>H253</f>
        <v/>
      </c>
      <c r="I122" s="146">
        <f>I253</f>
        <v/>
      </c>
      <c r="J122" s="146">
        <f>J253</f>
        <v/>
      </c>
      <c r="K122" s="146">
        <f>K97</f>
        <v/>
      </c>
      <c r="L122" s="147" t="inlineStr">
        <is>
          <t xml:space="preserve">Total </t>
        </is>
      </c>
    </row>
    <row r="123">
      <c r="A123" s="115" t="inlineStr">
        <is>
          <t>Amancio - Ademário</t>
        </is>
      </c>
      <c r="B123" s="3" t="inlineStr">
        <is>
          <t>comp. 07/2025 (Venc. 20 cadfa)</t>
        </is>
      </c>
      <c r="C123" s="113" t="n"/>
      <c r="D123" s="113" t="n"/>
      <c r="E123" s="113" t="n"/>
      <c r="F123" s="113" t="n"/>
      <c r="G123" s="113" t="n"/>
      <c r="H123" s="113" t="n"/>
      <c r="I123" s="113" t="n"/>
      <c r="J123" s="235" t="n">
        <v>2935</v>
      </c>
      <c r="K123" s="113" t="n">
        <v>2935</v>
      </c>
      <c r="L123" s="223">
        <f>SUM(C123:J123)</f>
        <v/>
      </c>
    </row>
    <row r="124">
      <c r="A124" s="115" t="inlineStr">
        <is>
          <t>Jose Alves/ Maria Amelia e Julia Ribeiro</t>
        </is>
      </c>
      <c r="B124" s="3" t="inlineStr">
        <is>
          <t>comp 07/2025 ( Venc. 09 cada)</t>
        </is>
      </c>
      <c r="C124" s="113" t="n"/>
      <c r="D124" s="113" t="n"/>
      <c r="E124" s="113" t="n"/>
      <c r="F124" s="113" t="n"/>
      <c r="G124" s="113" t="n"/>
      <c r="H124" s="113" t="n"/>
      <c r="I124" s="113" t="n"/>
      <c r="J124" s="235" t="n"/>
      <c r="K124" s="113" t="n">
        <v>23000</v>
      </c>
      <c r="L124" s="223">
        <f>SUM(C124:J124)</f>
        <v/>
      </c>
    </row>
    <row r="125">
      <c r="A125" s="115" t="inlineStr">
        <is>
          <t>Marcos Alves</t>
        </is>
      </c>
      <c r="B125" s="3" t="inlineStr">
        <is>
          <t>Atrasado desde 03/2024</t>
        </is>
      </c>
      <c r="C125" s="113" t="n">
        <v>45000</v>
      </c>
      <c r="D125" s="113" t="n">
        <v>5500</v>
      </c>
      <c r="E125" s="113" t="n">
        <v>5500</v>
      </c>
      <c r="F125" s="113" t="n">
        <v>5500</v>
      </c>
      <c r="G125" s="113" t="n">
        <v>5500</v>
      </c>
      <c r="H125" s="113" t="n"/>
      <c r="I125" s="113" t="n"/>
      <c r="J125" s="235" t="n">
        <v>5500</v>
      </c>
      <c r="K125" s="113" t="n">
        <v>5500</v>
      </c>
      <c r="L125" s="223">
        <f>SUM(C125:K125)</f>
        <v/>
      </c>
    </row>
    <row r="126">
      <c r="A126" s="115" t="inlineStr">
        <is>
          <t>TC Empreendimentos</t>
        </is>
      </c>
      <c r="B126" s="3" t="inlineStr">
        <is>
          <t>Alugueis comp. 07/2025</t>
        </is>
      </c>
      <c r="C126" s="113" t="n"/>
      <c r="D126" s="113" t="n"/>
      <c r="E126" s="113" t="n"/>
      <c r="F126" s="113" t="n"/>
      <c r="G126" s="113" t="n"/>
      <c r="H126" s="113" t="n"/>
      <c r="I126" s="113" t="n"/>
      <c r="J126" s="235" t="n">
        <v>18345.52</v>
      </c>
      <c r="K126" s="113" t="n">
        <v>18345.52</v>
      </c>
      <c r="L126" s="223">
        <f>SUM(C126:J126)</f>
        <v/>
      </c>
    </row>
    <row r="127">
      <c r="A127" s="115" t="n"/>
      <c r="B127" s="3" t="n"/>
      <c r="C127" s="113" t="n"/>
      <c r="D127" s="113" t="n"/>
      <c r="E127" s="113" t="n"/>
      <c r="F127" s="113" t="n"/>
      <c r="G127" s="113" t="n"/>
      <c r="H127" s="113" t="n"/>
      <c r="I127" s="113" t="n"/>
      <c r="J127" s="113" t="n"/>
      <c r="K127" s="113" t="n"/>
      <c r="L127" s="112" t="n"/>
    </row>
    <row r="128">
      <c r="A128" s="119" t="inlineStr">
        <is>
          <t>TOTAL - Aluguéis</t>
        </is>
      </c>
      <c r="B128" s="120" t="n"/>
      <c r="C128" s="122">
        <f>SUM(C123:C127)</f>
        <v/>
      </c>
      <c r="D128" s="122">
        <f>SUM(D123:D127)</f>
        <v/>
      </c>
      <c r="E128" s="122">
        <f>SUM(E123:E127)</f>
        <v/>
      </c>
      <c r="F128" s="122">
        <f>SUM(F123:F127)</f>
        <v/>
      </c>
      <c r="G128" s="122">
        <f>SUM(G123:G127)</f>
        <v/>
      </c>
      <c r="H128" s="122">
        <f>SUM(H123:H127)</f>
        <v/>
      </c>
      <c r="I128" s="122">
        <f>SUM(I123:I127)</f>
        <v/>
      </c>
      <c r="J128" s="122">
        <f>SUM(J123:J127)</f>
        <v/>
      </c>
      <c r="K128" s="122" t="n"/>
      <c r="L128" s="122">
        <f>SUM(L123:L126)</f>
        <v/>
      </c>
    </row>
    <row r="129">
      <c r="A129" s="167" t="n"/>
      <c r="B129" s="166" t="n"/>
      <c r="C129" s="164" t="n"/>
      <c r="D129" s="164" t="n"/>
      <c r="E129" s="164" t="n"/>
      <c r="F129" s="164" t="n"/>
      <c r="G129" s="164" t="n"/>
      <c r="H129" s="164" t="n"/>
      <c r="I129" s="164" t="n"/>
      <c r="J129" s="164" t="n"/>
      <c r="K129" s="164" t="n"/>
      <c r="L129" s="164" t="n"/>
    </row>
    <row r="130">
      <c r="A130" s="123" t="n"/>
      <c r="B130" s="124" t="n"/>
      <c r="C130" s="125" t="n"/>
      <c r="D130" s="125" t="n"/>
      <c r="E130" s="125" t="n"/>
      <c r="F130" s="125" t="n"/>
      <c r="G130" s="125" t="n"/>
      <c r="H130" s="125" t="n"/>
      <c r="I130" s="125" t="n"/>
      <c r="J130" s="125" t="n"/>
      <c r="K130" s="125" t="n"/>
      <c r="L130" s="125" t="n"/>
    </row>
    <row r="131">
      <c r="A131" s="189" t="inlineStr">
        <is>
          <t xml:space="preserve">TERCERIZADOS </t>
        </is>
      </c>
      <c r="B131" s="145" t="inlineStr">
        <is>
          <t>Observações</t>
        </is>
      </c>
      <c r="C131" s="145" t="inlineStr">
        <is>
          <t>Atrasados</t>
        </is>
      </c>
      <c r="D131" s="146">
        <f>D122</f>
        <v/>
      </c>
      <c r="E131" s="146">
        <f>E122</f>
        <v/>
      </c>
      <c r="F131" s="146">
        <f>F122</f>
        <v/>
      </c>
      <c r="G131" s="146">
        <f>G122</f>
        <v/>
      </c>
      <c r="H131" s="146">
        <f>H122</f>
        <v/>
      </c>
      <c r="I131" s="146">
        <f>I122</f>
        <v/>
      </c>
      <c r="J131" s="146">
        <f>J122</f>
        <v/>
      </c>
      <c r="K131" s="146">
        <f>K122</f>
        <v/>
      </c>
      <c r="L131" s="147" t="inlineStr">
        <is>
          <t xml:space="preserve">Total </t>
        </is>
      </c>
    </row>
    <row r="132">
      <c r="A132" s="174" t="inlineStr">
        <is>
          <t>ADM - C. E. S Contabilidade</t>
        </is>
      </c>
      <c r="B132" s="17" t="inlineStr">
        <is>
          <t>Comp. 01, 02, 03, 04, 05 E 07/2025</t>
        </is>
      </c>
      <c r="C132" s="178" t="n"/>
      <c r="D132" s="378" t="n">
        <v>3636</v>
      </c>
      <c r="E132" s="179" t="n">
        <v>3636</v>
      </c>
      <c r="F132" s="179" t="n">
        <v>3636</v>
      </c>
      <c r="G132" s="179" t="n">
        <v>3636</v>
      </c>
      <c r="H132" s="179" t="n">
        <v>3636</v>
      </c>
      <c r="I132" s="179" t="n"/>
      <c r="J132" s="33" t="n">
        <v>3636</v>
      </c>
      <c r="K132" s="441" t="n">
        <v>3636</v>
      </c>
      <c r="L132" s="114">
        <f>SUM(C132:K132)</f>
        <v/>
      </c>
    </row>
    <row r="133">
      <c r="A133" s="174" t="inlineStr">
        <is>
          <t>CONTRATO -  BOANERGES</t>
        </is>
      </c>
      <c r="B133" s="17" t="inlineStr">
        <is>
          <t>Comp. 07 E 08/2025 (Venc. 20/08/2025)</t>
        </is>
      </c>
      <c r="C133" s="178" t="n"/>
      <c r="D133" s="178" t="n"/>
      <c r="E133" s="178" t="n"/>
      <c r="F133" s="178" t="n"/>
      <c r="G133" s="178" t="n"/>
      <c r="H133" s="178" t="n"/>
      <c r="I133" s="245" t="n">
        <v>1200</v>
      </c>
      <c r="J133" s="33" t="n">
        <v>1200</v>
      </c>
      <c r="K133" s="441" t="n">
        <v>1200</v>
      </c>
      <c r="L133" s="114">
        <f>SUM(C133:J133)</f>
        <v/>
      </c>
    </row>
    <row r="134">
      <c r="A134" s="174" t="inlineStr">
        <is>
          <t>CONTRATO -  SÃO GABRIEL DIAGNÓSTICOS</t>
        </is>
      </c>
      <c r="B134" s="17" t="inlineStr">
        <is>
          <t>Comp. 06/2025</t>
        </is>
      </c>
      <c r="C134" s="178" t="n"/>
      <c r="D134" s="178" t="n"/>
      <c r="E134" s="178" t="n"/>
      <c r="F134" s="178" t="n"/>
      <c r="G134" s="178" t="n"/>
      <c r="H134" s="178" t="n"/>
      <c r="I134" s="178" t="n"/>
      <c r="J134" s="33" t="n"/>
      <c r="K134" s="441" t="n"/>
      <c r="L134" s="114">
        <f>SUM(C134:J134)</f>
        <v/>
      </c>
    </row>
    <row r="135">
      <c r="A135" s="174" t="inlineStr">
        <is>
          <t>CONTRATO -  SÃO GABRIEL REMOÇÃO</t>
        </is>
      </c>
      <c r="B135" s="17" t="inlineStr">
        <is>
          <t>Comp. 06/2025</t>
        </is>
      </c>
      <c r="C135" s="178" t="n"/>
      <c r="D135" s="178" t="n"/>
      <c r="E135" s="178" t="n"/>
      <c r="F135" s="178" t="n"/>
      <c r="G135" s="178" t="n"/>
      <c r="H135" s="178" t="n"/>
      <c r="I135" s="178" t="n"/>
      <c r="J135" s="244" t="n">
        <v>237.5</v>
      </c>
      <c r="K135" s="441" t="n">
        <v>487.5</v>
      </c>
      <c r="L135" s="114">
        <f>SUM(C135:J135)</f>
        <v/>
      </c>
    </row>
    <row r="136">
      <c r="A136" s="174" t="inlineStr">
        <is>
          <t>CONTRATO -  SHOPPING FRIO</t>
        </is>
      </c>
      <c r="B136" s="17" t="inlineStr">
        <is>
          <t>Comp. 04,05 06 e 07,08/2025</t>
        </is>
      </c>
      <c r="C136" s="178" t="n"/>
      <c r="D136" s="178" t="n"/>
      <c r="E136" s="178" t="n"/>
      <c r="F136" s="178" t="n"/>
      <c r="G136" s="245" t="n">
        <v>3770</v>
      </c>
      <c r="H136" s="178" t="n">
        <v>3000</v>
      </c>
      <c r="I136" s="178" t="n">
        <v>3000</v>
      </c>
      <c r="J136" s="33" t="n">
        <v>3000</v>
      </c>
      <c r="K136" s="441" t="n">
        <v>3000</v>
      </c>
      <c r="L136" s="114">
        <f>SUM(C136:K136)</f>
        <v/>
      </c>
    </row>
    <row r="137">
      <c r="A137" s="174" t="inlineStr">
        <is>
          <t>CONTRATO -  SHOPPING FRIO EXTRA</t>
        </is>
      </c>
      <c r="B137" s="17" t="inlineStr">
        <is>
          <t>EXTRA</t>
        </is>
      </c>
      <c r="C137" s="178" t="n"/>
      <c r="D137" s="178" t="n"/>
      <c r="E137" s="178" t="n"/>
      <c r="F137" s="178" t="n"/>
      <c r="G137" s="178" t="n"/>
      <c r="H137" s="178" t="n"/>
      <c r="I137" s="178" t="n"/>
      <c r="J137" s="33" t="n"/>
      <c r="K137" s="441" t="n">
        <v>160</v>
      </c>
      <c r="L137" s="114" t="n"/>
    </row>
    <row r="138">
      <c r="A138" s="174" t="inlineStr">
        <is>
          <t>CONTRATO - AQUALYSE</t>
        </is>
      </c>
      <c r="B138" s="17" t="inlineStr">
        <is>
          <t>Comp. 06/2025</t>
        </is>
      </c>
      <c r="C138" s="178" t="n"/>
      <c r="D138" s="178" t="n"/>
      <c r="E138" s="178" t="n"/>
      <c r="F138" s="178" t="n"/>
      <c r="G138" s="178" t="n"/>
      <c r="H138" s="178" t="n"/>
      <c r="I138" s="178" t="n"/>
      <c r="J138" s="246" t="n">
        <v>2276.32</v>
      </c>
      <c r="K138" s="455" t="n">
        <v>2276.32</v>
      </c>
      <c r="L138" s="114">
        <f>SUM(C138:J138)</f>
        <v/>
      </c>
    </row>
    <row r="139">
      <c r="A139" s="174" t="inlineStr">
        <is>
          <t>CONTRATO - AQUALYSE analise extra</t>
        </is>
      </c>
      <c r="B139" s="17" t="inlineStr">
        <is>
          <t>Comp. 06/2025 (venc. 25/07/2025)</t>
        </is>
      </c>
      <c r="C139" s="180" t="n"/>
      <c r="D139" s="180" t="n"/>
      <c r="E139" s="180" t="n"/>
      <c r="F139" s="180" t="n"/>
      <c r="G139" s="180" t="n"/>
      <c r="H139" s="180" t="n"/>
      <c r="I139" s="180" t="n"/>
      <c r="J139" s="246" t="n">
        <v>355.74</v>
      </c>
      <c r="K139" s="455" t="n">
        <v>0</v>
      </c>
      <c r="L139" s="114">
        <f>SUM(C139:J139)</f>
        <v/>
      </c>
    </row>
    <row r="140">
      <c r="A140" s="174" t="inlineStr">
        <is>
          <t>CONTRATO - BIOXXI</t>
        </is>
      </c>
      <c r="B140" s="17" t="inlineStr">
        <is>
          <t>Comp. 01,02,03,04, 06E 07/2025</t>
        </is>
      </c>
      <c r="C140" s="180" t="n">
        <v>2833.28</v>
      </c>
      <c r="D140" s="247" t="n">
        <v>2156.13</v>
      </c>
      <c r="E140" s="180" t="n">
        <v>2711.88</v>
      </c>
      <c r="F140" s="180" t="n">
        <v>1197.25</v>
      </c>
      <c r="G140" s="180" t="n">
        <v>3225.59</v>
      </c>
      <c r="H140" s="180" t="n">
        <v>1509.96</v>
      </c>
      <c r="I140" s="180" t="n"/>
      <c r="J140" s="31" t="n">
        <v>300</v>
      </c>
      <c r="K140" s="455" t="n">
        <v>300</v>
      </c>
      <c r="L140" s="114">
        <f>SUM(C140:K140)</f>
        <v/>
      </c>
    </row>
    <row r="141">
      <c r="A141" s="174" t="inlineStr">
        <is>
          <t>CONTRATO - CENTEC</t>
        </is>
      </c>
      <c r="B141" s="17" t="inlineStr">
        <is>
          <t>Comp. 06/2025 (Venc. 20/07/2025)</t>
        </is>
      </c>
      <c r="C141" s="180" t="n"/>
      <c r="D141" s="180" t="n"/>
      <c r="E141" s="180" t="n"/>
      <c r="F141" s="180" t="n"/>
      <c r="G141" s="180" t="n"/>
      <c r="H141" s="180" t="n"/>
      <c r="I141" s="180" t="n"/>
      <c r="J141" s="244" t="n">
        <v>575.88</v>
      </c>
      <c r="K141" s="441" t="n">
        <v>575.88</v>
      </c>
      <c r="L141" s="114">
        <f>SUM(C141:J141)</f>
        <v/>
      </c>
    </row>
    <row r="142">
      <c r="A142" s="174" t="inlineStr">
        <is>
          <t>CONTRATO - CENTEC - Balança computadorizada</t>
        </is>
      </c>
      <c r="B142" s="17" t="inlineStr">
        <is>
          <t>Parcela 03/05</t>
        </is>
      </c>
      <c r="C142" s="178" t="n"/>
      <c r="D142" s="178" t="n"/>
      <c r="E142" s="178" t="n"/>
      <c r="F142" s="178" t="n"/>
      <c r="G142" s="178" t="n"/>
      <c r="H142" s="178" t="n"/>
      <c r="I142" s="178" t="n"/>
      <c r="J142" s="244" t="n">
        <v>178</v>
      </c>
      <c r="K142" s="441" t="n"/>
      <c r="L142" s="114">
        <f>SUM(C142:J142)</f>
        <v/>
      </c>
    </row>
    <row r="143">
      <c r="A143" s="174" t="inlineStr">
        <is>
          <t>CONTRATO - DA FONTE</t>
        </is>
      </c>
      <c r="B143" s="17" t="inlineStr">
        <is>
          <t>Comp. 07/2025</t>
        </is>
      </c>
      <c r="C143" s="178" t="n"/>
      <c r="D143" s="178" t="n"/>
      <c r="E143" s="178" t="n"/>
      <c r="F143" s="178" t="n"/>
      <c r="G143" s="178" t="n"/>
      <c r="H143" s="178" t="n"/>
      <c r="I143" s="178" t="n"/>
      <c r="J143" s="244" t="n">
        <v>41400</v>
      </c>
      <c r="K143" s="441" t="n"/>
      <c r="L143" s="114">
        <f>SUM(C143:J143)</f>
        <v/>
      </c>
    </row>
    <row r="144">
      <c r="A144" s="175" t="inlineStr">
        <is>
          <t>CONTRATO - DIST. CUMMNINS - GERADOR DE ENERGIA</t>
        </is>
      </c>
      <c r="B144" s="17" t="inlineStr">
        <is>
          <t>Comp. 07/2025</t>
        </is>
      </c>
      <c r="C144" s="178" t="n"/>
      <c r="D144" s="178" t="n"/>
      <c r="E144" s="178" t="n"/>
      <c r="F144" s="178" t="n"/>
      <c r="G144" s="178" t="n"/>
      <c r="H144" s="178" t="n"/>
      <c r="I144" s="178" t="n"/>
      <c r="J144" s="253" t="n">
        <v>572.1</v>
      </c>
      <c r="K144" s="456" t="n">
        <v>572.1</v>
      </c>
      <c r="L144" s="114">
        <f>SUM(C144:J144)</f>
        <v/>
      </c>
    </row>
    <row r="145">
      <c r="A145" s="174" t="inlineStr">
        <is>
          <t>CONTRATO - MANOEL QUIMICO</t>
        </is>
      </c>
      <c r="B145" s="17" t="inlineStr">
        <is>
          <t>Comp. 05 e 06/2025</t>
        </is>
      </c>
      <c r="C145" s="178" t="n"/>
      <c r="D145" s="178" t="n"/>
      <c r="E145" s="178" t="n"/>
      <c r="F145" s="178" t="n"/>
      <c r="G145" s="181" t="n"/>
      <c r="H145" s="181" t="n"/>
      <c r="I145" s="254" t="n">
        <v>2000</v>
      </c>
      <c r="J145" s="33" t="n">
        <v>2000</v>
      </c>
      <c r="K145" s="441" t="n">
        <v>2000</v>
      </c>
      <c r="L145" s="114">
        <f>SUM(C145:J145)</f>
        <v/>
      </c>
    </row>
    <row r="146" customFormat="1" s="252">
      <c r="A146" s="248" t="inlineStr">
        <is>
          <t>CONTRATO - VILLELA ADVOGADOS - Parcelamento</t>
        </is>
      </c>
      <c r="B146" s="249" t="inlineStr">
        <is>
          <t>Parcela 2/10</t>
        </is>
      </c>
      <c r="C146" s="250" t="n">
        <v>10000</v>
      </c>
      <c r="D146" s="250" t="n">
        <v>10000</v>
      </c>
      <c r="E146" s="250" t="n">
        <v>10000</v>
      </c>
      <c r="F146" s="250" t="n">
        <v>10000</v>
      </c>
      <c r="G146" s="250" t="n">
        <v>10000</v>
      </c>
      <c r="H146" s="250" t="n">
        <v>10000</v>
      </c>
      <c r="I146" s="250" t="n">
        <v>10000</v>
      </c>
      <c r="J146" s="250" t="n">
        <v>10000</v>
      </c>
      <c r="K146" s="250" t="n"/>
      <c r="L146" s="251">
        <f>SUM(C146:J146)</f>
        <v/>
      </c>
    </row>
    <row r="147">
      <c r="A147" s="174" t="inlineStr">
        <is>
          <t>CONTRATO -BRASCON</t>
        </is>
      </c>
      <c r="B147" s="17" t="inlineStr">
        <is>
          <t>Comp. 06/2025 (Venc. 20/07/2025)</t>
        </is>
      </c>
      <c r="C147" s="178" t="n"/>
      <c r="D147" s="178" t="n"/>
      <c r="E147" s="178" t="n"/>
      <c r="F147" s="178" t="n"/>
      <c r="G147" s="178" t="n"/>
      <c r="H147" s="178" t="n"/>
      <c r="I147" s="178" t="n"/>
      <c r="J147" s="244" t="n">
        <v>4466.89</v>
      </c>
      <c r="K147" s="441" t="n">
        <v>4000.2</v>
      </c>
      <c r="L147" s="114">
        <f>SUM(C147:J147)</f>
        <v/>
      </c>
    </row>
    <row r="148">
      <c r="A148" s="174" t="inlineStr">
        <is>
          <t xml:space="preserve">CONTRATO -CARLOS - Manutenção das Máquinas </t>
        </is>
      </c>
      <c r="B148" s="17" t="inlineStr">
        <is>
          <t>Comp. 07/2025</t>
        </is>
      </c>
      <c r="C148" s="178" t="n"/>
      <c r="D148" s="178" t="n"/>
      <c r="E148" s="178" t="n"/>
      <c r="F148" s="178" t="n"/>
      <c r="G148" s="178" t="n"/>
      <c r="H148" s="178" t="n"/>
      <c r="I148" s="178" t="n"/>
      <c r="J148" s="244" t="n">
        <v>3000</v>
      </c>
      <c r="K148" s="441" t="n">
        <v>3000</v>
      </c>
      <c r="L148" s="114">
        <f>SUM(C148:J148)</f>
        <v/>
      </c>
    </row>
    <row r="149">
      <c r="A149" s="174" t="inlineStr">
        <is>
          <t>ISAIAS AUGUSTO/ICESOLDA</t>
        </is>
      </c>
      <c r="B149" s="17" t="inlineStr">
        <is>
          <t>Comp. 07/2025</t>
        </is>
      </c>
      <c r="C149" s="178" t="n"/>
      <c r="D149" s="178" t="n"/>
      <c r="E149" s="178" t="n"/>
      <c r="F149" s="178" t="n"/>
      <c r="G149" s="178" t="n"/>
      <c r="H149" s="178" t="n"/>
      <c r="I149" s="178" t="n"/>
      <c r="J149" s="244" t="n">
        <v>266</v>
      </c>
      <c r="K149" s="441" t="n">
        <v>266</v>
      </c>
      <c r="L149" s="114">
        <f>SUM(C149:J149)</f>
        <v/>
      </c>
    </row>
    <row r="150">
      <c r="A150" s="174" t="inlineStr">
        <is>
          <t>HEMOLAIF</t>
        </is>
      </c>
      <c r="B150" s="17" t="n"/>
      <c r="C150" s="178" t="n"/>
      <c r="D150" s="178" t="n"/>
      <c r="E150" s="178" t="n"/>
      <c r="F150" s="178" t="n"/>
      <c r="G150" s="178" t="n"/>
      <c r="H150" s="178" t="n"/>
      <c r="I150" s="245" t="n">
        <v>1397.5</v>
      </c>
      <c r="J150" s="33" t="n"/>
      <c r="K150" s="441" t="n"/>
      <c r="L150" s="114">
        <f>SUM(C150:J150)</f>
        <v/>
      </c>
    </row>
    <row r="151">
      <c r="A151" s="174" t="inlineStr">
        <is>
          <t>LABOC</t>
        </is>
      </c>
      <c r="B151" s="17" t="inlineStr">
        <is>
          <t>Comp. 06 E 07/2025</t>
        </is>
      </c>
      <c r="C151" s="178" t="n"/>
      <c r="D151" s="178" t="n"/>
      <c r="E151" s="178" t="n"/>
      <c r="F151" s="178" t="n"/>
      <c r="G151" s="178" t="n"/>
      <c r="H151" s="178" t="n"/>
      <c r="I151" s="178" t="n"/>
      <c r="J151" s="33" t="n">
        <v>108.9</v>
      </c>
      <c r="K151" s="441" t="n">
        <v>200.61</v>
      </c>
      <c r="L151" s="114">
        <f>SUM(C151:J151)</f>
        <v/>
      </c>
    </row>
    <row r="152">
      <c r="A152" s="174" t="inlineStr">
        <is>
          <t xml:space="preserve"> LABORATORIO - PARDINI</t>
        </is>
      </c>
      <c r="B152" s="17" t="inlineStr">
        <is>
          <t>Comp. 08/2025</t>
        </is>
      </c>
      <c r="C152" s="178" t="n"/>
      <c r="D152" s="178" t="n"/>
      <c r="E152" s="178" t="n"/>
      <c r="F152" s="178" t="n"/>
      <c r="G152" s="178" t="n"/>
      <c r="H152" s="178" t="n"/>
      <c r="I152" s="178" t="n"/>
      <c r="J152" s="244" t="n">
        <v>10000</v>
      </c>
      <c r="K152" s="441" t="n">
        <v>10000</v>
      </c>
      <c r="L152" s="114">
        <f>SUM(C152:J152)</f>
        <v/>
      </c>
    </row>
    <row r="153">
      <c r="A153" s="174" t="inlineStr">
        <is>
          <t>ME. SEG -  Segurança do Trabalho (LEAL)</t>
        </is>
      </c>
      <c r="B153" s="457" t="inlineStr">
        <is>
          <t>ACORDO ENTRADA 10.000,00 E 1.500,00 MENSAL</t>
        </is>
      </c>
      <c r="C153" s="250" t="n">
        <v>5000</v>
      </c>
      <c r="D153" s="250" t="n">
        <v>500</v>
      </c>
      <c r="E153" s="250" t="n">
        <v>500</v>
      </c>
      <c r="F153" s="250" t="n">
        <v>500</v>
      </c>
      <c r="G153" s="250" t="n">
        <v>500</v>
      </c>
      <c r="H153" s="250" t="n">
        <v>500</v>
      </c>
      <c r="I153" s="250" t="n">
        <v>500</v>
      </c>
      <c r="J153" s="244" t="n"/>
      <c r="K153" s="441" t="n"/>
      <c r="L153" s="114">
        <f>SUM(C153:K153)</f>
        <v/>
      </c>
    </row>
    <row r="154">
      <c r="A154" s="174" t="inlineStr">
        <is>
          <t>ME. SEG -  Segurança do Trabalho (SOS)</t>
        </is>
      </c>
      <c r="B154" s="457" t="inlineStr">
        <is>
          <t>ACORDO ENTRADA 10.000,00 E 1.500,00 MENSAL</t>
        </is>
      </c>
      <c r="C154" s="250" t="n">
        <v>28800</v>
      </c>
      <c r="D154" s="250" t="n">
        <v>2400</v>
      </c>
      <c r="E154" s="250" t="n">
        <v>2400</v>
      </c>
      <c r="F154" s="250" t="n">
        <v>2400</v>
      </c>
      <c r="G154" s="250" t="n">
        <v>2400</v>
      </c>
      <c r="H154" s="250" t="n">
        <v>2400</v>
      </c>
      <c r="I154" s="250" t="n">
        <v>2400</v>
      </c>
      <c r="J154" s="244" t="n">
        <v>2400</v>
      </c>
      <c r="K154" s="441" t="n"/>
      <c r="L154" s="114">
        <f>SUM(C154:J154)</f>
        <v/>
      </c>
    </row>
    <row r="155">
      <c r="A155" s="174" t="inlineStr">
        <is>
          <t>RDEZOITO - TI</t>
        </is>
      </c>
      <c r="B155" s="17" t="inlineStr">
        <is>
          <t>Comp. 07/2025</t>
        </is>
      </c>
      <c r="C155" s="178" t="n"/>
      <c r="D155" s="178" t="n"/>
      <c r="E155" s="178" t="n"/>
      <c r="F155" s="178" t="n"/>
      <c r="G155" s="178" t="n"/>
      <c r="H155" s="178" t="n"/>
      <c r="I155" s="178" t="n"/>
      <c r="J155" s="244" t="n">
        <v>2500</v>
      </c>
      <c r="K155" s="441" t="n"/>
      <c r="L155" s="114">
        <f>SUM(C155:J155)</f>
        <v/>
      </c>
    </row>
    <row r="156">
      <c r="A156" s="174" t="inlineStr">
        <is>
          <t>TORRES E ANDRADE - Advogados</t>
        </is>
      </c>
      <c r="B156" s="17" t="inlineStr">
        <is>
          <t>Comp. 07/2025</t>
        </is>
      </c>
      <c r="C156" s="178" t="n"/>
      <c r="D156" s="178" t="n"/>
      <c r="E156" s="178" t="n"/>
      <c r="F156" s="178" t="n"/>
      <c r="G156" s="178" t="n"/>
      <c r="H156" s="178" t="n"/>
      <c r="I156" s="178" t="n"/>
      <c r="J156" s="244" t="n">
        <v>4000</v>
      </c>
      <c r="K156" s="441" t="n">
        <v>3600</v>
      </c>
      <c r="L156" s="114">
        <f>SUM(C156:J156)</f>
        <v/>
      </c>
    </row>
    <row r="157">
      <c r="A157" s="176" t="inlineStr">
        <is>
          <t>WILLIAM BRUNO - ASSISTENCIA TEC. Reprocessadora</t>
        </is>
      </c>
      <c r="B157" s="17" t="inlineStr">
        <is>
          <t>Comp. 06/2025</t>
        </is>
      </c>
      <c r="C157" s="178" t="n"/>
      <c r="D157" s="178" t="n"/>
      <c r="E157" s="178" t="n"/>
      <c r="F157" s="178" t="n"/>
      <c r="G157" s="178" t="n"/>
      <c r="H157" s="178" t="n"/>
      <c r="I157" s="178" t="n"/>
      <c r="J157" s="244" t="n">
        <v>500</v>
      </c>
      <c r="K157" s="441" t="n">
        <v>1000</v>
      </c>
      <c r="L157" s="114">
        <f>SUM(C157:J157)</f>
        <v/>
      </c>
    </row>
    <row r="158">
      <c r="A158" s="115" t="inlineStr">
        <is>
          <t xml:space="preserve">Grupo SEG - VFS Sistema </t>
        </is>
      </c>
      <c r="B158" s="17" t="inlineStr">
        <is>
          <t>Comp. 08/2025</t>
        </is>
      </c>
      <c r="C158" s="178" t="n"/>
      <c r="D158" s="178" t="n"/>
      <c r="E158" s="178" t="n"/>
      <c r="F158" s="178" t="n"/>
      <c r="G158" s="181" t="n"/>
      <c r="H158" s="254" t="n">
        <v>1428.14</v>
      </c>
      <c r="I158" s="254" t="n">
        <v>690.24</v>
      </c>
      <c r="J158" s="244" t="n">
        <v>628</v>
      </c>
      <c r="K158" s="441" t="n">
        <v>628</v>
      </c>
      <c r="L158" s="114">
        <f>SUM(C158:J158)</f>
        <v/>
      </c>
    </row>
    <row r="159">
      <c r="A159" s="174" t="inlineStr">
        <is>
          <t>Angela Sampaio - Acordo</t>
        </is>
      </c>
      <c r="B159" s="17" t="inlineStr">
        <is>
          <t xml:space="preserve">Parcela </t>
        </is>
      </c>
      <c r="C159" s="178" t="n"/>
      <c r="D159" s="178" t="n"/>
      <c r="E159" s="178" t="n"/>
      <c r="F159" s="178" t="n"/>
      <c r="G159" s="178" t="n"/>
      <c r="H159" s="178" t="n"/>
      <c r="I159" s="178" t="n"/>
      <c r="J159" s="33" t="n"/>
      <c r="K159" s="441" t="n"/>
      <c r="L159" s="114">
        <f>SUM(C159:J159)</f>
        <v/>
      </c>
    </row>
    <row r="160">
      <c r="A160" s="220" t="inlineStr">
        <is>
          <t>Alfa saude Ambiental - Dedetizaçao Mensal</t>
        </is>
      </c>
      <c r="B160" s="17" t="n"/>
      <c r="C160" s="178" t="n"/>
      <c r="D160" s="178" t="n"/>
      <c r="E160" s="178" t="n"/>
      <c r="F160" s="178" t="n"/>
      <c r="G160" s="178" t="n"/>
      <c r="H160" s="178" t="n"/>
      <c r="I160" s="245" t="n">
        <v>301.35</v>
      </c>
      <c r="J160" s="178" t="n">
        <v>301.35</v>
      </c>
      <c r="K160" s="178" t="n">
        <v>301.35</v>
      </c>
      <c r="L160" s="114">
        <f>SUM(C160:J160)</f>
        <v/>
      </c>
    </row>
    <row r="161" ht="15.6" customHeight="1">
      <c r="A161" s="182" t="inlineStr">
        <is>
          <t xml:space="preserve">Jonattan </t>
        </is>
      </c>
      <c r="B161" s="177" t="n"/>
      <c r="C161" s="178" t="n"/>
      <c r="D161" s="178" t="n"/>
      <c r="E161" s="178" t="n"/>
      <c r="F161" s="178" t="n"/>
      <c r="G161" s="178" t="n"/>
      <c r="H161" s="178" t="n"/>
      <c r="I161" s="178" t="n"/>
      <c r="J161" s="178" t="n"/>
      <c r="K161" s="178" t="n"/>
      <c r="L161" s="114">
        <f>SUM(C161:J161)</f>
        <v/>
      </c>
    </row>
    <row r="162">
      <c r="A162" s="403" t="inlineStr">
        <is>
          <t>Claudia Clemente</t>
        </is>
      </c>
      <c r="B162" s="177" t="n"/>
      <c r="C162" s="178" t="n"/>
      <c r="D162" s="178" t="n"/>
      <c r="E162" s="178" t="n"/>
      <c r="F162" s="178" t="n"/>
      <c r="G162" s="178" t="n"/>
      <c r="H162" s="178" t="n"/>
      <c r="I162" s="178" t="n"/>
      <c r="J162" s="178" t="n">
        <v>563.55</v>
      </c>
      <c r="K162" s="178" t="n"/>
      <c r="L162" s="114">
        <f>SUM(C162:J162)</f>
        <v/>
      </c>
    </row>
    <row r="163">
      <c r="A163" s="119" t="inlineStr">
        <is>
          <t>TOTAL - Tercerizados</t>
        </is>
      </c>
      <c r="B163" s="120" t="n"/>
      <c r="C163" s="122">
        <f>SUM(C132:C162)</f>
        <v/>
      </c>
      <c r="D163" s="122">
        <f>SUM(D132:D162)</f>
        <v/>
      </c>
      <c r="E163" s="122">
        <f>SUM(E132:E162)</f>
        <v/>
      </c>
      <c r="F163" s="122">
        <f>SUM(F132:F162)</f>
        <v/>
      </c>
      <c r="G163" s="122">
        <f>SUM(G132:G162)</f>
        <v/>
      </c>
      <c r="H163" s="122">
        <f>SUM(H132:H162)</f>
        <v/>
      </c>
      <c r="I163" s="122">
        <f>SUM(I132:I162)</f>
        <v/>
      </c>
      <c r="J163" s="122">
        <f>SUM(J132:J162)</f>
        <v/>
      </c>
      <c r="K163" s="122" t="n"/>
      <c r="L163" s="122">
        <f>SUM(L132:L162)</f>
        <v/>
      </c>
    </row>
    <row r="164">
      <c r="A164" s="167" t="n"/>
      <c r="B164" s="166" t="n"/>
      <c r="C164" s="164" t="n"/>
      <c r="D164" s="164" t="n"/>
      <c r="E164" s="164" t="n"/>
      <c r="F164" s="164" t="n"/>
      <c r="G164" s="164" t="n"/>
      <c r="H164" s="164" t="n"/>
      <c r="I164" s="164" t="n"/>
      <c r="J164" s="164" t="n"/>
      <c r="K164" s="164" t="n"/>
      <c r="L164" s="164" t="n"/>
    </row>
    <row r="165">
      <c r="A165" s="135" t="n"/>
      <c r="B165" s="136" t="n"/>
      <c r="C165" s="135" t="n"/>
      <c r="D165" s="135" t="n"/>
      <c r="E165" s="135" t="n"/>
      <c r="F165" s="135" t="n"/>
      <c r="G165" s="135" t="n"/>
      <c r="H165" s="135" t="n"/>
      <c r="I165" s="135" t="n"/>
      <c r="J165" s="135" t="n"/>
      <c r="K165" s="135" t="n"/>
      <c r="L165" s="135" t="n"/>
    </row>
    <row r="166">
      <c r="A166" s="169" t="inlineStr">
        <is>
          <t>MATERIAIS DA FARMÁCIA</t>
        </is>
      </c>
      <c r="B166" s="145" t="inlineStr">
        <is>
          <t>Observações</t>
        </is>
      </c>
      <c r="C166" s="145" t="inlineStr">
        <is>
          <t>Atrasados</t>
        </is>
      </c>
      <c r="D166" s="146">
        <f>D131</f>
        <v/>
      </c>
      <c r="E166" s="146">
        <f>E131</f>
        <v/>
      </c>
      <c r="F166" s="146">
        <f>F131</f>
        <v/>
      </c>
      <c r="G166" s="146">
        <f>G131</f>
        <v/>
      </c>
      <c r="H166" s="146">
        <f>H131</f>
        <v/>
      </c>
      <c r="I166" s="146">
        <f>I131</f>
        <v/>
      </c>
      <c r="J166" s="146">
        <f>J131</f>
        <v/>
      </c>
      <c r="K166" s="146">
        <f>K131</f>
        <v/>
      </c>
      <c r="L166" s="147" t="inlineStr">
        <is>
          <t xml:space="preserve">Total </t>
        </is>
      </c>
    </row>
    <row r="167">
      <c r="A167" s="115" t="inlineStr">
        <is>
          <t>BIOCOMPANY</t>
        </is>
      </c>
      <c r="B167" s="10" t="inlineStr">
        <is>
          <t>(venc.  06/07/2025)</t>
        </is>
      </c>
      <c r="C167" s="113" t="n"/>
      <c r="D167" s="113" t="n"/>
      <c r="E167" s="113" t="n"/>
      <c r="F167" s="113" t="n"/>
      <c r="G167" s="113" t="n"/>
      <c r="H167" s="113" t="n"/>
      <c r="I167" s="113" t="n"/>
      <c r="J167" s="235" t="n">
        <v>4725</v>
      </c>
      <c r="K167" s="235" t="n"/>
      <c r="L167" s="113">
        <f>SUM(C167:J167)</f>
        <v/>
      </c>
    </row>
    <row r="168">
      <c r="A168" s="115" t="inlineStr">
        <is>
          <t xml:space="preserve">CRISTALIA </t>
        </is>
      </c>
      <c r="B168" s="3" t="n"/>
      <c r="C168" s="113" t="n"/>
      <c r="D168" s="113" t="n"/>
      <c r="E168" s="113" t="n"/>
      <c r="F168" s="113" t="n"/>
      <c r="G168" s="113" t="n"/>
      <c r="H168" s="113" t="n"/>
      <c r="I168" s="113" t="n"/>
      <c r="J168" s="113" t="n"/>
      <c r="K168" s="113" t="n"/>
      <c r="L168" s="113">
        <f>SUM(C168:J168)</f>
        <v/>
      </c>
    </row>
    <row r="169">
      <c r="A169" s="115" t="inlineStr">
        <is>
          <t>DIALISE COMERCIO</t>
        </is>
      </c>
      <c r="B169" s="183" t="inlineStr">
        <is>
          <t xml:space="preserve">(venc. 28/03/2025, 31/03/2025, 28/04/25, 14/05/25) </t>
        </is>
      </c>
      <c r="C169" s="113" t="n"/>
      <c r="D169" s="113" t="n"/>
      <c r="E169" s="113" t="n"/>
      <c r="F169" s="235" t="n">
        <v>19860</v>
      </c>
      <c r="G169" s="113" t="n">
        <v>18650</v>
      </c>
      <c r="H169" s="113" t="n">
        <v>7656</v>
      </c>
      <c r="I169" s="113" t="n"/>
      <c r="J169" s="113" t="n"/>
      <c r="K169" s="113" t="n"/>
      <c r="L169" s="113">
        <f>SUM(C169:J169)</f>
        <v/>
      </c>
    </row>
    <row r="170">
      <c r="A170" s="115" t="inlineStr">
        <is>
          <t>MEDCORP</t>
        </is>
      </c>
      <c r="B170" s="10" t="inlineStr">
        <is>
          <t>(venc.  05e 26 /05/2025 e 27/06/2025)</t>
        </is>
      </c>
      <c r="C170" s="113" t="n"/>
      <c r="D170" s="113" t="n"/>
      <c r="E170" s="113" t="n"/>
      <c r="F170" s="113" t="n"/>
      <c r="G170" s="235" t="n">
        <v>15328.8</v>
      </c>
      <c r="H170" s="113" t="n">
        <v>18164.6</v>
      </c>
      <c r="I170" s="113" t="n">
        <v>8779.799999999999</v>
      </c>
      <c r="J170" s="113" t="n"/>
      <c r="K170" s="113" t="n"/>
      <c r="L170" s="113">
        <f>SUM(C170:J170)</f>
        <v/>
      </c>
    </row>
    <row r="171">
      <c r="A171" s="115" t="inlineStr">
        <is>
          <t>MED E FARMA</t>
        </is>
      </c>
      <c r="B171" s="3" t="inlineStr">
        <is>
          <t>(venc. 24 e 26/03/2025, 02/06/2025)</t>
        </is>
      </c>
      <c r="C171" s="113" t="n"/>
      <c r="D171" s="113" t="n"/>
      <c r="E171" s="113" t="n"/>
      <c r="F171" s="235" t="n">
        <v>5982.36</v>
      </c>
      <c r="G171" s="113" t="n"/>
      <c r="H171" s="113" t="n"/>
      <c r="I171" s="113" t="n">
        <v>15692.45</v>
      </c>
      <c r="J171" s="113" t="n">
        <v>15692.45</v>
      </c>
      <c r="K171" s="113" t="n"/>
      <c r="L171" s="113">
        <f>SUM(C171:J171)</f>
        <v/>
      </c>
    </row>
    <row r="172">
      <c r="A172" s="115" t="inlineStr">
        <is>
          <t>MEIRELLES</t>
        </is>
      </c>
      <c r="B172" s="3" t="inlineStr">
        <is>
          <t xml:space="preserve"> (Venc. 10,13,25/05/2025, 09 e 24/06/2025)</t>
        </is>
      </c>
      <c r="C172" s="113" t="n"/>
      <c r="D172" s="113" t="n"/>
      <c r="E172" s="113" t="n"/>
      <c r="F172" s="113" t="n"/>
      <c r="G172" s="113" t="n"/>
      <c r="H172" s="113" t="n">
        <v>21407.11</v>
      </c>
      <c r="I172" s="113" t="n">
        <v>7635.63</v>
      </c>
      <c r="J172" s="113" t="n"/>
      <c r="K172" s="113" t="n"/>
      <c r="L172" s="113">
        <f>SUM(C172:J172)</f>
        <v/>
      </c>
    </row>
    <row r="173">
      <c r="A173" s="115" t="inlineStr">
        <is>
          <t>OMNIEL</t>
        </is>
      </c>
      <c r="B173" s="3" t="n"/>
      <c r="C173" s="113" t="n"/>
      <c r="D173" s="113" t="n"/>
      <c r="E173" s="113" t="n"/>
      <c r="F173" s="113" t="n"/>
      <c r="G173" s="113" t="n"/>
      <c r="H173" s="113" t="n"/>
      <c r="I173" s="113" t="n"/>
      <c r="J173" s="113" t="n"/>
      <c r="K173" s="113" t="n"/>
      <c r="L173" s="113">
        <f>SUM(C173:J173)</f>
        <v/>
      </c>
    </row>
    <row r="174">
      <c r="A174" s="115" t="inlineStr">
        <is>
          <t>SIX Dist.</t>
        </is>
      </c>
      <c r="B174" s="3" t="n"/>
      <c r="C174" s="113" t="n"/>
      <c r="D174" s="113" t="n"/>
      <c r="E174" s="113" t="n"/>
      <c r="F174" s="113" t="n"/>
      <c r="G174" s="113" t="n"/>
      <c r="H174" s="113" t="n"/>
      <c r="I174" s="113" t="n"/>
      <c r="J174" s="113" t="n"/>
      <c r="K174" s="113" t="n"/>
      <c r="L174" s="113">
        <f>SUM(C174:J174)</f>
        <v/>
      </c>
    </row>
    <row r="175">
      <c r="A175" s="115" t="inlineStr">
        <is>
          <t>DISTRIBUIDORA DE MED.</t>
        </is>
      </c>
      <c r="B175" s="3" t="inlineStr">
        <is>
          <t xml:space="preserve"> (venc.17e28/05),(venc.15/06/2025)</t>
        </is>
      </c>
      <c r="C175" s="113" t="n"/>
      <c r="D175" s="113" t="n"/>
      <c r="E175" s="113" t="n"/>
      <c r="F175" s="113" t="n"/>
      <c r="G175" s="113" t="n"/>
      <c r="H175" s="113" t="n">
        <v>22982.63</v>
      </c>
      <c r="I175" s="113" t="n">
        <v>8325</v>
      </c>
      <c r="J175" s="113" t="n"/>
      <c r="K175" s="113" t="n"/>
      <c r="L175" s="113">
        <f>SUM(C175:J175)</f>
        <v/>
      </c>
    </row>
    <row r="176">
      <c r="A176" s="39" t="inlineStr">
        <is>
          <t>GLOBAL - PAULO</t>
        </is>
      </c>
      <c r="B176" s="17" t="inlineStr">
        <is>
          <t>Heparinas</t>
        </is>
      </c>
      <c r="C176" s="33" t="n"/>
      <c r="D176" s="113" t="n"/>
      <c r="E176" s="113" t="n"/>
      <c r="F176" s="113" t="n"/>
      <c r="G176" s="113" t="n"/>
      <c r="H176" s="113" t="n"/>
      <c r="I176" s="113" t="n"/>
      <c r="J176" s="244" t="n">
        <v>6300</v>
      </c>
      <c r="K176" s="434" t="n"/>
      <c r="L176" s="113">
        <f>SUM(C176:J176)</f>
        <v/>
      </c>
    </row>
    <row r="177">
      <c r="A177" s="39" t="inlineStr">
        <is>
          <t>GLOBAL - PAULO</t>
        </is>
      </c>
      <c r="B177" s="17" t="inlineStr">
        <is>
          <t>Heparinas</t>
        </is>
      </c>
      <c r="C177" s="33" t="n"/>
      <c r="D177" s="113" t="n"/>
      <c r="E177" s="113" t="n"/>
      <c r="F177" s="113" t="n"/>
      <c r="G177" s="113" t="n"/>
      <c r="H177" s="113" t="n"/>
      <c r="I177" s="113" t="n"/>
      <c r="J177" s="244" t="n">
        <v>6000</v>
      </c>
      <c r="K177" s="434" t="n"/>
      <c r="L177" s="113">
        <f>SUM(C177:J177)</f>
        <v/>
      </c>
    </row>
    <row r="178">
      <c r="A178" s="39" t="inlineStr">
        <is>
          <t>GLOBAL - PAULO</t>
        </is>
      </c>
      <c r="B178" s="17" t="inlineStr">
        <is>
          <t>Heparinas</t>
        </is>
      </c>
      <c r="C178" s="33" t="n"/>
      <c r="D178" s="113" t="n"/>
      <c r="E178" s="113" t="n"/>
      <c r="F178" s="113" t="n"/>
      <c r="G178" s="113" t="n"/>
      <c r="H178" s="113" t="n"/>
      <c r="I178" s="113" t="n"/>
      <c r="J178" s="244" t="n">
        <v>3600</v>
      </c>
      <c r="K178" s="434" t="n"/>
      <c r="L178" s="113">
        <f>SUM(C178:J178)</f>
        <v/>
      </c>
    </row>
    <row r="179">
      <c r="A179" s="39" t="inlineStr">
        <is>
          <t>A FORMULA - ADVAL</t>
        </is>
      </c>
      <c r="B179" s="17" t="n"/>
      <c r="C179" s="33" t="n"/>
      <c r="D179" s="113" t="n"/>
      <c r="E179" s="113" t="n"/>
      <c r="F179" s="113" t="n"/>
      <c r="G179" s="113" t="n"/>
      <c r="H179" s="113" t="n"/>
      <c r="I179" s="113" t="n"/>
      <c r="J179" s="244" t="n">
        <v>1104</v>
      </c>
      <c r="K179" s="434" t="n"/>
      <c r="L179" s="113">
        <f>SUM(C179:J179)</f>
        <v/>
      </c>
    </row>
    <row r="180">
      <c r="A180" s="39" t="inlineStr">
        <is>
          <t>COMPRA DE MATERIAIS</t>
        </is>
      </c>
      <c r="B180" s="17" t="inlineStr">
        <is>
          <t>Comp. 07/2025</t>
        </is>
      </c>
      <c r="C180" s="33" t="n"/>
      <c r="D180" s="113" t="n"/>
      <c r="E180" s="113" t="n"/>
      <c r="F180" s="113" t="n"/>
      <c r="G180" s="113" t="n"/>
      <c r="H180" s="113" t="n"/>
      <c r="I180" s="113" t="n"/>
      <c r="J180" s="33" t="n"/>
      <c r="K180" s="441" t="n"/>
      <c r="L180" s="113">
        <f>SUM(C180:J180)</f>
        <v/>
      </c>
    </row>
    <row r="181">
      <c r="A181" s="186" t="inlineStr">
        <is>
          <t>TOTAL - Materiais da Farmácia</t>
        </is>
      </c>
      <c r="B181" s="187" t="n"/>
      <c r="C181" s="188">
        <f>SUM(C167:C175)</f>
        <v/>
      </c>
      <c r="D181" s="188">
        <f>SUM(D167:D175)</f>
        <v/>
      </c>
      <c r="E181" s="188">
        <f>SUM(E167:E175)</f>
        <v/>
      </c>
      <c r="F181" s="188">
        <f>SUM(F167:F175)</f>
        <v/>
      </c>
      <c r="G181" s="188">
        <f>SUM(G167:G175)</f>
        <v/>
      </c>
      <c r="H181" s="188">
        <f>SUM(H167:H175)</f>
        <v/>
      </c>
      <c r="I181" s="188">
        <f>SUM(I167:I175)</f>
        <v/>
      </c>
      <c r="J181" s="188">
        <f>SUM(J167+F169+G170+F171+G172+G175+J176+J177+J178+J179)</f>
        <v/>
      </c>
      <c r="K181" s="188" t="n"/>
      <c r="L181" s="188">
        <f>SUM(L167:L180)</f>
        <v/>
      </c>
    </row>
    <row r="182">
      <c r="A182" s="167" t="n"/>
      <c r="B182" s="166" t="n"/>
      <c r="C182" s="164" t="n"/>
      <c r="D182" s="164" t="n"/>
      <c r="E182" s="164" t="n"/>
      <c r="F182" s="164" t="n"/>
      <c r="G182" s="164" t="n"/>
      <c r="H182" s="164" t="n"/>
      <c r="I182" s="164" t="n"/>
      <c r="J182" s="164" t="n"/>
      <c r="K182" s="164" t="n"/>
      <c r="L182" s="164" t="n"/>
    </row>
    <row r="183">
      <c r="A183" s="167" t="n"/>
      <c r="B183" s="166" t="n"/>
      <c r="C183" s="164" t="n"/>
      <c r="D183" s="164" t="n"/>
      <c r="E183" s="164" t="n"/>
      <c r="F183" s="164" t="n"/>
      <c r="G183" s="164" t="n"/>
      <c r="H183" s="164" t="n"/>
      <c r="I183" s="164" t="n"/>
      <c r="J183" s="164" t="n"/>
      <c r="K183" s="164" t="n"/>
      <c r="L183" s="164" t="n"/>
    </row>
    <row r="184">
      <c r="A184" s="185" t="inlineStr">
        <is>
          <t>MATERIAIS DA FARMÁCIA COMPRADOS NEPHRONCARE</t>
        </is>
      </c>
      <c r="B184" s="144" t="inlineStr">
        <is>
          <t>Observações</t>
        </is>
      </c>
      <c r="C184" s="145" t="inlineStr">
        <is>
          <t>Atrasados</t>
        </is>
      </c>
      <c r="D184" s="496" t="n">
        <v>45658</v>
      </c>
      <c r="E184" s="496" t="n">
        <v>45689</v>
      </c>
      <c r="F184" s="496" t="n">
        <v>45717</v>
      </c>
      <c r="G184" s="496" t="n">
        <v>45748</v>
      </c>
      <c r="H184" s="496" t="n">
        <v>45778</v>
      </c>
      <c r="I184" s="496" t="n">
        <v>45809</v>
      </c>
      <c r="J184" s="496" t="n">
        <v>45839</v>
      </c>
      <c r="K184" s="146">
        <f>K166</f>
        <v/>
      </c>
      <c r="L184" s="147" t="inlineStr">
        <is>
          <t xml:space="preserve">Total </t>
        </is>
      </c>
    </row>
    <row r="185">
      <c r="A185" s="39" t="inlineStr">
        <is>
          <t xml:space="preserve">Ultramega </t>
        </is>
      </c>
      <c r="B185" s="75" t="inlineStr">
        <is>
          <t>NF 253860, 54620 (Venc. 09, 24 /07/2025)</t>
        </is>
      </c>
      <c r="C185" s="56" t="n"/>
      <c r="D185" s="163" t="n"/>
      <c r="E185" s="163" t="n"/>
      <c r="F185" s="163" t="n"/>
      <c r="G185" s="163" t="n"/>
      <c r="H185" s="163" t="n"/>
      <c r="I185" s="163" t="n"/>
      <c r="J185" s="240" t="n">
        <v>30724.74</v>
      </c>
      <c r="K185" s="240" t="n"/>
      <c r="L185" s="163">
        <f>SUM(C185:J185)</f>
        <v/>
      </c>
    </row>
    <row r="186">
      <c r="A186" s="39" t="inlineStr">
        <is>
          <t>Bramed</t>
        </is>
      </c>
      <c r="B186" s="75" t="inlineStr">
        <is>
          <t>NF 25987, 26014 (Venc. 09, 13 /07/2025)</t>
        </is>
      </c>
      <c r="C186" s="56" t="n"/>
      <c r="D186" s="163" t="n"/>
      <c r="E186" s="163" t="n"/>
      <c r="F186" s="163" t="n"/>
      <c r="G186" s="163" t="n"/>
      <c r="H186" s="163" t="n"/>
      <c r="I186" s="163" t="n"/>
      <c r="J186" s="240" t="n">
        <v>15475.5</v>
      </c>
      <c r="K186" s="240" t="n"/>
      <c r="L186" s="163">
        <f>SUM(C186:J186)</f>
        <v/>
      </c>
    </row>
    <row r="187">
      <c r="A187" s="39" t="inlineStr">
        <is>
          <t>Dialise</t>
        </is>
      </c>
      <c r="B187" s="75" t="inlineStr">
        <is>
          <t>NF 11881, 9836 (Venc. 09, 10 /07/2025)</t>
        </is>
      </c>
      <c r="C187" s="56" t="n"/>
      <c r="D187" s="163" t="n"/>
      <c r="E187" s="163" t="n"/>
      <c r="F187" s="163" t="n"/>
      <c r="G187" s="163" t="n"/>
      <c r="H187" s="163" t="n"/>
      <c r="I187" s="163" t="n"/>
      <c r="J187" s="240" t="n">
        <v>30908.8</v>
      </c>
      <c r="K187" s="240" t="n"/>
      <c r="L187" s="163">
        <f>SUM(C187:J187)</f>
        <v/>
      </c>
    </row>
    <row r="188">
      <c r="A188" s="39" t="inlineStr">
        <is>
          <t>Cristalia</t>
        </is>
      </c>
      <c r="B188" s="75" t="inlineStr">
        <is>
          <t>NF 712112 (Venc. 23/07/2025)</t>
        </is>
      </c>
      <c r="C188" s="56" t="n"/>
      <c r="D188" s="163" t="n"/>
      <c r="E188" s="163" t="n"/>
      <c r="F188" s="163" t="n"/>
      <c r="G188" s="163" t="n"/>
      <c r="H188" s="163" t="n"/>
      <c r="I188" s="163" t="n"/>
      <c r="J188" s="240" t="n">
        <v>12750</v>
      </c>
      <c r="K188" s="240" t="n"/>
      <c r="L188" s="163">
        <f>SUM(C188:J188)</f>
        <v/>
      </c>
    </row>
    <row r="189">
      <c r="A189" s="39" t="inlineStr">
        <is>
          <t>Distruidora de Med.</t>
        </is>
      </c>
      <c r="B189" s="75" t="inlineStr">
        <is>
          <t>NF 634  (Venc. 04, 19 /07/2025)</t>
        </is>
      </c>
      <c r="C189" s="56" t="n"/>
      <c r="D189" s="163" t="n"/>
      <c r="E189" s="163" t="n"/>
      <c r="F189" s="163" t="n"/>
      <c r="G189" s="163" t="n"/>
      <c r="H189" s="163" t="n"/>
      <c r="I189" s="163" t="n"/>
      <c r="J189" s="240" t="n">
        <v>24423.34</v>
      </c>
      <c r="K189" s="240" t="n"/>
      <c r="L189" s="163">
        <f>SUM(C189:J189)</f>
        <v/>
      </c>
    </row>
    <row r="190">
      <c r="A190" s="39" t="n"/>
      <c r="B190" s="17" t="n"/>
      <c r="C190" s="56" t="n"/>
      <c r="D190" s="163" t="n"/>
      <c r="E190" s="163" t="n"/>
      <c r="F190" s="163" t="n"/>
      <c r="G190" s="163" t="n"/>
      <c r="H190" s="163" t="n"/>
      <c r="I190" s="163" t="n"/>
      <c r="J190" s="140" t="n"/>
      <c r="K190" s="140" t="n"/>
      <c r="L190" s="163" t="n"/>
    </row>
    <row r="191">
      <c r="A191" s="39" t="n"/>
      <c r="B191" s="17" t="n"/>
      <c r="C191" s="56" t="n"/>
      <c r="D191" s="163" t="n"/>
      <c r="E191" s="163" t="n"/>
      <c r="F191" s="163" t="n"/>
      <c r="G191" s="163" t="n"/>
      <c r="H191" s="163" t="n"/>
      <c r="I191" s="163" t="n"/>
      <c r="J191" s="140" t="n"/>
      <c r="K191" s="140" t="n"/>
      <c r="L191" s="163" t="n"/>
    </row>
    <row r="192">
      <c r="A192" s="151" t="inlineStr">
        <is>
          <t>TOTAL - Framaceuticos pela Nephroncare</t>
        </is>
      </c>
      <c r="B192" s="152" t="n"/>
      <c r="C192" s="510">
        <f>SUM(C185:C191)</f>
        <v/>
      </c>
      <c r="D192" s="510">
        <f>SUM(D185:D191)</f>
        <v/>
      </c>
      <c r="E192" s="510">
        <f>SUM(E185:E191)</f>
        <v/>
      </c>
      <c r="F192" s="510">
        <f>SUM(F185:F191)</f>
        <v/>
      </c>
      <c r="G192" s="510">
        <f>SUM(G185:G191)</f>
        <v/>
      </c>
      <c r="H192" s="510">
        <f>SUM(H185:H191)</f>
        <v/>
      </c>
      <c r="I192" s="510">
        <f>SUM(I185:I191)</f>
        <v/>
      </c>
      <c r="J192" s="510">
        <f>SUM(J185:J191)</f>
        <v/>
      </c>
      <c r="K192" s="510" t="n"/>
      <c r="L192" s="510">
        <f>SUM(L185:L191)</f>
        <v/>
      </c>
    </row>
    <row r="193">
      <c r="A193" s="194" t="n"/>
      <c r="B193" s="195" t="n"/>
      <c r="C193" s="511" t="n"/>
      <c r="D193" s="511" t="n"/>
      <c r="E193" s="511" t="n"/>
      <c r="F193" s="511" t="n"/>
      <c r="G193" s="511" t="n"/>
      <c r="H193" s="511" t="n"/>
      <c r="I193" s="511" t="n"/>
      <c r="J193" s="511" t="n"/>
      <c r="K193" s="511" t="n"/>
      <c r="L193" s="511" t="n"/>
    </row>
    <row r="194">
      <c r="A194" s="167" t="n"/>
      <c r="B194" s="166" t="n"/>
      <c r="C194" s="164" t="n"/>
      <c r="D194" s="164" t="n"/>
      <c r="E194" s="164" t="n"/>
      <c r="F194" s="164" t="n"/>
      <c r="G194" s="164" t="n"/>
      <c r="H194" s="164" t="n"/>
      <c r="I194" s="164" t="n"/>
      <c r="J194" s="164" t="n"/>
      <c r="K194" s="164" t="n"/>
      <c r="L194" s="164" t="n"/>
    </row>
    <row r="195">
      <c r="A195" s="199" t="inlineStr">
        <is>
          <t xml:space="preserve">MANUTENÇÃO DE IMOBILIZADOS </t>
        </is>
      </c>
      <c r="B195" s="200" t="inlineStr">
        <is>
          <t>Observações</t>
        </is>
      </c>
      <c r="C195" s="201" t="inlineStr">
        <is>
          <t>Atrasados</t>
        </is>
      </c>
      <c r="D195" s="512" t="n">
        <v>45658</v>
      </c>
      <c r="E195" s="512" t="n">
        <v>45689</v>
      </c>
      <c r="F195" s="512" t="n">
        <v>45717</v>
      </c>
      <c r="G195" s="512" t="n">
        <v>45748</v>
      </c>
      <c r="H195" s="512" t="n">
        <v>45778</v>
      </c>
      <c r="I195" s="512" t="n">
        <v>45809</v>
      </c>
      <c r="J195" s="512" t="n">
        <v>45839</v>
      </c>
      <c r="K195" s="202">
        <f>K184</f>
        <v/>
      </c>
      <c r="L195" s="203" t="inlineStr">
        <is>
          <t xml:space="preserve">Total </t>
        </is>
      </c>
    </row>
    <row r="196">
      <c r="A196" s="39" t="inlineStr">
        <is>
          <t>NEFROFLOW (8 MÁQ. NIPRO)</t>
        </is>
      </c>
      <c r="B196" s="190" t="n"/>
      <c r="C196" s="163" t="n"/>
      <c r="D196" s="163" t="n"/>
      <c r="E196" s="163" t="n"/>
      <c r="F196" s="163" t="n"/>
      <c r="G196" s="163" t="n"/>
      <c r="H196" s="163" t="n"/>
      <c r="I196" s="163" t="n"/>
      <c r="J196" s="230" t="n">
        <v>6000</v>
      </c>
      <c r="K196" s="163" t="n"/>
      <c r="L196" s="163">
        <f>SUM(C196:J196)</f>
        <v/>
      </c>
    </row>
    <row r="197">
      <c r="A197" s="43" t="inlineStr">
        <is>
          <t>DSL EQUIPAMENTOS (2 MÁQ. V10) - DANIEL</t>
        </is>
      </c>
      <c r="B197" s="190" t="n"/>
      <c r="C197" s="163" t="n"/>
      <c r="D197" s="163" t="n"/>
      <c r="E197" s="163" t="n"/>
      <c r="F197" s="163" t="n"/>
      <c r="G197" s="163" t="n"/>
      <c r="H197" s="163" t="n"/>
      <c r="I197" s="163" t="n"/>
      <c r="J197" s="230" t="n">
        <v>4100</v>
      </c>
      <c r="K197" s="163" t="n">
        <v>4100</v>
      </c>
      <c r="L197" s="163">
        <f>SUM(C197:J197)</f>
        <v/>
      </c>
    </row>
    <row r="198" ht="18.6" customHeight="1">
      <c r="A198" s="191" t="inlineStr">
        <is>
          <t>TOTAL - Materiais De Limpeza e Manutenção</t>
        </is>
      </c>
      <c r="B198" s="192" t="n"/>
      <c r="C198" s="161">
        <f>SUM(C196:C197)</f>
        <v/>
      </c>
      <c r="D198" s="161">
        <f>SUM(D196:D197)</f>
        <v/>
      </c>
      <c r="E198" s="161">
        <f>SUM(E196:E197)</f>
        <v/>
      </c>
      <c r="F198" s="161">
        <f>SUM(F196:F197)</f>
        <v/>
      </c>
      <c r="G198" s="161">
        <f>SUM(G196:G197)</f>
        <v/>
      </c>
      <c r="H198" s="161">
        <f>SUM(H196:H197)</f>
        <v/>
      </c>
      <c r="I198" s="161">
        <f>SUM(I196:I197)</f>
        <v/>
      </c>
      <c r="J198" s="161">
        <f>SUM(J196:J197)</f>
        <v/>
      </c>
      <c r="K198" s="161" t="n"/>
      <c r="L198" s="161">
        <f>SUM(L196:L197)</f>
        <v/>
      </c>
    </row>
    <row r="199">
      <c r="A199" s="167" t="n"/>
      <c r="B199" s="166" t="n"/>
      <c r="C199" s="164" t="n"/>
      <c r="D199" s="164" t="n"/>
      <c r="E199" s="164" t="n"/>
      <c r="F199" s="164" t="n"/>
      <c r="G199" s="164" t="n"/>
      <c r="H199" s="164" t="n"/>
      <c r="I199" s="164" t="n"/>
      <c r="J199" s="164" t="n"/>
      <c r="K199" s="164" t="n"/>
      <c r="L199" s="164" t="n"/>
    </row>
    <row r="200">
      <c r="A200" s="131" t="n"/>
      <c r="B200" s="132" t="n"/>
      <c r="C200" s="133" t="n"/>
      <c r="D200" s="133" t="n"/>
      <c r="E200" s="133" t="n"/>
      <c r="F200" s="133" t="n"/>
      <c r="G200" s="133" t="n"/>
      <c r="H200" s="133" t="n"/>
      <c r="I200" s="133" t="n"/>
      <c r="J200" s="133" t="n"/>
      <c r="K200" s="133" t="n"/>
      <c r="L200" s="133" t="n"/>
    </row>
    <row r="201" ht="24" customHeight="1">
      <c r="A201" s="204" t="inlineStr">
        <is>
          <t>MATERIAIS DE LIMPEZA  E MANUTENÇÃO</t>
        </is>
      </c>
      <c r="B201" s="145" t="inlineStr">
        <is>
          <t>Observações</t>
        </is>
      </c>
      <c r="C201" s="145" t="inlineStr">
        <is>
          <t>Atrasados</t>
        </is>
      </c>
      <c r="D201" s="146">
        <f>D166</f>
        <v/>
      </c>
      <c r="E201" s="146">
        <f>E166</f>
        <v/>
      </c>
      <c r="F201" s="146">
        <f>F166</f>
        <v/>
      </c>
      <c r="G201" s="146">
        <f>G166</f>
        <v/>
      </c>
      <c r="H201" s="146">
        <f>H166</f>
        <v/>
      </c>
      <c r="I201" s="146">
        <f>I166</f>
        <v/>
      </c>
      <c r="J201" s="146">
        <f>J166</f>
        <v/>
      </c>
      <c r="K201" s="146">
        <f>K195</f>
        <v/>
      </c>
      <c r="L201" s="147" t="inlineStr">
        <is>
          <t xml:space="preserve">Total </t>
        </is>
      </c>
    </row>
    <row r="202">
      <c r="A202" s="115" t="inlineStr">
        <is>
          <t>LL Comercio</t>
        </is>
      </c>
      <c r="B202" s="3" t="n"/>
      <c r="C202" s="134" t="n"/>
      <c r="D202" s="134" t="n"/>
      <c r="E202" s="134" t="n"/>
      <c r="F202" s="134" t="n"/>
      <c r="G202" s="134" t="n"/>
      <c r="H202" s="134" t="n"/>
      <c r="I202" s="134" t="n"/>
      <c r="J202" s="134" t="n"/>
      <c r="K202" s="134" t="n"/>
      <c r="L202" s="134">
        <f>SUM(C202:J202)</f>
        <v/>
      </c>
    </row>
    <row r="203">
      <c r="A203" s="115" t="inlineStr">
        <is>
          <t>DISPHEL</t>
        </is>
      </c>
      <c r="B203" s="3" t="n"/>
      <c r="C203" s="134" t="n"/>
      <c r="D203" s="134" t="n"/>
      <c r="E203" s="134" t="n"/>
      <c r="F203" s="134" t="n"/>
      <c r="G203" s="134" t="n"/>
      <c r="H203" s="134" t="n"/>
      <c r="I203" s="134" t="n"/>
      <c r="J203" s="134" t="n"/>
      <c r="K203" s="134" t="n"/>
      <c r="L203" s="134">
        <f>SUM(C203:J203)</f>
        <v/>
      </c>
    </row>
    <row r="204">
      <c r="A204" s="115" t="inlineStr">
        <is>
          <t>SMART CLEAN</t>
        </is>
      </c>
      <c r="B204" s="3" t="inlineStr">
        <is>
          <t>(VENC.09,25/06/25) (VENC10 e 11/07/2025)</t>
        </is>
      </c>
      <c r="C204" s="134" t="n"/>
      <c r="D204" s="134" t="n"/>
      <c r="E204" s="134" t="n"/>
      <c r="F204" s="113" t="n"/>
      <c r="G204" s="113" t="n"/>
      <c r="H204" s="113" t="n"/>
      <c r="I204" s="235" t="n">
        <v>10507.42</v>
      </c>
      <c r="J204" s="113" t="n">
        <v>11196.12</v>
      </c>
      <c r="K204" s="113" t="n">
        <v>6347.31</v>
      </c>
      <c r="L204" s="134">
        <f>SUM(C204:J204)</f>
        <v/>
      </c>
    </row>
    <row r="205">
      <c r="A205" s="115" t="n"/>
      <c r="B205" s="3" t="n"/>
      <c r="C205" s="134" t="n"/>
      <c r="D205" s="134" t="n"/>
      <c r="E205" s="134" t="n"/>
      <c r="F205" s="113" t="n"/>
      <c r="G205" s="113" t="n"/>
      <c r="H205" s="113" t="n"/>
      <c r="I205" s="113" t="n"/>
      <c r="J205" s="113" t="n"/>
      <c r="K205" s="113" t="n"/>
      <c r="L205" s="134">
        <f>SUM(C205:J205)</f>
        <v/>
      </c>
    </row>
    <row r="206" ht="15" customHeight="1">
      <c r="A206" s="137" t="inlineStr">
        <is>
          <t>TOTAL - Materiais De Limpeza e Manutenção</t>
        </is>
      </c>
      <c r="B206" s="138" t="n"/>
      <c r="C206" s="122">
        <f>SUM(C202:C204)</f>
        <v/>
      </c>
      <c r="D206" s="122">
        <f>SUM(D202:D204)</f>
        <v/>
      </c>
      <c r="E206" s="122">
        <f>SUM(E202:E204)</f>
        <v/>
      </c>
      <c r="F206" s="122">
        <f>SUM(F202:F204)</f>
        <v/>
      </c>
      <c r="G206" s="122">
        <f>SUM(G202:G204)</f>
        <v/>
      </c>
      <c r="H206" s="122">
        <f>SUM(H202:H204)</f>
        <v/>
      </c>
      <c r="I206" s="122">
        <f>SUM(I202:I204)</f>
        <v/>
      </c>
      <c r="J206" s="122">
        <f>SUM(J202:J204)</f>
        <v/>
      </c>
      <c r="K206" s="122" t="n"/>
      <c r="L206" s="122">
        <f>SUM(L202:L204)</f>
        <v/>
      </c>
    </row>
    <row r="207" ht="15" customHeight="1">
      <c r="A207" s="208" t="n"/>
      <c r="B207" s="209" t="n"/>
      <c r="C207" s="164" t="n"/>
      <c r="D207" s="164" t="n"/>
      <c r="E207" s="164" t="n"/>
      <c r="F207" s="164" t="n"/>
      <c r="G207" s="164" t="n"/>
      <c r="H207" s="164" t="n"/>
      <c r="I207" s="164" t="n"/>
      <c r="J207" s="164" t="n"/>
      <c r="K207" s="164" t="n"/>
      <c r="L207" s="164" t="n"/>
    </row>
    <row r="208" ht="15" customHeight="1">
      <c r="A208" s="208" t="n"/>
      <c r="B208" s="209" t="n"/>
      <c r="C208" s="164" t="n"/>
      <c r="D208" s="164" t="n"/>
      <c r="E208" s="164" t="n"/>
      <c r="F208" s="164" t="n"/>
      <c r="G208" s="164" t="n"/>
      <c r="H208" s="164" t="n"/>
      <c r="I208" s="164" t="n"/>
      <c r="J208" s="164" t="n"/>
      <c r="K208" s="164" t="n"/>
      <c r="L208" s="164" t="n"/>
    </row>
    <row r="209" ht="15" customHeight="1">
      <c r="A209" s="207" t="inlineStr">
        <is>
          <t>COPA E COZINHA</t>
        </is>
      </c>
      <c r="B209" s="145" t="inlineStr">
        <is>
          <t>Observações</t>
        </is>
      </c>
      <c r="C209" s="145" t="inlineStr">
        <is>
          <t>Atrasados</t>
        </is>
      </c>
      <c r="D209" s="513" t="n">
        <v>45658</v>
      </c>
      <c r="E209" s="513" t="n">
        <v>45689</v>
      </c>
      <c r="F209" s="513" t="n">
        <v>45717</v>
      </c>
      <c r="G209" s="513" t="n">
        <v>45748</v>
      </c>
      <c r="H209" s="513" t="n">
        <v>45778</v>
      </c>
      <c r="I209" s="513" t="n">
        <v>45809</v>
      </c>
      <c r="J209" s="513" t="n">
        <v>45839</v>
      </c>
      <c r="K209" s="205">
        <f>K201</f>
        <v/>
      </c>
      <c r="L209" s="147" t="inlineStr">
        <is>
          <t xml:space="preserve">Total </t>
        </is>
      </c>
    </row>
    <row r="210" ht="15" customHeight="1">
      <c r="A210" s="39" t="inlineStr">
        <is>
          <t>XERÉM</t>
        </is>
      </c>
      <c r="B210" s="17" t="inlineStr">
        <is>
          <t>Comp. 06/2025</t>
        </is>
      </c>
      <c r="C210" s="163" t="n"/>
      <c r="D210" s="163" t="n"/>
      <c r="E210" s="163" t="n"/>
      <c r="F210" s="163" t="n"/>
      <c r="G210" s="163" t="n"/>
      <c r="H210" s="163" t="n"/>
      <c r="I210" s="163" t="n"/>
      <c r="J210" s="514" t="n"/>
      <c r="K210" s="515" t="n"/>
      <c r="L210" s="163">
        <f>SUM(C210:J210)</f>
        <v/>
      </c>
    </row>
    <row r="211" ht="15" customHeight="1">
      <c r="A211" s="39" t="inlineStr">
        <is>
          <t xml:space="preserve">Com. Monte Carmelo - GAS </t>
        </is>
      </c>
      <c r="B211" s="17" t="inlineStr">
        <is>
          <t>Comp. 06/2025</t>
        </is>
      </c>
      <c r="C211" s="163" t="n"/>
      <c r="D211" s="163" t="n"/>
      <c r="E211" s="163" t="n"/>
      <c r="F211" s="163" t="n"/>
      <c r="G211" s="163" t="n"/>
      <c r="H211" s="163" t="n"/>
      <c r="I211" s="163" t="n"/>
      <c r="J211" s="516" t="n">
        <v>850</v>
      </c>
      <c r="K211" s="515" t="n">
        <v>850</v>
      </c>
      <c r="L211" s="163">
        <f>SUM(C211:J211)</f>
        <v/>
      </c>
    </row>
    <row r="212" ht="15" customHeight="1">
      <c r="A212" s="39" t="inlineStr">
        <is>
          <t xml:space="preserve">SACOLÃO </t>
        </is>
      </c>
      <c r="B212" s="17" t="inlineStr">
        <is>
          <t>Comp. 06/2025</t>
        </is>
      </c>
      <c r="C212" s="163" t="n"/>
      <c r="D212" s="163" t="n"/>
      <c r="E212" s="163" t="n"/>
      <c r="F212" s="163" t="n"/>
      <c r="G212" s="163" t="n"/>
      <c r="H212" s="163" t="n"/>
      <c r="I212" s="163" t="n"/>
      <c r="J212" s="516" t="n">
        <v>1510.39</v>
      </c>
      <c r="K212" s="515" t="n">
        <v>1805.46</v>
      </c>
      <c r="L212" s="163">
        <f>SUM(C212:J212)</f>
        <v/>
      </c>
    </row>
    <row r="213" ht="15" customHeight="1">
      <c r="A213" s="39" t="inlineStr">
        <is>
          <t>GRANJA ALIANÇA</t>
        </is>
      </c>
      <c r="B213" s="17" t="inlineStr">
        <is>
          <t>Comp. 06/2025</t>
        </is>
      </c>
      <c r="C213" s="163" t="n"/>
      <c r="D213" s="163" t="n"/>
      <c r="E213" s="163" t="n"/>
      <c r="F213" s="163" t="n"/>
      <c r="G213" s="163" t="n"/>
      <c r="H213" s="163" t="n"/>
      <c r="I213" s="163" t="n"/>
      <c r="J213" s="516" t="n">
        <v>357</v>
      </c>
      <c r="K213" s="515" t="n">
        <v>642</v>
      </c>
      <c r="L213" s="163">
        <f>SUM(C213:J213)</f>
        <v/>
      </c>
    </row>
    <row r="214" ht="15" customHeight="1">
      <c r="A214" s="435" t="inlineStr">
        <is>
          <t>Atacarejo</t>
        </is>
      </c>
      <c r="B214" s="17" t="n"/>
      <c r="C214" s="163" t="n"/>
      <c r="D214" s="163" t="n"/>
      <c r="E214" s="163" t="n"/>
      <c r="F214" s="163" t="n"/>
      <c r="G214" s="163" t="n"/>
      <c r="H214" s="163" t="n"/>
      <c r="I214" s="163" t="n"/>
      <c r="J214" s="517" t="n">
        <v>1933</v>
      </c>
      <c r="K214" s="515" t="n"/>
      <c r="L214" s="163">
        <f>SUM(C214:J214)</f>
        <v/>
      </c>
    </row>
    <row r="215" ht="15" customHeight="1" thickBot="1">
      <c r="A215" s="44" t="inlineStr">
        <is>
          <t>TOTAL - Copa e Cozinha</t>
        </is>
      </c>
      <c r="B215" s="138" t="n"/>
      <c r="C215" s="122">
        <f>SUM(C210:C212)</f>
        <v/>
      </c>
      <c r="D215" s="122">
        <f>SUM(D210:D212)</f>
        <v/>
      </c>
      <c r="E215" s="122">
        <f>SUM(E210:E212)</f>
        <v/>
      </c>
      <c r="F215" s="122">
        <f>SUM(F210:F212)</f>
        <v/>
      </c>
      <c r="G215" s="122">
        <f>SUM(G210:G212)</f>
        <v/>
      </c>
      <c r="H215" s="122">
        <f>SUM(H210:H212)</f>
        <v/>
      </c>
      <c r="I215" s="122">
        <f>SUM(I210:I212)</f>
        <v/>
      </c>
      <c r="J215" s="122">
        <f>SUM(J211:J214)</f>
        <v/>
      </c>
      <c r="K215" s="122" t="n"/>
      <c r="L215" s="163">
        <f>SUM(C215:J215)</f>
        <v/>
      </c>
    </row>
    <row r="216" ht="15.6" customHeight="1">
      <c r="A216" s="8" t="n"/>
      <c r="B216" s="9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8" t="n"/>
    </row>
    <row r="217" ht="15.6" customHeight="1">
      <c r="A217" s="12" t="n"/>
      <c r="B217" s="13" t="n"/>
      <c r="C217" s="14" t="n"/>
      <c r="D217" s="14" t="n"/>
      <c r="E217" s="14" t="n"/>
      <c r="F217" s="14" t="n"/>
      <c r="G217" s="14" t="n"/>
      <c r="H217" s="14" t="n"/>
      <c r="I217" s="14" t="n"/>
      <c r="J217" s="14" t="n"/>
      <c r="K217" s="14" t="n"/>
      <c r="L217" s="14" t="n"/>
    </row>
    <row r="218" ht="15.6" customHeight="1">
      <c r="A218" s="473" t="inlineStr">
        <is>
          <t>TOTAL - CONTAS A PAGAR</t>
        </is>
      </c>
      <c r="B218" s="518" t="n"/>
      <c r="C218" s="473" t="inlineStr">
        <is>
          <t>Atrasados</t>
        </is>
      </c>
      <c r="D218" s="11">
        <f>D201</f>
        <v/>
      </c>
      <c r="E218" s="11">
        <f>E201</f>
        <v/>
      </c>
      <c r="F218" s="11">
        <f>F201</f>
        <v/>
      </c>
      <c r="G218" s="11">
        <f>G201</f>
        <v/>
      </c>
      <c r="H218" s="11">
        <f>H201</f>
        <v/>
      </c>
      <c r="I218" s="11">
        <f>I201</f>
        <v/>
      </c>
      <c r="J218" s="11">
        <f>J201</f>
        <v/>
      </c>
      <c r="K218" s="11">
        <f>K209</f>
        <v/>
      </c>
      <c r="L218" s="82" t="inlineStr">
        <is>
          <t xml:space="preserve">Total </t>
        </is>
      </c>
    </row>
    <row r="219">
      <c r="A219" s="519" t="n"/>
      <c r="B219" s="520" t="n"/>
      <c r="C219" s="193">
        <f>SUM(C215+C206+C198+C192+C181+C163+C128+C118+C94+C85+C78+C63+C46+C37+C14)</f>
        <v/>
      </c>
      <c r="D219" s="193">
        <f>SUM(D215+D206+D198+D192+D181+D163+D128+D118+D94+D85+D78+D63+D46+D37+D14)</f>
        <v/>
      </c>
      <c r="E219" s="437">
        <f>(SUM(E215+E206+E198+E192+E181+E163+E128+E118+E94+E85+E78+E63+E46+E37+SUM(E94)))</f>
        <v/>
      </c>
      <c r="F219" s="193">
        <f>SUM(F215+F206+F198+F192+F181+F163+F128+F118+F94+F85+F78+F63+F46+F37+F14)</f>
        <v/>
      </c>
      <c r="G219" s="193">
        <f>SUM(G215+G206+G198+G192+G181+G163+G128+G118+G94+G85+G78+G63+G46+G37+G14)</f>
        <v/>
      </c>
      <c r="H219" s="193">
        <f>SUM(H215+H206+H198+H192+H181+H163+H128+H118+H94+H85+H78+H63+H46+H37+H14)</f>
        <v/>
      </c>
      <c r="I219" s="193">
        <f>SUM(I215+I206+I198+I192+I181+I163+I128+I118+I94+I85+I78+I63+I46+I37+I14)</f>
        <v/>
      </c>
      <c r="J219" s="193">
        <f>SUM(J215+J206+J198+J192+J181+J163+J128+J118+J94+J85+J78+J63+J46+J37+J14)</f>
        <v/>
      </c>
      <c r="K219" s="193" t="n"/>
      <c r="L219" s="193">
        <f>SUM(L215+L206+L198+L192+L181+L163+L128+L118+L94+L85+L78+L63+L46+L37+L14)</f>
        <v/>
      </c>
    </row>
    <row r="220"/>
    <row r="221"/>
    <row r="222">
      <c r="I222" s="521" t="n"/>
    </row>
    <row r="223" ht="15" customHeight="1" thickBot="1">
      <c r="I223" s="521" t="n"/>
    </row>
    <row r="224">
      <c r="A224" s="46" t="inlineStr">
        <is>
          <t>Entradas  01/07/2025</t>
        </is>
      </c>
      <c r="B224" s="522" t="n"/>
      <c r="C224" s="15" t="n"/>
      <c r="D224" s="15" t="n"/>
      <c r="I224" s="521" t="n"/>
    </row>
    <row r="225">
      <c r="A225" s="411" t="inlineStr">
        <is>
          <t>ENTRADAS SUS - COMPL. 05/2025</t>
        </is>
      </c>
      <c r="B225" s="523" t="n">
        <v>10617.83</v>
      </c>
      <c r="C225" s="15" t="n"/>
      <c r="D225" s="45" t="n"/>
    </row>
    <row r="226">
      <c r="A226" s="411" t="inlineStr">
        <is>
          <t>ENTRADAS  SUS - COMPL. 05/2025</t>
        </is>
      </c>
      <c r="B226" s="523" t="n">
        <v>2167.09</v>
      </c>
      <c r="C226" s="469" t="n"/>
    </row>
    <row r="227">
      <c r="A227" s="411" t="inlineStr">
        <is>
          <t>ENTRADAS  SUS - COMPL. 05/2025</t>
        </is>
      </c>
      <c r="B227" s="523" t="n">
        <v>304958.33</v>
      </c>
      <c r="C227" s="469" t="n"/>
    </row>
    <row r="228">
      <c r="A228" s="411" t="inlineStr">
        <is>
          <t>NF  SUS - 06/2025</t>
        </is>
      </c>
      <c r="B228" s="523" t="n">
        <v>905585.4399999999</v>
      </c>
      <c r="C228" s="469" t="n"/>
      <c r="G228" s="521" t="n"/>
    </row>
    <row r="229">
      <c r="A229" s="79" t="n"/>
      <c r="B229" s="524" t="n"/>
      <c r="C229" s="15" t="n"/>
      <c r="D229" s="15" t="n"/>
    </row>
    <row r="230" ht="15" customHeight="1" thickBot="1">
      <c r="A230" s="48" t="inlineStr">
        <is>
          <t xml:space="preserve">TOTAL ENTRADAS </t>
        </is>
      </c>
      <c r="B230" s="525">
        <f>SUM(B225:B229)</f>
        <v/>
      </c>
      <c r="C230" s="15" t="n"/>
      <c r="D230" s="15" t="n"/>
    </row>
    <row r="231" ht="15" customHeight="1" thickBot="1">
      <c r="A231" s="15" t="n"/>
      <c r="B231" s="15" t="n"/>
      <c r="C231" s="15" t="n"/>
      <c r="D231" s="15" t="n"/>
    </row>
    <row r="232" ht="15" customHeight="1" thickBot="1">
      <c r="A232" s="50" t="n"/>
      <c r="B232" s="51" t="n">
        <v>45839</v>
      </c>
      <c r="C232" s="52" t="n"/>
      <c r="D232" s="22" t="n"/>
    </row>
    <row r="233">
      <c r="A233" s="471" t="inlineStr">
        <is>
          <t xml:space="preserve">TOTAL ENTRADA </t>
        </is>
      </c>
      <c r="B233" s="495" t="n"/>
      <c r="C233" s="526">
        <f>B230</f>
        <v/>
      </c>
      <c r="D233" s="22" t="n"/>
    </row>
    <row r="234">
      <c r="A234" s="471" t="inlineStr">
        <is>
          <t xml:space="preserve">TOTAL DESPESAS </t>
        </is>
      </c>
      <c r="B234" s="495" t="n"/>
      <c r="C234" s="527">
        <f>J219</f>
        <v/>
      </c>
      <c r="D234" s="22" t="n"/>
    </row>
    <row r="235" ht="15" customHeight="1" thickBot="1">
      <c r="A235" s="467" t="inlineStr">
        <is>
          <t xml:space="preserve">SOBRAS </t>
        </is>
      </c>
      <c r="B235" s="528" t="n"/>
      <c r="C235" s="529">
        <f>C233-C234</f>
        <v/>
      </c>
    </row>
    <row r="236"/>
    <row r="237">
      <c r="A237" s="56" t="inlineStr">
        <is>
          <t xml:space="preserve">Aportes Dra Aniedja </t>
        </is>
      </c>
      <c r="B237" s="530" t="n">
        <v>18250</v>
      </c>
      <c r="C237" s="56" t="inlineStr">
        <is>
          <t xml:space="preserve">pagto impostos </t>
        </is>
      </c>
    </row>
    <row r="238">
      <c r="A238" s="56" t="inlineStr">
        <is>
          <t>Aportes Dra Lúcia</t>
        </is>
      </c>
      <c r="B238" s="530" t="n">
        <v>18250</v>
      </c>
      <c r="C238" s="56" t="inlineStr">
        <is>
          <t xml:space="preserve">pagto impostos </t>
        </is>
      </c>
    </row>
    <row r="239">
      <c r="A239" s="56" t="inlineStr">
        <is>
          <t>transferencia entre contas sos deve nephro</t>
        </is>
      </c>
      <c r="B239" s="530" t="n">
        <v>25572.2</v>
      </c>
      <c r="C239" s="221" t="inlineStr">
        <is>
          <t>VR feira, Vale trans. Etc</t>
        </is>
      </c>
    </row>
    <row r="240">
      <c r="A240" s="56" t="inlineStr">
        <is>
          <t>Bioxxi parte SOS</t>
        </is>
      </c>
      <c r="B240" s="180" t="n">
        <v>825.5599999999999</v>
      </c>
      <c r="C240" s="56" t="inlineStr">
        <is>
          <t>pagto pela nephro</t>
        </is>
      </c>
    </row>
    <row r="241">
      <c r="A241" s="56" t="inlineStr">
        <is>
          <t xml:space="preserve">Dra Aniedja Aporte </t>
        </is>
      </c>
      <c r="B241" s="530" t="n">
        <v>7800</v>
      </c>
      <c r="C241" s="465" t="inlineStr">
        <is>
          <t xml:space="preserve">Manut. Carro, Comercial JR, Gesseiro </t>
        </is>
      </c>
    </row>
    <row r="242">
      <c r="A242" s="56" t="n"/>
      <c r="B242" s="56" t="n"/>
      <c r="C242" s="56" t="n"/>
    </row>
    <row r="243">
      <c r="A243" s="56" t="n"/>
      <c r="B243" s="56" t="n"/>
      <c r="C243" s="56" t="n"/>
    </row>
    <row r="244"/>
    <row r="245"/>
    <row r="246"/>
    <row r="247">
      <c r="A247" s="255" t="inlineStr">
        <is>
          <t>Bancos</t>
        </is>
      </c>
    </row>
    <row r="248">
      <c r="A248" s="255" t="inlineStr">
        <is>
          <t>caixa</t>
        </is>
      </c>
    </row>
    <row r="249">
      <c r="A249" s="255" t="inlineStr">
        <is>
          <t>nordeste</t>
        </is>
      </c>
    </row>
    <row r="250">
      <c r="A250" s="255" t="inlineStr">
        <is>
          <t>cora</t>
        </is>
      </c>
    </row>
    <row r="251"/>
    <row r="252"/>
    <row r="253">
      <c r="A253" s="169" t="inlineStr">
        <is>
          <t xml:space="preserve">PARCELAMENTOS - IMPOSTOS </t>
        </is>
      </c>
      <c r="B253" s="145" t="inlineStr">
        <is>
          <t>Observações</t>
        </is>
      </c>
      <c r="C253" s="145" t="inlineStr">
        <is>
          <t>Atrasados</t>
        </is>
      </c>
      <c r="D253" s="496" t="n">
        <v>45658</v>
      </c>
      <c r="E253" s="496" t="n">
        <v>45689</v>
      </c>
      <c r="F253" s="496" t="n">
        <v>45717</v>
      </c>
      <c r="G253" s="496" t="n">
        <v>45748</v>
      </c>
      <c r="H253" s="496" t="n">
        <v>45778</v>
      </c>
      <c r="I253" s="496" t="n">
        <v>45809</v>
      </c>
      <c r="J253" s="496" t="n">
        <v>45839</v>
      </c>
      <c r="K253" s="146" t="n"/>
      <c r="L253" s="147" t="inlineStr">
        <is>
          <t xml:space="preserve">Total </t>
        </is>
      </c>
    </row>
    <row r="254">
      <c r="A254" s="111" t="inlineStr">
        <is>
          <t>Parcelamento Receita Federal</t>
        </is>
      </c>
      <c r="B254" s="1" t="inlineStr">
        <is>
          <t xml:space="preserve">TODOS CAÍDOS </t>
        </is>
      </c>
      <c r="C254" s="129" t="n"/>
      <c r="D254" s="129" t="n"/>
      <c r="E254" s="129" t="n"/>
      <c r="F254" s="129" t="n"/>
      <c r="G254" s="129" t="n"/>
      <c r="H254" s="129" t="n"/>
      <c r="I254" s="129" t="n"/>
      <c r="J254" s="129" t="n"/>
      <c r="K254" s="129" t="n"/>
      <c r="L254" s="130">
        <f>SUM(C254:J254)</f>
        <v/>
      </c>
    </row>
    <row r="255">
      <c r="A255" s="111" t="inlineStr">
        <is>
          <t xml:space="preserve">Parcelamento PGFN </t>
        </is>
      </c>
      <c r="B255" s="1" t="inlineStr">
        <is>
          <t xml:space="preserve">TODOS CAÍDOS </t>
        </is>
      </c>
      <c r="C255" s="129" t="n"/>
      <c r="D255" s="129" t="n"/>
      <c r="E255" s="129" t="n"/>
      <c r="F255" s="129" t="n"/>
      <c r="G255" s="129" t="n"/>
      <c r="H255" s="129" t="n"/>
      <c r="I255" s="129" t="n"/>
      <c r="J255" s="129" t="n"/>
      <c r="K255" s="129" t="n"/>
      <c r="L255" s="130">
        <f>SUM(C255:J255)</f>
        <v/>
      </c>
    </row>
    <row r="256">
      <c r="A256" s="111" t="inlineStr">
        <is>
          <t xml:space="preserve">Parcelamento PGFN </t>
        </is>
      </c>
      <c r="B256" s="1" t="inlineStr">
        <is>
          <t xml:space="preserve">TODOS CAÍDOS </t>
        </is>
      </c>
      <c r="C256" s="130" t="n"/>
      <c r="D256" s="130" t="n"/>
      <c r="E256" s="130" t="n"/>
      <c r="F256" s="130" t="n"/>
      <c r="G256" s="130" t="n"/>
      <c r="H256" s="130" t="n"/>
      <c r="I256" s="130" t="n"/>
      <c r="J256" s="130" t="n"/>
      <c r="K256" s="130" t="n"/>
      <c r="L256" s="130">
        <f>SUM(C256:J256)</f>
        <v/>
      </c>
    </row>
    <row r="257">
      <c r="A257" s="111" t="inlineStr">
        <is>
          <t>Parcelamento INSS</t>
        </is>
      </c>
      <c r="B257" s="1" t="inlineStr">
        <is>
          <t xml:space="preserve">TODOS CAÍDOS </t>
        </is>
      </c>
      <c r="C257" s="130" t="n"/>
      <c r="D257" s="130" t="n"/>
      <c r="E257" s="130" t="n"/>
      <c r="F257" s="130" t="n"/>
      <c r="G257" s="130" t="n"/>
      <c r="H257" s="130" t="n"/>
      <c r="I257" s="130" t="n"/>
      <c r="J257" s="130" t="n"/>
      <c r="K257" s="130" t="n"/>
      <c r="L257" s="130">
        <f>SUM(C257:J257)</f>
        <v/>
      </c>
    </row>
    <row r="258">
      <c r="A258" s="111" t="inlineStr">
        <is>
          <t>Parcelamento FGTS</t>
        </is>
      </c>
      <c r="B258" s="1" t="inlineStr">
        <is>
          <t>ATRASADO 11/2024 a 12/2024</t>
        </is>
      </c>
      <c r="C258" s="130" t="n">
        <v>10000</v>
      </c>
      <c r="D258" s="130" t="n">
        <v>5000</v>
      </c>
      <c r="E258" s="130" t="n">
        <v>5000</v>
      </c>
      <c r="F258" s="130" t="n">
        <v>5000</v>
      </c>
      <c r="G258" s="130" t="n"/>
      <c r="H258" s="130" t="n"/>
      <c r="I258" s="130" t="n"/>
      <c r="J258" s="130" t="n"/>
      <c r="K258" s="130" t="n"/>
      <c r="L258" s="130">
        <f>SUM(C258:J258)</f>
        <v/>
      </c>
    </row>
    <row r="259">
      <c r="A259" s="111" t="inlineStr">
        <is>
          <t>Parcelamento PGFN - LEAL</t>
        </is>
      </c>
      <c r="B259" s="1" t="n"/>
      <c r="C259" s="130" t="n"/>
      <c r="D259" s="130" t="n"/>
      <c r="E259" s="130" t="n"/>
      <c r="F259" s="130" t="n"/>
      <c r="G259" s="130" t="n"/>
      <c r="H259" s="130" t="n"/>
      <c r="I259" s="130" t="n"/>
      <c r="J259" s="130" t="n"/>
      <c r="K259" s="130" t="n"/>
      <c r="L259" s="130">
        <f>SUM(C259:J259)</f>
        <v/>
      </c>
    </row>
    <row r="260">
      <c r="A260" s="111" t="inlineStr">
        <is>
          <t>Parcelamento PGFN - LEAL</t>
        </is>
      </c>
      <c r="B260" s="1" t="n"/>
      <c r="C260" s="130" t="n"/>
      <c r="D260" s="130" t="n"/>
      <c r="E260" s="130" t="n"/>
      <c r="F260" s="130" t="n"/>
      <c r="G260" s="130" t="n"/>
      <c r="H260" s="130" t="n"/>
      <c r="I260" s="130" t="n"/>
      <c r="J260" s="130" t="n"/>
      <c r="K260" s="130" t="n"/>
      <c r="L260" s="130">
        <f>SUM(C260:J260)</f>
        <v/>
      </c>
    </row>
    <row r="261">
      <c r="A261" s="111" t="inlineStr">
        <is>
          <t>Prefeitura Municipal de Caruaru - ISS</t>
        </is>
      </c>
      <c r="B261" s="1" t="inlineStr">
        <is>
          <t>Atrasado desde 09/2024 a 12/2024</t>
        </is>
      </c>
      <c r="C261" s="130" t="n">
        <v>176000</v>
      </c>
      <c r="D261" s="130" t="n">
        <v>42000</v>
      </c>
      <c r="E261" s="130" t="n">
        <v>42000</v>
      </c>
      <c r="F261" s="130" t="n">
        <v>42000</v>
      </c>
      <c r="G261" s="130" t="n"/>
      <c r="H261" s="130" t="n"/>
      <c r="I261" s="130" t="n"/>
      <c r="J261" s="130" t="n"/>
      <c r="K261" s="130" t="n"/>
      <c r="L261" s="130">
        <f>SUM(C261:J261)</f>
        <v/>
      </c>
    </row>
    <row r="262">
      <c r="A262" s="111" t="inlineStr">
        <is>
          <t xml:space="preserve">Prefeitura Municipal de Caruaru - ISS - Honorários </t>
        </is>
      </c>
      <c r="B262" s="1" t="inlineStr">
        <is>
          <t>Atrasado desde 09/2024 a 12/2024</t>
        </is>
      </c>
      <c r="C262" s="130" t="n">
        <v>60000</v>
      </c>
      <c r="D262" s="130" t="n">
        <v>14000</v>
      </c>
      <c r="E262" s="130" t="n">
        <v>14000</v>
      </c>
      <c r="F262" s="130" t="n">
        <v>14000</v>
      </c>
      <c r="G262" s="130" t="n"/>
      <c r="H262" s="130" t="n"/>
      <c r="I262" s="130" t="n"/>
      <c r="J262" s="130" t="n"/>
      <c r="K262" s="130" t="n"/>
      <c r="L262" s="130">
        <f>SUM(C262:J262)</f>
        <v/>
      </c>
    </row>
    <row r="263">
      <c r="A263" s="111" t="inlineStr">
        <is>
          <t xml:space="preserve">Prefeitura </t>
        </is>
      </c>
      <c r="B263" s="1" t="inlineStr">
        <is>
          <t>2018 á 2022</t>
        </is>
      </c>
      <c r="C263" s="130" t="n"/>
      <c r="D263" s="130" t="n"/>
      <c r="E263" s="130" t="n"/>
      <c r="F263" s="130" t="n"/>
      <c r="G263" s="130" t="n"/>
      <c r="H263" s="130" t="n"/>
      <c r="I263" s="130" t="n"/>
      <c r="J263" s="130" t="n"/>
      <c r="K263" s="130" t="n"/>
      <c r="L263" s="130">
        <f>SUM(C263:J263)</f>
        <v/>
      </c>
    </row>
    <row r="264">
      <c r="A264" s="119" t="inlineStr">
        <is>
          <t>TOTAL - Impostos Parcelamentos</t>
        </is>
      </c>
      <c r="B264" s="120" t="n"/>
      <c r="C264" s="122">
        <f>SUM(C254:C263)</f>
        <v/>
      </c>
      <c r="D264" s="122">
        <f>SUM(D254:D263)</f>
        <v/>
      </c>
      <c r="E264" s="122">
        <f>SUM(E254:E263)</f>
        <v/>
      </c>
      <c r="F264" s="122">
        <f>SUM(F254:F263)</f>
        <v/>
      </c>
      <c r="G264" s="122">
        <f>SUM(G254:G263)</f>
        <v/>
      </c>
      <c r="H264" s="122">
        <f>SUM(H254:H263)</f>
        <v/>
      </c>
      <c r="I264" s="122">
        <f>SUM(I254:I263)</f>
        <v/>
      </c>
      <c r="J264" s="122">
        <f>SUM(J254:J263)</f>
        <v/>
      </c>
      <c r="K264" s="122" t="n"/>
      <c r="L264" s="122">
        <f>SUM(L254:L263)</f>
        <v/>
      </c>
    </row>
  </sheetData>
  <autoFilter ref="A1:L264"/>
  <mergeCells count="13">
    <mergeCell ref="A2:L2"/>
    <mergeCell ref="A235:B235"/>
    <mergeCell ref="C4:L4"/>
    <mergeCell ref="B34:C34"/>
    <mergeCell ref="A1:L1"/>
    <mergeCell ref="C227:D227"/>
    <mergeCell ref="C226:D226"/>
    <mergeCell ref="A234:B234"/>
    <mergeCell ref="A233:B233"/>
    <mergeCell ref="C241:D241"/>
    <mergeCell ref="A3:L3"/>
    <mergeCell ref="C228:D228"/>
    <mergeCell ref="A218:B219"/>
  </mergeCells>
  <conditionalFormatting sqref="A2:A264">
    <cfRule type="duplicateValues" priority="1" dxfId="0" stopIfTrue="0"/>
  </conditionalFormatting>
  <conditionalFormatting sqref="B2:B264">
    <cfRule type="duplicateValues" priority="2" dxfId="0" stopIfTrue="0"/>
  </conditionalFormatting>
  <conditionalFormatting sqref="C2:C264">
    <cfRule type="duplicateValues" priority="3" dxfId="0" stopIfTrue="0"/>
  </conditionalFormatting>
  <conditionalFormatting sqref="D2:D264">
    <cfRule type="duplicateValues" priority="4" dxfId="0" stopIfTrue="0"/>
  </conditionalFormatting>
  <conditionalFormatting sqref="E2:E264">
    <cfRule type="duplicateValues" priority="5" dxfId="0" stopIfTrue="0"/>
  </conditionalFormatting>
  <conditionalFormatting sqref="F2:F264">
    <cfRule type="duplicateValues" priority="6" dxfId="0" stopIfTrue="0"/>
  </conditionalFormatting>
  <conditionalFormatting sqref="G2:G264">
    <cfRule type="duplicateValues" priority="7" dxfId="0" stopIfTrue="0"/>
  </conditionalFormatting>
  <conditionalFormatting sqref="H2:H264">
    <cfRule type="duplicateValues" priority="8" dxfId="0" stopIfTrue="0"/>
  </conditionalFormatting>
  <conditionalFormatting sqref="I2:I264">
    <cfRule type="duplicateValues" priority="9" dxfId="0" stopIfTrue="0"/>
  </conditionalFormatting>
  <conditionalFormatting sqref="J2:J264">
    <cfRule type="duplicateValues" priority="10" dxfId="0" stopIfTrue="0"/>
  </conditionalFormatting>
  <conditionalFormatting sqref="K2:K264">
    <cfRule type="duplicateValues" priority="11" dxfId="0" stopIfTrue="0"/>
  </conditionalFormatting>
  <conditionalFormatting sqref="L2:L264">
    <cfRule type="duplicateValues" priority="12" dxfId="0" stopIfTrue="0"/>
  </conditionalFormatting>
  <pageMargins left="0.7" right="0.7" top="0.75" bottom="0.75" header="0.3" footer="0.3"/>
  <pageSetup orientation="landscape" paperSize="9" scale="61" fitToHeight="0" horizontalDpi="0" verticalDpi="0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V81"/>
  <sheetViews>
    <sheetView zoomScale="95" workbookViewId="0">
      <pane xSplit="1" ySplit="1" topLeftCell="B2" activePane="bottomRight" state="frozen"/>
      <selection pane="topRight"/>
      <selection pane="bottomLeft"/>
      <selection pane="bottomRight" activeCell="E35" sqref="E35"/>
    </sheetView>
  </sheetViews>
  <sheetFormatPr baseColWidth="8" defaultRowHeight="14.4"/>
  <cols>
    <col width="60" customWidth="1" min="2" max="2"/>
    <col width="57" customWidth="1" min="3" max="3"/>
    <col width="60" customWidth="1" min="4" max="4"/>
    <col width="22" customWidth="1" min="5" max="5"/>
    <col width="22" bestFit="1" customWidth="1" min="6" max="6"/>
    <col width="22" bestFit="1" customWidth="1" min="7" max="24"/>
    <col width="22" customWidth="1" min="8" max="8"/>
    <col width="22" customWidth="1" min="9" max="9"/>
    <col width="22" customWidth="1" min="10" max="10"/>
    <col width="22" customWidth="1" min="11" max="11"/>
    <col width="22" customWidth="1" min="12" max="12"/>
    <col width="22" customWidth="1" min="13" max="13"/>
    <col width="22" customWidth="1" min="14" max="14"/>
    <col width="22" customWidth="1" min="15" max="15"/>
    <col width="22" customWidth="1" min="16" max="16"/>
    <col width="22" customWidth="1" min="17" max="17"/>
    <col width="22" customWidth="1" min="18" max="18"/>
    <col width="22" customWidth="1" min="19" max="19"/>
    <col width="22" customWidth="1" min="20" max="20"/>
    <col width="22" customWidth="1" min="21" max="21"/>
    <col width="22" customWidth="1" min="22" max="22"/>
    <col width="22" customWidth="1" min="23" max="23"/>
    <col width="22" customWidth="1" min="24" max="24"/>
    <col width="22" customWidth="1" min="25" max="26"/>
    <col width="22" customWidth="1" min="26" max="26"/>
    <col width="22" customWidth="1" min="27" max="27"/>
    <col width="22" customWidth="1" min="28" max="28"/>
    <col width="22" bestFit="1" customWidth="1" min="29" max="40"/>
    <col width="22" customWidth="1" min="30" max="30"/>
    <col width="22" customWidth="1" min="31" max="31"/>
    <col width="22" customWidth="1" min="32" max="32"/>
    <col width="22" customWidth="1" min="33" max="33"/>
    <col width="22" customWidth="1" min="34" max="34"/>
    <col width="22" customWidth="1" min="35" max="35"/>
    <col width="22" customWidth="1" min="36" max="36"/>
    <col width="22" customWidth="1" min="37" max="37"/>
    <col width="22" customWidth="1" min="38" max="38"/>
    <col width="22" customWidth="1" min="39" max="39"/>
    <col width="22" customWidth="1" min="40" max="40"/>
    <col width="22" bestFit="1" customWidth="1" min="41" max="48"/>
    <col width="22" customWidth="1" min="42" max="42"/>
    <col width="22" customWidth="1" min="43" max="43"/>
    <col width="22" customWidth="1" min="44" max="44"/>
    <col width="22" customWidth="1" min="45" max="45"/>
    <col width="22" customWidth="1" min="46" max="46"/>
    <col width="22" customWidth="1" min="47" max="47"/>
    <col width="22" customWidth="1" min="48" max="48"/>
  </cols>
  <sheetData>
    <row r="1" ht="22" customHeight="1" thickBot="1">
      <c r="A1" s="23" t="n"/>
      <c r="B1" s="492" t="n"/>
      <c r="C1" s="492" t="n"/>
      <c r="D1" s="492" t="n"/>
      <c r="E1" s="492" t="n"/>
      <c r="F1" s="492" t="n"/>
      <c r="G1" s="492" t="n"/>
      <c r="H1" s="492" t="n"/>
      <c r="I1" s="492" t="n"/>
      <c r="J1" s="492" t="n"/>
      <c r="K1" s="492" t="n"/>
      <c r="L1" s="492" t="n"/>
      <c r="M1" s="492" t="n"/>
      <c r="N1" s="492" t="n"/>
      <c r="O1" s="492" t="n"/>
      <c r="P1" s="492" t="n"/>
      <c r="Q1" s="492" t="n"/>
      <c r="R1" s="492" t="n"/>
      <c r="S1" s="492" t="n"/>
      <c r="T1" s="492" t="n"/>
      <c r="U1" s="492" t="n"/>
      <c r="V1" s="492" t="n"/>
      <c r="W1" s="492" t="n"/>
      <c r="X1" s="492" t="n"/>
      <c r="Y1" s="492" t="n"/>
      <c r="Z1" s="492" t="n"/>
      <c r="AA1" s="492" t="n"/>
      <c r="AB1" s="492" t="n"/>
      <c r="AC1" s="492" t="n"/>
      <c r="AD1" s="492" t="n"/>
      <c r="AE1" s="492" t="n"/>
      <c r="AF1" s="492" t="n"/>
      <c r="AG1" s="492" t="n"/>
      <c r="AH1" s="492" t="n"/>
      <c r="AI1" s="492" t="n"/>
      <c r="AJ1" s="492" t="n"/>
      <c r="AK1" s="492" t="n"/>
      <c r="AL1" s="492" t="n"/>
      <c r="AM1" s="492" t="n"/>
      <c r="AN1" s="492" t="n"/>
      <c r="AO1" s="492" t="n"/>
      <c r="AP1" s="492" t="n"/>
      <c r="AQ1" s="492" t="n"/>
      <c r="AR1" s="492" t="n"/>
      <c r="AS1" s="492" t="n"/>
      <c r="AT1" s="492" t="n"/>
      <c r="AU1" s="492" t="n"/>
      <c r="AV1" s="492" t="n"/>
    </row>
    <row r="2" ht="24" customHeight="1" thickBot="1">
      <c r="A2" s="483" t="n"/>
      <c r="B2" s="531" t="inlineStr">
        <is>
          <t>SOS - ACORDOS FORNECEDORES</t>
        </is>
      </c>
      <c r="C2" s="532" t="n"/>
      <c r="D2" s="100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57" t="n"/>
      <c r="Z2" s="57" t="n"/>
      <c r="AA2" s="57" t="n"/>
      <c r="AB2" s="101" t="n"/>
      <c r="AC2" s="102" t="n"/>
      <c r="AD2" s="102" t="n"/>
      <c r="AE2" s="102" t="n"/>
      <c r="AF2" s="102" t="n"/>
      <c r="AG2" s="102" t="n"/>
      <c r="AH2" s="102" t="n"/>
      <c r="AI2" s="102" t="n"/>
      <c r="AJ2" s="102" t="n"/>
      <c r="AK2" s="102" t="n"/>
      <c r="AL2" s="102" t="n"/>
      <c r="AM2" s="102" t="n"/>
      <c r="AN2" s="102" t="n"/>
      <c r="AO2" s="102" t="n"/>
      <c r="AP2" s="102" t="n"/>
      <c r="AQ2" s="102" t="n"/>
      <c r="AR2" s="102" t="n"/>
      <c r="AS2" s="102" t="n"/>
      <c r="AT2" s="102" t="n"/>
      <c r="AU2" s="102" t="n"/>
      <c r="AV2" s="102" t="n"/>
    </row>
    <row r="3" ht="21.6" customHeight="1" thickBot="1">
      <c r="A3" s="483" t="n"/>
      <c r="B3" s="58" t="n"/>
      <c r="C3" s="99" t="n"/>
      <c r="D3" s="104" t="inlineStr">
        <is>
          <t>MESES</t>
        </is>
      </c>
      <c r="E3" s="533" t="n">
        <v>45839</v>
      </c>
      <c r="F3" s="533" t="n">
        <v>45870</v>
      </c>
      <c r="G3" s="533" t="n">
        <v>45901</v>
      </c>
      <c r="H3" s="533" t="n">
        <v>45931</v>
      </c>
      <c r="I3" s="533" t="n">
        <v>45962</v>
      </c>
      <c r="J3" s="533" t="n">
        <v>45992</v>
      </c>
      <c r="K3" s="533" t="n">
        <v>46023</v>
      </c>
      <c r="L3" s="533" t="n">
        <v>46054</v>
      </c>
      <c r="M3" s="533" t="n">
        <v>46082</v>
      </c>
      <c r="N3" s="533" t="n">
        <v>46113</v>
      </c>
      <c r="O3" s="533" t="n">
        <v>46143</v>
      </c>
      <c r="P3" s="533" t="n">
        <v>46174</v>
      </c>
      <c r="Q3" s="533" t="n">
        <v>46204</v>
      </c>
      <c r="R3" s="533" t="n">
        <v>46235</v>
      </c>
      <c r="S3" s="533" t="n">
        <v>46266</v>
      </c>
      <c r="T3" s="533" t="n">
        <v>46296</v>
      </c>
      <c r="U3" s="533" t="n">
        <v>46327</v>
      </c>
      <c r="V3" s="533" t="n">
        <v>46357</v>
      </c>
      <c r="W3" s="533" t="n">
        <v>46388</v>
      </c>
      <c r="X3" s="533" t="n">
        <v>46419</v>
      </c>
      <c r="Y3" s="533" t="n">
        <v>46447</v>
      </c>
      <c r="Z3" s="533" t="n">
        <v>46478</v>
      </c>
      <c r="AA3" s="533" t="n">
        <v>46508</v>
      </c>
      <c r="AB3" s="534" t="n">
        <v>46539</v>
      </c>
      <c r="AC3" s="533" t="n">
        <v>46569</v>
      </c>
      <c r="AD3" s="533" t="n">
        <v>46600</v>
      </c>
      <c r="AE3" s="533" t="n">
        <v>46631</v>
      </c>
      <c r="AF3" s="533" t="n">
        <v>46661</v>
      </c>
      <c r="AG3" s="533" t="n">
        <v>46692</v>
      </c>
      <c r="AH3" s="533" t="n">
        <v>46722</v>
      </c>
      <c r="AI3" s="533" t="n">
        <v>46753</v>
      </c>
      <c r="AJ3" s="533" t="n">
        <v>46784</v>
      </c>
      <c r="AK3" s="533" t="n">
        <v>46813</v>
      </c>
      <c r="AL3" s="533" t="n">
        <v>46844</v>
      </c>
      <c r="AM3" s="533" t="n">
        <v>46874</v>
      </c>
      <c r="AN3" s="533" t="n">
        <v>46905</v>
      </c>
      <c r="AO3" s="533" t="n">
        <v>46935</v>
      </c>
      <c r="AP3" s="533" t="n">
        <v>46966</v>
      </c>
      <c r="AQ3" s="533" t="n">
        <v>46997</v>
      </c>
      <c r="AR3" s="533" t="n">
        <v>47027</v>
      </c>
      <c r="AS3" s="533" t="n">
        <v>47058</v>
      </c>
      <c r="AT3" s="533" t="n">
        <v>47088</v>
      </c>
      <c r="AU3" s="533" t="n">
        <v>47119</v>
      </c>
      <c r="AV3" s="535" t="n">
        <v>47150</v>
      </c>
    </row>
    <row r="4" ht="15.6" customHeight="1">
      <c r="A4" s="25" t="n"/>
      <c r="B4" s="59" t="n"/>
      <c r="C4" s="57" t="n"/>
      <c r="D4" s="103" t="n"/>
      <c r="E4" s="210" t="n"/>
      <c r="F4" s="210" t="n"/>
      <c r="G4" s="210" t="n"/>
      <c r="H4" s="210" t="n"/>
      <c r="I4" s="210" t="n"/>
      <c r="J4" s="210" t="n"/>
      <c r="K4" s="210" t="n"/>
      <c r="L4" s="210" t="n"/>
      <c r="M4" s="210" t="n"/>
      <c r="N4" s="210" t="n"/>
      <c r="O4" s="210" t="n"/>
      <c r="P4" s="210" t="n"/>
      <c r="Q4" s="210" t="n"/>
      <c r="R4" s="210" t="n"/>
      <c r="S4" s="210" t="n"/>
      <c r="T4" s="210" t="n"/>
      <c r="U4" s="210" t="n"/>
      <c r="V4" s="210" t="n"/>
      <c r="W4" s="210" t="n"/>
      <c r="X4" s="210" t="n"/>
      <c r="Y4" s="210" t="n"/>
      <c r="Z4" s="210" t="n"/>
      <c r="AA4" s="210" t="n"/>
      <c r="AB4" s="211" t="n"/>
      <c r="AC4" s="88" t="n"/>
      <c r="AD4" s="88" t="n"/>
      <c r="AE4" s="88" t="n"/>
      <c r="AF4" s="88" t="n"/>
      <c r="AG4" s="88" t="n"/>
      <c r="AH4" s="88" t="n"/>
      <c r="AI4" s="88" t="n"/>
      <c r="AJ4" s="88" t="n"/>
      <c r="AK4" s="88" t="n"/>
      <c r="AL4" s="88" t="n"/>
      <c r="AM4" s="88" t="n"/>
      <c r="AN4" s="88" t="n"/>
      <c r="AO4" s="88" t="n"/>
      <c r="AP4" s="88" t="n"/>
      <c r="AQ4" s="88" t="n"/>
      <c r="AR4" s="88" t="n"/>
      <c r="AS4" s="88" t="n"/>
      <c r="AT4" s="88" t="n"/>
      <c r="AU4" s="88" t="n"/>
      <c r="AV4" s="88" t="n"/>
    </row>
    <row r="5" ht="15.6" customHeight="1">
      <c r="A5" s="23" t="n"/>
      <c r="B5" s="212" t="inlineStr">
        <is>
          <t xml:space="preserve">VALOR TOTAL A PAGAR </t>
        </is>
      </c>
      <c r="C5" s="212" t="inlineStr">
        <is>
          <t xml:space="preserve">FORNECEDORES ACORDOS </t>
        </is>
      </c>
      <c r="D5" s="212" t="inlineStr">
        <is>
          <t xml:space="preserve">PARCELAS </t>
        </is>
      </c>
      <c r="E5" s="55" t="n"/>
      <c r="F5" s="55" t="n"/>
      <c r="G5" s="55" t="n"/>
      <c r="H5" s="55" t="n"/>
      <c r="I5" s="55" t="n"/>
      <c r="J5" s="55" t="n"/>
      <c r="K5" s="55" t="n"/>
      <c r="L5" s="55" t="n"/>
      <c r="M5" s="55" t="n"/>
      <c r="N5" s="55" t="n"/>
      <c r="O5" s="55" t="n"/>
      <c r="P5" s="55" t="n"/>
      <c r="Q5" s="55" t="n"/>
      <c r="R5" s="55" t="n"/>
      <c r="S5" s="55" t="n"/>
      <c r="T5" s="55" t="n"/>
      <c r="U5" s="55" t="n"/>
      <c r="V5" s="55" t="n"/>
      <c r="W5" s="55" t="n"/>
      <c r="X5" s="55" t="n"/>
      <c r="Y5" s="55" t="n"/>
      <c r="Z5" s="55" t="n"/>
      <c r="AA5" s="55" t="n"/>
      <c r="AB5" s="55" t="n"/>
      <c r="AC5" s="56" t="n"/>
      <c r="AD5" s="56" t="n"/>
      <c r="AE5" s="56" t="n"/>
      <c r="AF5" s="56" t="n"/>
      <c r="AG5" s="56" t="n"/>
      <c r="AH5" s="56" t="n"/>
      <c r="AI5" s="56" t="n"/>
      <c r="AJ5" s="56" t="n"/>
      <c r="AK5" s="56" t="n"/>
      <c r="AL5" s="56" t="n"/>
      <c r="AM5" s="56" t="n"/>
      <c r="AN5" s="56" t="n"/>
      <c r="AO5" s="56" t="n"/>
      <c r="AP5" s="56" t="n"/>
      <c r="AQ5" s="56" t="n"/>
      <c r="AR5" s="56" t="n"/>
      <c r="AS5" s="56" t="n"/>
      <c r="AT5" s="56" t="n"/>
      <c r="AU5" s="56" t="n"/>
      <c r="AV5" s="56" t="n"/>
    </row>
    <row r="6" ht="15.6" customHeight="1">
      <c r="A6" s="25" t="n"/>
      <c r="B6" s="536">
        <f>SUM(E6:AN6)</f>
        <v/>
      </c>
      <c r="C6" s="212" t="inlineStr">
        <is>
          <t>EXOMED</t>
        </is>
      </c>
      <c r="D6" s="212" t="inlineStr">
        <is>
          <t xml:space="preserve">Parc. 04/16 (Venc.dia 30) </t>
        </is>
      </c>
      <c r="E6" s="537" t="n">
        <v>5000</v>
      </c>
      <c r="F6" s="538" t="n">
        <v>5000</v>
      </c>
      <c r="G6" s="538" t="n">
        <v>5000</v>
      </c>
      <c r="H6" s="538" t="n">
        <v>5000</v>
      </c>
      <c r="I6" s="538" t="n">
        <v>5000</v>
      </c>
      <c r="J6" s="538" t="n">
        <v>5000</v>
      </c>
      <c r="K6" s="538" t="n">
        <v>5000</v>
      </c>
      <c r="L6" s="538" t="n">
        <v>5000</v>
      </c>
      <c r="M6" s="538" t="n">
        <v>5000</v>
      </c>
      <c r="N6" s="538" t="n">
        <v>5000</v>
      </c>
      <c r="O6" s="538" t="n">
        <v>5000</v>
      </c>
      <c r="P6" s="538" t="n">
        <v>5000</v>
      </c>
      <c r="Q6" s="538" t="n">
        <v>5000</v>
      </c>
      <c r="R6" s="538" t="n">
        <v>5000</v>
      </c>
      <c r="S6" s="538" t="n"/>
      <c r="T6" s="539" t="n"/>
      <c r="U6" s="539" t="n"/>
      <c r="V6" s="539" t="n"/>
      <c r="W6" s="539" t="n"/>
      <c r="X6" s="539" t="n"/>
      <c r="Y6" s="539" t="n"/>
      <c r="Z6" s="539" t="n"/>
      <c r="AA6" s="539" t="n"/>
      <c r="AB6" s="539" t="n"/>
      <c r="AC6" s="56" t="n"/>
      <c r="AD6" s="56" t="n"/>
      <c r="AE6" s="56" t="n"/>
      <c r="AF6" s="56" t="n"/>
      <c r="AG6" s="56" t="n"/>
      <c r="AH6" s="56" t="n"/>
      <c r="AI6" s="56" t="n"/>
      <c r="AJ6" s="56" t="n"/>
      <c r="AK6" s="56" t="n"/>
      <c r="AL6" s="56" t="n"/>
      <c r="AM6" s="56" t="n"/>
      <c r="AN6" s="56" t="n"/>
      <c r="AO6" s="56" t="n"/>
      <c r="AP6" s="56" t="n"/>
      <c r="AQ6" s="56" t="n"/>
      <c r="AR6" s="56" t="n"/>
      <c r="AS6" s="56" t="n"/>
      <c r="AT6" s="56" t="n"/>
      <c r="AU6" s="56" t="n"/>
      <c r="AV6" s="56" t="n"/>
    </row>
    <row r="7" ht="15.6" customHeight="1">
      <c r="A7" s="25" t="n"/>
      <c r="B7" s="536">
        <f>SUM(E7:AN7)</f>
        <v/>
      </c>
      <c r="C7" s="212" t="inlineStr">
        <is>
          <t>FARMARIM</t>
        </is>
      </c>
      <c r="D7" s="212" t="inlineStr">
        <is>
          <t>Parc. 09/12 (Venc. dia 25)</t>
        </is>
      </c>
      <c r="E7" s="537" t="n">
        <v>4548</v>
      </c>
      <c r="F7" s="538" t="n">
        <v>4548</v>
      </c>
      <c r="G7" s="538" t="n">
        <v>4548</v>
      </c>
      <c r="H7" s="538" t="n">
        <v>4548</v>
      </c>
      <c r="I7" s="538" t="n">
        <v>4548</v>
      </c>
      <c r="J7" s="538" t="n"/>
      <c r="K7" s="538" t="n"/>
      <c r="L7" s="538" t="n"/>
      <c r="M7" s="539" t="n"/>
      <c r="N7" s="539" t="n"/>
      <c r="O7" s="539" t="n"/>
      <c r="P7" s="539" t="n"/>
      <c r="Q7" s="539" t="n"/>
      <c r="R7" s="539" t="n"/>
      <c r="S7" s="539" t="n"/>
      <c r="T7" s="539" t="n"/>
      <c r="U7" s="539" t="n"/>
      <c r="V7" s="539" t="n"/>
      <c r="W7" s="539" t="n"/>
      <c r="X7" s="539" t="n"/>
      <c r="Y7" s="539" t="n"/>
      <c r="Z7" s="539" t="n"/>
      <c r="AA7" s="539" t="n"/>
      <c r="AB7" s="539" t="n"/>
      <c r="AC7" s="56" t="n"/>
      <c r="AD7" s="56" t="n"/>
      <c r="AE7" s="56" t="n"/>
      <c r="AF7" s="56" t="n"/>
      <c r="AG7" s="56" t="n"/>
      <c r="AH7" s="56" t="n"/>
      <c r="AI7" s="56" t="n"/>
      <c r="AJ7" s="56" t="n"/>
      <c r="AK7" s="56" t="n"/>
      <c r="AL7" s="56" t="n"/>
      <c r="AM7" s="56" t="n"/>
      <c r="AN7" s="56" t="n"/>
      <c r="AO7" s="56" t="n"/>
      <c r="AP7" s="56" t="n"/>
      <c r="AQ7" s="56" t="n"/>
      <c r="AR7" s="56" t="n"/>
      <c r="AS7" s="56" t="n"/>
      <c r="AT7" s="56" t="n"/>
      <c r="AU7" s="56" t="n"/>
      <c r="AV7" s="56" t="n"/>
    </row>
    <row r="8" ht="15.6" customFormat="1" customHeight="1" s="252">
      <c r="A8" s="258" t="n"/>
      <c r="B8" s="540">
        <f>SUM(E8:AN8)</f>
        <v/>
      </c>
      <c r="C8" s="260" t="inlineStr">
        <is>
          <t>FRESENIUS</t>
        </is>
      </c>
      <c r="D8" s="260" t="inlineStr">
        <is>
          <t>Parc. 08/24 (Venc. dia 25)</t>
        </is>
      </c>
      <c r="E8" s="541" t="n">
        <v>17817.95</v>
      </c>
      <c r="F8" s="542" t="n">
        <v>17817.95</v>
      </c>
      <c r="G8" s="542" t="n">
        <v>17817.95</v>
      </c>
      <c r="H8" s="542" t="n">
        <v>17817.95</v>
      </c>
      <c r="I8" s="542" t="n">
        <v>17817.95</v>
      </c>
      <c r="J8" s="542" t="n">
        <v>17817.95</v>
      </c>
      <c r="K8" s="542" t="n">
        <v>17817.95</v>
      </c>
      <c r="L8" s="542" t="n">
        <v>17817.95</v>
      </c>
      <c r="M8" s="542" t="n">
        <v>17817.95</v>
      </c>
      <c r="N8" s="542" t="n">
        <v>17817.95</v>
      </c>
      <c r="O8" s="542" t="n">
        <v>17817.95</v>
      </c>
      <c r="P8" s="542" t="n">
        <v>17817.95</v>
      </c>
      <c r="Q8" s="542" t="n">
        <v>17817.95</v>
      </c>
      <c r="R8" s="542" t="n">
        <v>17817.95</v>
      </c>
      <c r="S8" s="542" t="n">
        <v>17817.95</v>
      </c>
      <c r="T8" s="542" t="n">
        <v>17817.95</v>
      </c>
      <c r="U8" s="542" t="n">
        <v>17817.95</v>
      </c>
      <c r="V8" s="543" t="n"/>
      <c r="W8" s="543" t="n"/>
      <c r="X8" s="543" t="n"/>
      <c r="Y8" s="543" t="n"/>
      <c r="Z8" s="543" t="n"/>
      <c r="AA8" s="543" t="n"/>
      <c r="AB8" s="543" t="n"/>
      <c r="AC8" s="264" t="n"/>
      <c r="AD8" s="264" t="n"/>
      <c r="AE8" s="264" t="n"/>
      <c r="AF8" s="264" t="n"/>
      <c r="AG8" s="264" t="n"/>
      <c r="AH8" s="264" t="n"/>
      <c r="AI8" s="264" t="n"/>
      <c r="AJ8" s="264" t="n"/>
      <c r="AK8" s="264" t="n"/>
      <c r="AL8" s="264" t="n"/>
      <c r="AM8" s="264" t="n"/>
      <c r="AN8" s="264" t="n"/>
      <c r="AO8" s="264" t="n"/>
      <c r="AP8" s="264" t="n"/>
      <c r="AQ8" s="264" t="n"/>
      <c r="AR8" s="264" t="n"/>
      <c r="AS8" s="264" t="n"/>
      <c r="AT8" s="264" t="n"/>
      <c r="AU8" s="264" t="n"/>
      <c r="AV8" s="264" t="n"/>
    </row>
    <row r="9" ht="15.6" customHeight="1">
      <c r="A9" s="25" t="n"/>
      <c r="B9" s="536">
        <f>SUM(E9:AV9)</f>
        <v/>
      </c>
      <c r="C9" s="212" t="inlineStr">
        <is>
          <t>FARMACE</t>
        </is>
      </c>
      <c r="D9" s="212" t="inlineStr">
        <is>
          <t>Parc. 05/47 (Venc. dia 30)</t>
        </is>
      </c>
      <c r="E9" s="537" t="n">
        <v>10986.13</v>
      </c>
      <c r="F9" s="538" t="n">
        <v>10984.1</v>
      </c>
      <c r="G9" s="538" t="n">
        <v>11061.08</v>
      </c>
      <c r="H9" s="538" t="n">
        <v>11056.65</v>
      </c>
      <c r="I9" s="538" t="n">
        <v>10993.97</v>
      </c>
      <c r="J9" s="538" t="n">
        <v>10899.84</v>
      </c>
      <c r="K9" s="538" t="n">
        <v>10854.4</v>
      </c>
      <c r="L9" s="538" t="n">
        <v>10899.2</v>
      </c>
      <c r="M9" s="538" t="n">
        <v>10948.8</v>
      </c>
      <c r="N9" s="538" t="n">
        <v>10996.8</v>
      </c>
      <c r="O9" s="538" t="n">
        <v>10890.83</v>
      </c>
      <c r="P9" s="538" t="n">
        <v>10979.3</v>
      </c>
      <c r="Q9" s="538" t="n">
        <v>10970.45</v>
      </c>
      <c r="R9" s="538" t="n">
        <v>10984.38</v>
      </c>
      <c r="S9" s="538" t="n">
        <v>10973.04</v>
      </c>
      <c r="T9" s="538" t="n">
        <v>10875.65</v>
      </c>
      <c r="U9" s="538" t="n">
        <v>10974.6</v>
      </c>
      <c r="V9" s="538" t="n">
        <v>10987.81</v>
      </c>
      <c r="W9" s="538" t="n">
        <v>10977.1</v>
      </c>
      <c r="X9" s="538" t="n">
        <v>10973.1</v>
      </c>
      <c r="Y9" s="538" t="n">
        <v>10972.62</v>
      </c>
      <c r="Z9" s="538" t="n">
        <v>10983.27</v>
      </c>
      <c r="AA9" s="538" t="n">
        <v>10970.85</v>
      </c>
      <c r="AB9" s="538" t="n">
        <v>10980.48</v>
      </c>
      <c r="AC9" s="530" t="n">
        <v>10979.23</v>
      </c>
      <c r="AD9" s="530" t="n">
        <v>10989.72</v>
      </c>
      <c r="AE9" s="530" t="n">
        <v>10981.53</v>
      </c>
      <c r="AF9" s="530" t="n">
        <v>10984.04</v>
      </c>
      <c r="AG9" s="530" t="n">
        <v>10985.95</v>
      </c>
      <c r="AH9" s="530" t="n">
        <v>10976.67</v>
      </c>
      <c r="AI9" s="530" t="n">
        <v>10973.11</v>
      </c>
      <c r="AJ9" s="530" t="n">
        <v>10989.59</v>
      </c>
      <c r="AK9" s="530" t="n">
        <v>10973.52</v>
      </c>
      <c r="AL9" s="530" t="n">
        <v>10973.36</v>
      </c>
      <c r="AM9" s="530" t="n">
        <v>10980.89</v>
      </c>
      <c r="AN9" s="530" t="n">
        <v>10986.65</v>
      </c>
      <c r="AO9" s="530" t="n">
        <v>10980.88</v>
      </c>
      <c r="AP9" s="530" t="n">
        <v>10985.99</v>
      </c>
      <c r="AQ9" s="530" t="n">
        <v>11000.96</v>
      </c>
      <c r="AR9" s="530" t="n">
        <v>10984.61</v>
      </c>
      <c r="AS9" s="530" t="n">
        <v>10988.81</v>
      </c>
      <c r="AT9" s="530" t="n">
        <v>10987.67</v>
      </c>
      <c r="AU9" s="530" t="n">
        <v>10979.67</v>
      </c>
      <c r="AV9" s="530" t="n">
        <v>12771.01</v>
      </c>
    </row>
    <row r="10" ht="15.6" customHeight="1">
      <c r="A10" s="25" t="n"/>
      <c r="B10" s="536">
        <f>SUM(E10:AN10)</f>
        <v/>
      </c>
      <c r="C10" s="212" t="inlineStr">
        <is>
          <t xml:space="preserve">TC EMPREEND (ALUGUEL) </t>
        </is>
      </c>
      <c r="D10" s="212" t="inlineStr">
        <is>
          <t>Parc. 02/16 (Venc. dia 30)</t>
        </is>
      </c>
      <c r="E10" s="537" t="n">
        <v>15546.77</v>
      </c>
      <c r="F10" s="538" t="n">
        <v>15546.77</v>
      </c>
      <c r="G10" s="538" t="n">
        <v>15546.77</v>
      </c>
      <c r="H10" s="538" t="n">
        <v>15546.77</v>
      </c>
      <c r="I10" s="538" t="n">
        <v>15546.77</v>
      </c>
      <c r="J10" s="538" t="n">
        <v>15546.77</v>
      </c>
      <c r="K10" s="538" t="n">
        <v>15546.77</v>
      </c>
      <c r="L10" s="538" t="n">
        <v>15546.77</v>
      </c>
      <c r="M10" s="538" t="n">
        <v>15546.77</v>
      </c>
      <c r="N10" s="538" t="n">
        <v>15546.77</v>
      </c>
      <c r="O10" s="538" t="n">
        <v>15546.77</v>
      </c>
      <c r="P10" s="538" t="n">
        <v>15546.77</v>
      </c>
      <c r="Q10" s="538" t="n">
        <v>15546.77</v>
      </c>
      <c r="R10" s="538" t="n">
        <v>15546.77</v>
      </c>
      <c r="S10" s="538" t="n">
        <v>15546.77</v>
      </c>
      <c r="T10" s="538" t="n">
        <v>15546.77</v>
      </c>
      <c r="U10" s="539" t="n"/>
      <c r="V10" s="539" t="n"/>
      <c r="W10" s="539" t="n"/>
      <c r="X10" s="539" t="n"/>
      <c r="Y10" s="539" t="n"/>
      <c r="Z10" s="539" t="n"/>
      <c r="AA10" s="539" t="n"/>
      <c r="AB10" s="539" t="n"/>
      <c r="AC10" s="56" t="n"/>
      <c r="AD10" s="56" t="n"/>
      <c r="AE10" s="56" t="n"/>
      <c r="AF10" s="56" t="n"/>
      <c r="AG10" s="56" t="n"/>
      <c r="AH10" s="56" t="n"/>
      <c r="AI10" s="56" t="n"/>
      <c r="AJ10" s="56" t="n"/>
      <c r="AK10" s="56" t="n"/>
      <c r="AL10" s="56" t="n"/>
      <c r="AM10" s="56" t="n"/>
      <c r="AN10" s="56" t="n"/>
      <c r="AO10" s="56" t="n"/>
      <c r="AP10" s="56" t="n"/>
      <c r="AQ10" s="56" t="n"/>
      <c r="AR10" s="56" t="n"/>
      <c r="AS10" s="56" t="n"/>
      <c r="AT10" s="56" t="n"/>
      <c r="AU10" s="56" t="n"/>
      <c r="AV10" s="56" t="n"/>
    </row>
    <row r="11" ht="15.6" customHeight="1">
      <c r="A11" s="25" t="n"/>
      <c r="B11" s="536">
        <f>SUM(E11:AN11)</f>
        <v/>
      </c>
      <c r="C11" s="212" t="inlineStr">
        <is>
          <t>TC EMPREEND (ADVOGADOS )</t>
        </is>
      </c>
      <c r="D11" s="212" t="inlineStr">
        <is>
          <t>Parc.01/09 (Venc. dia 02)</t>
        </is>
      </c>
      <c r="E11" s="537" t="n">
        <v>1243.74</v>
      </c>
      <c r="F11" s="544" t="n">
        <v>1243.74</v>
      </c>
      <c r="G11" s="538" t="n">
        <v>1243.74</v>
      </c>
      <c r="H11" s="538" t="n">
        <v>1243.74</v>
      </c>
      <c r="I11" s="538" t="n">
        <v>1243.74</v>
      </c>
      <c r="J11" s="538" t="n">
        <v>1243.74</v>
      </c>
      <c r="K11" s="538" t="n">
        <v>1243.74</v>
      </c>
      <c r="L11" s="538" t="n">
        <v>1243.74</v>
      </c>
      <c r="M11" s="538" t="n">
        <v>1243.74</v>
      </c>
      <c r="N11" s="538" t="n"/>
      <c r="O11" s="538" t="n"/>
      <c r="P11" s="538" t="n"/>
      <c r="Q11" s="538" t="n"/>
      <c r="R11" s="538" t="n"/>
      <c r="S11" s="538" t="n"/>
      <c r="T11" s="538" t="n"/>
      <c r="U11" s="539" t="n"/>
      <c r="V11" s="539" t="n"/>
      <c r="W11" s="539" t="n"/>
      <c r="X11" s="539" t="n"/>
      <c r="Y11" s="539" t="n"/>
      <c r="Z11" s="539" t="n"/>
      <c r="AA11" s="539" t="n"/>
      <c r="AB11" s="539" t="n"/>
      <c r="AC11" s="56" t="n"/>
      <c r="AD11" s="56" t="n"/>
      <c r="AE11" s="56" t="n"/>
      <c r="AF11" s="56" t="n"/>
      <c r="AG11" s="56" t="n"/>
      <c r="AH11" s="56" t="n"/>
      <c r="AI11" s="56" t="n"/>
      <c r="AJ11" s="56" t="n"/>
      <c r="AK11" s="56" t="n"/>
      <c r="AL11" s="56" t="n"/>
      <c r="AM11" s="56" t="n"/>
      <c r="AN11" s="56" t="n"/>
      <c r="AO11" s="56" t="n"/>
      <c r="AP11" s="56" t="n"/>
      <c r="AQ11" s="56" t="n"/>
      <c r="AR11" s="56" t="n"/>
      <c r="AS11" s="56" t="n"/>
      <c r="AT11" s="56" t="n"/>
      <c r="AU11" s="56" t="n"/>
      <c r="AV11" s="56" t="n"/>
    </row>
    <row r="12" ht="15.6" customHeight="1">
      <c r="A12" s="25" t="n"/>
      <c r="B12" s="536" t="n">
        <v>344575.92</v>
      </c>
      <c r="C12" s="241" t="inlineStr">
        <is>
          <t xml:space="preserve">Jose Alves/ Julia Ribeiro/ Maria Amelia </t>
        </is>
      </c>
      <c r="D12" s="212" t="inlineStr">
        <is>
          <t>Parc. 02/03 (Venc. 10)</t>
        </is>
      </c>
      <c r="E12" s="537" t="n">
        <v>104431.74</v>
      </c>
      <c r="F12" s="545" t="n">
        <v>104431.74</v>
      </c>
      <c r="G12" s="545" t="n">
        <v>104431.74</v>
      </c>
      <c r="H12" s="538" t="n"/>
      <c r="I12" s="538" t="n"/>
      <c r="J12" s="538" t="n"/>
      <c r="K12" s="538" t="n"/>
      <c r="L12" s="538" t="n"/>
      <c r="M12" s="538" t="n"/>
      <c r="N12" s="538" t="n"/>
      <c r="O12" s="538" t="n"/>
      <c r="P12" s="538" t="n"/>
      <c r="Q12" s="538" t="n"/>
      <c r="R12" s="538" t="n"/>
      <c r="S12" s="538" t="n"/>
      <c r="T12" s="538" t="n"/>
      <c r="U12" s="538" t="n"/>
      <c r="V12" s="538" t="n"/>
      <c r="W12" s="538" t="n"/>
      <c r="X12" s="538" t="n"/>
      <c r="Y12" s="538" t="n"/>
      <c r="Z12" s="538" t="n"/>
      <c r="AA12" s="538" t="n"/>
      <c r="AB12" s="538" t="n"/>
      <c r="AC12" s="56" t="n"/>
      <c r="AD12" s="56" t="n"/>
      <c r="AE12" s="56" t="n"/>
      <c r="AF12" s="56" t="n"/>
      <c r="AG12" s="56" t="n"/>
      <c r="AH12" s="56" t="n"/>
      <c r="AI12" s="56" t="n"/>
      <c r="AJ12" s="56" t="n"/>
      <c r="AK12" s="56" t="n"/>
      <c r="AL12" s="56" t="n"/>
      <c r="AM12" s="56" t="n"/>
      <c r="AN12" s="56" t="n"/>
      <c r="AO12" s="56" t="n"/>
      <c r="AP12" s="56" t="n"/>
      <c r="AQ12" s="56" t="n"/>
      <c r="AR12" s="56" t="n"/>
      <c r="AS12" s="56" t="n"/>
      <c r="AT12" s="56" t="n"/>
      <c r="AU12" s="56" t="n"/>
      <c r="AV12" s="56" t="n"/>
    </row>
    <row r="13" ht="15.6" customHeight="1">
      <c r="A13" s="25" t="n"/>
      <c r="B13" s="536" t="n">
        <v>31325.98</v>
      </c>
      <c r="C13" s="212" t="inlineStr">
        <is>
          <t xml:space="preserve"> Advogado Braulio Antonio</t>
        </is>
      </c>
      <c r="D13" s="212" t="inlineStr">
        <is>
          <t>Parc. 02/02 (Venc. 10)</t>
        </is>
      </c>
      <c r="E13" s="537" t="n">
        <v>15662.99</v>
      </c>
      <c r="F13" s="545" t="n">
        <v>15662.99</v>
      </c>
      <c r="G13" s="545" t="n"/>
      <c r="H13" s="538" t="n"/>
      <c r="I13" s="538" t="n"/>
      <c r="J13" s="538" t="n"/>
      <c r="K13" s="538" t="n"/>
      <c r="L13" s="538" t="n"/>
      <c r="M13" s="538" t="n"/>
      <c r="N13" s="538" t="n"/>
      <c r="O13" s="538" t="n"/>
      <c r="P13" s="538" t="n"/>
      <c r="Q13" s="538" t="n"/>
      <c r="R13" s="538" t="n"/>
      <c r="S13" s="538" t="n"/>
      <c r="T13" s="538" t="n"/>
      <c r="U13" s="538" t="n"/>
      <c r="V13" s="538" t="n"/>
      <c r="W13" s="538" t="n"/>
      <c r="X13" s="538" t="n"/>
      <c r="Y13" s="538" t="n"/>
      <c r="Z13" s="538" t="n"/>
      <c r="AA13" s="538" t="n"/>
      <c r="AB13" s="538" t="n"/>
      <c r="AC13" s="56" t="n"/>
      <c r="AD13" s="56" t="n"/>
      <c r="AE13" s="56" t="n"/>
      <c r="AF13" s="56" t="n"/>
      <c r="AG13" s="56" t="n"/>
      <c r="AH13" s="56" t="n"/>
      <c r="AI13" s="56" t="n"/>
      <c r="AJ13" s="56" t="n"/>
      <c r="AK13" s="56" t="n"/>
      <c r="AL13" s="56" t="n"/>
      <c r="AM13" s="56" t="n"/>
      <c r="AN13" s="56" t="n"/>
      <c r="AO13" s="56" t="n"/>
      <c r="AP13" s="56" t="n"/>
      <c r="AQ13" s="56" t="n"/>
      <c r="AR13" s="56" t="n"/>
      <c r="AS13" s="56" t="n"/>
      <c r="AT13" s="56" t="n"/>
      <c r="AU13" s="56" t="n"/>
      <c r="AV13" s="56" t="n"/>
    </row>
    <row r="14" ht="15.6" customFormat="1" customHeight="1" s="252">
      <c r="A14" s="265" t="n"/>
      <c r="B14" s="540">
        <f>SUM(E14:AN14)</f>
        <v/>
      </c>
      <c r="C14" s="260" t="inlineStr">
        <is>
          <t>NORDFARMA</t>
        </is>
      </c>
      <c r="D14" s="260" t="inlineStr">
        <is>
          <t>Parc.01/06 (Venc. dia 30)</t>
        </is>
      </c>
      <c r="E14" s="541" t="n">
        <v>40719</v>
      </c>
      <c r="F14" s="542" t="n">
        <v>40719</v>
      </c>
      <c r="G14" s="542" t="n">
        <v>40719</v>
      </c>
      <c r="H14" s="542" t="n">
        <v>40719</v>
      </c>
      <c r="I14" s="542" t="n">
        <v>40719</v>
      </c>
      <c r="J14" s="542" t="n">
        <v>40719</v>
      </c>
      <c r="K14" s="543" t="n"/>
      <c r="L14" s="543" t="n"/>
      <c r="M14" s="543" t="n"/>
      <c r="N14" s="543" t="n"/>
      <c r="O14" s="543" t="n"/>
      <c r="P14" s="543" t="n"/>
      <c r="Q14" s="543" t="n"/>
      <c r="R14" s="543" t="n"/>
      <c r="S14" s="543" t="n"/>
      <c r="T14" s="543" t="n"/>
      <c r="U14" s="543" t="n"/>
      <c r="V14" s="543" t="n"/>
      <c r="W14" s="543" t="n"/>
      <c r="X14" s="543" t="n"/>
      <c r="Y14" s="543" t="n"/>
      <c r="Z14" s="543" t="n"/>
      <c r="AA14" s="543" t="n"/>
      <c r="AB14" s="543" t="n"/>
      <c r="AC14" s="264" t="n"/>
      <c r="AD14" s="264" t="n"/>
      <c r="AE14" s="264" t="n"/>
      <c r="AF14" s="264" t="n"/>
      <c r="AG14" s="264" t="n"/>
      <c r="AH14" s="264" t="n"/>
      <c r="AI14" s="264" t="n"/>
      <c r="AJ14" s="264" t="n"/>
      <c r="AK14" s="264" t="n"/>
      <c r="AL14" s="264" t="n"/>
      <c r="AM14" s="264" t="n"/>
      <c r="AN14" s="264" t="n"/>
      <c r="AO14" s="264" t="n"/>
      <c r="AP14" s="264" t="n"/>
      <c r="AQ14" s="264" t="n"/>
      <c r="AR14" s="264" t="n"/>
      <c r="AS14" s="264" t="n"/>
      <c r="AT14" s="264" t="n"/>
      <c r="AU14" s="264" t="n"/>
      <c r="AV14" s="264" t="n"/>
    </row>
    <row r="15" ht="15.6" customHeight="1">
      <c r="A15" s="25" t="n"/>
      <c r="B15" s="536">
        <f>SUM(E15:AN15)</f>
        <v/>
      </c>
      <c r="C15" s="212" t="inlineStr">
        <is>
          <t>GLOBAL</t>
        </is>
      </c>
      <c r="D15" s="212" t="inlineStr">
        <is>
          <t>Parc. 05/05 (Venc. dia 30)</t>
        </is>
      </c>
      <c r="E15" s="537" t="n">
        <v>5184</v>
      </c>
      <c r="F15" s="538" t="n">
        <v>5184</v>
      </c>
      <c r="G15" s="538" t="n"/>
      <c r="H15" s="538" t="n"/>
      <c r="I15" s="538" t="n"/>
      <c r="J15" s="539" t="n"/>
      <c r="K15" s="539" t="n"/>
      <c r="L15" s="539" t="n"/>
      <c r="M15" s="539" t="n"/>
      <c r="N15" s="539" t="n"/>
      <c r="O15" s="539" t="n"/>
      <c r="P15" s="539" t="n"/>
      <c r="Q15" s="539" t="n"/>
      <c r="R15" s="539" t="n"/>
      <c r="S15" s="539" t="n"/>
      <c r="T15" s="539" t="n"/>
      <c r="U15" s="539" t="n"/>
      <c r="V15" s="539" t="n"/>
      <c r="W15" s="539" t="n"/>
      <c r="X15" s="539" t="n"/>
      <c r="Y15" s="539" t="n"/>
      <c r="Z15" s="539" t="n"/>
      <c r="AA15" s="539" t="n"/>
      <c r="AB15" s="539" t="n"/>
      <c r="AC15" s="56" t="n"/>
      <c r="AD15" s="56" t="n"/>
      <c r="AE15" s="56" t="n"/>
      <c r="AF15" s="56" t="n"/>
      <c r="AG15" s="56" t="n"/>
      <c r="AH15" s="56" t="n"/>
      <c r="AI15" s="56" t="n"/>
      <c r="AJ15" s="56" t="n"/>
      <c r="AK15" s="56" t="n"/>
      <c r="AL15" s="56" t="n"/>
      <c r="AM15" s="56" t="n"/>
      <c r="AN15" s="56" t="n"/>
      <c r="AO15" s="56" t="n"/>
      <c r="AP15" s="56" t="n"/>
      <c r="AQ15" s="56" t="n"/>
      <c r="AR15" s="56" t="n"/>
      <c r="AS15" s="56" t="n"/>
      <c r="AT15" s="56" t="n"/>
      <c r="AU15" s="56" t="n"/>
      <c r="AV15" s="56" t="n"/>
    </row>
    <row r="16" ht="21" customFormat="1" customHeight="1" s="252">
      <c r="A16" s="266" t="n"/>
      <c r="B16" s="540">
        <f>SUM(E16:AN16)</f>
        <v/>
      </c>
      <c r="C16" s="260" t="inlineStr">
        <is>
          <t>NIPRO</t>
        </is>
      </c>
      <c r="D16" s="267" t="inlineStr">
        <is>
          <t>Parc. 11/12, Parc. 01/12, Parc. 01/12, Parc. 01/09</t>
        </is>
      </c>
      <c r="E16" s="541" t="n">
        <v>12043.07</v>
      </c>
      <c r="F16" s="542" t="n">
        <v>12043.07</v>
      </c>
      <c r="G16" s="542" t="n">
        <v>16043.07</v>
      </c>
      <c r="H16" s="542" t="n">
        <v>16043.07</v>
      </c>
      <c r="I16" s="542" t="n">
        <v>16043.07</v>
      </c>
      <c r="J16" s="542" t="n">
        <v>16043.07</v>
      </c>
      <c r="K16" s="542" t="n">
        <v>16043.07</v>
      </c>
      <c r="L16" s="542" t="n">
        <v>16043.07</v>
      </c>
      <c r="M16" s="542" t="n">
        <v>16043.07</v>
      </c>
      <c r="N16" s="542" t="n">
        <v>16043.07</v>
      </c>
      <c r="O16" s="542" t="n">
        <v>16043.07</v>
      </c>
      <c r="P16" s="542" t="n">
        <v>16043.07</v>
      </c>
      <c r="Q16" s="542" t="n">
        <v>16043.07</v>
      </c>
      <c r="R16" s="542" t="n">
        <v>16043.07</v>
      </c>
      <c r="S16" s="542" t="n">
        <v>22043.07</v>
      </c>
      <c r="T16" s="542" t="n">
        <v>22043.07</v>
      </c>
      <c r="U16" s="542" t="n">
        <v>22043.07</v>
      </c>
      <c r="V16" s="542" t="n">
        <v>22043.07</v>
      </c>
      <c r="W16" s="542" t="n">
        <v>22043.07</v>
      </c>
      <c r="X16" s="542" t="n">
        <v>22043.07</v>
      </c>
      <c r="Y16" s="542" t="n">
        <v>22043.07</v>
      </c>
      <c r="Z16" s="542" t="n">
        <v>22043.07</v>
      </c>
      <c r="AA16" s="542" t="n">
        <v>22043.07</v>
      </c>
      <c r="AB16" s="542" t="n">
        <v>22043.07</v>
      </c>
      <c r="AC16" s="542" t="n">
        <v>22043.07</v>
      </c>
      <c r="AD16" s="542" t="n">
        <v>22043.07</v>
      </c>
      <c r="AE16" s="542" t="n">
        <v>22043.07</v>
      </c>
      <c r="AF16" s="542" t="n">
        <v>26043.07</v>
      </c>
      <c r="AG16" s="542" t="n">
        <v>26043.07</v>
      </c>
      <c r="AH16" s="542" t="n">
        <v>26043.07</v>
      </c>
      <c r="AI16" s="542" t="n">
        <v>26043.07</v>
      </c>
      <c r="AJ16" s="542" t="n">
        <v>26043.07</v>
      </c>
      <c r="AK16" s="542" t="n">
        <v>26043.07</v>
      </c>
      <c r="AL16" s="542" t="n">
        <v>26043.07</v>
      </c>
      <c r="AM16" s="542" t="n">
        <v>26043.07</v>
      </c>
      <c r="AN16" s="542" t="n">
        <v>26043.07</v>
      </c>
      <c r="AO16" s="264" t="n"/>
      <c r="AP16" s="264" t="n"/>
      <c r="AQ16" s="264" t="n"/>
      <c r="AR16" s="264" t="n"/>
      <c r="AS16" s="264" t="n"/>
      <c r="AT16" s="264" t="n"/>
      <c r="AU16" s="264" t="n"/>
      <c r="AV16" s="264" t="n"/>
    </row>
    <row r="17">
      <c r="A17" s="27" t="n"/>
      <c r="B17" s="536">
        <f>SUM(E17:AN17)</f>
        <v/>
      </c>
      <c r="C17" s="212" t="inlineStr">
        <is>
          <t>ANDBANK</t>
        </is>
      </c>
      <c r="D17" s="212" t="inlineStr">
        <is>
          <t>Parc. 53/58</t>
        </is>
      </c>
      <c r="E17" s="545" t="n">
        <v>67850.92</v>
      </c>
      <c r="F17" s="538" t="n">
        <v>67850.92</v>
      </c>
      <c r="G17" s="538" t="n">
        <v>67850.92</v>
      </c>
      <c r="H17" s="538" t="n">
        <v>67850.92</v>
      </c>
      <c r="I17" s="538" t="n">
        <v>67850.92</v>
      </c>
      <c r="J17" s="538" t="n">
        <v>67850.92</v>
      </c>
      <c r="K17" s="539" t="n"/>
      <c r="L17" s="539" t="n"/>
      <c r="M17" s="539" t="n"/>
      <c r="N17" s="539" t="n"/>
      <c r="O17" s="539" t="n"/>
      <c r="P17" s="539" t="n"/>
      <c r="Q17" s="539" t="n"/>
      <c r="R17" s="539" t="n"/>
      <c r="S17" s="539" t="n"/>
      <c r="T17" s="539" t="n"/>
      <c r="U17" s="539" t="n"/>
      <c r="V17" s="539" t="n"/>
      <c r="W17" s="539" t="n"/>
      <c r="X17" s="539" t="n"/>
      <c r="Y17" s="539" t="n"/>
      <c r="Z17" s="539" t="n"/>
      <c r="AA17" s="539" t="n"/>
      <c r="AB17" s="539" t="n"/>
      <c r="AC17" s="56" t="n"/>
      <c r="AD17" s="56" t="n"/>
      <c r="AE17" s="56" t="n"/>
      <c r="AF17" s="56" t="n"/>
      <c r="AG17" s="56" t="n"/>
      <c r="AH17" s="56" t="n"/>
      <c r="AI17" s="56" t="n"/>
      <c r="AJ17" s="56" t="n"/>
      <c r="AK17" s="56" t="n"/>
      <c r="AL17" s="56" t="n"/>
      <c r="AM17" s="56" t="n"/>
      <c r="AN17" s="56" t="n"/>
      <c r="AO17" s="56" t="n"/>
      <c r="AP17" s="56" t="n"/>
      <c r="AQ17" s="56" t="n"/>
      <c r="AR17" s="56" t="n"/>
      <c r="AS17" s="56" t="n"/>
      <c r="AT17" s="56" t="n"/>
      <c r="AU17" s="56" t="n"/>
      <c r="AV17" s="56" t="n"/>
    </row>
    <row r="18" ht="15.6" customHeight="1">
      <c r="A18" s="25" t="n"/>
      <c r="B18" s="536">
        <f>SUM(E18:AN18)</f>
        <v/>
      </c>
      <c r="C18" s="212" t="inlineStr">
        <is>
          <t>UNICRED</t>
        </is>
      </c>
      <c r="D18" s="212" t="inlineStr">
        <is>
          <t>Parc. 12/36 (Venc. dia 20)</t>
        </is>
      </c>
      <c r="E18" s="537" t="n">
        <v>23785.51</v>
      </c>
      <c r="F18" s="538" t="n">
        <v>23785</v>
      </c>
      <c r="G18" s="538" t="n">
        <v>23785</v>
      </c>
      <c r="H18" s="538" t="n">
        <v>23785</v>
      </c>
      <c r="I18" s="538" t="n">
        <v>23785</v>
      </c>
      <c r="J18" s="538" t="n">
        <v>23785</v>
      </c>
      <c r="K18" s="538" t="n">
        <v>23785</v>
      </c>
      <c r="L18" s="538" t="n">
        <v>23785</v>
      </c>
      <c r="M18" s="538" t="n">
        <v>23785</v>
      </c>
      <c r="N18" s="538" t="n">
        <v>23785</v>
      </c>
      <c r="O18" s="538" t="n">
        <v>23785</v>
      </c>
      <c r="P18" s="538" t="n">
        <v>23785</v>
      </c>
      <c r="Q18" s="538" t="n">
        <v>23785</v>
      </c>
      <c r="R18" s="538" t="n">
        <v>23785</v>
      </c>
      <c r="S18" s="538" t="n">
        <v>23785</v>
      </c>
      <c r="T18" s="538" t="n">
        <v>23785</v>
      </c>
      <c r="U18" s="538" t="n">
        <v>23785</v>
      </c>
      <c r="V18" s="538" t="n">
        <v>23785</v>
      </c>
      <c r="W18" s="538" t="n">
        <v>23785</v>
      </c>
      <c r="X18" s="538" t="n">
        <v>23785</v>
      </c>
      <c r="Y18" s="538" t="n">
        <v>23785</v>
      </c>
      <c r="Z18" s="538" t="n">
        <v>23785</v>
      </c>
      <c r="AA18" s="538" t="n">
        <v>23785</v>
      </c>
      <c r="AB18" s="538" t="n">
        <v>23785</v>
      </c>
      <c r="AC18" s="538" t="n">
        <v>23785</v>
      </c>
      <c r="AD18" s="538" t="n">
        <v>23785</v>
      </c>
      <c r="AE18" s="56" t="n"/>
      <c r="AF18" s="56" t="n"/>
      <c r="AG18" s="56" t="n"/>
      <c r="AH18" s="56" t="n"/>
      <c r="AI18" s="56" t="n"/>
      <c r="AJ18" s="56" t="n"/>
      <c r="AK18" s="56" t="n"/>
      <c r="AL18" s="56" t="n"/>
      <c r="AM18" s="56" t="n"/>
      <c r="AN18" s="56" t="n"/>
      <c r="AO18" s="56" t="n"/>
      <c r="AP18" s="56" t="n"/>
      <c r="AQ18" s="56" t="n"/>
      <c r="AR18" s="56" t="n"/>
      <c r="AS18" s="56" t="n"/>
      <c r="AT18" s="56" t="n"/>
      <c r="AU18" s="56" t="n"/>
      <c r="AV18" s="56" t="n"/>
    </row>
    <row r="19" ht="15.6" customHeight="1">
      <c r="A19" s="25" t="n"/>
      <c r="B19" s="536">
        <f>SUM(E19:AN19)</f>
        <v/>
      </c>
      <c r="C19" s="212" t="inlineStr">
        <is>
          <t>COTA CAPitAL</t>
        </is>
      </c>
      <c r="D19" s="212" t="inlineStr">
        <is>
          <t>Parc. 10/10</t>
        </is>
      </c>
      <c r="E19" s="537" t="n">
        <v>2452.58</v>
      </c>
      <c r="F19" s="538" t="n"/>
      <c r="G19" s="538" t="n"/>
      <c r="H19" s="538" t="n"/>
      <c r="I19" s="539" t="n"/>
      <c r="J19" s="539" t="n"/>
      <c r="K19" s="539" t="n"/>
      <c r="L19" s="539" t="n"/>
      <c r="M19" s="539" t="n"/>
      <c r="N19" s="539" t="n"/>
      <c r="O19" s="539" t="n"/>
      <c r="P19" s="539" t="n"/>
      <c r="Q19" s="539" t="n"/>
      <c r="R19" s="539" t="n"/>
      <c r="S19" s="539" t="n"/>
      <c r="T19" s="539" t="n"/>
      <c r="U19" s="539" t="n"/>
      <c r="V19" s="539" t="n"/>
      <c r="W19" s="539" t="n"/>
      <c r="X19" s="539" t="n"/>
      <c r="Y19" s="539" t="n"/>
      <c r="Z19" s="539" t="n"/>
      <c r="AA19" s="539" t="n"/>
      <c r="AB19" s="539" t="n"/>
      <c r="AC19" s="56" t="n"/>
      <c r="AD19" s="56" t="n"/>
      <c r="AE19" s="56" t="n"/>
      <c r="AF19" s="56" t="n"/>
      <c r="AG19" s="56" t="n"/>
      <c r="AH19" s="56" t="n"/>
      <c r="AI19" s="56" t="n"/>
      <c r="AJ19" s="56" t="n"/>
      <c r="AK19" s="56" t="n"/>
      <c r="AL19" s="56" t="n"/>
      <c r="AM19" s="56" t="n"/>
      <c r="AN19" s="56" t="n"/>
      <c r="AO19" s="56" t="n"/>
      <c r="AP19" s="56" t="n"/>
      <c r="AQ19" s="56" t="n"/>
      <c r="AR19" s="56" t="n"/>
      <c r="AS19" s="56" t="n"/>
      <c r="AT19" s="56" t="n"/>
      <c r="AU19" s="56" t="n"/>
      <c r="AV19" s="56" t="n"/>
    </row>
    <row r="20" ht="15.6" customHeight="1">
      <c r="A20" s="25" t="n"/>
      <c r="B20" s="536" t="n"/>
      <c r="C20" s="212" t="inlineStr">
        <is>
          <t>ACORDO CELPE  - PRINCIPAL</t>
        </is>
      </c>
      <c r="D20" s="212" t="inlineStr">
        <is>
          <t>CONTRATO 816395011</t>
        </is>
      </c>
      <c r="E20" s="545" t="n"/>
      <c r="F20" s="538" t="n"/>
      <c r="G20" s="538" t="n"/>
      <c r="H20" s="538" t="n"/>
      <c r="I20" s="539" t="n"/>
      <c r="J20" s="539" t="n"/>
      <c r="K20" s="539" t="n"/>
      <c r="L20" s="539" t="n"/>
      <c r="M20" s="539" t="n"/>
      <c r="N20" s="539" t="n"/>
      <c r="O20" s="539" t="n"/>
      <c r="P20" s="539" t="n"/>
      <c r="Q20" s="539" t="n"/>
      <c r="R20" s="539" t="n"/>
      <c r="S20" s="539" t="n"/>
      <c r="T20" s="539" t="n"/>
      <c r="U20" s="539" t="n"/>
      <c r="V20" s="539" t="n"/>
      <c r="W20" s="539" t="n"/>
      <c r="X20" s="539" t="n"/>
      <c r="Y20" s="539" t="n"/>
      <c r="Z20" s="539" t="n"/>
      <c r="AA20" s="539" t="n"/>
      <c r="AB20" s="539" t="n"/>
      <c r="AC20" s="56" t="n"/>
      <c r="AD20" s="56" t="n"/>
      <c r="AE20" s="56" t="n"/>
      <c r="AF20" s="56" t="n"/>
      <c r="AG20" s="56" t="n"/>
      <c r="AH20" s="56" t="n"/>
      <c r="AI20" s="56" t="n"/>
      <c r="AJ20" s="56" t="n"/>
      <c r="AK20" s="56" t="n"/>
      <c r="AL20" s="56" t="n"/>
      <c r="AM20" s="56" t="n"/>
      <c r="AN20" s="56" t="n"/>
      <c r="AO20" s="56" t="n"/>
      <c r="AP20" s="56" t="n"/>
      <c r="AQ20" s="56" t="n"/>
      <c r="AR20" s="56" t="n"/>
      <c r="AS20" s="56" t="n"/>
      <c r="AT20" s="56" t="n"/>
      <c r="AU20" s="56" t="n"/>
      <c r="AV20" s="56" t="n"/>
    </row>
    <row r="21" ht="15.6" customHeight="1">
      <c r="A21" s="25" t="n"/>
      <c r="B21" s="536" t="n"/>
      <c r="C21" s="212" t="inlineStr">
        <is>
          <t>ACORDO CELPE - CASA</t>
        </is>
      </c>
      <c r="D21" s="212" t="inlineStr">
        <is>
          <t>CONTRATO 7000237145</t>
        </is>
      </c>
      <c r="E21" s="545" t="n"/>
      <c r="F21" s="538" t="n"/>
      <c r="G21" s="538" t="n"/>
      <c r="H21" s="538" t="n"/>
      <c r="I21" s="539" t="n"/>
      <c r="J21" s="539" t="n"/>
      <c r="K21" s="539" t="n"/>
      <c r="L21" s="539" t="n"/>
      <c r="M21" s="539" t="n"/>
      <c r="N21" s="539" t="n"/>
      <c r="O21" s="539" t="n"/>
      <c r="P21" s="539" t="n"/>
      <c r="Q21" s="539" t="n"/>
      <c r="R21" s="539" t="n"/>
      <c r="S21" s="539" t="n"/>
      <c r="T21" s="539" t="n"/>
      <c r="U21" s="539" t="n"/>
      <c r="V21" s="539" t="n"/>
      <c r="W21" s="539" t="n"/>
      <c r="X21" s="539" t="n"/>
      <c r="Y21" s="539" t="n"/>
      <c r="Z21" s="539" t="n"/>
      <c r="AA21" s="539" t="n"/>
      <c r="AB21" s="539" t="n"/>
      <c r="AC21" s="56" t="n"/>
      <c r="AD21" s="56" t="n"/>
      <c r="AE21" s="56" t="n"/>
      <c r="AF21" s="56" t="n"/>
      <c r="AG21" s="56" t="n"/>
      <c r="AH21" s="56" t="n"/>
      <c r="AI21" s="56" t="n"/>
      <c r="AJ21" s="56" t="n"/>
      <c r="AK21" s="56" t="n"/>
      <c r="AL21" s="56" t="n"/>
      <c r="AM21" s="56" t="n"/>
      <c r="AN21" s="56" t="n"/>
      <c r="AO21" s="56" t="n"/>
      <c r="AP21" s="56" t="n"/>
      <c r="AQ21" s="56" t="n"/>
      <c r="AR21" s="56" t="n"/>
      <c r="AS21" s="56" t="n"/>
      <c r="AT21" s="56" t="n"/>
      <c r="AU21" s="56" t="n"/>
      <c r="AV21" s="56" t="n"/>
    </row>
    <row r="22" ht="15.6" customHeight="1">
      <c r="A22" s="25" t="n"/>
      <c r="B22" s="536">
        <f>SUM(E22:AN22)</f>
        <v/>
      </c>
      <c r="C22" s="212" t="inlineStr">
        <is>
          <t>SICRED</t>
        </is>
      </c>
      <c r="D22" s="212" t="inlineStr">
        <is>
          <t>Parc. 43/60 (Venc. dia 25)</t>
        </is>
      </c>
      <c r="E22" s="537" t="n">
        <v>38374.44</v>
      </c>
      <c r="F22" s="538" t="n">
        <v>38374</v>
      </c>
      <c r="G22" s="538" t="n">
        <v>38374</v>
      </c>
      <c r="H22" s="538" t="n">
        <v>38374</v>
      </c>
      <c r="I22" s="538" t="n">
        <v>38374</v>
      </c>
      <c r="J22" s="538" t="n">
        <v>38374</v>
      </c>
      <c r="K22" s="538" t="n">
        <v>38374</v>
      </c>
      <c r="L22" s="538" t="n">
        <v>38374</v>
      </c>
      <c r="M22" s="538" t="n">
        <v>38374</v>
      </c>
      <c r="N22" s="538" t="n">
        <v>38374</v>
      </c>
      <c r="O22" s="538" t="n">
        <v>38374</v>
      </c>
      <c r="P22" s="538" t="n">
        <v>38374</v>
      </c>
      <c r="Q22" s="538" t="n">
        <v>38374</v>
      </c>
      <c r="R22" s="538" t="n">
        <v>38374</v>
      </c>
      <c r="S22" s="538" t="n">
        <v>38374</v>
      </c>
      <c r="T22" s="538" t="n">
        <v>38374</v>
      </c>
      <c r="U22" s="538" t="n">
        <v>38374</v>
      </c>
      <c r="V22" s="538" t="n">
        <v>38374</v>
      </c>
      <c r="W22" s="538" t="n">
        <v>38374</v>
      </c>
      <c r="X22" s="538" t="n"/>
      <c r="Y22" s="539" t="n"/>
      <c r="Z22" s="539" t="n"/>
      <c r="AA22" s="539" t="n"/>
      <c r="AB22" s="539" t="n"/>
      <c r="AC22" s="56" t="n"/>
      <c r="AD22" s="56" t="n"/>
      <c r="AE22" s="56" t="n"/>
      <c r="AF22" s="56" t="n"/>
      <c r="AG22" s="56" t="n"/>
      <c r="AH22" s="56" t="n"/>
      <c r="AI22" s="56" t="n"/>
      <c r="AJ22" s="56" t="n"/>
      <c r="AK22" s="56" t="n"/>
      <c r="AL22" s="56" t="n"/>
      <c r="AM22" s="56" t="n"/>
      <c r="AN22" s="56" t="n"/>
      <c r="AO22" s="56" t="n"/>
      <c r="AP22" s="56" t="n"/>
      <c r="AQ22" s="56" t="n"/>
      <c r="AR22" s="56" t="n"/>
      <c r="AS22" s="56" t="n"/>
      <c r="AT22" s="56" t="n"/>
      <c r="AU22" s="56" t="n"/>
      <c r="AV22" s="56" t="n"/>
    </row>
    <row r="23" ht="15.6" customHeight="1">
      <c r="A23" s="25" t="n"/>
      <c r="B23" s="536">
        <f>SUM(E23:AN23)</f>
        <v/>
      </c>
      <c r="C23" s="212" t="inlineStr">
        <is>
          <t>SICRED 2</t>
        </is>
      </c>
      <c r="D23" s="212" t="inlineStr">
        <is>
          <t>Parc. 27/48 (Venc. dia 20)</t>
        </is>
      </c>
      <c r="E23" s="537" t="n">
        <v>21135.93</v>
      </c>
      <c r="F23" s="538" t="n">
        <v>21135</v>
      </c>
      <c r="G23" s="538" t="n">
        <v>21135</v>
      </c>
      <c r="H23" s="538" t="n">
        <v>21135</v>
      </c>
      <c r="I23" s="538" t="n">
        <v>21135</v>
      </c>
      <c r="J23" s="538" t="n">
        <v>21135</v>
      </c>
      <c r="K23" s="538" t="n">
        <v>21135</v>
      </c>
      <c r="L23" s="538" t="n">
        <v>21135</v>
      </c>
      <c r="M23" s="538" t="n">
        <v>21135</v>
      </c>
      <c r="N23" s="538" t="n">
        <v>21135</v>
      </c>
      <c r="O23" s="538" t="n">
        <v>21135</v>
      </c>
      <c r="P23" s="538" t="n">
        <v>21135</v>
      </c>
      <c r="Q23" s="538" t="n">
        <v>21135</v>
      </c>
      <c r="R23" s="538" t="n">
        <v>21135</v>
      </c>
      <c r="S23" s="538" t="n">
        <v>21135</v>
      </c>
      <c r="T23" s="538" t="n">
        <v>21135</v>
      </c>
      <c r="U23" s="538" t="n">
        <v>21135</v>
      </c>
      <c r="V23" s="538" t="n">
        <v>21135</v>
      </c>
      <c r="W23" s="538" t="n">
        <v>21135</v>
      </c>
      <c r="X23" s="538" t="n">
        <v>21135</v>
      </c>
      <c r="Y23" s="538" t="n">
        <v>21135</v>
      </c>
      <c r="Z23" s="538" t="n">
        <v>21135</v>
      </c>
      <c r="AA23" s="538" t="n">
        <v>21135</v>
      </c>
      <c r="AB23" s="538" t="n"/>
      <c r="AC23" s="56" t="n"/>
      <c r="AD23" s="56" t="n"/>
      <c r="AE23" s="56" t="n"/>
      <c r="AF23" s="56" t="n"/>
      <c r="AG23" s="56" t="n"/>
      <c r="AH23" s="56" t="n"/>
      <c r="AI23" s="56" t="n"/>
      <c r="AJ23" s="56" t="n"/>
      <c r="AK23" s="56" t="n"/>
      <c r="AL23" s="56" t="n"/>
      <c r="AM23" s="56" t="n"/>
      <c r="AN23" s="56" t="n"/>
      <c r="AO23" s="56" t="n"/>
      <c r="AP23" s="56" t="n"/>
      <c r="AQ23" s="56" t="n"/>
      <c r="AR23" s="56" t="n"/>
      <c r="AS23" s="56" t="n"/>
      <c r="AT23" s="56" t="n"/>
      <c r="AU23" s="56" t="n"/>
      <c r="AV23" s="56" t="n"/>
    </row>
    <row r="24" ht="15.6" customHeight="1">
      <c r="A24" s="25" t="n"/>
      <c r="B24" s="536">
        <f>SUM(E24:AN24)</f>
        <v/>
      </c>
      <c r="C24" s="212" t="inlineStr">
        <is>
          <t>UNICRED 3</t>
        </is>
      </c>
      <c r="D24" s="212" t="inlineStr">
        <is>
          <t xml:space="preserve">Consorcio </t>
        </is>
      </c>
      <c r="E24" s="537" t="n">
        <v>2137.65</v>
      </c>
      <c r="F24" s="538" t="n">
        <v>2137.65</v>
      </c>
      <c r="G24" s="538" t="n">
        <v>2137.65</v>
      </c>
      <c r="H24" s="538" t="n">
        <v>2137.65</v>
      </c>
      <c r="I24" s="538" t="n">
        <v>2137.65</v>
      </c>
      <c r="J24" s="538" t="n">
        <v>2137.65</v>
      </c>
      <c r="K24" s="538" t="n">
        <v>2137.65</v>
      </c>
      <c r="L24" s="538" t="n">
        <v>2137.65</v>
      </c>
      <c r="M24" s="538" t="n">
        <v>2137.65</v>
      </c>
      <c r="N24" s="538" t="n">
        <v>2137.65</v>
      </c>
      <c r="O24" s="538" t="n">
        <v>2137.65</v>
      </c>
      <c r="P24" s="538" t="n">
        <v>2137.65</v>
      </c>
      <c r="Q24" s="538" t="n">
        <v>2137.65</v>
      </c>
      <c r="R24" s="538" t="n">
        <v>2137.65</v>
      </c>
      <c r="S24" s="538" t="n">
        <v>2137.65</v>
      </c>
      <c r="T24" s="538" t="n">
        <v>2137.65</v>
      </c>
      <c r="U24" s="538" t="n">
        <v>2137.65</v>
      </c>
      <c r="V24" s="538" t="n">
        <v>2137.65</v>
      </c>
      <c r="W24" s="538" t="n">
        <v>2137.65</v>
      </c>
      <c r="X24" s="538" t="n">
        <v>2137.65</v>
      </c>
      <c r="Y24" s="538" t="n">
        <v>2137.65</v>
      </c>
      <c r="Z24" s="538" t="n">
        <v>2137.65</v>
      </c>
      <c r="AA24" s="538" t="n">
        <v>2137.65</v>
      </c>
      <c r="AB24" s="538" t="n">
        <v>2137.65</v>
      </c>
      <c r="AC24" s="56" t="n"/>
      <c r="AD24" s="56" t="n"/>
      <c r="AE24" s="56" t="n"/>
      <c r="AF24" s="56" t="n"/>
      <c r="AG24" s="56" t="n"/>
      <c r="AH24" s="56" t="n"/>
      <c r="AI24" s="56" t="n"/>
      <c r="AJ24" s="56" t="n"/>
      <c r="AK24" s="56" t="n"/>
      <c r="AL24" s="56" t="n"/>
      <c r="AM24" s="56" t="n"/>
      <c r="AN24" s="56" t="n"/>
      <c r="AO24" s="56" t="n"/>
      <c r="AP24" s="56" t="n"/>
      <c r="AQ24" s="56" t="n"/>
      <c r="AR24" s="56" t="n"/>
      <c r="AS24" s="56" t="n"/>
      <c r="AT24" s="56" t="n"/>
      <c r="AU24" s="56" t="n"/>
      <c r="AV24" s="56" t="n"/>
    </row>
    <row r="25" ht="15.6" customHeight="1">
      <c r="A25" s="25" t="n"/>
      <c r="B25" s="536">
        <f>SUM(E25:AN25)</f>
        <v/>
      </c>
      <c r="C25" s="212" t="inlineStr">
        <is>
          <t>EMPRESTIMO - Sicred L</t>
        </is>
      </c>
      <c r="D25" s="212" t="inlineStr">
        <is>
          <t>Parc. 08/12 (Venc. dia 20)</t>
        </is>
      </c>
      <c r="E25" s="537" t="n">
        <v>14764.95</v>
      </c>
      <c r="F25" s="538" t="n">
        <v>14764.95</v>
      </c>
      <c r="G25" s="538" t="n">
        <v>14764.95</v>
      </c>
      <c r="H25" s="538" t="n">
        <v>14764.95</v>
      </c>
      <c r="I25" s="538" t="n">
        <v>14764.95</v>
      </c>
      <c r="J25" s="538" t="n">
        <v>14764.95</v>
      </c>
      <c r="K25" s="538" t="n"/>
      <c r="L25" s="539" t="n"/>
      <c r="M25" s="539" t="n"/>
      <c r="N25" s="539" t="n"/>
      <c r="O25" s="539" t="n"/>
      <c r="P25" s="539" t="n"/>
      <c r="Q25" s="539" t="n"/>
      <c r="R25" s="539" t="n"/>
      <c r="S25" s="539" t="n"/>
      <c r="T25" s="539" t="n"/>
      <c r="U25" s="539" t="n"/>
      <c r="V25" s="539" t="n"/>
      <c r="W25" s="539" t="n"/>
      <c r="X25" s="539" t="n"/>
      <c r="Y25" s="539" t="n"/>
      <c r="Z25" s="539" t="n"/>
      <c r="AA25" s="539" t="n"/>
      <c r="AB25" s="539" t="n"/>
      <c r="AC25" s="56" t="n"/>
      <c r="AD25" s="56" t="n"/>
      <c r="AE25" s="56" t="n"/>
      <c r="AF25" s="56" t="n"/>
      <c r="AG25" s="56" t="n"/>
      <c r="AH25" s="56" t="n"/>
      <c r="AI25" s="56" t="n"/>
      <c r="AJ25" s="56" t="n"/>
      <c r="AK25" s="56" t="n"/>
      <c r="AL25" s="56" t="n"/>
      <c r="AM25" s="56" t="n"/>
      <c r="AN25" s="56" t="n"/>
      <c r="AO25" s="56" t="n"/>
      <c r="AP25" s="56" t="n"/>
      <c r="AQ25" s="56" t="n"/>
      <c r="AR25" s="56" t="n"/>
      <c r="AS25" s="56" t="n"/>
      <c r="AT25" s="56" t="n"/>
      <c r="AU25" s="56" t="n"/>
      <c r="AV25" s="56" t="n"/>
    </row>
    <row r="26" ht="15.6" customHeight="1">
      <c r="A26" s="25" t="n"/>
      <c r="B26" s="536">
        <f>SUM(E26:AN26)</f>
        <v/>
      </c>
      <c r="C26" s="212" t="inlineStr">
        <is>
          <t>EMPRESTIMO 2 (R$100.000,00)</t>
        </is>
      </c>
      <c r="D26" s="212" t="inlineStr">
        <is>
          <t xml:space="preserve">(14/06/2024) Rodrigo - Terceiros </t>
        </is>
      </c>
      <c r="E26" s="537" t="n">
        <v>5000</v>
      </c>
      <c r="F26" s="538" t="n">
        <v>5000</v>
      </c>
      <c r="G26" s="538" t="n">
        <v>5000</v>
      </c>
      <c r="H26" s="538" t="n">
        <v>5000</v>
      </c>
      <c r="I26" s="538" t="n">
        <v>5000</v>
      </c>
      <c r="J26" s="538" t="n">
        <v>5000</v>
      </c>
      <c r="K26" s="538" t="n">
        <v>5000</v>
      </c>
      <c r="L26" s="538" t="n">
        <v>5000</v>
      </c>
      <c r="M26" s="538" t="n">
        <v>5000</v>
      </c>
      <c r="N26" s="538" t="n">
        <v>5000</v>
      </c>
      <c r="O26" s="538" t="n">
        <v>5000</v>
      </c>
      <c r="P26" s="538" t="n">
        <v>5000</v>
      </c>
      <c r="Q26" s="538" t="n">
        <v>5000</v>
      </c>
      <c r="R26" s="538" t="n">
        <v>5000</v>
      </c>
      <c r="S26" s="538" t="n">
        <v>5000</v>
      </c>
      <c r="T26" s="538" t="n">
        <v>5000</v>
      </c>
      <c r="U26" s="538" t="n">
        <v>5000</v>
      </c>
      <c r="V26" s="538" t="n">
        <v>5000</v>
      </c>
      <c r="W26" s="538" t="n">
        <v>5000</v>
      </c>
      <c r="X26" s="538" t="n">
        <v>5000</v>
      </c>
      <c r="Y26" s="538" t="n">
        <v>5000</v>
      </c>
      <c r="Z26" s="538" t="n">
        <v>5000</v>
      </c>
      <c r="AA26" s="538" t="n">
        <v>5000</v>
      </c>
      <c r="AB26" s="538" t="n">
        <v>5000</v>
      </c>
      <c r="AC26" s="538" t="n">
        <v>5000</v>
      </c>
      <c r="AD26" s="538" t="n">
        <v>5000</v>
      </c>
      <c r="AE26" s="538" t="n">
        <v>5000</v>
      </c>
      <c r="AF26" s="538" t="n">
        <v>5000</v>
      </c>
      <c r="AG26" s="538" t="n">
        <v>5000</v>
      </c>
      <c r="AH26" s="538" t="n">
        <v>5000</v>
      </c>
      <c r="AI26" s="538" t="n">
        <v>5000</v>
      </c>
      <c r="AJ26" s="538" t="n">
        <v>5000</v>
      </c>
      <c r="AK26" s="538" t="n">
        <v>5000</v>
      </c>
      <c r="AL26" s="538" t="n">
        <v>5000</v>
      </c>
      <c r="AM26" s="538" t="n">
        <v>5000</v>
      </c>
      <c r="AN26" s="538" t="n">
        <v>5000</v>
      </c>
      <c r="AO26" s="538" t="n">
        <v>5000</v>
      </c>
      <c r="AP26" s="538" t="n">
        <v>5000</v>
      </c>
      <c r="AQ26" s="538" t="n">
        <v>5000</v>
      </c>
      <c r="AR26" s="538" t="n">
        <v>5000</v>
      </c>
      <c r="AS26" s="538" t="n">
        <v>5000</v>
      </c>
      <c r="AT26" s="56" t="n"/>
      <c r="AU26" s="56" t="n"/>
      <c r="AV26" s="56" t="n"/>
    </row>
    <row r="27" ht="27" customHeight="1">
      <c r="A27" s="25" t="n"/>
      <c r="B27" s="536">
        <f>SUM(E27:AN27)</f>
        <v/>
      </c>
      <c r="C27" s="212" t="inlineStr">
        <is>
          <t>EMPRESTIMO 3 (R$ 140.000,00)</t>
        </is>
      </c>
      <c r="D27" s="212" t="inlineStr">
        <is>
          <t xml:space="preserve">(04/2021, 03 e 04/2022) Aniedja - Terceiros </t>
        </is>
      </c>
      <c r="E27" s="537" t="n">
        <v>7075</v>
      </c>
      <c r="F27" s="538" t="n">
        <v>7075</v>
      </c>
      <c r="G27" s="538" t="n">
        <v>7075</v>
      </c>
      <c r="H27" s="538" t="n">
        <v>7075</v>
      </c>
      <c r="I27" s="538" t="n">
        <v>7075</v>
      </c>
      <c r="J27" s="538" t="n">
        <v>7075</v>
      </c>
      <c r="K27" s="538" t="n">
        <v>7075</v>
      </c>
      <c r="L27" s="538" t="n">
        <v>7075</v>
      </c>
      <c r="M27" s="538" t="n">
        <v>7075</v>
      </c>
      <c r="N27" s="538" t="n">
        <v>7075</v>
      </c>
      <c r="O27" s="538" t="n">
        <v>7075</v>
      </c>
      <c r="P27" s="538" t="n">
        <v>7075</v>
      </c>
      <c r="Q27" s="538" t="n">
        <v>7075</v>
      </c>
      <c r="R27" s="538" t="n">
        <v>7075</v>
      </c>
      <c r="S27" s="538" t="n">
        <v>7075</v>
      </c>
      <c r="T27" s="538" t="n">
        <v>7075</v>
      </c>
      <c r="U27" s="538" t="n">
        <v>7075</v>
      </c>
      <c r="V27" s="538" t="n">
        <v>7075</v>
      </c>
      <c r="W27" s="538" t="n">
        <v>7075</v>
      </c>
      <c r="X27" s="538" t="n">
        <v>7075</v>
      </c>
      <c r="Y27" s="538" t="n">
        <v>7075</v>
      </c>
      <c r="Z27" s="538" t="n">
        <v>7075</v>
      </c>
      <c r="AA27" s="538" t="n">
        <v>7075</v>
      </c>
      <c r="AB27" s="538" t="n">
        <v>7075</v>
      </c>
      <c r="AC27" s="56" t="n"/>
      <c r="AD27" s="56" t="n"/>
      <c r="AE27" s="56" t="n"/>
      <c r="AF27" s="56" t="n"/>
      <c r="AG27" s="56" t="n"/>
      <c r="AH27" s="56" t="n"/>
      <c r="AI27" s="56" t="n"/>
      <c r="AJ27" s="56" t="n"/>
      <c r="AK27" s="56" t="n"/>
      <c r="AL27" s="56" t="n"/>
      <c r="AM27" s="56" t="n"/>
      <c r="AN27" s="56" t="n"/>
      <c r="AO27" s="56" t="n"/>
      <c r="AP27" s="56" t="n"/>
      <c r="AQ27" s="56" t="n"/>
      <c r="AR27" s="56" t="n"/>
      <c r="AS27" s="56" t="n"/>
      <c r="AT27" s="56" t="n"/>
      <c r="AU27" s="56" t="n"/>
      <c r="AV27" s="56" t="n"/>
    </row>
    <row r="28" ht="15.6" customHeight="1">
      <c r="A28" s="28" t="n"/>
      <c r="B28" s="536" t="n">
        <v>93000</v>
      </c>
      <c r="C28" s="212" t="inlineStr">
        <is>
          <t>EMPRESTIMO 4 (R$ 93.000,00)</t>
        </is>
      </c>
      <c r="D28" s="214" t="inlineStr">
        <is>
          <t>(30/06/2025) Aniedja - Terceiros  Juros 3%</t>
        </is>
      </c>
      <c r="E28" s="546" t="n">
        <v>3000</v>
      </c>
      <c r="F28" s="547" t="n">
        <v>3000</v>
      </c>
      <c r="G28" s="547" t="n">
        <v>3000</v>
      </c>
      <c r="H28" s="547" t="n">
        <v>3000</v>
      </c>
      <c r="I28" s="547" t="n">
        <v>3000</v>
      </c>
      <c r="J28" s="547" t="n">
        <v>3000</v>
      </c>
      <c r="K28" s="547" t="n">
        <v>3000</v>
      </c>
      <c r="L28" s="547" t="n">
        <v>3000</v>
      </c>
      <c r="M28" s="547" t="n">
        <v>3000</v>
      </c>
      <c r="N28" s="547" t="n">
        <v>3000</v>
      </c>
      <c r="O28" s="547" t="n">
        <v>3000</v>
      </c>
      <c r="P28" s="547" t="n">
        <v>3000</v>
      </c>
      <c r="Q28" s="547" t="n">
        <v>3000</v>
      </c>
      <c r="R28" s="547" t="n">
        <v>3000</v>
      </c>
      <c r="S28" s="547" t="n">
        <v>3000</v>
      </c>
      <c r="T28" s="547" t="n">
        <v>3000</v>
      </c>
      <c r="U28" s="547" t="n">
        <v>3000</v>
      </c>
      <c r="V28" s="547" t="n">
        <v>3000</v>
      </c>
      <c r="W28" s="547" t="n">
        <v>3000</v>
      </c>
      <c r="X28" s="547" t="n">
        <v>3000</v>
      </c>
      <c r="Y28" s="547" t="n">
        <v>3000</v>
      </c>
      <c r="Z28" s="547" t="n">
        <v>3000</v>
      </c>
      <c r="AA28" s="547" t="n">
        <v>3000</v>
      </c>
      <c r="AB28" s="547" t="n">
        <v>3000</v>
      </c>
      <c r="AC28" s="56" t="n"/>
      <c r="AD28" s="56" t="n"/>
      <c r="AE28" s="56" t="n"/>
      <c r="AF28" s="56" t="n"/>
      <c r="AG28" s="56" t="n"/>
      <c r="AH28" s="56" t="n"/>
      <c r="AI28" s="56" t="n"/>
      <c r="AJ28" s="56" t="n"/>
      <c r="AK28" s="56" t="n"/>
      <c r="AL28" s="56" t="n"/>
      <c r="AM28" s="56" t="n"/>
      <c r="AN28" s="56" t="n"/>
      <c r="AO28" s="56" t="n"/>
      <c r="AP28" s="56" t="n"/>
      <c r="AQ28" s="56" t="n"/>
      <c r="AR28" s="56" t="n"/>
      <c r="AS28" s="56" t="n"/>
      <c r="AT28" s="56" t="n"/>
      <c r="AU28" s="56" t="n"/>
      <c r="AV28" s="56" t="n"/>
    </row>
    <row r="29" ht="15.6" customHeight="1">
      <c r="A29" s="28" t="n"/>
      <c r="B29" s="536" t="n">
        <v>5600</v>
      </c>
      <c r="C29" s="212" t="inlineStr">
        <is>
          <t xml:space="preserve">EMPRESTIMO 5 (R$ 5.600,00) </t>
        </is>
      </c>
      <c r="D29" s="215" t="inlineStr">
        <is>
          <t xml:space="preserve">(30/06/2025) Lucia  - Terceiros  </t>
        </is>
      </c>
      <c r="E29" s="546" t="n">
        <v>5600</v>
      </c>
      <c r="F29" s="547" t="n"/>
      <c r="G29" s="547" t="n"/>
      <c r="H29" s="547" t="n"/>
      <c r="I29" s="547" t="n"/>
      <c r="J29" s="547" t="n"/>
      <c r="K29" s="547" t="n"/>
      <c r="L29" s="547" t="n"/>
      <c r="M29" s="547" t="n"/>
      <c r="N29" s="547" t="n"/>
      <c r="O29" s="547" t="n"/>
      <c r="P29" s="547" t="n"/>
      <c r="Q29" s="547" t="n"/>
      <c r="R29" s="547" t="n"/>
      <c r="S29" s="547" t="n"/>
      <c r="T29" s="547" t="n"/>
      <c r="U29" s="547" t="n"/>
      <c r="V29" s="547" t="n"/>
      <c r="W29" s="547" t="n"/>
      <c r="X29" s="547" t="n"/>
      <c r="Y29" s="547" t="n"/>
      <c r="Z29" s="547" t="n"/>
      <c r="AA29" s="547" t="n"/>
      <c r="AB29" s="547" t="n"/>
      <c r="AC29" s="56" t="n"/>
      <c r="AD29" s="56" t="n"/>
      <c r="AE29" s="56" t="n"/>
      <c r="AF29" s="56" t="n"/>
      <c r="AG29" s="56" t="n"/>
      <c r="AH29" s="56" t="n"/>
      <c r="AI29" s="56" t="n"/>
      <c r="AJ29" s="56" t="n"/>
      <c r="AK29" s="56" t="n"/>
      <c r="AL29" s="56" t="n"/>
      <c r="AM29" s="56" t="n"/>
      <c r="AN29" s="56" t="n"/>
      <c r="AO29" s="56" t="n"/>
      <c r="AP29" s="56" t="n"/>
      <c r="AQ29" s="56" t="n"/>
      <c r="AR29" s="56" t="n"/>
      <c r="AS29" s="56" t="n"/>
      <c r="AT29" s="56" t="n"/>
      <c r="AU29" s="56" t="n"/>
      <c r="AV29" s="56" t="n"/>
    </row>
    <row r="30" ht="15.6" customHeight="1">
      <c r="A30" s="28" t="n"/>
      <c r="B30" s="536" t="n">
        <v>54400</v>
      </c>
      <c r="C30" s="212" t="inlineStr">
        <is>
          <t xml:space="preserve">APORTES 2024 </t>
        </is>
      </c>
      <c r="D30" s="215" t="inlineStr">
        <is>
          <t>Dra aniedja conferir</t>
        </is>
      </c>
      <c r="E30" s="548" t="n">
        <v>54400</v>
      </c>
      <c r="F30" s="547" t="n"/>
      <c r="G30" s="547" t="n"/>
      <c r="H30" s="547" t="n"/>
      <c r="I30" s="547" t="n"/>
      <c r="J30" s="547" t="n"/>
      <c r="K30" s="547" t="n"/>
      <c r="L30" s="547" t="n"/>
      <c r="M30" s="547" t="n"/>
      <c r="N30" s="547" t="n"/>
      <c r="O30" s="547" t="n"/>
      <c r="P30" s="547" t="n"/>
      <c r="Q30" s="547" t="n"/>
      <c r="R30" s="547" t="n"/>
      <c r="S30" s="547" t="n"/>
      <c r="T30" s="547" t="n"/>
      <c r="U30" s="547" t="n"/>
      <c r="V30" s="547" t="n"/>
      <c r="W30" s="547" t="n"/>
      <c r="X30" s="547" t="n"/>
      <c r="Y30" s="547" t="n"/>
      <c r="Z30" s="547" t="n"/>
      <c r="AA30" s="547" t="n"/>
      <c r="AB30" s="547" t="n"/>
      <c r="AC30" s="56" t="n"/>
      <c r="AD30" s="56" t="n"/>
      <c r="AE30" s="56" t="n"/>
      <c r="AF30" s="56" t="n"/>
      <c r="AG30" s="56" t="n"/>
      <c r="AH30" s="56" t="n"/>
      <c r="AI30" s="56" t="n"/>
      <c r="AJ30" s="56" t="n"/>
      <c r="AK30" s="56" t="n"/>
      <c r="AL30" s="56" t="n"/>
      <c r="AM30" s="56" t="n"/>
      <c r="AN30" s="56" t="n"/>
      <c r="AO30" s="56" t="n"/>
      <c r="AP30" s="56" t="n"/>
      <c r="AQ30" s="56" t="n"/>
      <c r="AR30" s="56" t="n"/>
      <c r="AS30" s="56" t="n"/>
      <c r="AT30" s="56" t="n"/>
      <c r="AU30" s="56" t="n"/>
      <c r="AV30" s="56" t="n"/>
    </row>
    <row r="31" ht="15.6" customHeight="1">
      <c r="A31" s="28" t="n"/>
      <c r="B31" s="536" t="n">
        <v>404352.86</v>
      </c>
      <c r="C31" s="212" t="inlineStr">
        <is>
          <t xml:space="preserve">APORTES 2024 </t>
        </is>
      </c>
      <c r="D31" s="215" t="inlineStr">
        <is>
          <t>Dra Lucia conferir</t>
        </is>
      </c>
      <c r="E31" s="548" t="n">
        <v>404352.86</v>
      </c>
      <c r="F31" s="547" t="n"/>
      <c r="G31" s="547" t="n"/>
      <c r="H31" s="547" t="n"/>
      <c r="I31" s="547" t="n"/>
      <c r="J31" s="547" t="n"/>
      <c r="K31" s="547" t="n"/>
      <c r="L31" s="547" t="n"/>
      <c r="M31" s="547" t="n"/>
      <c r="N31" s="547" t="n"/>
      <c r="O31" s="547" t="n"/>
      <c r="P31" s="547" t="n"/>
      <c r="Q31" s="547" t="n"/>
      <c r="R31" s="547" t="n"/>
      <c r="S31" s="547" t="n"/>
      <c r="T31" s="547" t="n"/>
      <c r="U31" s="547" t="n"/>
      <c r="V31" s="547" t="n"/>
      <c r="W31" s="547" t="n"/>
      <c r="X31" s="547" t="n"/>
      <c r="Y31" s="547" t="n"/>
      <c r="Z31" s="547" t="n"/>
      <c r="AA31" s="547" t="n"/>
      <c r="AB31" s="547" t="n"/>
      <c r="AC31" s="56" t="n"/>
      <c r="AD31" s="56" t="n"/>
      <c r="AE31" s="56" t="n"/>
      <c r="AF31" s="56" t="n"/>
      <c r="AG31" s="56" t="n"/>
      <c r="AH31" s="56" t="n"/>
      <c r="AI31" s="56" t="n"/>
      <c r="AJ31" s="56" t="n"/>
      <c r="AK31" s="56" t="n"/>
      <c r="AL31" s="56" t="n"/>
      <c r="AM31" s="56" t="n"/>
      <c r="AN31" s="56" t="n"/>
      <c r="AO31" s="56" t="n"/>
      <c r="AP31" s="56" t="n"/>
      <c r="AQ31" s="56" t="n"/>
      <c r="AR31" s="56" t="n"/>
      <c r="AS31" s="56" t="n"/>
      <c r="AT31" s="56" t="n"/>
      <c r="AU31" s="56" t="n"/>
      <c r="AV31" s="56" t="n"/>
    </row>
    <row r="32" ht="15.6" customHeight="1">
      <c r="A32" s="28" t="n"/>
      <c r="B32" s="536" t="n"/>
      <c r="C32" s="212" t="inlineStr">
        <is>
          <t xml:space="preserve">C.E.S - Contador </t>
        </is>
      </c>
      <c r="D32" s="216" t="inlineStr">
        <is>
          <t>Atarsados 01 á 05/2025</t>
        </is>
      </c>
      <c r="E32" s="546" t="n">
        <v>3636</v>
      </c>
      <c r="F32" s="547" t="n">
        <v>3636</v>
      </c>
      <c r="G32" s="547" t="n">
        <v>3636</v>
      </c>
      <c r="H32" s="547" t="n">
        <v>3636</v>
      </c>
      <c r="I32" s="547" t="n">
        <v>3636</v>
      </c>
      <c r="J32" s="547" t="n"/>
      <c r="K32" s="547" t="n"/>
      <c r="L32" s="547" t="n"/>
      <c r="M32" s="547" t="n"/>
      <c r="N32" s="547" t="n"/>
      <c r="O32" s="547" t="n"/>
      <c r="P32" s="547" t="n"/>
      <c r="Q32" s="547" t="n"/>
      <c r="R32" s="547" t="n"/>
      <c r="S32" s="547" t="n"/>
      <c r="T32" s="547" t="n"/>
      <c r="U32" s="547" t="n"/>
      <c r="V32" s="547" t="n"/>
      <c r="W32" s="547" t="n"/>
      <c r="X32" s="547" t="n"/>
      <c r="Y32" s="547" t="n"/>
      <c r="Z32" s="547" t="n"/>
      <c r="AA32" s="547" t="n"/>
      <c r="AB32" s="547" t="n"/>
      <c r="AC32" s="56" t="n"/>
      <c r="AD32" s="56" t="n"/>
      <c r="AE32" s="56" t="n"/>
      <c r="AF32" s="56" t="n"/>
      <c r="AG32" s="56" t="n"/>
      <c r="AH32" s="56" t="n"/>
      <c r="AI32" s="56" t="n"/>
      <c r="AJ32" s="56" t="n"/>
      <c r="AK32" s="56" t="n"/>
      <c r="AL32" s="56" t="n"/>
      <c r="AM32" s="56" t="n"/>
      <c r="AN32" s="56" t="n"/>
      <c r="AO32" s="56" t="n"/>
      <c r="AP32" s="56" t="n"/>
      <c r="AQ32" s="56" t="n"/>
      <c r="AR32" s="56" t="n"/>
      <c r="AS32" s="56" t="n"/>
      <c r="AT32" s="56" t="n"/>
      <c r="AU32" s="56" t="n"/>
      <c r="AV32" s="56" t="n"/>
    </row>
    <row r="33" ht="15.6" customHeight="1">
      <c r="A33" s="28" t="n"/>
      <c r="B33" s="536">
        <f>SUM(E33)</f>
        <v/>
      </c>
      <c r="C33" s="212" t="inlineStr">
        <is>
          <t>Karla Patricia Pix024.269.144-75</t>
        </is>
      </c>
      <c r="D33" s="212" t="inlineStr">
        <is>
          <t>Parc. 03/03 (Venc. dia 09)</t>
        </is>
      </c>
      <c r="E33" s="546" t="n">
        <v>3888.88</v>
      </c>
      <c r="F33" s="547" t="n"/>
      <c r="G33" s="547" t="n"/>
      <c r="H33" s="547" t="n"/>
      <c r="I33" s="547" t="n"/>
      <c r="J33" s="547" t="n"/>
      <c r="K33" s="547" t="n"/>
      <c r="L33" s="547" t="n"/>
      <c r="M33" s="547" t="n"/>
      <c r="N33" s="547" t="n"/>
      <c r="O33" s="547" t="n"/>
      <c r="P33" s="547" t="n"/>
      <c r="Q33" s="547" t="n"/>
      <c r="R33" s="547" t="n"/>
      <c r="S33" s="547" t="n"/>
      <c r="T33" s="547" t="n"/>
      <c r="U33" s="547" t="n"/>
      <c r="V33" s="547" t="n"/>
      <c r="W33" s="547" t="n"/>
      <c r="X33" s="547" t="n"/>
      <c r="Y33" s="547" t="n"/>
      <c r="Z33" s="547" t="n"/>
      <c r="AA33" s="547" t="n"/>
      <c r="AB33" s="547" t="n"/>
      <c r="AC33" s="56" t="n"/>
      <c r="AD33" s="56" t="n"/>
      <c r="AE33" s="56" t="n"/>
      <c r="AF33" s="56" t="n"/>
      <c r="AG33" s="56" t="n"/>
      <c r="AH33" s="56" t="n"/>
      <c r="AI33" s="56" t="n"/>
      <c r="AJ33" s="56" t="n"/>
      <c r="AK33" s="56" t="n"/>
      <c r="AL33" s="56" t="n"/>
      <c r="AM33" s="56" t="n"/>
      <c r="AN33" s="56" t="n"/>
      <c r="AO33" s="56" t="n"/>
      <c r="AP33" s="56" t="n"/>
      <c r="AQ33" s="56" t="n"/>
      <c r="AR33" s="56" t="n"/>
      <c r="AS33" s="56" t="n"/>
      <c r="AT33" s="56" t="n"/>
      <c r="AU33" s="56" t="n"/>
      <c r="AV33" s="56" t="n"/>
    </row>
    <row r="34" ht="27" customHeight="1">
      <c r="A34" s="28" t="n"/>
      <c r="B34" s="536">
        <f>SUM(E34)</f>
        <v/>
      </c>
      <c r="C34" s="212" t="inlineStr">
        <is>
          <t>Karla Patricia (Advogados) Pix: 42.095.278/0001-30</t>
        </is>
      </c>
      <c r="D34" s="212" t="inlineStr">
        <is>
          <t>Parc. 03/03 (Venc. dia 09)</t>
        </is>
      </c>
      <c r="E34" s="546" t="n">
        <v>777.77</v>
      </c>
      <c r="F34" s="547" t="n"/>
      <c r="G34" s="547" t="n"/>
      <c r="H34" s="547" t="n"/>
      <c r="I34" s="547" t="n"/>
      <c r="J34" s="547" t="n"/>
      <c r="K34" s="547" t="n"/>
      <c r="L34" s="547" t="n"/>
      <c r="M34" s="547" t="n"/>
      <c r="N34" s="547" t="n"/>
      <c r="O34" s="547" t="n"/>
      <c r="P34" s="547" t="n"/>
      <c r="Q34" s="547" t="n"/>
      <c r="R34" s="547" t="n"/>
      <c r="S34" s="547" t="n"/>
      <c r="T34" s="547" t="n"/>
      <c r="U34" s="547" t="n"/>
      <c r="V34" s="547" t="n"/>
      <c r="W34" s="547" t="n"/>
      <c r="X34" s="547" t="n"/>
      <c r="Y34" s="547" t="n"/>
      <c r="Z34" s="547" t="n"/>
      <c r="AA34" s="547" t="n"/>
      <c r="AB34" s="547" t="n"/>
      <c r="AC34" s="56" t="n"/>
      <c r="AD34" s="56" t="n"/>
      <c r="AE34" s="56" t="n"/>
      <c r="AF34" s="56" t="n"/>
      <c r="AG34" s="56" t="n"/>
      <c r="AH34" s="56" t="n"/>
      <c r="AI34" s="56" t="n"/>
      <c r="AJ34" s="56" t="n"/>
      <c r="AK34" s="56" t="n"/>
      <c r="AL34" s="56" t="n"/>
      <c r="AM34" s="56" t="n"/>
      <c r="AN34" s="56" t="n"/>
      <c r="AO34" s="56" t="n"/>
      <c r="AP34" s="56" t="n"/>
      <c r="AQ34" s="56" t="n"/>
      <c r="AR34" s="56" t="n"/>
      <c r="AS34" s="56" t="n"/>
      <c r="AT34" s="56" t="n"/>
      <c r="AU34" s="56" t="n"/>
      <c r="AV34" s="56" t="n"/>
    </row>
    <row r="35" ht="15.6" customHeight="1">
      <c r="A35" s="28" t="n"/>
      <c r="B35" s="536" t="n"/>
      <c r="C35" s="212" t="inlineStr">
        <is>
          <t>DA FONTE</t>
        </is>
      </c>
      <c r="D35" s="212" t="inlineStr">
        <is>
          <t>Parc. 03/07 (Venc. dia 30)</t>
        </is>
      </c>
      <c r="E35" s="548" t="n">
        <v>10900</v>
      </c>
      <c r="F35" s="547" t="n">
        <v>10900</v>
      </c>
      <c r="G35" s="547" t="n">
        <v>10900</v>
      </c>
      <c r="H35" s="547" t="n">
        <v>10900</v>
      </c>
      <c r="I35" s="547" t="n">
        <v>10900</v>
      </c>
      <c r="J35" s="547" t="n"/>
      <c r="K35" s="547" t="n"/>
      <c r="L35" s="547" t="n"/>
      <c r="M35" s="547" t="n"/>
      <c r="N35" s="547" t="n"/>
      <c r="O35" s="547" t="n"/>
      <c r="P35" s="547" t="n"/>
      <c r="Q35" s="547" t="n"/>
      <c r="R35" s="547" t="n"/>
      <c r="S35" s="547" t="n"/>
      <c r="T35" s="547" t="n"/>
      <c r="U35" s="547" t="n"/>
      <c r="V35" s="547" t="n"/>
      <c r="W35" s="547" t="n"/>
      <c r="X35" s="547" t="n"/>
      <c r="Y35" s="547" t="n"/>
      <c r="Z35" s="547" t="n"/>
      <c r="AA35" s="547" t="n"/>
      <c r="AB35" s="547" t="n"/>
      <c r="AC35" s="56" t="n"/>
      <c r="AD35" s="56" t="n"/>
      <c r="AE35" s="56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  <c r="AS35" s="56" t="n"/>
      <c r="AT35" s="56" t="n"/>
      <c r="AU35" s="56" t="n"/>
      <c r="AV35" s="56" t="n"/>
    </row>
    <row r="36" ht="27" customHeight="1">
      <c r="A36" s="28" t="n"/>
      <c r="B36" s="536" t="n">
        <v>51134.7</v>
      </c>
      <c r="C36" s="212" t="inlineStr">
        <is>
          <t>Aporte Dra Lúcia x M dia 10/07/2025 Aluguel</t>
        </is>
      </c>
      <c r="D36" s="212" t="inlineStr">
        <is>
          <t>Parc. 01/01 (Venc. dia 30)</t>
        </is>
      </c>
      <c r="E36" s="548" t="n">
        <v>51134.7</v>
      </c>
      <c r="F36" s="548" t="n"/>
      <c r="G36" s="547" t="n"/>
      <c r="H36" s="547" t="n"/>
      <c r="I36" s="547" t="n"/>
      <c r="J36" s="547" t="n"/>
      <c r="K36" s="547" t="n"/>
      <c r="L36" s="547" t="n"/>
      <c r="M36" s="547" t="n"/>
      <c r="N36" s="547" t="n"/>
      <c r="O36" s="547" t="n"/>
      <c r="P36" s="547" t="n"/>
      <c r="Q36" s="547" t="n"/>
      <c r="R36" s="547" t="n"/>
      <c r="S36" s="547" t="n"/>
      <c r="T36" s="547" t="n"/>
      <c r="U36" s="547" t="n"/>
      <c r="V36" s="547" t="n"/>
      <c r="W36" s="547" t="n"/>
      <c r="X36" s="547" t="n"/>
      <c r="Y36" s="547" t="n"/>
      <c r="Z36" s="547" t="n"/>
      <c r="AA36" s="547" t="n"/>
      <c r="AB36" s="547" t="n"/>
      <c r="AC36" s="56" t="n"/>
      <c r="AD36" s="56" t="n"/>
      <c r="AE36" s="56" t="n"/>
      <c r="AF36" s="56" t="n"/>
      <c r="AG36" s="56" t="n"/>
      <c r="AH36" s="56" t="n"/>
      <c r="AI36" s="56" t="n"/>
      <c r="AJ36" s="56" t="n"/>
      <c r="AK36" s="56" t="n"/>
      <c r="AL36" s="56" t="n"/>
      <c r="AM36" s="56" t="n"/>
      <c r="AN36" s="56" t="n"/>
      <c r="AO36" s="56" t="n"/>
      <c r="AP36" s="56" t="n"/>
      <c r="AQ36" s="56" t="n"/>
      <c r="AR36" s="56" t="n"/>
      <c r="AS36" s="56" t="n"/>
      <c r="AT36" s="56" t="n"/>
      <c r="AU36" s="56" t="n"/>
      <c r="AV36" s="56" t="n"/>
    </row>
    <row r="37" ht="15.6" customHeight="1">
      <c r="A37" s="28" t="n"/>
      <c r="B37" s="536" t="n">
        <v>15000</v>
      </c>
      <c r="C37" s="420" t="inlineStr">
        <is>
          <t>ME. SEG -  Segurança do Trabalho (SOS/LEAL )</t>
        </is>
      </c>
      <c r="D37" s="212" t="inlineStr">
        <is>
          <t>Parc. 01/10 (Venc. dia 30)</t>
        </is>
      </c>
      <c r="E37" s="548" t="n">
        <v>1500</v>
      </c>
      <c r="F37" s="548" t="n">
        <v>1500</v>
      </c>
      <c r="G37" s="548" t="n">
        <v>1500</v>
      </c>
      <c r="H37" s="548" t="n">
        <v>1500</v>
      </c>
      <c r="I37" s="548" t="n">
        <v>1500</v>
      </c>
      <c r="J37" s="548" t="n">
        <v>1500</v>
      </c>
      <c r="K37" s="548" t="n">
        <v>1500</v>
      </c>
      <c r="L37" s="548" t="n">
        <v>1500</v>
      </c>
      <c r="M37" s="548" t="n">
        <v>1500</v>
      </c>
      <c r="N37" s="548" t="n">
        <v>1500</v>
      </c>
      <c r="O37" s="547" t="n"/>
      <c r="P37" s="547" t="n"/>
      <c r="Q37" s="547" t="n"/>
      <c r="R37" s="547" t="n"/>
      <c r="S37" s="547" t="n"/>
      <c r="T37" s="547" t="n"/>
      <c r="U37" s="547" t="n"/>
      <c r="V37" s="547" t="n"/>
      <c r="W37" s="547" t="n"/>
      <c r="X37" s="547" t="n"/>
      <c r="Y37" s="547" t="n"/>
      <c r="Z37" s="547" t="n"/>
      <c r="AA37" s="547" t="n"/>
      <c r="AB37" s="547" t="n"/>
      <c r="AC37" s="56" t="n"/>
      <c r="AD37" s="56" t="n"/>
      <c r="AE37" s="56" t="n"/>
      <c r="AF37" s="56" t="n"/>
      <c r="AG37" s="56" t="n"/>
      <c r="AH37" s="56" t="n"/>
      <c r="AI37" s="56" t="n"/>
      <c r="AJ37" s="56" t="n"/>
      <c r="AK37" s="56" t="n"/>
      <c r="AL37" s="56" t="n"/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</row>
    <row r="38" ht="15.6" customHeight="1">
      <c r="A38" s="28" t="n"/>
      <c r="B38" s="215" t="inlineStr">
        <is>
          <t xml:space="preserve">TOTAL </t>
        </is>
      </c>
      <c r="C38" s="156" t="n"/>
      <c r="D38" s="156" t="n"/>
      <c r="E38" s="548" t="n"/>
      <c r="F38" s="156" t="n"/>
      <c r="G38" s="156" t="n"/>
      <c r="H38" s="156" t="n"/>
      <c r="I38" s="156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56" t="n"/>
      <c r="AD38" s="56" t="n"/>
      <c r="AE38" s="56" t="n"/>
      <c r="AF38" s="56" t="n"/>
      <c r="AG38" s="56" t="n"/>
      <c r="AH38" s="56" t="n"/>
      <c r="AI38" s="56" t="n"/>
      <c r="AJ38" s="56" t="n"/>
      <c r="AK38" s="56" t="n"/>
      <c r="AL38" s="56" t="n"/>
      <c r="AM38" s="56" t="n"/>
      <c r="AN38" s="56" t="n"/>
      <c r="AO38" s="56" t="n"/>
      <c r="AP38" s="56" t="n"/>
      <c r="AQ38" s="56" t="n"/>
      <c r="AR38" s="56" t="n"/>
      <c r="AS38" s="56" t="n"/>
      <c r="AT38" s="56" t="n"/>
      <c r="AU38" s="56" t="n"/>
      <c r="AV38" s="56" t="n"/>
    </row>
    <row r="39" ht="15.6" customHeight="1">
      <c r="A39" s="23" t="n"/>
      <c r="B39" s="549">
        <f>SUM(B6:B35)</f>
        <v/>
      </c>
      <c r="C39" s="218" t="inlineStr">
        <is>
          <t xml:space="preserve">TOTAL </t>
        </is>
      </c>
      <c r="D39" s="156" t="n"/>
      <c r="E39" s="550">
        <f>SUM(E6:E36)</f>
        <v/>
      </c>
      <c r="F39" s="550">
        <f>SUM(F6:F35)</f>
        <v/>
      </c>
      <c r="G39" s="550">
        <f>SUM(G6:G35)</f>
        <v/>
      </c>
      <c r="H39" s="550">
        <f>SUM(H6:H35)</f>
        <v/>
      </c>
      <c r="I39" s="550">
        <f>SUM(I6:I35)</f>
        <v/>
      </c>
      <c r="J39" s="550">
        <f>SUM(J6:J35)</f>
        <v/>
      </c>
      <c r="K39" s="550">
        <f>SUM(K6:K35)</f>
        <v/>
      </c>
      <c r="L39" s="550">
        <f>SUM(L6:L35)</f>
        <v/>
      </c>
      <c r="M39" s="550">
        <f>SUM(M6:M35)</f>
        <v/>
      </c>
      <c r="N39" s="550">
        <f>SUM(N6:N35)</f>
        <v/>
      </c>
      <c r="O39" s="550">
        <f>SUM(O6:O35)</f>
        <v/>
      </c>
      <c r="P39" s="550">
        <f>SUM(P6:P35)</f>
        <v/>
      </c>
      <c r="Q39" s="550">
        <f>SUM(Q6:Q35)</f>
        <v/>
      </c>
      <c r="R39" s="550">
        <f>SUM(R6:R35)</f>
        <v/>
      </c>
      <c r="S39" s="550">
        <f>SUM(S6:S35)</f>
        <v/>
      </c>
      <c r="T39" s="550">
        <f>SUM(T6:T35)</f>
        <v/>
      </c>
      <c r="U39" s="550">
        <f>SUM(U6:U35)</f>
        <v/>
      </c>
      <c r="V39" s="550">
        <f>SUM(V6:V35)</f>
        <v/>
      </c>
      <c r="W39" s="550">
        <f>SUM(W6:W35)</f>
        <v/>
      </c>
      <c r="X39" s="550">
        <f>SUM(X6:X35)</f>
        <v/>
      </c>
      <c r="Y39" s="550">
        <f>SUM(Y6:Y35)</f>
        <v/>
      </c>
      <c r="Z39" s="550">
        <f>SUM(Z6:Z35)</f>
        <v/>
      </c>
      <c r="AA39" s="550">
        <f>SUM(AA6:AA35)</f>
        <v/>
      </c>
      <c r="AB39" s="550">
        <f>SUM(AB6:AB35)</f>
        <v/>
      </c>
      <c r="AC39" s="550">
        <f>SUM(AC6:AC35)</f>
        <v/>
      </c>
      <c r="AD39" s="550">
        <f>SUM(AD6:AD35)</f>
        <v/>
      </c>
      <c r="AE39" s="550">
        <f>SUM(AE6:AE35)</f>
        <v/>
      </c>
      <c r="AF39" s="550">
        <f>SUM(AF6:AF35)</f>
        <v/>
      </c>
      <c r="AG39" s="550">
        <f>SUM(AG6:AG35)</f>
        <v/>
      </c>
      <c r="AH39" s="550">
        <f>SUM(AH6:AH35)</f>
        <v/>
      </c>
      <c r="AI39" s="550">
        <f>SUM(AI6:AI35)</f>
        <v/>
      </c>
      <c r="AJ39" s="550">
        <f>SUM(AJ6:AJ35)</f>
        <v/>
      </c>
      <c r="AK39" s="550">
        <f>SUM(AK6:AK35)</f>
        <v/>
      </c>
      <c r="AL39" s="550">
        <f>SUM(AL6:AL35)</f>
        <v/>
      </c>
      <c r="AM39" s="550">
        <f>SUM(AM6:AM35)</f>
        <v/>
      </c>
      <c r="AN39" s="550">
        <f>SUM(AN6:AN35)</f>
        <v/>
      </c>
      <c r="AO39" s="550">
        <f>SUM(AO6:AO35)</f>
        <v/>
      </c>
      <c r="AP39" s="550">
        <f>SUM(AP6:AP35)</f>
        <v/>
      </c>
      <c r="AQ39" s="550">
        <f>SUM(AQ6:AQ35)</f>
        <v/>
      </c>
      <c r="AR39" s="550">
        <f>SUM(AR6:AR35)</f>
        <v/>
      </c>
      <c r="AS39" s="550">
        <f>SUM(AS6:AS35)</f>
        <v/>
      </c>
      <c r="AT39" s="550">
        <f>SUM(AT6:AT35)</f>
        <v/>
      </c>
      <c r="AU39" s="550">
        <f>SUM(AU6:AU35)</f>
        <v/>
      </c>
      <c r="AV39" s="550">
        <f>SUM(AV6:AV35)</f>
        <v/>
      </c>
    </row>
    <row r="40" ht="16.2" customHeight="1" thickBot="1">
      <c r="A40" s="23" t="n"/>
      <c r="B40" s="71" t="n"/>
      <c r="C40" s="96" t="n"/>
      <c r="D40" s="93" t="n"/>
      <c r="E40" s="86" t="n"/>
      <c r="F40" s="86" t="n"/>
      <c r="G40" s="86" t="n"/>
      <c r="H40" s="86" t="n"/>
      <c r="I40" s="86" t="n"/>
      <c r="J40" s="86" t="n"/>
      <c r="K40" s="86" t="n"/>
      <c r="L40" s="86" t="n"/>
      <c r="M40" s="86" t="n"/>
      <c r="N40" s="86" t="n"/>
      <c r="O40" s="86" t="n"/>
      <c r="P40" s="86" t="n"/>
      <c r="Q40" s="86" t="n"/>
      <c r="R40" s="86" t="n"/>
      <c r="S40" s="86" t="n"/>
      <c r="T40" s="86" t="n"/>
      <c r="U40" s="86" t="n"/>
      <c r="V40" s="86" t="n"/>
      <c r="W40" s="86" t="n"/>
      <c r="X40" s="86" t="n"/>
      <c r="Y40" s="86" t="n"/>
      <c r="Z40" s="86" t="n"/>
      <c r="AA40" s="86" t="n"/>
      <c r="AB40" s="87" t="n"/>
      <c r="AC40" s="88" t="n"/>
      <c r="AD40" s="88" t="n"/>
      <c r="AE40" s="88" t="n"/>
      <c r="AF40" s="88" t="n"/>
      <c r="AG40" s="88" t="n"/>
      <c r="AH40" s="88" t="n"/>
      <c r="AI40" s="88" t="n"/>
      <c r="AJ40" s="88" t="n"/>
      <c r="AK40" s="88" t="n"/>
      <c r="AL40" s="88" t="n"/>
      <c r="AM40" s="88" t="n"/>
      <c r="AN40" s="88" t="n"/>
      <c r="AO40" s="88" t="n"/>
      <c r="AP40" s="88" t="n"/>
      <c r="AQ40" s="88" t="n"/>
      <c r="AR40" s="88" t="n"/>
      <c r="AS40" s="88" t="n"/>
      <c r="AT40" s="88" t="n"/>
      <c r="AU40" s="88" t="n"/>
      <c r="AV40" s="88" t="n"/>
    </row>
    <row r="41" ht="16.2" customHeight="1" thickBot="1">
      <c r="A41" s="23" t="n"/>
      <c r="B41" s="72" t="n"/>
      <c r="C41" s="97" t="inlineStr">
        <is>
          <t>RECEITA SOBRA BANCARIA</t>
        </is>
      </c>
      <c r="D41" s="94" t="n"/>
      <c r="E41" s="89" t="n"/>
      <c r="F41" s="89" t="n"/>
      <c r="G41" s="89" t="n"/>
      <c r="H41" s="89" t="n"/>
      <c r="I41" s="89" t="n"/>
      <c r="J41" s="89" t="n"/>
      <c r="K41" s="89" t="n"/>
      <c r="L41" s="89" t="n"/>
      <c r="M41" s="89" t="n"/>
      <c r="N41" s="89" t="n"/>
      <c r="O41" s="89" t="n"/>
      <c r="P41" s="89" t="n"/>
      <c r="Q41" s="89" t="n"/>
      <c r="R41" s="89" t="n"/>
      <c r="S41" s="89" t="n"/>
      <c r="T41" s="89" t="n"/>
      <c r="U41" s="89" t="n"/>
      <c r="V41" s="89" t="n"/>
      <c r="W41" s="89" t="n"/>
      <c r="X41" s="89" t="n"/>
      <c r="Y41" s="89" t="n"/>
      <c r="Z41" s="89" t="n"/>
      <c r="AA41" s="89" t="n"/>
      <c r="AB41" s="90" t="n"/>
      <c r="AC41" s="89" t="n"/>
      <c r="AD41" s="89" t="n"/>
      <c r="AE41" s="89" t="n"/>
      <c r="AF41" s="89" t="n"/>
      <c r="AG41" s="89" t="n"/>
      <c r="AH41" s="89" t="n"/>
      <c r="AI41" s="89" t="n"/>
      <c r="AJ41" s="89" t="n"/>
      <c r="AK41" s="89" t="n"/>
      <c r="AL41" s="89" t="n"/>
      <c r="AM41" s="89" t="n"/>
      <c r="AN41" s="89" t="n"/>
      <c r="AO41" s="89" t="n"/>
      <c r="AP41" s="89" t="n"/>
      <c r="AQ41" s="89" t="n"/>
      <c r="AR41" s="89" t="n"/>
      <c r="AS41" s="89" t="n"/>
      <c r="AT41" s="89" t="n"/>
      <c r="AU41" s="89" t="n"/>
      <c r="AV41" s="91" t="n"/>
    </row>
    <row r="42" ht="16.2" customHeight="1" thickBot="1">
      <c r="A42" s="23" t="n"/>
      <c r="B42" s="72" t="n"/>
      <c r="C42" s="98" t="n"/>
      <c r="D42" s="95" t="n"/>
      <c r="E42" s="88" t="n"/>
      <c r="F42" s="88" t="n"/>
      <c r="G42" s="88" t="n"/>
      <c r="H42" s="88" t="n"/>
      <c r="I42" s="88" t="n"/>
      <c r="J42" s="88" t="n"/>
      <c r="K42" s="88" t="n"/>
      <c r="L42" s="88" t="n"/>
      <c r="M42" s="88" t="n"/>
      <c r="N42" s="88" t="n"/>
      <c r="O42" s="88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92" t="n"/>
      <c r="AC42" s="88" t="n"/>
      <c r="AD42" s="88" t="n"/>
      <c r="AE42" s="88" t="n"/>
      <c r="AF42" s="88" t="n"/>
      <c r="AG42" s="88" t="n"/>
      <c r="AH42" s="88" t="n"/>
      <c r="AI42" s="88" t="n"/>
      <c r="AJ42" s="88" t="n"/>
      <c r="AK42" s="88" t="n"/>
      <c r="AL42" s="88" t="n"/>
      <c r="AM42" s="88" t="n"/>
      <c r="AN42" s="88" t="n"/>
      <c r="AO42" s="88" t="n"/>
      <c r="AP42" s="88" t="n"/>
      <c r="AQ42" s="88" t="n"/>
      <c r="AR42" s="88" t="n"/>
      <c r="AS42" s="88" t="n"/>
      <c r="AT42" s="88" t="n"/>
      <c r="AU42" s="88" t="n"/>
      <c r="AV42" s="88" t="n"/>
    </row>
    <row r="43" ht="16.2" customHeight="1" thickBot="1">
      <c r="A43" s="23" t="n"/>
      <c r="B43" s="72" t="n"/>
      <c r="C43" s="97" t="inlineStr">
        <is>
          <t>DIFERENÇA</t>
        </is>
      </c>
      <c r="D43" s="94" t="n"/>
      <c r="E43" s="89" t="n"/>
      <c r="F43" s="89" t="n"/>
      <c r="G43" s="89" t="n"/>
      <c r="H43" s="89" t="n"/>
      <c r="I43" s="89" t="n"/>
      <c r="J43" s="89" t="n"/>
      <c r="K43" s="89" t="n"/>
      <c r="L43" s="89" t="n"/>
      <c r="M43" s="89" t="n"/>
      <c r="N43" s="89" t="n"/>
      <c r="O43" s="89" t="n"/>
      <c r="P43" s="89" t="n"/>
      <c r="Q43" s="89" t="n"/>
      <c r="R43" s="89" t="n"/>
      <c r="S43" s="89" t="n"/>
      <c r="T43" s="89" t="n"/>
      <c r="U43" s="89" t="n"/>
      <c r="V43" s="89" t="n"/>
      <c r="W43" s="89" t="n"/>
      <c r="X43" s="89" t="n"/>
      <c r="Y43" s="89" t="n"/>
      <c r="Z43" s="89" t="n"/>
      <c r="AA43" s="89" t="n"/>
      <c r="AB43" s="90" t="n"/>
      <c r="AC43" s="89" t="n"/>
      <c r="AD43" s="89" t="n"/>
      <c r="AE43" s="89" t="n"/>
      <c r="AF43" s="89" t="n"/>
      <c r="AG43" s="89" t="n"/>
      <c r="AH43" s="89" t="n"/>
      <c r="AI43" s="89" t="n"/>
      <c r="AJ43" s="89" t="n"/>
      <c r="AK43" s="89" t="n"/>
      <c r="AL43" s="89" t="n"/>
      <c r="AM43" s="89" t="n"/>
      <c r="AN43" s="89" t="n"/>
      <c r="AO43" s="89" t="n"/>
      <c r="AP43" s="89" t="n"/>
      <c r="AQ43" s="89" t="n"/>
      <c r="AR43" s="89" t="n"/>
      <c r="AS43" s="89" t="n"/>
      <c r="AT43" s="89" t="n"/>
      <c r="AU43" s="89" t="n"/>
      <c r="AV43" s="91" t="n"/>
    </row>
    <row r="44" ht="15.6" customHeight="1">
      <c r="A44" s="70" t="n"/>
      <c r="B44" s="23" t="n"/>
      <c r="C44" s="23" t="n"/>
      <c r="D44" s="23" t="n"/>
      <c r="E44" s="23" t="n"/>
    </row>
    <row r="45" ht="21" customHeight="1">
      <c r="A45" s="23" t="n"/>
      <c r="B45" s="483" t="n"/>
      <c r="D45" s="483" t="n"/>
      <c r="E45" s="483" t="n"/>
    </row>
    <row r="46" ht="15.6" customHeight="1">
      <c r="A46" s="23" t="n"/>
      <c r="B46" s="42" t="inlineStr">
        <is>
          <t>PGFN Parcelas 02/06 R$ 132.186,42 e 114 R$  62.790,20</t>
        </is>
      </c>
      <c r="C46" s="21" t="n"/>
      <c r="D46" s="41" t="n">
        <v>132186.42</v>
      </c>
      <c r="E46" s="25" t="n"/>
    </row>
    <row r="47" ht="15.6" customHeight="1">
      <c r="A47" s="23" t="n"/>
      <c r="B47" s="23" t="n"/>
      <c r="C47" s="23" t="n"/>
      <c r="D47" s="23" t="n"/>
      <c r="E47" s="23" t="n"/>
    </row>
    <row r="48" ht="15.6" customHeight="1">
      <c r="A48" s="23" t="n"/>
      <c r="B48" s="551" t="n"/>
      <c r="C48" s="25" t="n"/>
      <c r="D48" s="552" t="n"/>
      <c r="E48" s="25" t="inlineStr">
        <is>
          <t>acordos</t>
        </is>
      </c>
    </row>
    <row r="49" ht="15.6" customHeight="1">
      <c r="A49" s="23" t="n"/>
      <c r="B49" s="551" t="n"/>
      <c r="C49" s="25" t="n"/>
      <c r="D49" s="552">
        <f>SUM(E6+E7+E9+E10+E11+E15+E17+E18+E19+E22+E23+E24+E25+E26+E27+E28+E29+E33+E34+E35)</f>
        <v/>
      </c>
      <c r="E49" s="25" t="n"/>
    </row>
    <row r="50" ht="15.6" customHeight="1">
      <c r="A50" s="23" t="n"/>
      <c r="B50" s="551" t="n"/>
      <c r="C50" s="25" t="n"/>
      <c r="D50" s="25" t="n"/>
      <c r="E50" s="26" t="n"/>
    </row>
    <row r="51" ht="15.6" customHeight="1">
      <c r="A51" s="29" t="n"/>
      <c r="B51" s="551" t="n"/>
      <c r="C51" s="25" t="n"/>
      <c r="D51" s="25" t="n"/>
      <c r="E51" s="25" t="n"/>
    </row>
    <row r="52" ht="15.6" customHeight="1">
      <c r="A52" s="29" t="n"/>
      <c r="B52" s="551" t="n"/>
      <c r="C52" s="25" t="n"/>
      <c r="D52" s="25" t="n"/>
      <c r="E52" s="25" t="n"/>
    </row>
    <row r="53" ht="15.6" customHeight="1">
      <c r="B53" s="551" t="n"/>
      <c r="C53" s="25" t="n"/>
      <c r="D53" s="25" t="n"/>
      <c r="E53" s="25" t="n"/>
    </row>
    <row r="54" ht="15.6" customHeight="1">
      <c r="B54" s="551" t="n"/>
      <c r="C54" s="25" t="n"/>
      <c r="D54" s="25" t="n"/>
      <c r="E54" s="25" t="n"/>
    </row>
    <row r="55" ht="15.6" customHeight="1">
      <c r="B55" s="551" t="n"/>
      <c r="C55" s="66" t="n"/>
      <c r="D55" s="66" t="n"/>
      <c r="E55" s="25" t="n"/>
    </row>
    <row r="56" ht="15.6" customHeight="1">
      <c r="B56" s="551" t="n"/>
      <c r="C56" s="25" t="n"/>
      <c r="D56" s="25" t="n"/>
      <c r="E56" s="27" t="n"/>
    </row>
    <row r="57" ht="15.6" customHeight="1">
      <c r="B57" s="551" t="n"/>
      <c r="C57" s="25" t="n"/>
      <c r="D57" s="25" t="n"/>
      <c r="E57" s="27" t="n"/>
    </row>
    <row r="58" ht="15.6" customHeight="1">
      <c r="B58" s="551" t="n"/>
      <c r="C58" s="25" t="n"/>
      <c r="D58" s="25" t="n"/>
      <c r="E58" s="25" t="n"/>
    </row>
    <row r="59" ht="15.6" customHeight="1">
      <c r="B59" s="551" t="n"/>
      <c r="C59" s="25" t="n"/>
      <c r="D59" s="25" t="n"/>
      <c r="E59" s="25" t="n"/>
    </row>
    <row r="60" ht="15.6" customHeight="1">
      <c r="B60" s="551" t="n"/>
      <c r="C60" s="25" t="n"/>
      <c r="D60" s="25" t="n"/>
      <c r="E60" s="25" t="n"/>
    </row>
    <row r="61" ht="15.6" customHeight="1">
      <c r="B61" s="551" t="n"/>
      <c r="C61" s="25" t="n"/>
      <c r="D61" s="25" t="n"/>
      <c r="E61" s="25" t="n"/>
    </row>
    <row r="62" ht="15.6" customHeight="1">
      <c r="B62" s="551" t="n"/>
      <c r="C62" s="25" t="n"/>
      <c r="D62" s="25" t="n"/>
      <c r="E62" s="25" t="n"/>
    </row>
    <row r="63" ht="15.6" customHeight="1">
      <c r="B63" s="551" t="n"/>
      <c r="C63" s="25" t="n"/>
      <c r="D63" s="25" t="n"/>
      <c r="E63" s="25" t="n"/>
    </row>
    <row r="64" ht="15.6" customHeight="1">
      <c r="B64" s="551" t="n"/>
      <c r="C64" s="25" t="n"/>
      <c r="D64" s="25" t="n"/>
      <c r="E64" s="25" t="n"/>
    </row>
    <row r="65" ht="15.6" customHeight="1">
      <c r="B65" s="551" t="n"/>
      <c r="C65" s="25" t="n"/>
      <c r="D65" s="25" t="n"/>
      <c r="E65" s="25" t="n"/>
    </row>
    <row r="66" ht="15.6" customHeight="1">
      <c r="B66" s="553" t="n"/>
      <c r="C66" s="28" t="n"/>
      <c r="D66" s="28" t="n"/>
      <c r="E66" s="28" t="n"/>
    </row>
    <row r="67" ht="15.6" customHeight="1">
      <c r="B67" s="554" t="n"/>
      <c r="C67" s="28" t="n"/>
      <c r="D67" s="28" t="n"/>
      <c r="E67" s="28" t="n"/>
    </row>
    <row r="68" ht="15.6" customHeight="1">
      <c r="B68" s="555" t="n"/>
      <c r="C68" s="69" t="n"/>
      <c r="D68" s="69" t="n"/>
      <c r="E68" s="23" t="n"/>
    </row>
    <row r="69" ht="15.6" customHeight="1">
      <c r="B69" s="23" t="n"/>
      <c r="C69" s="69" t="n"/>
      <c r="D69" s="69" t="n"/>
      <c r="E69" s="23" t="n"/>
    </row>
    <row r="70" ht="15.6" customHeight="1">
      <c r="B70" s="23" t="n"/>
      <c r="C70" s="69" t="n"/>
      <c r="D70" s="69" t="n"/>
      <c r="E70" s="23" t="n"/>
    </row>
    <row r="71" ht="15.6" customHeight="1">
      <c r="B71" s="23" t="n"/>
      <c r="C71" s="69" t="n"/>
      <c r="D71" s="69" t="n"/>
      <c r="E71" s="23" t="n"/>
    </row>
    <row r="72" ht="15.6" customHeight="1">
      <c r="B72" s="23" t="n"/>
      <c r="C72" s="69" t="n"/>
      <c r="D72" s="69" t="n"/>
      <c r="E72" s="23" t="n"/>
    </row>
    <row r="73" ht="15.6" customHeight="1">
      <c r="B73" s="23" t="n"/>
      <c r="C73" s="23" t="n"/>
      <c r="D73" s="23" t="n"/>
      <c r="E73" s="23" t="n"/>
    </row>
    <row r="74" ht="15.6" customHeight="1">
      <c r="B74" s="23" t="n"/>
      <c r="C74" s="23" t="n"/>
      <c r="D74" s="23" t="n"/>
      <c r="E74" s="23" t="n"/>
    </row>
    <row r="75" ht="15.6" customHeight="1">
      <c r="B75" s="23" t="n"/>
      <c r="C75" s="23" t="n"/>
      <c r="D75" s="23" t="n"/>
      <c r="E75" s="23" t="n"/>
    </row>
    <row r="76" ht="15.6" customHeight="1">
      <c r="B76" s="23" t="n"/>
      <c r="C76" s="23" t="n"/>
      <c r="D76" s="23" t="n"/>
      <c r="E76" s="23" t="n"/>
    </row>
    <row r="77" ht="15.6" customHeight="1">
      <c r="B77" s="23" t="n"/>
      <c r="C77" s="23" t="n"/>
      <c r="D77" s="23" t="n"/>
      <c r="E77" s="23" t="n"/>
    </row>
    <row r="78" ht="15.6" customHeight="1">
      <c r="B78" s="484" t="n"/>
      <c r="D78" s="484" t="n"/>
      <c r="E78" s="23" t="n"/>
    </row>
    <row r="79" ht="15.6" customHeight="1">
      <c r="B79" s="28" t="n"/>
      <c r="C79" s="553" t="n"/>
      <c r="D79" s="553" t="n"/>
      <c r="E79" s="23" t="n"/>
    </row>
    <row r="80" ht="15.6" customHeight="1">
      <c r="B80" s="28" t="n"/>
      <c r="C80" s="553" t="n"/>
      <c r="D80" s="553" t="n"/>
      <c r="E80" s="29" t="n"/>
    </row>
    <row r="81" ht="15.6" customHeight="1">
      <c r="B81" s="28" t="n"/>
      <c r="C81" s="556" t="n"/>
      <c r="D81" s="556" t="n"/>
      <c r="E81" s="29" t="n"/>
    </row>
  </sheetData>
  <autoFilter ref="B1:AV49"/>
  <mergeCells count="3">
    <mergeCell ref="B2:C2"/>
    <mergeCell ref="B78:C78"/>
    <mergeCell ref="B45:C45"/>
  </mergeCells>
  <conditionalFormatting sqref="B2:B49">
    <cfRule type="duplicateValues" priority="1" dxfId="0" stopIfTrue="0"/>
  </conditionalFormatting>
  <conditionalFormatting sqref="C2:C49">
    <cfRule type="duplicateValues" priority="2" dxfId="0" stopIfTrue="0"/>
  </conditionalFormatting>
  <conditionalFormatting sqref="D2:D49">
    <cfRule type="duplicateValues" priority="3" dxfId="0" stopIfTrue="0"/>
  </conditionalFormatting>
  <conditionalFormatting sqref="E2:E49">
    <cfRule type="duplicateValues" priority="4" dxfId="0" stopIfTrue="0"/>
  </conditionalFormatting>
  <conditionalFormatting sqref="F2:F49">
    <cfRule type="duplicateValues" priority="5" dxfId="0" stopIfTrue="0"/>
  </conditionalFormatting>
  <conditionalFormatting sqref="G2:G49">
    <cfRule type="duplicateValues" priority="6" dxfId="0" stopIfTrue="0"/>
  </conditionalFormatting>
  <conditionalFormatting sqref="H2:H49">
    <cfRule type="duplicateValues" priority="7" dxfId="0" stopIfTrue="0"/>
  </conditionalFormatting>
  <conditionalFormatting sqref="I2:I49">
    <cfRule type="duplicateValues" priority="8" dxfId="0" stopIfTrue="0"/>
  </conditionalFormatting>
  <conditionalFormatting sqref="J2:J49">
    <cfRule type="duplicateValues" priority="9" dxfId="0" stopIfTrue="0"/>
  </conditionalFormatting>
  <conditionalFormatting sqref="K2:K49">
    <cfRule type="duplicateValues" priority="10" dxfId="0" stopIfTrue="0"/>
  </conditionalFormatting>
  <conditionalFormatting sqref="L2:L49">
    <cfRule type="duplicateValues" priority="11" dxfId="0" stopIfTrue="0"/>
  </conditionalFormatting>
  <conditionalFormatting sqref="M2:M49">
    <cfRule type="duplicateValues" priority="12" dxfId="0" stopIfTrue="0"/>
  </conditionalFormatting>
  <conditionalFormatting sqref="N2:N49">
    <cfRule type="duplicateValues" priority="13" dxfId="0" stopIfTrue="0"/>
  </conditionalFormatting>
  <conditionalFormatting sqref="O2:O49">
    <cfRule type="duplicateValues" priority="14" dxfId="0" stopIfTrue="0"/>
  </conditionalFormatting>
  <conditionalFormatting sqref="P2:P49">
    <cfRule type="duplicateValues" priority="15" dxfId="0" stopIfTrue="0"/>
  </conditionalFormatting>
  <conditionalFormatting sqref="Q2:Q49">
    <cfRule type="duplicateValues" priority="16" dxfId="0" stopIfTrue="0"/>
  </conditionalFormatting>
  <conditionalFormatting sqref="R2:R49">
    <cfRule type="duplicateValues" priority="17" dxfId="0" stopIfTrue="0"/>
  </conditionalFormatting>
  <conditionalFormatting sqref="S2:S49">
    <cfRule type="duplicateValues" priority="18" dxfId="0" stopIfTrue="0"/>
  </conditionalFormatting>
  <conditionalFormatting sqref="T2:T49">
    <cfRule type="duplicateValues" priority="19" dxfId="0" stopIfTrue="0"/>
  </conditionalFormatting>
  <conditionalFormatting sqref="U2:U49">
    <cfRule type="duplicateValues" priority="20" dxfId="0" stopIfTrue="0"/>
  </conditionalFormatting>
  <conditionalFormatting sqref="V2:V49">
    <cfRule type="duplicateValues" priority="21" dxfId="0" stopIfTrue="0"/>
  </conditionalFormatting>
  <conditionalFormatting sqref="W2:W49">
    <cfRule type="duplicateValues" priority="22" dxfId="0" stopIfTrue="0"/>
  </conditionalFormatting>
  <conditionalFormatting sqref="X2:X49">
    <cfRule type="duplicateValues" priority="23" dxfId="0" stopIfTrue="0"/>
  </conditionalFormatting>
  <conditionalFormatting sqref="Y2:Y49">
    <cfRule type="duplicateValues" priority="24" dxfId="0" stopIfTrue="0"/>
  </conditionalFormatting>
  <conditionalFormatting sqref="Z2:Z49">
    <cfRule type="duplicateValues" priority="25" dxfId="0" stopIfTrue="0"/>
  </conditionalFormatting>
  <conditionalFormatting sqref="AA2:AA49">
    <cfRule type="duplicateValues" priority="26" dxfId="0" stopIfTrue="0"/>
  </conditionalFormatting>
  <conditionalFormatting sqref="AB2:AB49">
    <cfRule type="duplicateValues" priority="27" dxfId="0" stopIfTrue="0"/>
  </conditionalFormatting>
  <conditionalFormatting sqref="AC2:AC49">
    <cfRule type="duplicateValues" priority="28" dxfId="0" stopIfTrue="0"/>
  </conditionalFormatting>
  <conditionalFormatting sqref="AD2:AD49">
    <cfRule type="duplicateValues" priority="29" dxfId="0" stopIfTrue="0"/>
  </conditionalFormatting>
  <conditionalFormatting sqref="AE2:AE49">
    <cfRule type="duplicateValues" priority="30" dxfId="0" stopIfTrue="0"/>
  </conditionalFormatting>
  <conditionalFormatting sqref="AF2:AF49">
    <cfRule type="duplicateValues" priority="31" dxfId="0" stopIfTrue="0"/>
  </conditionalFormatting>
  <conditionalFormatting sqref="AG2:AG49">
    <cfRule type="duplicateValues" priority="32" dxfId="0" stopIfTrue="0"/>
  </conditionalFormatting>
  <conditionalFormatting sqref="AH2:AH49">
    <cfRule type="duplicateValues" priority="33" dxfId="0" stopIfTrue="0"/>
  </conditionalFormatting>
  <conditionalFormatting sqref="AI2:AI49">
    <cfRule type="duplicateValues" priority="34" dxfId="0" stopIfTrue="0"/>
  </conditionalFormatting>
  <conditionalFormatting sqref="AJ2:AJ49">
    <cfRule type="duplicateValues" priority="35" dxfId="0" stopIfTrue="0"/>
  </conditionalFormatting>
  <conditionalFormatting sqref="AK2:AK49">
    <cfRule type="duplicateValues" priority="36" dxfId="0" stopIfTrue="0"/>
  </conditionalFormatting>
  <conditionalFormatting sqref="AL2:AL49">
    <cfRule type="duplicateValues" priority="37" dxfId="0" stopIfTrue="0"/>
  </conditionalFormatting>
  <conditionalFormatting sqref="AM2:AM49">
    <cfRule type="duplicateValues" priority="38" dxfId="0" stopIfTrue="0"/>
  </conditionalFormatting>
  <conditionalFormatting sqref="AN2:AN49">
    <cfRule type="duplicateValues" priority="39" dxfId="0" stopIfTrue="0"/>
  </conditionalFormatting>
  <conditionalFormatting sqref="AO2:AO49">
    <cfRule type="duplicateValues" priority="40" dxfId="0" stopIfTrue="0"/>
  </conditionalFormatting>
  <conditionalFormatting sqref="AP2:AP49">
    <cfRule type="duplicateValues" priority="41" dxfId="0" stopIfTrue="0"/>
  </conditionalFormatting>
  <conditionalFormatting sqref="AQ2:AQ49">
    <cfRule type="duplicateValues" priority="42" dxfId="0" stopIfTrue="0"/>
  </conditionalFormatting>
  <conditionalFormatting sqref="AR2:AR49">
    <cfRule type="duplicateValues" priority="43" dxfId="0" stopIfTrue="0"/>
  </conditionalFormatting>
  <conditionalFormatting sqref="AS2:AS49">
    <cfRule type="duplicateValues" priority="44" dxfId="0" stopIfTrue="0"/>
  </conditionalFormatting>
  <conditionalFormatting sqref="AT2:AT49">
    <cfRule type="duplicateValues" priority="45" dxfId="0" stopIfTrue="0"/>
  </conditionalFormatting>
  <conditionalFormatting sqref="AU2:AU49">
    <cfRule type="duplicateValues" priority="46" dxfId="0" stopIfTrue="0"/>
  </conditionalFormatting>
  <conditionalFormatting sqref="AV2:AV49">
    <cfRule type="duplicateValues" priority="47" dxfId="0" stopIfTrue="0"/>
  </conditionalFormatting>
  <pageMargins left="0.511811024" right="0.511811024" top="0.787401575" bottom="0.787401575" header="0.31496062" footer="0.31496062"/>
  <pageSetup orientation="landscape" paperSize="9" scale="18" horizontalDpi="0" verticalDpi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224"/>
  <sheetViews>
    <sheetView topLeftCell="A91" workbookViewId="0">
      <pane ySplit="1" topLeftCell="A2" activePane="bottomLeft" state="frozen"/>
      <selection pane="bottomLeft" activeCell="D101" sqref="D101"/>
    </sheetView>
  </sheetViews>
  <sheetFormatPr baseColWidth="8" defaultRowHeight="14.4"/>
  <cols>
    <col width="55" customWidth="1" min="1" max="1"/>
    <col width="58" customWidth="1" min="2" max="2"/>
    <col width="60" customWidth="1" min="3" max="3"/>
    <col width="60" customWidth="1" min="4" max="4"/>
    <col width="10" customWidth="1" min="5" max="5"/>
    <col width="10" customWidth="1" min="6" max="6"/>
    <col width="10" customWidth="1" min="7" max="7"/>
    <col width="35" bestFit="1" customWidth="1" min="8" max="8"/>
    <col width="14" bestFit="1" customWidth="1" min="9" max="9"/>
  </cols>
  <sheetData>
    <row r="1" ht="22" customHeight="1">
      <c r="A1" s="492" t="inlineStr">
        <is>
          <t>CLÍNICA NEFROLÓGICA DE CARUARU LTDA.</t>
        </is>
      </c>
      <c r="B1" s="492" t="n"/>
      <c r="C1" s="492" t="n"/>
      <c r="D1" s="492" t="n"/>
      <c r="E1" s="492" t="n"/>
      <c r="F1" s="492" t="n"/>
      <c r="G1" s="492" t="n"/>
      <c r="H1" s="492" t="n"/>
      <c r="I1" s="492" t="n"/>
    </row>
    <row r="2" ht="19.8" customHeight="1">
      <c r="A2" s="489" t="inlineStr">
        <is>
          <t>PLANILHA FINANCEIRA - CONTAS A PAGAR - JULHO 2025</t>
        </is>
      </c>
      <c r="B2" s="557" t="n"/>
      <c r="C2" s="557" t="n"/>
      <c r="D2" s="557" t="n"/>
      <c r="H2" s="413" t="inlineStr">
        <is>
          <t>Entradas  01/07/2025</t>
        </is>
      </c>
      <c r="I2" s="547" t="n"/>
    </row>
    <row r="3" ht="19.8" customHeight="1">
      <c r="A3" s="478" t="n"/>
      <c r="B3" s="494" t="n"/>
      <c r="C3" s="494" t="n"/>
      <c r="D3" s="494" t="n"/>
      <c r="H3" s="411" t="inlineStr">
        <is>
          <t>ENTRADAS SUS - COMPL. 05/2025</t>
        </is>
      </c>
      <c r="I3" s="523" t="n">
        <v>10617.83</v>
      </c>
    </row>
    <row r="4" ht="20.4" customHeight="1" thickBot="1">
      <c r="A4" s="80" t="n"/>
      <c r="B4" s="81" t="n"/>
      <c r="C4" s="477" t="n"/>
      <c r="D4" s="495" t="n"/>
      <c r="H4" s="411" t="inlineStr">
        <is>
          <t>ENTRADAS  SUS - COMPL. 05/2025</t>
        </is>
      </c>
      <c r="I4" s="523" t="n">
        <v>2167.09</v>
      </c>
    </row>
    <row r="5">
      <c r="A5" s="148" t="inlineStr">
        <is>
          <t xml:space="preserve"> SERVIÇOS BANCÁRIOS</t>
        </is>
      </c>
      <c r="B5" s="149" t="inlineStr">
        <is>
          <t>Observações</t>
        </is>
      </c>
      <c r="C5" s="146" t="inlineStr">
        <is>
          <t>Atrasado</t>
        </is>
      </c>
      <c r="D5" s="496" t="n">
        <v>45839</v>
      </c>
      <c r="H5" s="411" t="inlineStr">
        <is>
          <t>ENTRADAS  SUS - COMPL. 05/2025</t>
        </is>
      </c>
      <c r="I5" s="523" t="n">
        <v>304958.33</v>
      </c>
    </row>
    <row r="6" ht="15.6" customHeight="1">
      <c r="A6" s="32" t="inlineStr">
        <is>
          <t>UNICRED - Seguro de Vida</t>
        </is>
      </c>
      <c r="B6" s="16" t="inlineStr">
        <is>
          <t>Parcela 7/12 (venc. 30/07)</t>
        </is>
      </c>
      <c r="C6" s="7" t="n"/>
      <c r="D6" s="139" t="n">
        <v>891.22</v>
      </c>
      <c r="H6" s="411" t="inlineStr">
        <is>
          <t>NF  SUS - 06/2025</t>
        </is>
      </c>
      <c r="I6" s="523" t="n">
        <v>905585.4399999999</v>
      </c>
    </row>
    <row r="7" ht="15.6" customHeight="1">
      <c r="A7" s="332" t="inlineStr">
        <is>
          <t xml:space="preserve">UNICRED - Cartão de Crédito </t>
        </is>
      </c>
      <c r="B7" s="333" t="inlineStr">
        <is>
          <t>(Venc. 11/07/2025)</t>
        </is>
      </c>
      <c r="C7" s="239" t="n"/>
      <c r="D7" s="334" t="n">
        <v>2709.51</v>
      </c>
      <c r="E7" s="335" t="inlineStr">
        <is>
          <t>PAGO</t>
        </is>
      </c>
      <c r="H7" s="414" t="n"/>
      <c r="I7" s="558" t="n"/>
    </row>
    <row r="8" ht="15.6" customHeight="1">
      <c r="A8" s="32" t="inlineStr">
        <is>
          <t>HDI SEGUROS - Seguro Automotivo</t>
        </is>
      </c>
      <c r="B8" s="16" t="inlineStr">
        <is>
          <t xml:space="preserve">valido ate setembro 2025 </t>
        </is>
      </c>
      <c r="C8" s="7" t="n"/>
      <c r="D8" s="140" t="n"/>
      <c r="H8" s="416" t="inlineStr">
        <is>
          <t xml:space="preserve">TOTAL ENTRADAS </t>
        </is>
      </c>
      <c r="I8" s="559">
        <f>SUM(I3:I7)</f>
        <v/>
      </c>
    </row>
    <row r="9" ht="15.6" customHeight="1">
      <c r="A9" s="336" t="inlineStr">
        <is>
          <t xml:space="preserve">IPVA </t>
        </is>
      </c>
      <c r="B9" s="236" t="inlineStr">
        <is>
          <t>Parc. 06/10 (Venc. 20 cada)</t>
        </is>
      </c>
      <c r="C9" s="239" t="n"/>
      <c r="D9" s="240" t="n">
        <v>175.25</v>
      </c>
      <c r="E9" s="335" t="inlineStr">
        <is>
          <t>PAGO</t>
        </is>
      </c>
    </row>
    <row r="10" ht="15.6" customHeight="1">
      <c r="A10" s="85" t="inlineStr">
        <is>
          <t xml:space="preserve">MULTA </t>
        </is>
      </c>
      <c r="B10" s="6" t="n"/>
      <c r="C10" s="7" t="n"/>
      <c r="D10" s="140" t="n">
        <v>444.74</v>
      </c>
    </row>
    <row r="11" ht="15.6" customHeight="1">
      <c r="A11" s="32" t="n"/>
      <c r="B11" s="18" t="n"/>
      <c r="C11" s="7" t="n"/>
      <c r="D11" s="139" t="n"/>
    </row>
    <row r="12" ht="15.6" customHeight="1">
      <c r="A12" s="150" t="inlineStr">
        <is>
          <t>TOTAL - Empréstimos, juros e serviços bancários</t>
        </is>
      </c>
      <c r="B12" s="141" t="n"/>
      <c r="C12" s="142">
        <f>SUM(C6:C11)</f>
        <v/>
      </c>
      <c r="D12" s="142">
        <f>SUM(D6:D11)</f>
        <v/>
      </c>
    </row>
    <row r="13" ht="15.6" customHeight="1">
      <c r="A13" s="198" t="n"/>
      <c r="B13" s="195" t="n"/>
      <c r="C13" s="4" t="n"/>
      <c r="D13" s="4" t="n"/>
    </row>
    <row r="14" ht="16.2" customHeight="1" thickBot="1">
      <c r="A14" s="34" t="n"/>
      <c r="B14" s="15" t="n"/>
      <c r="C14" s="4" t="n"/>
      <c r="D14" s="4" t="n"/>
    </row>
    <row r="15">
      <c r="A15" s="270" t="inlineStr">
        <is>
          <t>SÓCIOS - Dist Lucros, Honorários e RT</t>
        </is>
      </c>
      <c r="B15" s="271" t="inlineStr">
        <is>
          <t>Observações</t>
        </is>
      </c>
      <c r="C15" s="272">
        <f>C5</f>
        <v/>
      </c>
      <c r="D15" s="560" t="n">
        <v>45839</v>
      </c>
    </row>
    <row r="16" ht="15.6" customHeight="1">
      <c r="A16" s="225" t="inlineStr">
        <is>
          <t>Honorários da Diretoria  - Aniedja</t>
        </is>
      </c>
      <c r="B16" s="222" t="inlineStr">
        <is>
          <t>Comp. 06/2025</t>
        </is>
      </c>
      <c r="C16" s="239" t="n"/>
      <c r="D16" s="337" t="n">
        <v>28065.66</v>
      </c>
      <c r="E16" s="335" t="inlineStr">
        <is>
          <t>PAGO</t>
        </is>
      </c>
    </row>
    <row r="17" ht="15.6" customHeight="1">
      <c r="A17" s="225" t="inlineStr">
        <is>
          <t>Honorários da Diretoria  - Lucia</t>
        </is>
      </c>
      <c r="B17" s="222" t="inlineStr">
        <is>
          <t>Comp. 06/2025</t>
        </is>
      </c>
      <c r="C17" s="239" t="n"/>
      <c r="D17" s="337" t="n">
        <v>28065.66</v>
      </c>
      <c r="E17" s="335" t="inlineStr">
        <is>
          <t>PAGO</t>
        </is>
      </c>
    </row>
    <row r="18" ht="15.6" customHeight="1">
      <c r="A18" s="225" t="inlineStr">
        <is>
          <t>Responsabilidade Técnica - Aniedja</t>
        </is>
      </c>
      <c r="B18" s="222" t="inlineStr">
        <is>
          <t>Comp. 06/2025</t>
        </is>
      </c>
      <c r="C18" s="239" t="n"/>
      <c r="D18" s="338" t="n">
        <v>8680</v>
      </c>
      <c r="E18" s="335" t="inlineStr">
        <is>
          <t>PAGO</t>
        </is>
      </c>
    </row>
    <row r="19" ht="15.6" customHeight="1">
      <c r="A19" s="225" t="inlineStr">
        <is>
          <t>Responsabilidade Técnica - Lúcia</t>
        </is>
      </c>
      <c r="B19" s="222" t="inlineStr">
        <is>
          <t>Comp. 06/2025</t>
        </is>
      </c>
      <c r="C19" s="239" t="n"/>
      <c r="D19" s="338" t="n">
        <v>14680</v>
      </c>
      <c r="E19" s="335" t="inlineStr">
        <is>
          <t>PAGO</t>
        </is>
      </c>
    </row>
    <row r="20" ht="15.6" customHeight="1">
      <c r="A20" s="225" t="inlineStr">
        <is>
          <t>Distribuição de Lucros - Aniedja</t>
        </is>
      </c>
      <c r="B20" s="222" t="inlineStr">
        <is>
          <t>Comp. 06/2025</t>
        </is>
      </c>
      <c r="C20" s="239" t="n"/>
      <c r="D20" s="338" t="n">
        <v>10471.68</v>
      </c>
      <c r="E20" s="335" t="inlineStr">
        <is>
          <t>PAGO</t>
        </is>
      </c>
    </row>
    <row r="21" ht="15.6" customHeight="1">
      <c r="A21" s="225" t="inlineStr">
        <is>
          <t>Distribuição de Lucros - Lucia</t>
        </is>
      </c>
      <c r="B21" s="222" t="inlineStr">
        <is>
          <t>Comp. 06/2025</t>
        </is>
      </c>
      <c r="C21" s="239" t="n"/>
      <c r="D21" s="338" t="n">
        <v>10471.68</v>
      </c>
      <c r="E21" s="335" t="inlineStr">
        <is>
          <t>PAGO</t>
        </is>
      </c>
    </row>
    <row r="22" ht="15.6" customHeight="1">
      <c r="A22" s="225" t="inlineStr">
        <is>
          <t>Distribuição de Lucros - Jose Eduardo</t>
        </is>
      </c>
      <c r="B22" s="222" t="inlineStr">
        <is>
          <t>Comp. 06/2025</t>
        </is>
      </c>
      <c r="C22" s="239" t="n"/>
      <c r="D22" s="338" t="n">
        <v>10471.68</v>
      </c>
      <c r="E22" s="335" t="inlineStr">
        <is>
          <t>PAGO</t>
        </is>
      </c>
    </row>
    <row r="23" ht="15.6" customHeight="1">
      <c r="A23" s="35" t="n"/>
      <c r="B23" s="16" t="n"/>
      <c r="C23" s="7" t="n"/>
      <c r="D23" s="36" t="n"/>
    </row>
    <row r="24" ht="15.6" customHeight="1">
      <c r="A24" s="418" t="inlineStr">
        <is>
          <t>APORTE DE SOCIOS Aniedja</t>
        </is>
      </c>
      <c r="B24" s="222" t="inlineStr">
        <is>
          <t>Pagto Aluguel R$ 58.000,00 + JUROS</t>
        </is>
      </c>
      <c r="C24" s="239" t="n"/>
      <c r="D24" s="338" t="n">
        <v>59800</v>
      </c>
      <c r="E24" s="335" t="inlineStr">
        <is>
          <t>PAGO</t>
        </is>
      </c>
    </row>
    <row r="25" ht="16.2" customHeight="1" thickBot="1">
      <c r="A25" s="339" t="inlineStr">
        <is>
          <t>Compra da bancada - Aniedja</t>
        </is>
      </c>
      <c r="B25" s="340" t="inlineStr">
        <is>
          <t>Permutiom</t>
        </is>
      </c>
      <c r="C25" s="341" t="n"/>
      <c r="D25" s="342" t="n">
        <v>802.95</v>
      </c>
      <c r="E25" s="335" t="inlineStr">
        <is>
          <t>PAGO</t>
        </is>
      </c>
    </row>
    <row r="26" ht="15.6" customHeight="1">
      <c r="A26" s="343" t="inlineStr">
        <is>
          <t>Aporte Dra Lúcia dia 10/07/2025 Aluguel</t>
        </is>
      </c>
      <c r="B26" s="344" t="inlineStr">
        <is>
          <t xml:space="preserve">Pagto Aluguel </t>
        </is>
      </c>
      <c r="C26" s="345" t="n"/>
      <c r="D26" s="346" t="n">
        <v>12000</v>
      </c>
      <c r="E26" s="347" t="inlineStr">
        <is>
          <t>PAGO</t>
        </is>
      </c>
    </row>
    <row r="27" ht="15.6" customHeight="1">
      <c r="A27" s="348" t="inlineStr">
        <is>
          <t xml:space="preserve">Aporte Dra Lúcia dia 30/06/2025 Imposto </t>
        </is>
      </c>
      <c r="B27" s="349" t="inlineStr">
        <is>
          <t>Pagto Imposto Receita R$ 136.000,00</t>
        </is>
      </c>
      <c r="C27" s="350" t="inlineStr">
        <is>
          <t>TOTAL R$ 24.031,86</t>
        </is>
      </c>
      <c r="D27" s="351" t="n">
        <v>5600</v>
      </c>
      <c r="E27" s="352" t="inlineStr">
        <is>
          <t>PAGO</t>
        </is>
      </c>
    </row>
    <row r="28" ht="15.6" customHeight="1">
      <c r="A28" s="348" t="inlineStr">
        <is>
          <t>Imposto Dra lucia - SOS</t>
        </is>
      </c>
      <c r="B28" s="349" t="inlineStr">
        <is>
          <t>imposto sos</t>
        </is>
      </c>
      <c r="C28" s="353" t="n"/>
      <c r="D28" s="351" t="n">
        <v>3215.93</v>
      </c>
      <c r="E28" s="352" t="inlineStr">
        <is>
          <t>PAGO</t>
        </is>
      </c>
    </row>
    <row r="29" ht="16.2" customHeight="1">
      <c r="A29" s="348" t="inlineStr">
        <is>
          <t>Imposto Dra lucia - SOS</t>
        </is>
      </c>
      <c r="B29" s="349" t="inlineStr">
        <is>
          <t>imposto sos</t>
        </is>
      </c>
      <c r="C29" s="353" t="n"/>
      <c r="D29" s="351" t="n">
        <v>3215.93</v>
      </c>
      <c r="E29" s="352" t="inlineStr">
        <is>
          <t>PAGO</t>
        </is>
      </c>
    </row>
    <row r="30" ht="16.2" customHeight="1" thickBot="1">
      <c r="A30" s="354" t="inlineStr">
        <is>
          <t xml:space="preserve">Juros Cheque Especial Dra Lucia </t>
        </is>
      </c>
      <c r="B30" s="355" t="inlineStr">
        <is>
          <t xml:space="preserve">Confirmar </t>
        </is>
      </c>
      <c r="C30" s="356" t="n"/>
      <c r="D30" s="357" t="n">
        <v>591.12</v>
      </c>
      <c r="E30" s="358" t="inlineStr">
        <is>
          <t>PAGO</t>
        </is>
      </c>
    </row>
    <row r="31" ht="15.6" customHeight="1">
      <c r="A31" s="328" t="n"/>
      <c r="B31" s="329" t="n"/>
      <c r="C31" s="330" t="n"/>
      <c r="D31" s="331" t="n"/>
    </row>
    <row r="32" ht="16.2" customHeight="1" thickBot="1">
      <c r="A32" s="274" t="inlineStr">
        <is>
          <t>TOTAL - Sócios</t>
        </is>
      </c>
      <c r="B32" s="275" t="n"/>
      <c r="C32" s="276">
        <f>SUM(C16:C26)</f>
        <v/>
      </c>
      <c r="D32" s="277">
        <f>SUM(D16:D31)</f>
        <v/>
      </c>
    </row>
    <row r="33" ht="15.6" customHeight="1">
      <c r="A33" s="197" t="n"/>
      <c r="B33" s="195" t="n"/>
      <c r="C33" s="4" t="n"/>
      <c r="D33" s="4" t="n"/>
    </row>
    <row r="34" ht="16.2" customHeight="1" thickBot="1">
      <c r="A34" s="34" t="n"/>
      <c r="B34" s="15" t="n"/>
      <c r="C34" s="4" t="n"/>
      <c r="D34" s="4" t="n"/>
    </row>
    <row r="35">
      <c r="A35" s="270" t="inlineStr">
        <is>
          <t>SERVIÇOS MÉDICOS</t>
        </is>
      </c>
      <c r="B35" s="271" t="inlineStr">
        <is>
          <t>Observações</t>
        </is>
      </c>
      <c r="C35" s="272">
        <f>C15</f>
        <v/>
      </c>
      <c r="D35" s="560" t="n">
        <v>45839</v>
      </c>
    </row>
    <row r="36">
      <c r="A36" s="35" t="inlineStr">
        <is>
          <t>Plantões Médicos</t>
        </is>
      </c>
      <c r="B36" s="19" t="inlineStr">
        <is>
          <t>DIVIDIR MÊS DE JULHO 2 PARTES</t>
        </is>
      </c>
      <c r="C36" s="500" t="n">
        <v>108172.25</v>
      </c>
      <c r="D36" s="37" t="n">
        <v>56500</v>
      </c>
    </row>
    <row r="37" ht="15.6" customHeight="1">
      <c r="A37" s="35" t="inlineStr">
        <is>
          <t>Médico Vascular</t>
        </is>
      </c>
      <c r="B37" s="19" t="n"/>
      <c r="C37" s="7" t="n"/>
      <c r="D37" s="37" t="n">
        <v>4350</v>
      </c>
    </row>
    <row r="38" ht="15.6" customHeight="1">
      <c r="A38" s="360" t="inlineStr">
        <is>
          <t>Dra Liane - Médica do Trabalho</t>
        </is>
      </c>
      <c r="B38" s="361" t="n"/>
      <c r="C38" s="239" t="n"/>
      <c r="D38" s="224" t="n">
        <v>35</v>
      </c>
      <c r="E38" s="335" t="inlineStr">
        <is>
          <t>PAGO</t>
        </is>
      </c>
    </row>
    <row r="39" ht="15.6" customHeight="1">
      <c r="A39" s="38" t="n"/>
      <c r="B39" s="20" t="n"/>
      <c r="C39" s="7" t="n"/>
      <c r="D39" s="37" t="n"/>
    </row>
    <row r="40" ht="16.2" customHeight="1" thickBot="1">
      <c r="A40" s="274" t="inlineStr">
        <is>
          <t>TOTAL - Médicos</t>
        </is>
      </c>
      <c r="B40" s="275" t="n"/>
      <c r="C40" s="276">
        <f>SUM(C36:C39)</f>
        <v/>
      </c>
      <c r="D40" s="277">
        <f>SUM(D36:D39)</f>
        <v/>
      </c>
    </row>
    <row r="41" ht="15.6" customHeight="1">
      <c r="A41" s="197" t="n"/>
      <c r="B41" s="195" t="n"/>
      <c r="C41" s="4" t="n"/>
      <c r="D41" s="4" t="n"/>
    </row>
    <row r="42" ht="16.2" customHeight="1" thickBot="1">
      <c r="A42" s="34" t="n"/>
      <c r="B42" s="15" t="n"/>
      <c r="C42" s="4" t="n"/>
      <c r="D42" s="4" t="n"/>
    </row>
    <row r="43">
      <c r="A43" s="278" t="inlineStr">
        <is>
          <t>FOLHA DE PAGAMENTO</t>
        </is>
      </c>
      <c r="B43" s="279" t="inlineStr">
        <is>
          <t>Observações</t>
        </is>
      </c>
      <c r="C43" s="272">
        <f>C35</f>
        <v/>
      </c>
      <c r="D43" s="560" t="n">
        <v>45839</v>
      </c>
    </row>
    <row r="44">
      <c r="A44" s="362" t="inlineStr">
        <is>
          <t>Folha SOS</t>
        </is>
      </c>
      <c r="B44" s="222" t="n"/>
      <c r="C44" s="223" t="n"/>
      <c r="D44" s="224" t="n">
        <v>140466</v>
      </c>
      <c r="E44" s="335" t="inlineStr">
        <is>
          <t>PAGO</t>
        </is>
      </c>
    </row>
    <row r="45">
      <c r="A45" s="362" t="inlineStr">
        <is>
          <t>Folha LEAL</t>
        </is>
      </c>
      <c r="B45" s="222" t="n"/>
      <c r="C45" s="223" t="n"/>
      <c r="D45" s="224" t="n">
        <v>2454</v>
      </c>
      <c r="E45" s="335" t="inlineStr">
        <is>
          <t>PAGO</t>
        </is>
      </c>
    </row>
    <row r="46">
      <c r="A46" s="362" t="inlineStr">
        <is>
          <t xml:space="preserve">Bradesco Odonto </t>
        </is>
      </c>
      <c r="B46" s="222" t="inlineStr">
        <is>
          <t>Comp. 07/2025 (Venc. 21/07/2025)</t>
        </is>
      </c>
      <c r="C46" s="223" t="n"/>
      <c r="D46" s="224" t="n">
        <v>935.3</v>
      </c>
      <c r="E46" s="335" t="inlineStr">
        <is>
          <t>PAGO</t>
        </is>
      </c>
    </row>
    <row r="47">
      <c r="A47" s="362" t="inlineStr">
        <is>
          <t>Seguro de vida</t>
        </is>
      </c>
      <c r="B47" s="222" t="inlineStr">
        <is>
          <t>Comp. 06/2025</t>
        </is>
      </c>
      <c r="C47" s="223" t="n"/>
      <c r="D47" s="224" t="n">
        <v>909.04</v>
      </c>
      <c r="E47" s="335" t="inlineStr">
        <is>
          <t>PAGO</t>
        </is>
      </c>
    </row>
    <row r="48">
      <c r="A48" s="362" t="inlineStr">
        <is>
          <t>Seguro de vida</t>
        </is>
      </c>
      <c r="B48" s="222" t="inlineStr">
        <is>
          <t>comp. 07/2025</t>
        </is>
      </c>
      <c r="C48" s="223" t="n"/>
      <c r="D48" s="224" t="n">
        <v>891.22</v>
      </c>
      <c r="E48" s="335" t="inlineStr">
        <is>
          <t>PAGO</t>
        </is>
      </c>
    </row>
    <row r="49">
      <c r="A49" s="363" t="inlineStr">
        <is>
          <t xml:space="preserve">UNICOOP </t>
        </is>
      </c>
      <c r="B49" s="333" t="inlineStr">
        <is>
          <t>Comp. 06/2025</t>
        </is>
      </c>
      <c r="C49" s="235" t="n"/>
      <c r="D49" s="244" t="n">
        <v>22728.9</v>
      </c>
      <c r="E49" s="335" t="inlineStr">
        <is>
          <t>PAGO</t>
        </is>
      </c>
    </row>
    <row r="50">
      <c r="A50" s="281" t="inlineStr">
        <is>
          <t>SATENPE (ACORDO)</t>
        </is>
      </c>
      <c r="B50" s="17" t="inlineStr">
        <is>
          <t>Pagar atrasados 3836,40</t>
        </is>
      </c>
      <c r="C50" s="155" t="n"/>
      <c r="D50" s="282" t="n">
        <v>3836.4</v>
      </c>
    </row>
    <row r="51" ht="15" customHeight="1" thickBot="1">
      <c r="A51" s="283" t="inlineStr">
        <is>
          <t>TOTAL - Folha de Pagamento</t>
        </is>
      </c>
      <c r="B51" s="284" t="n"/>
      <c r="C51" s="285">
        <f>SUM(C44:C50)</f>
        <v/>
      </c>
      <c r="D51" s="286">
        <f>SUM(D44:D50)</f>
        <v/>
      </c>
    </row>
    <row r="52">
      <c r="A52" s="123" t="n"/>
      <c r="B52" s="124" t="n"/>
      <c r="C52" s="125" t="n"/>
      <c r="D52" s="125" t="n"/>
    </row>
    <row r="53" ht="15" customHeight="1" thickBot="1">
      <c r="A53" s="123" t="n"/>
      <c r="B53" s="124" t="n"/>
      <c r="C53" s="125" t="n"/>
      <c r="D53" s="125" t="n"/>
    </row>
    <row r="54">
      <c r="A54" s="278" t="inlineStr">
        <is>
          <t>DESPESAS ADMINISTRATIVAS</t>
        </is>
      </c>
      <c r="B54" s="279" t="inlineStr">
        <is>
          <t>Observações</t>
        </is>
      </c>
      <c r="C54" s="272">
        <f>C43</f>
        <v/>
      </c>
      <c r="D54" s="273">
        <f>D43</f>
        <v/>
      </c>
    </row>
    <row r="55">
      <c r="A55" s="363" t="inlineStr">
        <is>
          <t>CIEE</t>
        </is>
      </c>
      <c r="B55" s="234" t="inlineStr">
        <is>
          <t>comp. 05 /2025</t>
        </is>
      </c>
      <c r="C55" s="237" t="n"/>
      <c r="D55" s="364" t="n">
        <v>198.86</v>
      </c>
      <c r="E55" s="335" t="inlineStr">
        <is>
          <t>PAGO</t>
        </is>
      </c>
    </row>
    <row r="56">
      <c r="A56" s="363" t="inlineStr">
        <is>
          <t>Conecta Ponto</t>
        </is>
      </c>
      <c r="B56" s="234" t="inlineStr">
        <is>
          <t>Comp. 05/2025</t>
        </is>
      </c>
      <c r="C56" s="235" t="n"/>
      <c r="D56" s="244" t="n">
        <v>637.21</v>
      </c>
      <c r="E56" s="335" t="inlineStr">
        <is>
          <t>PAGO</t>
        </is>
      </c>
    </row>
    <row r="57">
      <c r="A57" s="363" t="inlineStr">
        <is>
          <t>MILPRINT</t>
        </is>
      </c>
      <c r="B57" s="234" t="inlineStr">
        <is>
          <t>Comp. 05/2025</t>
        </is>
      </c>
      <c r="C57" s="235" t="n"/>
      <c r="D57" s="244" t="n">
        <v>900</v>
      </c>
      <c r="E57" s="335" t="inlineStr">
        <is>
          <t>PAGO</t>
        </is>
      </c>
    </row>
    <row r="58">
      <c r="A58" s="363" t="inlineStr">
        <is>
          <t>Nephrosys</t>
        </is>
      </c>
      <c r="B58" s="234" t="inlineStr">
        <is>
          <t>Ccomp. 07/2025</t>
        </is>
      </c>
      <c r="C58" s="235" t="n"/>
      <c r="D58" s="244" t="n">
        <v>2168.89</v>
      </c>
      <c r="E58" s="335" t="inlineStr">
        <is>
          <t>PAGO</t>
        </is>
      </c>
    </row>
    <row r="59">
      <c r="A59" s="363" t="inlineStr">
        <is>
          <t>Omie - LEAL</t>
        </is>
      </c>
      <c r="B59" s="234" t="n"/>
      <c r="C59" s="235" t="n"/>
      <c r="D59" s="244" t="n">
        <v>134.2</v>
      </c>
      <c r="E59" s="335" t="inlineStr">
        <is>
          <t>PAGO</t>
        </is>
      </c>
    </row>
    <row r="60">
      <c r="A60" s="363" t="inlineStr">
        <is>
          <t xml:space="preserve">Oxente Net - F5 Soluçoes </t>
        </is>
      </c>
      <c r="B60" s="234" t="inlineStr">
        <is>
          <t>Comp.07/2025</t>
        </is>
      </c>
      <c r="C60" s="235" t="n"/>
      <c r="D60" s="244" t="n">
        <v>199</v>
      </c>
      <c r="E60" s="335" t="inlineStr">
        <is>
          <t>PAGO</t>
        </is>
      </c>
    </row>
    <row r="61">
      <c r="A61" s="363" t="inlineStr">
        <is>
          <t>Vip Informática</t>
        </is>
      </c>
      <c r="B61" s="365" t="inlineStr">
        <is>
          <t>Parcela 8/10 parce. 01/03 venc 15/06 15/07 e 15/08)</t>
        </is>
      </c>
      <c r="C61" s="235" t="n"/>
      <c r="D61" s="244" t="n">
        <v>192.49</v>
      </c>
      <c r="E61" s="335" t="inlineStr">
        <is>
          <t>PAGO</t>
        </is>
      </c>
    </row>
    <row r="62" ht="15" customHeight="1" thickBot="1">
      <c r="A62" s="283" t="inlineStr">
        <is>
          <t>TOTAL - Despesas Administrativas</t>
        </is>
      </c>
      <c r="B62" s="284" t="n"/>
      <c r="C62" s="287">
        <f>SUM(C55:C61)</f>
        <v/>
      </c>
      <c r="D62" s="286">
        <f>SUM(D55:D61)</f>
        <v/>
      </c>
    </row>
    <row r="63">
      <c r="A63" s="167" t="n"/>
      <c r="B63" s="166" t="n"/>
      <c r="C63" s="164" t="n"/>
      <c r="D63" s="164" t="n"/>
    </row>
    <row r="64" ht="15" customHeight="1" thickBot="1">
      <c r="A64" s="123" t="n"/>
      <c r="B64" s="124" t="n"/>
      <c r="C64" s="125" t="n"/>
      <c r="D64" s="125" t="n"/>
    </row>
    <row r="65">
      <c r="A65" s="270" t="inlineStr">
        <is>
          <t>SERVIÇOS UNIMED</t>
        </is>
      </c>
      <c r="B65" s="271" t="inlineStr">
        <is>
          <t>Observações</t>
        </is>
      </c>
      <c r="C65" s="272">
        <f>C54</f>
        <v/>
      </c>
      <c r="D65" s="560" t="n">
        <v>45839</v>
      </c>
    </row>
    <row r="66">
      <c r="A66" s="288" t="inlineStr">
        <is>
          <t>Unimed Plano de Saúde SOS + Leal - Mensalidade</t>
        </is>
      </c>
      <c r="B66" s="16" t="inlineStr">
        <is>
          <t>Vencimento dia 25</t>
        </is>
      </c>
      <c r="C66" s="134" t="n"/>
      <c r="D66" s="400" t="n">
        <v>24662.3</v>
      </c>
    </row>
    <row r="67">
      <c r="A67" s="225" t="inlineStr">
        <is>
          <t>Unimed Plano de Saúde Angela</t>
        </is>
      </c>
      <c r="B67" s="222" t="inlineStr">
        <is>
          <t>Vencimento dia 25</t>
        </is>
      </c>
      <c r="C67" s="232" t="n"/>
      <c r="D67" s="224" t="n">
        <v>1158.49</v>
      </c>
      <c r="E67" s="335" t="inlineStr">
        <is>
          <t>PAGO</t>
        </is>
      </c>
    </row>
    <row r="68" ht="15" customHeight="1" thickBot="1">
      <c r="A68" s="289" t="inlineStr">
        <is>
          <t>TOTAL - Serviços Unimed</t>
        </is>
      </c>
      <c r="B68" s="275" t="n"/>
      <c r="C68" s="290">
        <f>SUM(C66:C67)</f>
        <v/>
      </c>
      <c r="D68" s="291">
        <f>SUM(D66:D67)</f>
        <v/>
      </c>
    </row>
    <row r="69">
      <c r="A69" s="194" t="n"/>
      <c r="B69" s="195" t="n"/>
      <c r="C69" s="164" t="n"/>
      <c r="D69" s="164" t="n"/>
    </row>
    <row r="70" ht="15" customHeight="1" thickBot="1">
      <c r="A70" s="123" t="n"/>
      <c r="B70" s="124" t="n"/>
      <c r="C70" s="125" t="n"/>
      <c r="D70" s="125" t="n"/>
    </row>
    <row r="71" ht="18" customHeight="1">
      <c r="A71" s="278" t="inlineStr">
        <is>
          <t>ÁGUA/ENERGIA</t>
        </is>
      </c>
      <c r="B71" s="279" t="inlineStr">
        <is>
          <t>Observações</t>
        </is>
      </c>
      <c r="C71" s="272">
        <f>C65</f>
        <v/>
      </c>
      <c r="D71" s="560" t="n">
        <v>45839</v>
      </c>
    </row>
    <row r="72" ht="19.2" customHeight="1">
      <c r="A72" s="363" t="inlineStr">
        <is>
          <t xml:space="preserve">CELPE  </t>
        </is>
      </c>
      <c r="B72" s="236" t="n"/>
      <c r="C72" s="242" t="n"/>
      <c r="D72" s="366" t="n">
        <v>36358.03</v>
      </c>
      <c r="E72" s="335" t="inlineStr">
        <is>
          <t>PAGO</t>
        </is>
      </c>
    </row>
    <row r="73">
      <c r="A73" s="363" t="inlineStr">
        <is>
          <t>CELPE - Casa</t>
        </is>
      </c>
      <c r="B73" s="236" t="inlineStr">
        <is>
          <t>Comp. 04, 05 e 06/2025</t>
        </is>
      </c>
      <c r="C73" s="243" t="n"/>
      <c r="D73" s="367" t="n">
        <v>2090.63</v>
      </c>
      <c r="E73" s="335" t="inlineStr">
        <is>
          <t>PAGO</t>
        </is>
      </c>
    </row>
    <row r="74">
      <c r="A74" s="363" t="inlineStr">
        <is>
          <t>Compesa</t>
        </is>
      </c>
      <c r="B74" s="236" t="inlineStr">
        <is>
          <t>Comp. 12/2024, 01,02,03,04 e 05/2025</t>
        </is>
      </c>
      <c r="C74" s="243" t="n"/>
      <c r="D74" s="367" t="n">
        <v>1652.42</v>
      </c>
      <c r="E74" s="335" t="inlineStr">
        <is>
          <t>PAGO</t>
        </is>
      </c>
    </row>
    <row r="75">
      <c r="A75" s="363" t="inlineStr">
        <is>
          <t>Compesa  - Casa</t>
        </is>
      </c>
      <c r="B75" s="236" t="inlineStr">
        <is>
          <t>Comp.04,05 e 06/2025</t>
        </is>
      </c>
      <c r="C75" s="243" t="n"/>
      <c r="D75" s="367" t="n">
        <v>511.97</v>
      </c>
      <c r="E75" s="335" t="inlineStr">
        <is>
          <t>PAGO</t>
        </is>
      </c>
    </row>
    <row r="76" ht="15" customHeight="1" thickBot="1">
      <c r="A76" s="283" t="inlineStr">
        <is>
          <t>TOTAL - Água/Enegia</t>
        </is>
      </c>
      <c r="B76" s="284" t="n"/>
      <c r="C76" s="287">
        <f>SUM(C72:C74)</f>
        <v/>
      </c>
      <c r="D76" s="286">
        <f>SUM(D72:D74)</f>
        <v/>
      </c>
    </row>
    <row r="77">
      <c r="A77" s="167" t="n"/>
      <c r="B77" s="166" t="n"/>
      <c r="C77" s="164" t="n"/>
      <c r="D77" s="164" t="n"/>
    </row>
    <row r="78" ht="15" customHeight="1" thickBot="1">
      <c r="A78" s="123" t="n"/>
      <c r="B78" s="124" t="n"/>
      <c r="C78" s="125" t="n"/>
      <c r="D78" s="125" t="n"/>
    </row>
    <row r="79">
      <c r="A79" s="278" t="inlineStr">
        <is>
          <t>IMPOSTOS SOS - MENSAL</t>
        </is>
      </c>
      <c r="B79" s="279" t="inlineStr">
        <is>
          <t>Observações</t>
        </is>
      </c>
      <c r="C79" s="272">
        <f>C71</f>
        <v/>
      </c>
      <c r="D79" s="560" t="n">
        <v>45839</v>
      </c>
    </row>
    <row r="80">
      <c r="A80" s="368" t="inlineStr">
        <is>
          <t>ISS - Tomador</t>
        </is>
      </c>
      <c r="B80" s="369" t="inlineStr">
        <is>
          <t>Comp. 06/2025 (Venc. 10/07/2025)</t>
        </is>
      </c>
      <c r="C80" s="370" t="n"/>
      <c r="D80" s="501" t="n">
        <v>507.26</v>
      </c>
      <c r="E80" s="335" t="inlineStr">
        <is>
          <t>PAGO</t>
        </is>
      </c>
    </row>
    <row r="81">
      <c r="A81" s="332" t="inlineStr">
        <is>
          <t>FGTS - SOS / nephro</t>
        </is>
      </c>
      <c r="B81" s="369" t="n"/>
      <c r="C81" s="370" t="n"/>
      <c r="D81" s="503" t="n">
        <v>15453</v>
      </c>
      <c r="E81" s="335" t="inlineStr">
        <is>
          <t>PAGO</t>
        </is>
      </c>
    </row>
    <row r="82">
      <c r="A82" s="332" t="inlineStr">
        <is>
          <t>INSS - SOS / nephro</t>
        </is>
      </c>
      <c r="B82" s="369" t="n"/>
      <c r="C82" s="242" t="n"/>
      <c r="D82" s="505" t="n">
        <v>16800.49</v>
      </c>
      <c r="E82" s="335" t="inlineStr">
        <is>
          <t>PAGO</t>
        </is>
      </c>
    </row>
    <row r="83">
      <c r="A83" s="368" t="inlineStr">
        <is>
          <t>FGTS -LEAL</t>
        </is>
      </c>
      <c r="B83" s="369" t="n"/>
      <c r="C83" s="374" t="n">
        <v>401.89</v>
      </c>
      <c r="D83" s="501" t="n">
        <v>349.04</v>
      </c>
      <c r="E83" s="335" t="inlineStr">
        <is>
          <t>PAGO</t>
        </is>
      </c>
    </row>
    <row r="84">
      <c r="A84" s="368" t="inlineStr">
        <is>
          <t>INSS - LEAL</t>
        </is>
      </c>
      <c r="B84" s="369" t="n"/>
      <c r="C84" s="374" t="n">
        <v>1743.88</v>
      </c>
      <c r="D84" s="501" t="n">
        <v>1538.22</v>
      </c>
      <c r="E84" s="335" t="inlineStr">
        <is>
          <t>PAGO</t>
        </is>
      </c>
    </row>
    <row r="85" ht="20.4" customHeight="1">
      <c r="A85" s="40" t="inlineStr">
        <is>
          <t>FGTS Rescisorio Angela Sampaio</t>
        </is>
      </c>
      <c r="B85" s="83" t="inlineStr">
        <is>
          <t>R$ 100.000,00 Entrada 30.000,00 (5parc. 14.000,00)</t>
        </is>
      </c>
      <c r="C85" s="127" t="n"/>
      <c r="D85" s="507" t="n">
        <v>14000</v>
      </c>
    </row>
    <row r="86">
      <c r="A86" s="368" t="inlineStr">
        <is>
          <t xml:space="preserve">FGTS  de Angela </t>
        </is>
      </c>
      <c r="B86" s="229" t="inlineStr">
        <is>
          <t>(Venc. 18/07/2025)</t>
        </is>
      </c>
      <c r="C86" s="230" t="n"/>
      <c r="D86" s="561" t="n">
        <v>6470.72</v>
      </c>
      <c r="E86" s="335" t="inlineStr">
        <is>
          <t>PAGO</t>
        </is>
      </c>
    </row>
    <row r="87" ht="15" customHeight="1" thickBot="1">
      <c r="A87" s="274" t="inlineStr">
        <is>
          <t>TOTAL - Impostos SOS Mensal</t>
        </is>
      </c>
      <c r="B87" s="275" t="n"/>
      <c r="C87" s="290">
        <f>SUM(C80:C86)</f>
        <v/>
      </c>
      <c r="D87" s="291">
        <f>SUM(D80:D86)</f>
        <v/>
      </c>
    </row>
    <row r="88">
      <c r="A88" s="162" t="n"/>
      <c r="B88" s="165" t="n"/>
      <c r="C88" s="164" t="n"/>
      <c r="D88" s="164" t="n"/>
    </row>
    <row r="89" ht="15" customHeight="1" thickBot="1">
      <c r="A89" s="131" t="n"/>
      <c r="B89" s="132" t="n"/>
      <c r="C89" s="133" t="n"/>
      <c r="D89" s="133" t="n"/>
    </row>
    <row r="90">
      <c r="A90" s="278" t="inlineStr">
        <is>
          <t>ALUGUÉIS</t>
        </is>
      </c>
      <c r="B90" s="279" t="inlineStr">
        <is>
          <t>Observações</t>
        </is>
      </c>
      <c r="C90" s="272">
        <f>C79</f>
        <v/>
      </c>
      <c r="D90" s="273">
        <f>D79</f>
        <v/>
      </c>
    </row>
    <row r="91">
      <c r="A91" s="363" t="inlineStr">
        <is>
          <t>Amancio - Ademário</t>
        </is>
      </c>
      <c r="B91" s="234" t="inlineStr">
        <is>
          <t>comp. 06/2025 (Venc. 20 cada)</t>
        </is>
      </c>
      <c r="C91" s="235" t="n"/>
      <c r="D91" s="376" t="n">
        <v>2935</v>
      </c>
      <c r="E91" s="335" t="inlineStr">
        <is>
          <t>PAGO</t>
        </is>
      </c>
    </row>
    <row r="92">
      <c r="A92" s="363" t="inlineStr">
        <is>
          <t>Marcos Alves</t>
        </is>
      </c>
      <c r="B92" s="234" t="inlineStr">
        <is>
          <t>Comp. 06/2025</t>
        </is>
      </c>
      <c r="C92" s="235" t="n"/>
      <c r="D92" s="376" t="n">
        <v>5500</v>
      </c>
      <c r="E92" s="335" t="inlineStr">
        <is>
          <t>PAGO</t>
        </is>
      </c>
    </row>
    <row r="93">
      <c r="A93" s="363" t="inlineStr">
        <is>
          <t>TC Empreendimentos</t>
        </is>
      </c>
      <c r="B93" s="234" t="inlineStr">
        <is>
          <t>Comp. 06/2025</t>
        </is>
      </c>
      <c r="C93" s="235" t="n"/>
      <c r="D93" s="376" t="n">
        <v>18345.52</v>
      </c>
      <c r="E93" s="335" t="inlineStr">
        <is>
          <t>PAGO</t>
        </is>
      </c>
    </row>
    <row r="94">
      <c r="A94" s="280" t="n"/>
      <c r="B94" s="3" t="n"/>
      <c r="C94" s="113" t="n"/>
      <c r="D94" s="292" t="n"/>
    </row>
    <row r="95" ht="15" customHeight="1" thickBot="1">
      <c r="A95" s="283" t="inlineStr">
        <is>
          <t>TOTAL - Aluguéis</t>
        </is>
      </c>
      <c r="B95" s="284" t="n"/>
      <c r="C95" s="287">
        <f>SUM(C91:C94)</f>
        <v/>
      </c>
      <c r="D95" s="286">
        <f>SUM(D91:D94)</f>
        <v/>
      </c>
    </row>
    <row r="96">
      <c r="A96" s="167" t="n"/>
      <c r="B96" s="166" t="n"/>
      <c r="C96" s="164" t="n"/>
      <c r="D96" s="164" t="n"/>
    </row>
    <row r="97" ht="15" customHeight="1" thickBot="1">
      <c r="A97" s="123" t="n"/>
      <c r="B97" s="124" t="n"/>
      <c r="C97" s="125" t="n"/>
      <c r="D97" s="125" t="n"/>
    </row>
    <row r="98">
      <c r="A98" s="293" t="inlineStr">
        <is>
          <t xml:space="preserve">TERCERIZADOS </t>
        </is>
      </c>
      <c r="B98" s="279" t="inlineStr">
        <is>
          <t>Observações</t>
        </is>
      </c>
      <c r="C98" s="272">
        <f>C90</f>
        <v/>
      </c>
      <c r="D98" s="273">
        <f>D90</f>
        <v/>
      </c>
    </row>
    <row r="99">
      <c r="A99" s="377" t="inlineStr">
        <is>
          <t>ADM - C. E. S Contabilidade</t>
        </is>
      </c>
      <c r="B99" s="333" t="inlineStr">
        <is>
          <t>Comp. 01/2025</t>
        </is>
      </c>
      <c r="C99" s="378" t="n"/>
      <c r="D99" s="244" t="n">
        <v>3636</v>
      </c>
      <c r="E99" s="335" t="inlineStr">
        <is>
          <t>PAGO</t>
        </is>
      </c>
    </row>
    <row r="100">
      <c r="A100" s="377" t="inlineStr">
        <is>
          <t>CONTRATO -  BOANERGES</t>
        </is>
      </c>
      <c r="B100" s="333" t="inlineStr">
        <is>
          <t>Comp. 05/2025 (Venc. 20/07/2025)</t>
        </is>
      </c>
      <c r="C100" s="245" t="n">
        <v>1200</v>
      </c>
      <c r="D100" s="244" t="n"/>
      <c r="E100" s="335" t="inlineStr">
        <is>
          <t>PAGO</t>
        </is>
      </c>
    </row>
    <row r="101">
      <c r="A101" s="377" t="inlineStr">
        <is>
          <t>CONTRATO -  SÃO GABRIEL REMOÇÃO</t>
        </is>
      </c>
      <c r="B101" s="333" t="inlineStr">
        <is>
          <t>Comp. 06/2025</t>
        </is>
      </c>
      <c r="C101" s="245" t="n"/>
      <c r="D101" s="244" t="n">
        <v>237.5</v>
      </c>
      <c r="E101" s="335" t="inlineStr">
        <is>
          <t>PAGO</t>
        </is>
      </c>
    </row>
    <row r="102">
      <c r="A102" s="377" t="inlineStr">
        <is>
          <t>CONTRATO -  SHOPPING FRIO</t>
        </is>
      </c>
      <c r="B102" s="333" t="inlineStr">
        <is>
          <t>Comp. 04/2025</t>
        </is>
      </c>
      <c r="C102" s="245" t="n">
        <v>3770</v>
      </c>
      <c r="D102" s="244" t="n"/>
      <c r="E102" s="335" t="inlineStr">
        <is>
          <t>PAGO</t>
        </is>
      </c>
    </row>
    <row r="103">
      <c r="A103" s="377" t="inlineStr">
        <is>
          <t>CONTRATO - AQUALYSE</t>
        </is>
      </c>
      <c r="B103" s="333" t="inlineStr">
        <is>
          <t>Comp. 06/2025</t>
        </is>
      </c>
      <c r="C103" s="245" t="n"/>
      <c r="D103" s="246" t="n">
        <v>2276.32</v>
      </c>
      <c r="E103" s="335" t="inlineStr">
        <is>
          <t>PAGO</t>
        </is>
      </c>
    </row>
    <row r="104">
      <c r="A104" s="377" t="inlineStr">
        <is>
          <t>CONTRATO - AQUALYSE analise extra</t>
        </is>
      </c>
      <c r="B104" s="333" t="inlineStr">
        <is>
          <t>Comp. 06/2025 (venc. 25/07/2025)</t>
        </is>
      </c>
      <c r="C104" s="247" t="n"/>
      <c r="D104" s="246" t="n">
        <v>355.74</v>
      </c>
      <c r="E104" s="335" t="inlineStr">
        <is>
          <t>PAGO</t>
        </is>
      </c>
    </row>
    <row r="105">
      <c r="A105" s="377" t="inlineStr">
        <is>
          <t>CONTRATO - BIOXXI</t>
        </is>
      </c>
      <c r="B105" s="333" t="inlineStr">
        <is>
          <t>Comp. 01,02,03,04 e 06/2025</t>
        </is>
      </c>
      <c r="C105" s="247" t="n"/>
      <c r="D105" s="246" t="n">
        <v>2156.13</v>
      </c>
      <c r="E105" s="335" t="inlineStr">
        <is>
          <t>PAGO</t>
        </is>
      </c>
    </row>
    <row r="106">
      <c r="A106" s="377" t="inlineStr">
        <is>
          <t>CONTRATO - CENTEC</t>
        </is>
      </c>
      <c r="B106" s="333" t="inlineStr">
        <is>
          <t>Comp. 06/2025 (Venc. 20/07/2025)</t>
        </is>
      </c>
      <c r="C106" s="247" t="n"/>
      <c r="D106" s="244" t="n">
        <v>575.88</v>
      </c>
      <c r="E106" s="335" t="inlineStr">
        <is>
          <t>PAGO</t>
        </is>
      </c>
    </row>
    <row r="107">
      <c r="A107" s="377" t="inlineStr">
        <is>
          <t>CONTRATO - CENTEC - Balança computadorizada</t>
        </is>
      </c>
      <c r="B107" s="333" t="inlineStr">
        <is>
          <t>Parcela 03/05</t>
        </is>
      </c>
      <c r="C107" s="245" t="n"/>
      <c r="D107" s="244" t="n">
        <v>188.68</v>
      </c>
      <c r="E107" s="335" t="inlineStr">
        <is>
          <t>PAGO</t>
        </is>
      </c>
    </row>
    <row r="108">
      <c r="A108" s="377" t="inlineStr">
        <is>
          <t>CONTRATO - DA FONTE</t>
        </is>
      </c>
      <c r="B108" s="333" t="inlineStr">
        <is>
          <t>Comp. 06/2025</t>
        </is>
      </c>
      <c r="C108" s="245" t="n"/>
      <c r="D108" s="244" t="n">
        <v>41400</v>
      </c>
      <c r="E108" s="335" t="inlineStr">
        <is>
          <t>PAGO</t>
        </is>
      </c>
    </row>
    <row r="109">
      <c r="A109" s="379" t="inlineStr">
        <is>
          <t>CONTRATO - DIST. CUMMNINS - GERADOR DE ENERGIA</t>
        </is>
      </c>
      <c r="B109" s="333" t="inlineStr">
        <is>
          <t>Comp. 06/2025</t>
        </is>
      </c>
      <c r="C109" s="245" t="n"/>
      <c r="D109" s="253" t="n">
        <v>572.1</v>
      </c>
      <c r="E109" s="335" t="inlineStr">
        <is>
          <t>PAGO</t>
        </is>
      </c>
    </row>
    <row r="110">
      <c r="A110" s="377" t="inlineStr">
        <is>
          <t>CONTRATO - MANOEL QUIMICO</t>
        </is>
      </c>
      <c r="B110" s="333" t="inlineStr">
        <is>
          <t>Comp. 05/2025</t>
        </is>
      </c>
      <c r="C110" s="254" t="n">
        <v>2000</v>
      </c>
      <c r="D110" s="244" t="n"/>
      <c r="E110" s="335" t="inlineStr">
        <is>
          <t>PAGO</t>
        </is>
      </c>
    </row>
    <row r="111">
      <c r="A111" s="377" t="inlineStr">
        <is>
          <t>CONTRATO -BRASCON</t>
        </is>
      </c>
      <c r="B111" s="333" t="inlineStr">
        <is>
          <t>Comp. 06/2025 (Venc. 20/07/2025)</t>
        </is>
      </c>
      <c r="C111" s="245" t="n"/>
      <c r="D111" s="244" t="n">
        <v>4243.55</v>
      </c>
      <c r="E111" s="335" t="inlineStr">
        <is>
          <t>PAGO</t>
        </is>
      </c>
    </row>
    <row r="112">
      <c r="A112" s="377" t="inlineStr">
        <is>
          <t xml:space="preserve">CONTRATO -CARLOS - Manutenção das Máquinas </t>
        </is>
      </c>
      <c r="B112" s="333" t="inlineStr">
        <is>
          <t>Comp. 06/2025</t>
        </is>
      </c>
      <c r="C112" s="245" t="n"/>
      <c r="D112" s="244" t="n">
        <v>3000</v>
      </c>
      <c r="E112" s="335" t="inlineStr">
        <is>
          <t>PAGO</t>
        </is>
      </c>
    </row>
    <row r="113">
      <c r="A113" s="377" t="inlineStr">
        <is>
          <t>ISAIAS AUGUSTO/ICESOLDA</t>
        </is>
      </c>
      <c r="B113" s="333" t="inlineStr">
        <is>
          <t>Comp. 06/2025</t>
        </is>
      </c>
      <c r="C113" s="245" t="n"/>
      <c r="D113" s="244" t="n">
        <v>266</v>
      </c>
      <c r="E113" s="335" t="inlineStr">
        <is>
          <t>PAGO</t>
        </is>
      </c>
    </row>
    <row r="114">
      <c r="A114" s="377" t="inlineStr">
        <is>
          <t>HEMOLAIF</t>
        </is>
      </c>
      <c r="B114" s="333" t="inlineStr">
        <is>
          <t>Comp. 06/2026</t>
        </is>
      </c>
      <c r="C114" s="245" t="n">
        <v>1397.5</v>
      </c>
      <c r="D114" s="244" t="n"/>
      <c r="E114" s="335" t="inlineStr">
        <is>
          <t>PAGO</t>
        </is>
      </c>
    </row>
    <row r="115">
      <c r="A115" s="174" t="inlineStr">
        <is>
          <t>LABOC</t>
        </is>
      </c>
      <c r="B115" s="17" t="inlineStr">
        <is>
          <t>Comp. 06/2025</t>
        </is>
      </c>
      <c r="C115" s="178" t="n"/>
      <c r="D115" s="33" t="n">
        <v>138.52</v>
      </c>
    </row>
    <row r="116">
      <c r="A116" s="377" t="inlineStr">
        <is>
          <t xml:space="preserve"> LABORATORIO - PARDINI</t>
        </is>
      </c>
      <c r="B116" s="333" t="inlineStr">
        <is>
          <t>Comp. 08/2025</t>
        </is>
      </c>
      <c r="C116" s="245" t="n"/>
      <c r="D116" s="244" t="n">
        <v>10000</v>
      </c>
      <c r="E116" s="335" t="inlineStr">
        <is>
          <t>PAGO</t>
        </is>
      </c>
    </row>
    <row r="117">
      <c r="A117" s="174" t="inlineStr">
        <is>
          <t>ME. SEG -  Segurança do Trabalho (SOS)</t>
        </is>
      </c>
      <c r="B117" s="17" t="inlineStr">
        <is>
          <t xml:space="preserve">ACORDO R$ 10.00,00 ENTRADA </t>
        </is>
      </c>
      <c r="C117" s="178" t="n"/>
      <c r="D117" s="33" t="n">
        <v>10000</v>
      </c>
    </row>
    <row r="118">
      <c r="A118" s="377" t="inlineStr">
        <is>
          <t>RDEZOITO - TI</t>
        </is>
      </c>
      <c r="B118" s="333" t="inlineStr">
        <is>
          <t>Comp. 07/2025</t>
        </is>
      </c>
      <c r="C118" s="245" t="n"/>
      <c r="D118" s="244" t="n">
        <v>2500</v>
      </c>
      <c r="E118" s="335" t="inlineStr">
        <is>
          <t>PAGO</t>
        </is>
      </c>
    </row>
    <row r="119">
      <c r="A119" s="377" t="inlineStr">
        <is>
          <t>TORRES E ANDRADE - Advogados</t>
        </is>
      </c>
      <c r="B119" s="333" t="inlineStr">
        <is>
          <t>Comp. 07/2025</t>
        </is>
      </c>
      <c r="C119" s="245" t="n"/>
      <c r="D119" s="244" t="n">
        <v>4000</v>
      </c>
      <c r="E119" s="335" t="inlineStr">
        <is>
          <t>PAGO</t>
        </is>
      </c>
    </row>
    <row r="120">
      <c r="A120" s="380" t="inlineStr">
        <is>
          <t>WILLIAM BRUNO - ASSISTENCIA TEC. Reprocessadora</t>
        </is>
      </c>
      <c r="B120" s="333" t="inlineStr">
        <is>
          <t>Comp. 06/2025</t>
        </is>
      </c>
      <c r="C120" s="245" t="n"/>
      <c r="D120" s="244" t="n">
        <v>500</v>
      </c>
      <c r="E120" s="335" t="inlineStr">
        <is>
          <t>PAGO</t>
        </is>
      </c>
    </row>
    <row r="121">
      <c r="A121" s="363" t="inlineStr">
        <is>
          <t xml:space="preserve">Grupo SEG - VFS Sistema </t>
        </is>
      </c>
      <c r="B121" s="333" t="inlineStr">
        <is>
          <t>Comp. 04,05,06 07/2025</t>
        </is>
      </c>
      <c r="C121" s="181" t="n">
        <v>1428.14</v>
      </c>
      <c r="D121" s="244" t="n">
        <v>1318.24</v>
      </c>
      <c r="E121" s="335" t="inlineStr">
        <is>
          <t>PAGO</t>
        </is>
      </c>
    </row>
    <row r="122">
      <c r="A122" s="174" t="inlineStr">
        <is>
          <t>Angela Sampaio - Acordo</t>
        </is>
      </c>
      <c r="B122" s="17" t="inlineStr">
        <is>
          <t xml:space="preserve">Parcela </t>
        </is>
      </c>
      <c r="C122" s="178" t="n"/>
      <c r="D122" s="33" t="n"/>
    </row>
    <row r="123">
      <c r="A123" s="377" t="inlineStr">
        <is>
          <t>Alfa saude Ambiental - Dedetizaçao Mensal</t>
        </is>
      </c>
      <c r="B123" s="333" t="n"/>
      <c r="C123" s="245" t="n">
        <v>301.35</v>
      </c>
      <c r="D123" s="294" t="n">
        <v>301.35</v>
      </c>
    </row>
    <row r="124">
      <c r="A124" s="176" t="inlineStr">
        <is>
          <t xml:space="preserve">Claudia Extinores </t>
        </is>
      </c>
      <c r="B124" s="177" t="inlineStr">
        <is>
          <t>(Venc. 30/07/2025)</t>
        </is>
      </c>
      <c r="C124" s="178" t="n"/>
      <c r="D124" s="294" t="n">
        <v>563.55</v>
      </c>
    </row>
    <row r="125">
      <c r="A125" s="295" t="inlineStr">
        <is>
          <t>TOTAL - Tercerizados</t>
        </is>
      </c>
      <c r="B125" s="120" t="n"/>
      <c r="C125" s="122">
        <f>SUM(C99:C123)</f>
        <v/>
      </c>
      <c r="D125" s="296">
        <f>SUM(D99:D124)</f>
        <v/>
      </c>
    </row>
    <row r="126">
      <c r="A126" s="297" t="n"/>
      <c r="B126" s="166" t="n"/>
      <c r="C126" s="164" t="n"/>
      <c r="D126" s="298" t="n"/>
    </row>
    <row r="127">
      <c r="A127" s="299" t="n"/>
      <c r="B127" s="136" t="n"/>
      <c r="C127" s="135" t="n"/>
      <c r="D127" s="300" t="n"/>
    </row>
    <row r="128">
      <c r="A128" s="301" t="inlineStr">
        <is>
          <t>MATERIAIS DA FARMÁCIA</t>
        </is>
      </c>
      <c r="B128" s="145" t="inlineStr">
        <is>
          <t>Observações</t>
        </is>
      </c>
      <c r="C128" s="146" t="inlineStr">
        <is>
          <t>atrasado</t>
        </is>
      </c>
      <c r="D128" s="302">
        <f>D98</f>
        <v/>
      </c>
    </row>
    <row r="129">
      <c r="A129" s="363" t="inlineStr">
        <is>
          <t>BIOCOMPANY</t>
        </is>
      </c>
      <c r="B129" s="381" t="inlineStr">
        <is>
          <t>(venc.  06/07/2025)</t>
        </is>
      </c>
      <c r="C129" s="235" t="n"/>
      <c r="D129" s="376" t="n">
        <v>4725</v>
      </c>
      <c r="E129" s="335" t="inlineStr">
        <is>
          <t>PAGO</t>
        </is>
      </c>
    </row>
    <row r="130">
      <c r="A130" s="363" t="inlineStr">
        <is>
          <t>DIALISE COMERCIO</t>
        </is>
      </c>
      <c r="B130" s="382" t="inlineStr">
        <is>
          <t xml:space="preserve">(venc. 28/03/2025, 31/03/2025, 28/04/25, 14/05/25) </t>
        </is>
      </c>
      <c r="C130" s="235" t="n">
        <v>19860</v>
      </c>
      <c r="D130" s="376" t="n"/>
      <c r="E130" s="335" t="n"/>
    </row>
    <row r="131">
      <c r="A131" s="363" t="inlineStr">
        <is>
          <t>MEDCORP</t>
        </is>
      </c>
      <c r="B131" s="381" t="inlineStr">
        <is>
          <t>(venc.  05e 26 /05/2025 e 27/06/2025)</t>
        </is>
      </c>
      <c r="C131" s="235" t="n">
        <v>15328.8</v>
      </c>
      <c r="D131" s="376" t="n"/>
      <c r="E131" s="335" t="n"/>
    </row>
    <row r="132">
      <c r="A132" s="363" t="inlineStr">
        <is>
          <t>MED E FARMA</t>
        </is>
      </c>
      <c r="B132" s="234" t="inlineStr">
        <is>
          <t>(venc. 24 e 26/03/2025, 02/06/2025)</t>
        </is>
      </c>
      <c r="C132" s="235" t="n">
        <v>5982.36</v>
      </c>
      <c r="D132" s="376" t="n"/>
      <c r="E132" s="335" t="n"/>
    </row>
    <row r="133">
      <c r="A133" s="280" t="inlineStr">
        <is>
          <t>MEIRELLES</t>
        </is>
      </c>
      <c r="B133" s="3" t="inlineStr">
        <is>
          <t xml:space="preserve"> (Venc. 10,13,25/05/2025, 09 e 24/06/2025)</t>
        </is>
      </c>
      <c r="C133" s="113" t="n">
        <v>4698.31</v>
      </c>
      <c r="D133" s="292" t="n"/>
    </row>
    <row r="134">
      <c r="A134" s="280" t="inlineStr">
        <is>
          <t>DISTRIBUIDORA DE MED.</t>
        </is>
      </c>
      <c r="B134" s="3" t="inlineStr">
        <is>
          <t xml:space="preserve"> (venc.17e28/05),(venc.15/06/2025)</t>
        </is>
      </c>
      <c r="C134" s="113" t="n">
        <v>8325</v>
      </c>
      <c r="D134" s="292" t="n"/>
    </row>
    <row r="135">
      <c r="A135" s="383" t="inlineStr">
        <is>
          <t>GLOBAL - PAULO</t>
        </is>
      </c>
      <c r="B135" s="333" t="inlineStr">
        <is>
          <t>Heparinas</t>
        </is>
      </c>
      <c r="C135" s="235" t="n"/>
      <c r="D135" s="244" t="n">
        <v>6300</v>
      </c>
      <c r="E135" s="335" t="inlineStr">
        <is>
          <t>PAGO</t>
        </is>
      </c>
    </row>
    <row r="136">
      <c r="A136" s="383" t="inlineStr">
        <is>
          <t>GLOBAL - PAULO</t>
        </is>
      </c>
      <c r="B136" s="333" t="inlineStr">
        <is>
          <t>Heparinas</t>
        </is>
      </c>
      <c r="C136" s="235" t="n"/>
      <c r="D136" s="244" t="n">
        <v>6000</v>
      </c>
      <c r="E136" s="335" t="inlineStr">
        <is>
          <t>PAGO</t>
        </is>
      </c>
    </row>
    <row r="137">
      <c r="A137" s="383" t="inlineStr">
        <is>
          <t>GLOBAL - PAULO</t>
        </is>
      </c>
      <c r="B137" s="333" t="inlineStr">
        <is>
          <t>Heparinas</t>
        </is>
      </c>
      <c r="C137" s="235" t="n"/>
      <c r="D137" s="244" t="n">
        <v>3600</v>
      </c>
      <c r="E137" s="335" t="inlineStr">
        <is>
          <t>PAGO</t>
        </is>
      </c>
    </row>
    <row r="138">
      <c r="A138" s="383" t="inlineStr">
        <is>
          <t>A FORMULA - ADVAL</t>
        </is>
      </c>
      <c r="B138" s="333" t="n"/>
      <c r="C138" s="235" t="n"/>
      <c r="D138" s="244" t="n">
        <v>1104</v>
      </c>
      <c r="E138" s="335" t="inlineStr">
        <is>
          <t>PAGO</t>
        </is>
      </c>
    </row>
    <row r="139">
      <c r="A139" s="39" t="inlineStr">
        <is>
          <t>COMPRA DE MATERIAIS</t>
        </is>
      </c>
      <c r="B139" s="17" t="inlineStr">
        <is>
          <t>Comp. 07/2025</t>
        </is>
      </c>
      <c r="C139" s="113" t="n"/>
      <c r="D139" s="33" t="n"/>
    </row>
    <row r="140" ht="15" customHeight="1" thickBot="1">
      <c r="A140" s="303" t="inlineStr">
        <is>
          <t>TOTAL - Materiais da Farmácia</t>
        </is>
      </c>
      <c r="B140" s="304" t="n"/>
      <c r="C140" s="305">
        <f>SUM(C129:C134)</f>
        <v/>
      </c>
      <c r="D140" s="306">
        <f>SUM(D129:D139)</f>
        <v/>
      </c>
    </row>
    <row r="141">
      <c r="A141" s="167" t="n"/>
      <c r="B141" s="166" t="n"/>
      <c r="C141" s="164" t="n"/>
      <c r="D141" s="164" t="n"/>
    </row>
    <row r="142" ht="15" customHeight="1" thickBot="1">
      <c r="A142" s="167" t="n"/>
      <c r="B142" s="166" t="n"/>
      <c r="C142" s="164" t="n"/>
      <c r="D142" s="164" t="n"/>
    </row>
    <row r="143">
      <c r="A143" s="307" t="inlineStr">
        <is>
          <t>MATERIAIS DA FARMÁCIA COMPRADOS NEPHRONCARE</t>
        </is>
      </c>
      <c r="B143" s="271" t="inlineStr">
        <is>
          <t>Observações</t>
        </is>
      </c>
      <c r="C143" s="562" t="n">
        <v>45809</v>
      </c>
      <c r="D143" s="560" t="n">
        <v>45839</v>
      </c>
    </row>
    <row r="144">
      <c r="A144" s="383" t="inlineStr">
        <is>
          <t xml:space="preserve">Ultramega </t>
        </is>
      </c>
      <c r="B144" s="384" t="inlineStr">
        <is>
          <t>NF 253860, 54620 (Venc. 09, 24 /07/2025)</t>
        </is>
      </c>
      <c r="C144" s="230" t="n"/>
      <c r="D144" s="244" t="n">
        <v>30724.74</v>
      </c>
      <c r="E144" s="335" t="inlineStr">
        <is>
          <t>PAGO</t>
        </is>
      </c>
    </row>
    <row r="145">
      <c r="A145" s="383" t="inlineStr">
        <is>
          <t>Bramed</t>
        </is>
      </c>
      <c r="B145" s="384" t="inlineStr">
        <is>
          <t>NF 25987, 26014 (Venc. 09, 13 /07/2025)</t>
        </is>
      </c>
      <c r="C145" s="230" t="n"/>
      <c r="D145" s="244" t="n">
        <v>15475.5</v>
      </c>
      <c r="E145" s="335" t="inlineStr">
        <is>
          <t>PAGO</t>
        </is>
      </c>
    </row>
    <row r="146">
      <c r="A146" s="383" t="inlineStr">
        <is>
          <t>Dialise</t>
        </is>
      </c>
      <c r="B146" s="384" t="inlineStr">
        <is>
          <t>NF 11881, 9836 (Venc. 09, 10 /07/2025)</t>
        </is>
      </c>
      <c r="C146" s="230" t="n"/>
      <c r="D146" s="244" t="n">
        <v>30908.8</v>
      </c>
      <c r="E146" s="335" t="inlineStr">
        <is>
          <t>PAGO</t>
        </is>
      </c>
    </row>
    <row r="147">
      <c r="A147" s="383" t="inlineStr">
        <is>
          <t>Cristalia</t>
        </is>
      </c>
      <c r="B147" s="384" t="inlineStr">
        <is>
          <t>NF 712112 (Venc. 23/07/2025)</t>
        </is>
      </c>
      <c r="C147" s="230" t="n"/>
      <c r="D147" s="244" t="n">
        <v>12750</v>
      </c>
      <c r="E147" s="335" t="inlineStr">
        <is>
          <t>PAGO</t>
        </is>
      </c>
    </row>
    <row r="148">
      <c r="A148" s="383" t="inlineStr">
        <is>
          <t>Distruidora de Med.</t>
        </is>
      </c>
      <c r="B148" s="384" t="inlineStr">
        <is>
          <t>NF 634  (Venc. 04, 19 /07/2025)</t>
        </is>
      </c>
      <c r="C148" s="230" t="n"/>
      <c r="D148" s="244" t="n">
        <v>24423.34</v>
      </c>
      <c r="E148" s="335" t="inlineStr">
        <is>
          <t>PAGO</t>
        </is>
      </c>
    </row>
    <row r="149" ht="15" customHeight="1" thickBot="1">
      <c r="A149" s="274" t="inlineStr">
        <is>
          <t>TOTAL - Framaceuticos pela Nephroncare</t>
        </is>
      </c>
      <c r="B149" s="275" t="n"/>
      <c r="C149" s="563">
        <f>SUM(C144:C148)</f>
        <v/>
      </c>
      <c r="D149" s="564">
        <f>SUM(D144:D148)</f>
        <v/>
      </c>
    </row>
    <row r="150">
      <c r="A150" s="194" t="n"/>
      <c r="B150" s="195" t="n"/>
      <c r="C150" s="511" t="n"/>
      <c r="D150" s="511" t="n"/>
    </row>
    <row r="151" ht="15" customHeight="1" thickBot="1">
      <c r="A151" s="167" t="n"/>
      <c r="B151" s="166" t="n"/>
      <c r="C151" s="164" t="n"/>
      <c r="D151" s="164" t="n"/>
    </row>
    <row r="152">
      <c r="A152" s="310" t="inlineStr">
        <is>
          <t xml:space="preserve">MANUTENÇÃO DE IMOBILIZADOS </t>
        </is>
      </c>
      <c r="B152" s="311" t="inlineStr">
        <is>
          <t>Observações</t>
        </is>
      </c>
      <c r="C152" s="565" t="n">
        <v>45809</v>
      </c>
      <c r="D152" s="566" t="n">
        <v>45839</v>
      </c>
    </row>
    <row r="153" ht="18.6" customHeight="1">
      <c r="A153" s="383" t="inlineStr">
        <is>
          <t>NEFROFLOW (8 MÁQ. NIPRO)</t>
        </is>
      </c>
      <c r="B153" s="385" t="n"/>
      <c r="C153" s="230" t="n"/>
      <c r="D153" s="386" t="n">
        <v>6000</v>
      </c>
      <c r="E153" s="335" t="inlineStr">
        <is>
          <t>PAGO</t>
        </is>
      </c>
    </row>
    <row r="154">
      <c r="A154" s="387" t="inlineStr">
        <is>
          <t>DSL EQUIPAMENTOS (2 MÁQ. V10) - DANIEL</t>
        </is>
      </c>
      <c r="B154" s="385" t="n"/>
      <c r="C154" s="230" t="n"/>
      <c r="D154" s="386" t="n">
        <v>4100</v>
      </c>
      <c r="E154" s="335" t="inlineStr">
        <is>
          <t>PAGO</t>
        </is>
      </c>
    </row>
    <row r="155" ht="15" customHeight="1" thickBot="1">
      <c r="A155" s="314" t="inlineStr">
        <is>
          <t>TOTAL - Materiais De Limpeza e Manutenção</t>
        </is>
      </c>
      <c r="B155" s="315" t="n"/>
      <c r="C155" s="290">
        <f>SUM(C153:C154)</f>
        <v/>
      </c>
      <c r="D155" s="291">
        <f>SUM(D153:D154)</f>
        <v/>
      </c>
    </row>
    <row r="156" ht="24" customHeight="1">
      <c r="A156" s="167" t="n"/>
      <c r="B156" s="166" t="n"/>
      <c r="C156" s="164" t="n"/>
      <c r="D156" s="164" t="n"/>
    </row>
    <row r="157" ht="15" customHeight="1" thickBot="1">
      <c r="A157" s="131" t="n"/>
      <c r="B157" s="132" t="n"/>
      <c r="C157" s="133" t="n"/>
      <c r="D157" s="133" t="n"/>
    </row>
    <row r="158">
      <c r="A158" s="316" t="inlineStr">
        <is>
          <t>MATERIAIS DE LIMPEZA  E MANUTENÇÃO</t>
        </is>
      </c>
      <c r="B158" s="279" t="inlineStr">
        <is>
          <t>Observações</t>
        </is>
      </c>
      <c r="C158" s="272">
        <f>C128</f>
        <v/>
      </c>
      <c r="D158" s="273">
        <f>D128</f>
        <v/>
      </c>
    </row>
    <row r="159">
      <c r="A159" s="363" t="inlineStr">
        <is>
          <t>SMART CLEAN</t>
        </is>
      </c>
      <c r="B159" s="234" t="inlineStr">
        <is>
          <t>(VENC.09,25/06/25) (VENC10 e 11/07/2025)</t>
        </is>
      </c>
      <c r="C159" s="235" t="n">
        <v>11022.11</v>
      </c>
      <c r="D159" s="376" t="n"/>
      <c r="E159" s="335" t="inlineStr">
        <is>
          <t>PAGO</t>
        </is>
      </c>
    </row>
    <row r="160">
      <c r="A160" s="363" t="inlineStr">
        <is>
          <t>Manutençao carro</t>
        </is>
      </c>
      <c r="B160" s="234" t="n"/>
      <c r="C160" s="235" t="n"/>
      <c r="D160" s="376" t="n">
        <v>1890</v>
      </c>
      <c r="E160" s="335" t="inlineStr">
        <is>
          <t>PAGO</t>
        </is>
      </c>
    </row>
    <row r="161" ht="15" customHeight="1">
      <c r="A161" s="388" t="inlineStr">
        <is>
          <t xml:space="preserve">TROCA DE OLEO </t>
        </is>
      </c>
      <c r="B161" s="389" t="n"/>
      <c r="C161" s="390" t="n"/>
      <c r="D161" s="391" t="n">
        <v>230</v>
      </c>
      <c r="E161" s="335" t="inlineStr">
        <is>
          <t>PAGO</t>
        </is>
      </c>
    </row>
    <row r="162" ht="15" customHeight="1">
      <c r="A162" s="388" t="inlineStr">
        <is>
          <t xml:space="preserve">Gesseiro </t>
        </is>
      </c>
      <c r="B162" s="389" t="n"/>
      <c r="C162" s="390" t="n"/>
      <c r="D162" s="391" t="n">
        <v>2300</v>
      </c>
      <c r="E162" s="335" t="inlineStr">
        <is>
          <t>PAGO</t>
        </is>
      </c>
    </row>
    <row r="163" ht="15" customHeight="1">
      <c r="A163" s="388" t="inlineStr">
        <is>
          <t xml:space="preserve">Comercial JR </t>
        </is>
      </c>
      <c r="B163" s="389" t="n"/>
      <c r="C163" s="390" t="n"/>
      <c r="D163" s="391" t="n">
        <v>621.2</v>
      </c>
      <c r="E163" s="335" t="inlineStr">
        <is>
          <t>PAGO</t>
        </is>
      </c>
    </row>
    <row r="164" ht="15" customHeight="1">
      <c r="A164" s="388" t="inlineStr">
        <is>
          <t xml:space="preserve">Portas </t>
        </is>
      </c>
      <c r="B164" s="389" t="n"/>
      <c r="C164" s="390" t="n"/>
      <c r="D164" s="391" t="n">
        <v>486</v>
      </c>
      <c r="E164" s="335" t="inlineStr">
        <is>
          <t>PAGO</t>
        </is>
      </c>
    </row>
    <row r="165" ht="15" customHeight="1">
      <c r="A165" s="388" t="n"/>
      <c r="B165" s="389" t="n"/>
      <c r="C165" s="390" t="n"/>
      <c r="D165" s="391" t="n"/>
      <c r="E165" s="335" t="n"/>
    </row>
    <row r="166" ht="15" customHeight="1" thickBot="1">
      <c r="A166" s="317" t="inlineStr">
        <is>
          <t>TOTAL - Materiais De Limpeza e Manutenção</t>
        </is>
      </c>
      <c r="B166" s="318" t="n"/>
      <c r="C166" s="287">
        <f>SUM(C159:C159)</f>
        <v/>
      </c>
      <c r="D166" s="286">
        <f>SUM(D159:D164)</f>
        <v/>
      </c>
    </row>
    <row r="167" ht="15" customHeight="1">
      <c r="A167" s="208" t="n"/>
      <c r="B167" s="209" t="n"/>
      <c r="C167" s="164" t="n"/>
      <c r="D167" s="164" t="n"/>
    </row>
    <row r="168" ht="15" customHeight="1" thickBot="1">
      <c r="A168" s="208" t="n"/>
      <c r="B168" s="209" t="n"/>
      <c r="C168" s="164" t="n"/>
      <c r="D168" s="164" t="n"/>
    </row>
    <row r="169" ht="15" customHeight="1">
      <c r="A169" s="319" t="inlineStr">
        <is>
          <t>COPA E COZINHA</t>
        </is>
      </c>
      <c r="B169" s="279" t="inlineStr">
        <is>
          <t>Observações</t>
        </is>
      </c>
      <c r="C169" s="567" t="n">
        <v>45809</v>
      </c>
      <c r="D169" s="560" t="n">
        <v>45839</v>
      </c>
    </row>
    <row r="170" ht="15" customHeight="1">
      <c r="A170" s="383" t="inlineStr">
        <is>
          <t xml:space="preserve">Com. Monte Carmelo - GAS </t>
        </is>
      </c>
      <c r="B170" s="333" t="inlineStr">
        <is>
          <t>Comp. 06/2025</t>
        </is>
      </c>
      <c r="C170" s="230" t="n"/>
      <c r="D170" s="516" t="n">
        <v>883.74</v>
      </c>
      <c r="E170" s="335" t="inlineStr">
        <is>
          <t>PAGO</t>
        </is>
      </c>
    </row>
    <row r="171" ht="15" customHeight="1">
      <c r="A171" s="383" t="inlineStr">
        <is>
          <t xml:space="preserve">SACOLÃO </t>
        </is>
      </c>
      <c r="B171" s="333" t="inlineStr">
        <is>
          <t>Comp. 06/2025</t>
        </is>
      </c>
      <c r="C171" s="230" t="n"/>
      <c r="D171" s="516" t="n">
        <v>1510.39</v>
      </c>
      <c r="E171" s="335" t="inlineStr">
        <is>
          <t>PAGO</t>
        </is>
      </c>
    </row>
    <row r="172" ht="15" customHeight="1">
      <c r="A172" s="383" t="inlineStr">
        <is>
          <t>GRANJA ALIANÇA</t>
        </is>
      </c>
      <c r="B172" s="333" t="inlineStr">
        <is>
          <t>Comp. 06/2025</t>
        </is>
      </c>
      <c r="C172" s="230" t="n"/>
      <c r="D172" s="516" t="n">
        <v>357</v>
      </c>
      <c r="E172" s="335" t="inlineStr">
        <is>
          <t>PAGO</t>
        </is>
      </c>
    </row>
    <row r="173" ht="15" customHeight="1">
      <c r="A173" s="392" t="inlineStr">
        <is>
          <t>atacarejo</t>
        </is>
      </c>
      <c r="B173" s="393" t="n"/>
      <c r="C173" s="394" t="n"/>
      <c r="D173" s="568" t="n">
        <v>1933</v>
      </c>
      <c r="E173" s="335" t="inlineStr">
        <is>
          <t>PAGO</t>
        </is>
      </c>
    </row>
    <row r="174" ht="15" customHeight="1" thickBot="1">
      <c r="A174" s="44" t="inlineStr">
        <is>
          <t>TOTAL - Copa e Cozinha</t>
        </is>
      </c>
      <c r="B174" s="318" t="n"/>
      <c r="C174" s="287">
        <f>SUM(C170:C172)</f>
        <v/>
      </c>
      <c r="D174" s="286">
        <f>SUM(D170:D173)</f>
        <v/>
      </c>
    </row>
    <row r="175" ht="15.6" customHeight="1">
      <c r="A175" s="8" t="n"/>
      <c r="B175" s="9" t="n"/>
      <c r="C175" s="8" t="n"/>
      <c r="D175" s="8" t="n"/>
    </row>
    <row r="176" ht="15.6" customHeight="1">
      <c r="A176" s="12" t="n"/>
      <c r="B176" s="13" t="n"/>
      <c r="C176" s="14" t="n"/>
      <c r="D176" s="14" t="n"/>
    </row>
    <row r="177" ht="15" customHeight="1">
      <c r="A177" s="473" t="inlineStr">
        <is>
          <t>TOTAL - CONTAS A PAGAR</t>
        </is>
      </c>
      <c r="B177" s="518" t="n"/>
      <c r="C177" s="11">
        <f>C158</f>
        <v/>
      </c>
      <c r="D177" s="11">
        <f>D158</f>
        <v/>
      </c>
    </row>
    <row r="178" ht="15" customHeight="1" thickBot="1">
      <c r="A178" s="519" t="n"/>
      <c r="B178" s="520" t="n"/>
      <c r="C178" s="193">
        <f>SUM(C174+C166+C155+C149+C140+C125+C95+C87+C76+C68+C62+C51+C40)</f>
        <v/>
      </c>
      <c r="D178" s="193">
        <f>SUM(D174+D166+D155+D149+D140+D125+D95+D87+D76+D68+D62+D51+D40+D32)</f>
        <v/>
      </c>
    </row>
    <row r="179" ht="16.2" customHeight="1" thickBot="1">
      <c r="B179" s="325" t="inlineStr">
        <is>
          <t xml:space="preserve">Total Despesas a pagar Atrasados e mês </t>
        </is>
      </c>
      <c r="C179" s="569">
        <f>SUM(C178+D178)</f>
        <v/>
      </c>
      <c r="D179" s="532" t="n"/>
    </row>
    <row r="180" ht="16.2" customHeight="1" thickBot="1">
      <c r="B180" s="326" t="inlineStr">
        <is>
          <t>Total acordos a pagar Julho 2025</t>
        </is>
      </c>
      <c r="C180" s="569">
        <f>'PLANILHA PAGTOS ACORDOS FORN.'!E27</f>
        <v/>
      </c>
      <c r="D180" s="532" t="n"/>
    </row>
    <row r="181" ht="16.2" customHeight="1" thickBot="1">
      <c r="B181" s="327" t="inlineStr">
        <is>
          <t>Total geral a pagar (Despesas e Acordos)</t>
        </is>
      </c>
      <c r="C181" s="569">
        <f>SUM(C179:D180)</f>
        <v/>
      </c>
      <c r="D181" s="532" t="n"/>
    </row>
    <row r="182"/>
    <row r="183" ht="15" customHeight="1" thickBot="1"/>
    <row r="184" ht="16.2" customHeight="1" thickBot="1">
      <c r="B184" s="396" t="inlineStr">
        <is>
          <t>TRANSFERENCIA PARA NEPHRONCARE</t>
        </is>
      </c>
    </row>
    <row r="185">
      <c r="A185" s="278" t="inlineStr">
        <is>
          <t>FOLHA DE PAGAMENTO</t>
        </is>
      </c>
      <c r="B185" s="279" t="inlineStr">
        <is>
          <t>Observações</t>
        </is>
      </c>
      <c r="C185" s="272" t="n"/>
      <c r="D185" s="560" t="n">
        <v>45839</v>
      </c>
    </row>
    <row r="186">
      <c r="A186" s="362" t="inlineStr">
        <is>
          <t>Folha SOS</t>
        </is>
      </c>
      <c r="B186" s="222" t="inlineStr">
        <is>
          <t>Comp. 06 2025</t>
        </is>
      </c>
      <c r="C186" s="223" t="n"/>
      <c r="D186" s="224" t="n">
        <v>140466</v>
      </c>
    </row>
    <row r="187">
      <c r="A187" s="362" t="inlineStr">
        <is>
          <t>Folha LEAL</t>
        </is>
      </c>
      <c r="B187" s="222" t="inlineStr">
        <is>
          <t>comp. 06/2025</t>
        </is>
      </c>
      <c r="C187" s="223" t="n"/>
      <c r="D187" s="224" t="n">
        <v>2454</v>
      </c>
    </row>
    <row r="188" ht="15" customHeight="1" thickBot="1">
      <c r="A188" s="283" t="inlineStr">
        <is>
          <t>TOTAL - Folha de Pagamento</t>
        </is>
      </c>
      <c r="B188" s="284" t="n"/>
      <c r="C188" s="285" t="n"/>
      <c r="D188" s="286">
        <f>SUM(D186:D187)</f>
        <v/>
      </c>
    </row>
    <row r="189"/>
    <row r="190" ht="15" customHeight="1" thickBot="1"/>
    <row r="191">
      <c r="A191" s="278" t="inlineStr">
        <is>
          <t>IMPOSTOS SOS - MENSAL</t>
        </is>
      </c>
      <c r="B191" s="279" t="inlineStr">
        <is>
          <t>Observações</t>
        </is>
      </c>
      <c r="C191" s="272" t="n"/>
      <c r="D191" s="560" t="n">
        <v>45839</v>
      </c>
    </row>
    <row r="192">
      <c r="A192" s="332" t="inlineStr">
        <is>
          <t>FGTS - SOS / nephro</t>
        </is>
      </c>
      <c r="B192" s="369" t="n"/>
      <c r="C192" s="370" t="n"/>
      <c r="D192" s="503" t="n">
        <v>15453</v>
      </c>
    </row>
    <row r="193">
      <c r="A193" s="332" t="inlineStr">
        <is>
          <t>INSS - SOS / nephro</t>
        </is>
      </c>
      <c r="B193" s="369" t="n"/>
      <c r="C193" s="242" t="n"/>
      <c r="D193" s="505" t="n">
        <v>16800.49</v>
      </c>
    </row>
    <row r="194" ht="15" customHeight="1" thickBot="1">
      <c r="A194" s="274" t="inlineStr">
        <is>
          <t>TOTAL - Impostos SOS Mensal</t>
        </is>
      </c>
      <c r="B194" s="275" t="n"/>
      <c r="C194" s="290" t="n"/>
      <c r="D194" s="291">
        <f>SUM(D192:D193)</f>
        <v/>
      </c>
    </row>
    <row r="195"/>
    <row r="196" ht="15" customHeight="1" thickBot="1"/>
    <row r="197">
      <c r="A197" s="307" t="inlineStr">
        <is>
          <t>MATERIAIS DA FARMÁCIA COMPRADOS NEPHRONCARE</t>
        </is>
      </c>
      <c r="B197" s="271" t="inlineStr">
        <is>
          <t>Observações</t>
        </is>
      </c>
      <c r="C197" s="562" t="n">
        <v>45809</v>
      </c>
      <c r="D197" s="560" t="n">
        <v>45839</v>
      </c>
    </row>
    <row r="198">
      <c r="A198" s="383" t="inlineStr">
        <is>
          <t xml:space="preserve">Ultramega </t>
        </is>
      </c>
      <c r="B198" s="384" t="inlineStr">
        <is>
          <t>NF 253860, 54620 (Venc. 09, 24 /07/2025)</t>
        </is>
      </c>
      <c r="C198" s="230" t="n"/>
      <c r="D198" s="244" t="n">
        <v>30724.74</v>
      </c>
    </row>
    <row r="199">
      <c r="A199" s="383" t="inlineStr">
        <is>
          <t>Bramed</t>
        </is>
      </c>
      <c r="B199" s="384" t="inlineStr">
        <is>
          <t>NF 25987, 26014 (Venc. 09, 13 /07/2025)</t>
        </is>
      </c>
      <c r="C199" s="230" t="n"/>
      <c r="D199" s="244" t="n">
        <v>15475.5</v>
      </c>
    </row>
    <row r="200">
      <c r="A200" s="383" t="inlineStr">
        <is>
          <t>Dialise</t>
        </is>
      </c>
      <c r="B200" s="384" t="inlineStr">
        <is>
          <t>NF 11881, 9836 (Venc. 09, 10 /07/2025)</t>
        </is>
      </c>
      <c r="C200" s="230" t="n"/>
      <c r="D200" s="244" t="n">
        <v>30908.8</v>
      </c>
    </row>
    <row r="201">
      <c r="A201" s="383" t="inlineStr">
        <is>
          <t>Cristalia</t>
        </is>
      </c>
      <c r="B201" s="384" t="inlineStr">
        <is>
          <t>NF 712112 (Venc. 23/07/2025)</t>
        </is>
      </c>
      <c r="C201" s="230" t="n"/>
      <c r="D201" s="244" t="n">
        <v>12750</v>
      </c>
    </row>
    <row r="202">
      <c r="A202" s="383" t="inlineStr">
        <is>
          <t>Distruidora de Med.</t>
        </is>
      </c>
      <c r="B202" s="384" t="inlineStr">
        <is>
          <t>NF 634  (Venc. 04, 19 /07/2025)</t>
        </is>
      </c>
      <c r="C202" s="230" t="n"/>
      <c r="D202" s="244" t="n">
        <v>24423.34</v>
      </c>
    </row>
    <row r="203" ht="15" customHeight="1" thickBot="1">
      <c r="A203" s="274" t="inlineStr">
        <is>
          <t>TOTAL - Framaceuticos pela Nephroncare</t>
        </is>
      </c>
      <c r="B203" s="275" t="n"/>
      <c r="C203" s="563">
        <f>SUM(C198:C202)</f>
        <v/>
      </c>
      <c r="D203" s="564">
        <f>SUM(D198:D202)</f>
        <v/>
      </c>
    </row>
    <row r="204"/>
    <row r="205">
      <c r="A205" s="56" t="n"/>
      <c r="B205" s="487" t="inlineStr">
        <is>
          <t>Pagto em Julho 2025 - NEPHRONCARE</t>
        </is>
      </c>
      <c r="C205" s="494" t="n"/>
      <c r="D205" s="495" t="n"/>
    </row>
    <row r="206">
      <c r="A206" s="56" t="n"/>
      <c r="B206" s="56" t="inlineStr">
        <is>
          <t>Entrada - Saldo inicial</t>
        </is>
      </c>
      <c r="C206" s="56" t="inlineStr">
        <is>
          <t>UNICRED  Saldo</t>
        </is>
      </c>
      <c r="D206" s="570" t="n"/>
    </row>
    <row r="207" ht="15.6" customHeight="1">
      <c r="A207" s="398" t="inlineStr">
        <is>
          <t>UNICRED - Seguro de Vida</t>
        </is>
      </c>
      <c r="B207" s="16" t="inlineStr">
        <is>
          <t>Parcela 7/12 (venc. 30/07)</t>
        </is>
      </c>
      <c r="C207" s="7" t="n"/>
      <c r="D207" s="571" t="n">
        <v>891.22</v>
      </c>
    </row>
    <row r="208" ht="15.6" customHeight="1">
      <c r="A208" s="399" t="inlineStr">
        <is>
          <t xml:space="preserve">MULTA </t>
        </is>
      </c>
      <c r="B208" s="6" t="n"/>
      <c r="C208" s="7" t="n"/>
      <c r="D208" s="572" t="n">
        <v>444.74</v>
      </c>
    </row>
    <row r="209" ht="15.6" customHeight="1">
      <c r="A209" s="158" t="inlineStr">
        <is>
          <t>Médico Vascular</t>
        </is>
      </c>
      <c r="B209" s="19" t="inlineStr">
        <is>
          <t>Dr samuel</t>
        </is>
      </c>
      <c r="C209" s="7" t="n"/>
      <c r="D209" s="573" t="n">
        <v>4350</v>
      </c>
    </row>
    <row r="210">
      <c r="A210" s="158" t="inlineStr">
        <is>
          <t>Plantões Médicos</t>
        </is>
      </c>
      <c r="B210" s="19" t="inlineStr">
        <is>
          <t>DIVIDIR MÊS DE JULHO 2 PARTES</t>
        </is>
      </c>
      <c r="C210" s="509" t="n"/>
      <c r="D210" s="573" t="n">
        <v>56500</v>
      </c>
    </row>
    <row r="211">
      <c r="A211" s="154" t="inlineStr">
        <is>
          <t>SATENPE (ACORDO)</t>
        </is>
      </c>
      <c r="B211" s="17" t="inlineStr">
        <is>
          <t>Pagar atrasados 3836,40</t>
        </is>
      </c>
      <c r="C211" s="402" t="n"/>
      <c r="D211" s="574" t="n">
        <v>3836.4</v>
      </c>
    </row>
    <row r="212">
      <c r="A212" s="160" t="inlineStr">
        <is>
          <t>Unimed Plano de Saúde SOS + Leal - Mensalidade</t>
        </is>
      </c>
      <c r="B212" s="16" t="inlineStr">
        <is>
          <t>Vencimento dia 25</t>
        </is>
      </c>
      <c r="C212" s="134" t="n"/>
      <c r="D212" s="573" t="n">
        <v>24662.3</v>
      </c>
    </row>
    <row r="213">
      <c r="A213" s="403" t="inlineStr">
        <is>
          <t>LABOC</t>
        </is>
      </c>
      <c r="B213" s="17" t="inlineStr">
        <is>
          <t>Comp. 06/2025</t>
        </is>
      </c>
      <c r="C213" s="178" t="n"/>
      <c r="D213" s="572" t="n">
        <v>138.52</v>
      </c>
    </row>
    <row r="214">
      <c r="A214" s="403" t="inlineStr">
        <is>
          <t>ME. SEG -  Segurança do Trabalho (SOS)</t>
        </is>
      </c>
      <c r="B214" s="17" t="inlineStr">
        <is>
          <t>Em negociaçao 01/2024</t>
        </is>
      </c>
      <c r="C214" s="178" t="n"/>
      <c r="D214" s="572" t="n">
        <v>2000</v>
      </c>
    </row>
    <row r="215">
      <c r="A215" s="115" t="inlineStr">
        <is>
          <t xml:space="preserve">Grupo SEG - VFS Sistema </t>
        </is>
      </c>
      <c r="B215" s="17" t="inlineStr">
        <is>
          <t>Comp. 04,05/2025</t>
        </is>
      </c>
      <c r="C215" s="181" t="n"/>
      <c r="D215" s="575" t="n">
        <v>1428.14</v>
      </c>
    </row>
    <row r="216">
      <c r="A216" s="403" t="inlineStr">
        <is>
          <t>Alfa saude Ambiental - Dedetizaçao Mensal</t>
        </is>
      </c>
      <c r="B216" s="17" t="n"/>
      <c r="C216" s="178" t="n"/>
      <c r="D216" s="575" t="n">
        <v>301.35</v>
      </c>
    </row>
    <row r="217" ht="20.4" customHeight="1">
      <c r="A217" s="404" t="inlineStr">
        <is>
          <t>FGTS Rescisorio Angela Sampaio</t>
        </is>
      </c>
      <c r="B217" s="83" t="inlineStr">
        <is>
          <t>R$ 100.000,00 Entrada 30.000,00 (5parc. 14.000,00)</t>
        </is>
      </c>
      <c r="C217" s="127" t="n"/>
      <c r="D217" s="576" t="n">
        <v>14000</v>
      </c>
    </row>
    <row r="218">
      <c r="A218" s="115" t="inlineStr">
        <is>
          <t>MEIRELLES</t>
        </is>
      </c>
      <c r="B218" s="3" t="inlineStr">
        <is>
          <t xml:space="preserve"> (Venc. 10,13,25/05/2025, 09 e 24/06/2025)</t>
        </is>
      </c>
      <c r="C218" s="113" t="n"/>
      <c r="D218" s="509" t="n">
        <v>4698.31</v>
      </c>
    </row>
    <row r="219">
      <c r="A219" s="115" t="inlineStr">
        <is>
          <t>DISTRIBUIDORA DE MED.</t>
        </is>
      </c>
      <c r="B219" s="3" t="inlineStr">
        <is>
          <t xml:space="preserve"> (venc.17e28/05),(venc.15/06/2025)</t>
        </is>
      </c>
      <c r="C219" s="113" t="n"/>
      <c r="D219" s="509" t="n">
        <v>8325</v>
      </c>
    </row>
    <row r="220">
      <c r="A220" s="176" t="inlineStr">
        <is>
          <t xml:space="preserve">Claudia Extinores </t>
        </is>
      </c>
      <c r="B220" s="212" t="n"/>
      <c r="C220" s="545" t="n"/>
      <c r="D220" s="294" t="n">
        <v>563.55</v>
      </c>
    </row>
    <row r="221">
      <c r="A221" s="212" t="n"/>
      <c r="B221" s="56" t="inlineStr">
        <is>
          <t xml:space="preserve">Total das depesas </t>
        </is>
      </c>
      <c r="C221" s="56" t="n"/>
      <c r="D221" s="577">
        <f>(SUM(D207:D220))</f>
        <v/>
      </c>
    </row>
    <row r="222">
      <c r="A222" s="56" t="n"/>
      <c r="B222" s="56" t="inlineStr">
        <is>
          <t xml:space="preserve">  SALDO Final </t>
        </is>
      </c>
      <c r="C222" s="56" t="n"/>
      <c r="D222" s="570">
        <f>D206-D221</f>
        <v/>
      </c>
    </row>
    <row r="223"/>
    <row r="224" ht="15.6" customHeight="1">
      <c r="A224" s="488" t="inlineStr">
        <is>
          <t>OBS Falat os imposto que deixei com a sra ontem</t>
        </is>
      </c>
    </row>
  </sheetData>
  <autoFilter ref="A1:I224"/>
  <mergeCells count="10">
    <mergeCell ref="A224:B224"/>
    <mergeCell ref="B205:D205"/>
    <mergeCell ref="A1:D1"/>
    <mergeCell ref="C179:D179"/>
    <mergeCell ref="A177:B178"/>
    <mergeCell ref="A3:D3"/>
    <mergeCell ref="A2:D2"/>
    <mergeCell ref="C180:D180"/>
    <mergeCell ref="C181:D181"/>
    <mergeCell ref="C4:D4"/>
  </mergeCells>
  <conditionalFormatting sqref="A2:A224">
    <cfRule type="duplicateValues" priority="1" dxfId="0" stopIfTrue="0"/>
  </conditionalFormatting>
  <conditionalFormatting sqref="B2:B224">
    <cfRule type="duplicateValues" priority="2" dxfId="0" stopIfTrue="0"/>
  </conditionalFormatting>
  <conditionalFormatting sqref="C2:C224">
    <cfRule type="duplicateValues" priority="3" dxfId="0" stopIfTrue="0"/>
  </conditionalFormatting>
  <conditionalFormatting sqref="D2:D224">
    <cfRule type="duplicateValues" priority="4" dxfId="0" stopIfTrue="0"/>
  </conditionalFormatting>
  <conditionalFormatting sqref="E2:E224">
    <cfRule type="duplicateValues" priority="5" dxfId="0" stopIfTrue="0"/>
  </conditionalFormatting>
  <conditionalFormatting sqref="F2:F224">
    <cfRule type="duplicateValues" priority="6" dxfId="0" stopIfTrue="0"/>
  </conditionalFormatting>
  <conditionalFormatting sqref="G2:G224">
    <cfRule type="duplicateValues" priority="7" dxfId="0" stopIfTrue="0"/>
  </conditionalFormatting>
  <conditionalFormatting sqref="H2:H224">
    <cfRule type="duplicateValues" priority="8" dxfId="0" stopIfTrue="0"/>
  </conditionalFormatting>
  <conditionalFormatting sqref="I2:I224">
    <cfRule type="duplicateValues" priority="9" dxfId="0" stopIfTrue="0"/>
  </conditionalFormatting>
  <pageMargins left="0.7" right="0.7" top="0.75" bottom="0.75" header="0.3" footer="0.3"/>
  <pageSetup orientation="landscape" paperSize="9" scale="72" fitToHeight="0" horizontalDpi="0" verticalDpi="0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F71"/>
  <sheetViews>
    <sheetView topLeftCell="A4" workbookViewId="0">
      <pane xSplit="1" ySplit="1" topLeftCell="B2" activePane="bottomRight" state="frozen"/>
      <selection pane="topRight"/>
      <selection pane="bottomLeft"/>
      <selection pane="bottomRight" activeCell="E17" sqref="E17"/>
    </sheetView>
  </sheetViews>
  <sheetFormatPr baseColWidth="8" defaultRowHeight="14.4"/>
  <cols>
    <col width="30" customWidth="1" min="2" max="2"/>
    <col width="57" customWidth="1" min="3" max="3"/>
    <col width="50" customWidth="1" min="4" max="4"/>
    <col width="22" customWidth="1" min="5" max="5"/>
    <col width="10" customWidth="1" min="6" max="6"/>
  </cols>
  <sheetData>
    <row r="1" ht="22" customHeight="1" thickBot="1">
      <c r="A1" s="23" t="n"/>
      <c r="B1" s="492" t="n"/>
      <c r="C1" s="492" t="n"/>
      <c r="D1" s="492" t="n"/>
      <c r="E1" s="492" t="n"/>
      <c r="F1" s="492" t="n"/>
    </row>
    <row r="2" ht="24" customHeight="1" thickBot="1">
      <c r="A2" s="483" t="n"/>
      <c r="B2" s="531" t="inlineStr">
        <is>
          <t>SOS - ACORDOS FORNECEDORES</t>
        </is>
      </c>
      <c r="C2" s="532" t="n"/>
      <c r="D2" s="100" t="n"/>
      <c r="E2" s="57" t="n"/>
    </row>
    <row r="3" ht="21.6" customHeight="1" thickBot="1">
      <c r="A3" s="483" t="n"/>
      <c r="B3" s="58" t="n"/>
      <c r="C3" s="99" t="n"/>
      <c r="D3" s="104" t="inlineStr">
        <is>
          <t>MESES</t>
        </is>
      </c>
      <c r="E3" s="533" t="n">
        <v>45839</v>
      </c>
    </row>
    <row r="4" ht="15.6" customHeight="1">
      <c r="A4" s="25" t="n"/>
      <c r="B4" s="59" t="n"/>
      <c r="C4" s="57" t="n"/>
      <c r="D4" s="103" t="n"/>
      <c r="E4" s="210" t="n"/>
    </row>
    <row r="5" ht="15.6" customHeight="1">
      <c r="A5" s="23" t="n"/>
      <c r="B5" s="212" t="inlineStr">
        <is>
          <t xml:space="preserve">VALOR TOTAL A PAGAR </t>
        </is>
      </c>
      <c r="C5" s="212" t="inlineStr">
        <is>
          <t xml:space="preserve">FORNECEDORES ACORDOS </t>
        </is>
      </c>
      <c r="D5" s="212" t="inlineStr">
        <is>
          <t xml:space="preserve">PARCELAS </t>
        </is>
      </c>
      <c r="E5" s="55" t="n"/>
    </row>
    <row r="6" ht="15.6" customHeight="1">
      <c r="A6" s="25" t="n"/>
      <c r="B6" s="578">
        <f>SUM(E6:E6)</f>
        <v/>
      </c>
      <c r="C6" s="409" t="inlineStr">
        <is>
          <t>EXOMED</t>
        </is>
      </c>
      <c r="D6" s="409" t="inlineStr">
        <is>
          <t xml:space="preserve">Parc. 03/16 (Venc.dia 30) </t>
        </is>
      </c>
      <c r="E6" s="537" t="n">
        <v>5000</v>
      </c>
      <c r="F6" s="335" t="inlineStr">
        <is>
          <t>PAGO</t>
        </is>
      </c>
    </row>
    <row r="7" ht="15.6" customHeight="1">
      <c r="A7" s="25" t="n"/>
      <c r="B7" s="578">
        <f>SUM(E7:E7)</f>
        <v/>
      </c>
      <c r="C7" s="409" t="inlineStr">
        <is>
          <t>FARMARIM</t>
        </is>
      </c>
      <c r="D7" s="409" t="inlineStr">
        <is>
          <t>Parc. 08/12 (Venc. dia 25)</t>
        </is>
      </c>
      <c r="E7" s="537" t="n">
        <v>4548</v>
      </c>
      <c r="F7" s="335" t="inlineStr">
        <is>
          <t>PAGO</t>
        </is>
      </c>
    </row>
    <row r="8" ht="15.6" customHeight="1">
      <c r="A8" s="25" t="n"/>
      <c r="B8" s="578">
        <f>SUM(E8:E8)</f>
        <v/>
      </c>
      <c r="C8" s="409" t="inlineStr">
        <is>
          <t>FARMACE</t>
        </is>
      </c>
      <c r="D8" s="409" t="inlineStr">
        <is>
          <t>Parc. 04/47 (Venc. dia 30)</t>
        </is>
      </c>
      <c r="E8" s="537" t="n">
        <v>10986.13</v>
      </c>
      <c r="F8" s="335" t="inlineStr">
        <is>
          <t>PAGO</t>
        </is>
      </c>
    </row>
    <row r="9" ht="15.6" customHeight="1">
      <c r="A9" s="25" t="n"/>
      <c r="B9" s="578">
        <f>SUM(E9:E9)</f>
        <v/>
      </c>
      <c r="C9" s="409" t="inlineStr">
        <is>
          <t xml:space="preserve">TC EMPREEND (ALUGUEL) </t>
        </is>
      </c>
      <c r="D9" s="409" t="inlineStr">
        <is>
          <t>Parc. 01/16 (Venc. dia 30)</t>
        </is>
      </c>
      <c r="E9" s="537" t="n">
        <v>15546.77</v>
      </c>
      <c r="F9" s="335" t="inlineStr">
        <is>
          <t>PAGO</t>
        </is>
      </c>
    </row>
    <row r="10" ht="15.6" customHeight="1">
      <c r="A10" s="25" t="n"/>
      <c r="B10" s="578">
        <f>SUM(E10:E10)</f>
        <v/>
      </c>
      <c r="C10" s="409" t="inlineStr">
        <is>
          <t>TC EMPREEND (ADVOGADOS )</t>
        </is>
      </c>
      <c r="D10" s="409" t="inlineStr">
        <is>
          <t>Parc.01/09 (Venc. dia 02)</t>
        </is>
      </c>
      <c r="E10" s="537" t="n">
        <v>1243.74</v>
      </c>
      <c r="F10" s="335" t="inlineStr">
        <is>
          <t>PAGO</t>
        </is>
      </c>
    </row>
    <row r="11" ht="15.6" customHeight="1">
      <c r="A11" s="25" t="n"/>
      <c r="B11" s="578">
        <f>SUM(E11:E11)</f>
        <v/>
      </c>
      <c r="C11" s="409" t="inlineStr">
        <is>
          <t>GLOBAL</t>
        </is>
      </c>
      <c r="D11" s="409" t="inlineStr">
        <is>
          <t>Parc. 04/05 (Venc. dia 30)</t>
        </is>
      </c>
      <c r="E11" s="537" t="n">
        <v>5184</v>
      </c>
      <c r="F11" s="335" t="inlineStr">
        <is>
          <t>PAGO</t>
        </is>
      </c>
    </row>
    <row r="12">
      <c r="A12" s="27" t="n"/>
      <c r="B12" s="536">
        <f>SUM(E12:E12)</f>
        <v/>
      </c>
      <c r="C12" s="212" t="inlineStr">
        <is>
          <t>ANDBANK</t>
        </is>
      </c>
      <c r="D12" s="212" t="inlineStr">
        <is>
          <t>Parc. 53/58</t>
        </is>
      </c>
      <c r="E12" s="545" t="n">
        <v>67850.92</v>
      </c>
    </row>
    <row r="13" ht="15.6" customHeight="1">
      <c r="A13" s="25" t="n"/>
      <c r="B13" s="578">
        <f>SUM(E13:E13)</f>
        <v/>
      </c>
      <c r="C13" s="409" t="inlineStr">
        <is>
          <t>UNICRED</t>
        </is>
      </c>
      <c r="D13" s="409" t="inlineStr">
        <is>
          <t>Parc. 11/36 (Venc. dia 20)</t>
        </is>
      </c>
      <c r="E13" s="537" t="n">
        <v>24673.74</v>
      </c>
      <c r="F13" s="335" t="inlineStr">
        <is>
          <t>PAGO</t>
        </is>
      </c>
    </row>
    <row r="14" ht="15.6" customHeight="1">
      <c r="A14" s="25" t="n"/>
      <c r="B14" s="578">
        <f>SUM(E14:E14)</f>
        <v/>
      </c>
      <c r="C14" s="409" t="inlineStr">
        <is>
          <t>TAXA BANCARIA</t>
        </is>
      </c>
      <c r="D14" s="409" t="n"/>
      <c r="E14" s="537" t="n">
        <v>12.92</v>
      </c>
      <c r="F14" s="335" t="inlineStr">
        <is>
          <t>PAGO</t>
        </is>
      </c>
    </row>
    <row r="15" ht="27" customHeight="1">
      <c r="A15" s="25" t="n"/>
      <c r="B15" s="578">
        <f>SUM(E15:E15)</f>
        <v/>
      </c>
      <c r="C15" s="409" t="inlineStr">
        <is>
          <t>TARIFA ADIANTAMENTO A DEPOSITANTE</t>
        </is>
      </c>
      <c r="D15" s="409" t="n"/>
      <c r="E15" s="537" t="n">
        <v>20</v>
      </c>
      <c r="F15" s="335" t="inlineStr">
        <is>
          <t>PAGO</t>
        </is>
      </c>
    </row>
    <row r="16" ht="15.6" customHeight="1">
      <c r="A16" s="25" t="n"/>
      <c r="B16" s="536">
        <f>SUM(E16:E16)</f>
        <v/>
      </c>
      <c r="C16" s="212" t="inlineStr">
        <is>
          <t>COTA CAPitAL</t>
        </is>
      </c>
      <c r="D16" s="212" t="inlineStr">
        <is>
          <t>Parc. 10/10</t>
        </is>
      </c>
      <c r="E16" s="545" t="n">
        <v>2452.58</v>
      </c>
    </row>
    <row r="17" ht="15.6" customHeight="1">
      <c r="A17" s="25" t="n"/>
      <c r="B17" s="536">
        <f>SUM(E17:E17)</f>
        <v/>
      </c>
      <c r="C17" s="212" t="inlineStr">
        <is>
          <t>SICRED</t>
        </is>
      </c>
      <c r="D17" s="212" t="inlineStr">
        <is>
          <t>Parc. 42/60 (Venc. dia 25)</t>
        </is>
      </c>
      <c r="E17" s="545" t="n">
        <v>38374.44</v>
      </c>
    </row>
    <row r="18" ht="15.6" customHeight="1">
      <c r="A18" s="25" t="n"/>
      <c r="B18" s="578">
        <f>SUM(E18:E18)</f>
        <v/>
      </c>
      <c r="C18" s="409" t="inlineStr">
        <is>
          <t>SICRED 2</t>
        </is>
      </c>
      <c r="D18" s="409" t="inlineStr">
        <is>
          <t>Parc. 26/48 (Venc. dia 20)</t>
        </is>
      </c>
      <c r="E18" s="537" t="n">
        <v>21135.93</v>
      </c>
      <c r="F18" s="335" t="inlineStr">
        <is>
          <t>PAGO</t>
        </is>
      </c>
    </row>
    <row r="19" ht="15.6" customHeight="1">
      <c r="A19" s="25" t="n"/>
      <c r="B19" s="578">
        <f>SUM(E19:E19)</f>
        <v/>
      </c>
      <c r="C19" s="409" t="inlineStr">
        <is>
          <t>UNICRED 3</t>
        </is>
      </c>
      <c r="D19" s="409" t="inlineStr">
        <is>
          <t xml:space="preserve">Consorcio </t>
        </is>
      </c>
      <c r="E19" s="537" t="n">
        <v>2137.65</v>
      </c>
      <c r="F19" s="335" t="inlineStr">
        <is>
          <t>PAGO</t>
        </is>
      </c>
    </row>
    <row r="20" ht="15.6" customHeight="1">
      <c r="A20" s="25" t="n"/>
      <c r="B20" s="578">
        <f>SUM(E20:E20)</f>
        <v/>
      </c>
      <c r="C20" s="409" t="inlineStr">
        <is>
          <t>EMPRESTIMO - Sicred L</t>
        </is>
      </c>
      <c r="D20" s="409" t="inlineStr">
        <is>
          <t>Parc. 07/12 (Venc. dia 20)</t>
        </is>
      </c>
      <c r="E20" s="537" t="n">
        <v>14764.95</v>
      </c>
      <c r="F20" s="335" t="inlineStr">
        <is>
          <t>PAGO</t>
        </is>
      </c>
    </row>
    <row r="21" ht="15.6" customHeight="1">
      <c r="A21" s="25" t="n"/>
      <c r="B21" s="578">
        <f>SUM(E21:E21)</f>
        <v/>
      </c>
      <c r="C21" s="409" t="inlineStr">
        <is>
          <t>EMPRESTIMO 2 (R$100.000,00)</t>
        </is>
      </c>
      <c r="D21" s="409" t="inlineStr">
        <is>
          <t xml:space="preserve">(14/06/2024) Rodrigo - Terceiros </t>
        </is>
      </c>
      <c r="E21" s="537" t="n">
        <v>5000</v>
      </c>
      <c r="F21" s="335" t="inlineStr">
        <is>
          <t>PAGO</t>
        </is>
      </c>
    </row>
    <row r="22" ht="27" customHeight="1">
      <c r="A22" s="28" t="n"/>
      <c r="B22" s="578">
        <f>SUM(E22:E22)</f>
        <v/>
      </c>
      <c r="C22" s="409" t="inlineStr">
        <is>
          <t>EMPRESTIMO 3 (R$ 140.000,00)</t>
        </is>
      </c>
      <c r="D22" s="409" t="inlineStr">
        <is>
          <t xml:space="preserve">(04/2021, 03 e 04/2022) Aniedja - Terceiros </t>
        </is>
      </c>
      <c r="E22" s="537" t="n">
        <v>7075</v>
      </c>
      <c r="F22" s="335" t="inlineStr">
        <is>
          <t>PAGO</t>
        </is>
      </c>
    </row>
    <row r="23" ht="15.6" customHeight="1">
      <c r="A23" s="28" t="n"/>
      <c r="B23" s="578" t="n">
        <v>93000</v>
      </c>
      <c r="C23" s="409" t="inlineStr">
        <is>
          <t>EMPRESTIMO 4 (R$ 93.000,00)</t>
        </is>
      </c>
      <c r="D23" s="410" t="inlineStr">
        <is>
          <t>(30/06/2025) Aniedja - Terceiros  Juros 3%</t>
        </is>
      </c>
      <c r="E23" s="546" t="n">
        <v>2790</v>
      </c>
      <c r="F23" s="335" t="inlineStr">
        <is>
          <t>PAGO</t>
        </is>
      </c>
    </row>
    <row r="24" ht="15.6" customHeight="1">
      <c r="A24" s="28" t="n"/>
      <c r="B24" s="578">
        <f>SUM(E24)</f>
        <v/>
      </c>
      <c r="C24" s="409" t="inlineStr">
        <is>
          <t>Karla Patricia Pix024.269.144-75</t>
        </is>
      </c>
      <c r="D24" s="409" t="inlineStr">
        <is>
          <t>Parc. 03/03 (Venc. dia 09)</t>
        </is>
      </c>
      <c r="E24" s="546" t="n">
        <v>3888.88</v>
      </c>
      <c r="F24" s="335" t="inlineStr">
        <is>
          <t>PAGO</t>
        </is>
      </c>
    </row>
    <row r="25" ht="27" customHeight="1">
      <c r="A25" s="28" t="n"/>
      <c r="B25" s="578">
        <f>SUM(E25)</f>
        <v/>
      </c>
      <c r="C25" s="409" t="inlineStr">
        <is>
          <t>Karla Patricia (Advogados) Pix: 42.095.278/0001-30</t>
        </is>
      </c>
      <c r="D25" s="409" t="inlineStr">
        <is>
          <t>Parc. 03/03 (Venc. dia 09)</t>
        </is>
      </c>
      <c r="E25" s="546" t="n">
        <v>777.77</v>
      </c>
      <c r="F25" s="335" t="inlineStr">
        <is>
          <t>PAGO</t>
        </is>
      </c>
    </row>
    <row r="26" ht="15.6" customHeight="1">
      <c r="A26" s="28" t="n"/>
      <c r="B26" s="536" t="n"/>
      <c r="C26" s="212" t="inlineStr">
        <is>
          <t>DA FONTE</t>
        </is>
      </c>
      <c r="D26" s="212" t="inlineStr">
        <is>
          <t>Parc. 03/07 (Venc. dia 30)</t>
        </is>
      </c>
      <c r="E26" s="548" t="n">
        <v>10900</v>
      </c>
    </row>
    <row r="27" ht="15.6" customHeight="1">
      <c r="A27" s="28" t="n"/>
      <c r="B27" s="578" t="inlineStr">
        <is>
          <t xml:space="preserve"> </t>
        </is>
      </c>
      <c r="C27" s="409" t="inlineStr">
        <is>
          <t>ANIEDJA APORTE ALUGUEL</t>
        </is>
      </c>
      <c r="D27" s="409" t="inlineStr">
        <is>
          <t>APORTE ALUGUEL</t>
        </is>
      </c>
      <c r="E27" s="546" t="n">
        <v>13600</v>
      </c>
      <c r="F27" s="335" t="inlineStr">
        <is>
          <t>PAGO</t>
        </is>
      </c>
    </row>
    <row r="28" ht="15.6" customHeight="1">
      <c r="A28" s="28" t="n"/>
      <c r="B28" s="536" t="n">
        <v>15000</v>
      </c>
      <c r="C28" s="420" t="inlineStr">
        <is>
          <t>ME. SEG -  Segurança do Trabalho (SOS/LEAL )</t>
        </is>
      </c>
      <c r="D28" s="212" t="inlineStr">
        <is>
          <t>Parc. 01/10 (Venc. dia 30)</t>
        </is>
      </c>
      <c r="E28" s="548" t="n">
        <v>1500</v>
      </c>
    </row>
    <row r="29" ht="15.6" customHeight="1">
      <c r="A29" s="23" t="n"/>
      <c r="B29" s="215" t="inlineStr">
        <is>
          <t xml:space="preserve">TOTAL </t>
        </is>
      </c>
      <c r="C29" s="156" t="n"/>
      <c r="D29" s="156" t="n"/>
      <c r="E29" s="548" t="n"/>
    </row>
    <row r="30" ht="27.6" customHeight="1">
      <c r="A30" s="23" t="n"/>
      <c r="B30" s="549">
        <f>SUM(B6:B26)</f>
        <v/>
      </c>
      <c r="C30" s="218" t="inlineStr">
        <is>
          <t xml:space="preserve">TOTAL </t>
        </is>
      </c>
      <c r="D30" s="156" t="n"/>
      <c r="E30" s="550">
        <f>SUM(E6:E28)</f>
        <v/>
      </c>
    </row>
    <row r="31" ht="15.6" customHeight="1">
      <c r="A31" s="23" t="n"/>
      <c r="B31" s="72" t="n"/>
      <c r="C31" s="324" t="n"/>
    </row>
    <row r="32" ht="15.6" customHeight="1">
      <c r="A32" s="23" t="n"/>
      <c r="B32" s="72" t="n"/>
      <c r="C32" s="324" t="n"/>
    </row>
    <row r="33" ht="15.6" customHeight="1">
      <c r="A33" s="23" t="n"/>
      <c r="B33" s="72" t="n"/>
      <c r="C33" s="324" t="n"/>
    </row>
    <row r="34" ht="15.6" customHeight="1">
      <c r="A34" s="70" t="n"/>
      <c r="B34" s="23" t="n"/>
      <c r="C34" s="23" t="n"/>
      <c r="D34" s="23" t="n"/>
      <c r="E34" s="23" t="n"/>
    </row>
    <row r="35" ht="21" customHeight="1">
      <c r="A35" s="23" t="n"/>
      <c r="B35" s="483" t="n"/>
      <c r="D35" s="483" t="n"/>
      <c r="E35" s="483" t="n"/>
    </row>
    <row r="36" ht="15.6" customHeight="1">
      <c r="A36" s="23" t="n"/>
      <c r="B36" s="321" t="n"/>
      <c r="C36" s="322" t="n"/>
      <c r="D36" s="323" t="n"/>
      <c r="E36" s="25" t="n"/>
    </row>
    <row r="37" ht="15.6" customHeight="1">
      <c r="A37" s="23" t="n"/>
      <c r="B37" s="23" t="n"/>
      <c r="C37" s="23" t="n"/>
      <c r="D37" s="23" t="n"/>
      <c r="E37" s="23" t="n"/>
    </row>
    <row r="38" ht="15.6" customHeight="1">
      <c r="A38" s="23" t="n"/>
      <c r="B38" s="551" t="n"/>
      <c r="C38" s="25" t="n"/>
      <c r="D38" s="552" t="n"/>
      <c r="E38" s="25" t="n"/>
    </row>
    <row r="39" ht="15.6" customHeight="1">
      <c r="A39" s="23" t="n"/>
      <c r="B39" s="551" t="n"/>
      <c r="C39" s="25" t="n"/>
      <c r="D39" s="552" t="n"/>
      <c r="E39" s="25" t="n"/>
    </row>
    <row r="40" ht="15.6" customHeight="1">
      <c r="A40" s="23" t="n"/>
      <c r="B40" s="551" t="n"/>
      <c r="C40" s="25" t="n"/>
      <c r="D40" s="25" t="n"/>
      <c r="E40" s="26" t="n"/>
    </row>
    <row r="41" ht="15.6" customHeight="1">
      <c r="A41" s="29" t="n"/>
      <c r="B41" s="551" t="n"/>
      <c r="C41" s="25" t="n"/>
      <c r="D41" s="25" t="n"/>
      <c r="E41" s="25" t="n"/>
    </row>
    <row r="42" ht="15.6" customHeight="1">
      <c r="A42" s="29" t="n"/>
      <c r="B42" s="551" t="n"/>
      <c r="C42" s="25" t="n"/>
      <c r="D42" s="25" t="n"/>
      <c r="E42" s="25" t="n"/>
    </row>
    <row r="43" ht="15.6" customHeight="1">
      <c r="B43" s="551" t="n"/>
      <c r="C43" s="25" t="n"/>
      <c r="D43" s="25" t="n"/>
      <c r="E43" s="25" t="n"/>
    </row>
    <row r="44" ht="15.6" customHeight="1">
      <c r="B44" s="551" t="n"/>
      <c r="C44" s="25" t="n"/>
      <c r="D44" s="25" t="n"/>
      <c r="E44" s="25" t="n"/>
    </row>
    <row r="45" ht="15.6" customHeight="1">
      <c r="B45" s="551" t="n"/>
      <c r="C45" s="66" t="n"/>
      <c r="D45" s="66" t="n"/>
      <c r="E45" s="25" t="n"/>
    </row>
    <row r="46" ht="15.6" customHeight="1">
      <c r="B46" s="551" t="n"/>
      <c r="C46" s="25" t="n"/>
      <c r="D46" s="25" t="n"/>
      <c r="E46" s="27" t="n"/>
    </row>
    <row r="47" ht="15.6" customHeight="1">
      <c r="B47" s="551" t="n"/>
      <c r="C47" s="25" t="n"/>
      <c r="D47" s="25" t="n"/>
      <c r="E47" s="27" t="n"/>
    </row>
    <row r="48" ht="15.6" customHeight="1">
      <c r="B48" s="551" t="n"/>
      <c r="C48" s="25" t="n"/>
      <c r="D48" s="25" t="n"/>
      <c r="E48" s="25" t="n"/>
    </row>
    <row r="49" ht="15.6" customHeight="1">
      <c r="B49" s="551" t="n"/>
      <c r="C49" s="25" t="n"/>
      <c r="D49" s="25" t="n"/>
      <c r="E49" s="25" t="n"/>
    </row>
    <row r="50" ht="15.6" customHeight="1">
      <c r="B50" s="551" t="n"/>
      <c r="C50" s="25" t="n"/>
      <c r="D50" s="25" t="n"/>
      <c r="E50" s="25" t="n"/>
    </row>
    <row r="51" ht="15.6" customHeight="1">
      <c r="B51" s="551" t="n"/>
      <c r="C51" s="25" t="n"/>
      <c r="D51" s="25" t="n"/>
      <c r="E51" s="25" t="n"/>
    </row>
    <row r="52" ht="15.6" customHeight="1">
      <c r="B52" s="551" t="n"/>
      <c r="C52" s="25" t="n"/>
      <c r="D52" s="25" t="n"/>
      <c r="E52" s="25" t="n"/>
    </row>
    <row r="53" ht="15.6" customHeight="1">
      <c r="B53" s="551" t="n"/>
      <c r="C53" s="25" t="n"/>
      <c r="D53" s="25" t="n"/>
      <c r="E53" s="25" t="n"/>
    </row>
    <row r="54" ht="15.6" customHeight="1">
      <c r="B54" s="551" t="n"/>
      <c r="C54" s="25" t="n"/>
      <c r="D54" s="25" t="n"/>
      <c r="E54" s="25" t="n"/>
    </row>
    <row r="55" ht="15.6" customHeight="1">
      <c r="B55" s="551" t="n"/>
      <c r="C55" s="25" t="n"/>
      <c r="D55" s="25" t="n"/>
      <c r="E55" s="25" t="n"/>
    </row>
    <row r="56" ht="15.6" customHeight="1">
      <c r="B56" s="553" t="n"/>
      <c r="C56" s="28" t="n"/>
      <c r="D56" s="28" t="n"/>
      <c r="E56" s="28" t="n"/>
    </row>
    <row r="57" ht="15.6" customHeight="1">
      <c r="B57" s="554" t="n"/>
      <c r="C57" s="28" t="n"/>
      <c r="D57" s="28" t="n"/>
      <c r="E57" s="28" t="n"/>
    </row>
    <row r="58" ht="15.6" customHeight="1">
      <c r="B58" s="555" t="n"/>
      <c r="C58" s="69" t="n"/>
      <c r="D58" s="69" t="n"/>
      <c r="E58" s="23" t="n"/>
    </row>
    <row r="59" ht="15.6" customHeight="1">
      <c r="B59" s="23" t="n"/>
      <c r="C59" s="69" t="n"/>
      <c r="D59" s="69" t="n"/>
      <c r="E59" s="23" t="n"/>
    </row>
    <row r="60" ht="15.6" customHeight="1">
      <c r="B60" s="23" t="n"/>
      <c r="C60" s="69" t="n"/>
      <c r="D60" s="69" t="n"/>
      <c r="E60" s="23" t="n"/>
    </row>
    <row r="61" ht="15.6" customHeight="1">
      <c r="B61" s="23" t="n"/>
      <c r="C61" s="69" t="n"/>
      <c r="D61" s="69" t="n"/>
      <c r="E61" s="23" t="n"/>
    </row>
    <row r="62" ht="15.6" customHeight="1">
      <c r="B62" s="23" t="n"/>
      <c r="C62" s="69" t="n"/>
      <c r="D62" s="69" t="n"/>
      <c r="E62" s="23" t="n"/>
    </row>
    <row r="63" ht="15.6" customHeight="1">
      <c r="B63" s="23" t="n"/>
      <c r="C63" s="23" t="n"/>
      <c r="D63" s="23" t="n"/>
      <c r="E63" s="23" t="n"/>
    </row>
    <row r="64" ht="15.6" customHeight="1">
      <c r="B64" s="23" t="n"/>
      <c r="C64" s="23" t="n"/>
      <c r="D64" s="23" t="n"/>
      <c r="E64" s="23" t="n"/>
    </row>
    <row r="65" ht="15.6" customHeight="1">
      <c r="B65" s="23" t="n"/>
      <c r="C65" s="23" t="n"/>
      <c r="D65" s="23" t="n"/>
      <c r="E65" s="23" t="n"/>
    </row>
    <row r="66" ht="15.6" customHeight="1">
      <c r="B66" s="23" t="n"/>
      <c r="C66" s="23" t="n"/>
      <c r="D66" s="23" t="n"/>
      <c r="E66" s="23" t="n"/>
    </row>
    <row r="67" ht="15.6" customHeight="1">
      <c r="B67" s="23" t="n"/>
      <c r="C67" s="23" t="n"/>
      <c r="D67" s="23" t="n"/>
      <c r="E67" s="23" t="n"/>
    </row>
    <row r="68" ht="15.6" customHeight="1">
      <c r="B68" s="484" t="n"/>
      <c r="D68" s="484" t="n"/>
      <c r="E68" s="23" t="n"/>
    </row>
    <row r="69" ht="15.6" customHeight="1">
      <c r="B69" s="28" t="n"/>
      <c r="C69" s="553" t="n"/>
      <c r="D69" s="553" t="n"/>
      <c r="E69" s="23" t="n"/>
    </row>
    <row r="70" ht="15.6" customHeight="1">
      <c r="B70" s="28" t="n"/>
      <c r="C70" s="553" t="n"/>
      <c r="D70" s="553" t="n"/>
      <c r="E70" s="29" t="n"/>
    </row>
    <row r="71" ht="15.6" customHeight="1">
      <c r="B71" s="28" t="n"/>
      <c r="C71" s="556" t="n"/>
      <c r="D71" s="556" t="n"/>
      <c r="E71" s="29" t="n"/>
    </row>
  </sheetData>
  <autoFilter ref="B1:F30"/>
  <mergeCells count="3">
    <mergeCell ref="B35:C35"/>
    <mergeCell ref="B2:C2"/>
    <mergeCell ref="B68:C68"/>
  </mergeCells>
  <conditionalFormatting sqref="B2:B30">
    <cfRule type="duplicateValues" priority="1" dxfId="0" stopIfTrue="0"/>
  </conditionalFormatting>
  <conditionalFormatting sqref="C2:C30">
    <cfRule type="duplicateValues" priority="2" dxfId="0" stopIfTrue="0"/>
  </conditionalFormatting>
  <conditionalFormatting sqref="D2:D30">
    <cfRule type="duplicateValues" priority="3" dxfId="0" stopIfTrue="0"/>
  </conditionalFormatting>
  <conditionalFormatting sqref="E2:E30">
    <cfRule type="duplicateValues" priority="4" dxfId="0" stopIfTrue="0"/>
  </conditionalFormatting>
  <conditionalFormatting sqref="F2:F30">
    <cfRule type="duplicateValues" priority="5" dxfId="0" stopIfTrue="0"/>
  </conditionalFormatting>
  <pageMargins left="0.25" right="0.25" top="0.75" bottom="0.75" header="0.3" footer="0.3"/>
  <pageSetup orientation="landscape" paperSize="9" fitToHeight="0" horizontalDpi="0" verticalDpi="0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30" customWidth="1" min="1" max="1"/>
    <col width="12" customWidth="1" min="2" max="2"/>
    <col width="12" customWidth="1" min="3" max="3"/>
  </cols>
  <sheetData>
    <row r="1">
      <c r="A1" s="579" t="inlineStr">
        <is>
          <t>Aba</t>
        </is>
      </c>
      <c r="B1" s="579" t="inlineStr">
        <is>
          <t>Linhas</t>
        </is>
      </c>
      <c r="C1" s="579" t="inlineStr">
        <is>
          <t>Colunas</t>
        </is>
      </c>
    </row>
    <row r="2">
      <c r="A2" t="inlineStr">
        <is>
          <t>PLANILHA ATRAS. JAN. A JUL 2025</t>
        </is>
      </c>
      <c r="B2" t="n">
        <v>263</v>
      </c>
      <c r="C2" t="n">
        <v>12</v>
      </c>
    </row>
    <row r="3">
      <c r="A3" t="inlineStr">
        <is>
          <t xml:space="preserve">PLANILHA ACORDO </t>
        </is>
      </c>
      <c r="B3" t="n">
        <v>48</v>
      </c>
      <c r="C3" t="n">
        <v>47</v>
      </c>
    </row>
    <row r="4">
      <c r="A4" t="inlineStr">
        <is>
          <t>PLANILHA PAGTOS JULHO 2025</t>
        </is>
      </c>
      <c r="B4" t="n">
        <v>223</v>
      </c>
      <c r="C4" t="n">
        <v>9</v>
      </c>
    </row>
    <row r="5">
      <c r="A5" t="inlineStr">
        <is>
          <t>PLANILHA PAGTOS ACORDOS FORN.</t>
        </is>
      </c>
      <c r="B5" t="n">
        <v>29</v>
      </c>
      <c r="C5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SOSrim Caruaru</dc:creator>
  <dcterms:created xmlns:dcterms="http://purl.org/dc/terms/" xmlns:xsi="http://www.w3.org/2001/XMLSchema-instance" xsi:type="dcterms:W3CDTF">2025-06-26T19:24:39Z</dcterms:created>
  <dcterms:modified xmlns:dcterms="http://purl.org/dc/terms/" xmlns:xsi="http://www.w3.org/2001/XMLSchema-instance" xsi:type="dcterms:W3CDTF">2025-08-12T15:46:35Z</dcterms:modified>
  <cp:lastModifiedBy>SOSrim Caruaru</cp:lastModifiedBy>
  <cp:lastPrinted>2025-07-21T12:52:54Z</cp:lastPrinted>
</cp:coreProperties>
</file>