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spen/Documents/GitHub/pacific_OWED_seabird_prioritization/data/"/>
    </mc:Choice>
  </mc:AlternateContent>
  <xr:revisionPtr revIDLastSave="0" documentId="8_{D1D3409C-F822-CB40-A14B-27CB0CB0354A}" xr6:coauthVersionLast="47" xr6:coauthVersionMax="47" xr10:uidLastSave="{00000000-0000-0000-0000-000000000000}"/>
  <bookViews>
    <workbookView xWindow="0" yWindow="740" windowWidth="18720" windowHeight="24260" activeTab="2" xr2:uid="{D8063012-EE70-9D44-9DD0-A67FE0C80ACE}"/>
  </bookViews>
  <sheets>
    <sheet name="crossref list" sheetId="29" r:id="rId1"/>
    <sheet name="legend for crossref list" sheetId="30" r:id="rId2"/>
    <sheet name="master tab (current)" sheetId="15" r:id="rId3"/>
    <sheet name="backup of master for comparison" sheetId="31" r:id="rId4"/>
    <sheet name="Emma_sheet" sheetId="28" r:id="rId5"/>
    <sheet name="Dena_sheet" sheetId="27" r:id="rId6"/>
    <sheet name="total spatial output oct 12 23" sheetId="17" r:id="rId7"/>
    <sheet name="exclude" sheetId="18" r:id="rId8"/>
    <sheet name="include" sheetId="19" r:id="rId9"/>
    <sheet name="low" sheetId="20" r:id="rId10"/>
    <sheet name="&gt;.01%" sheetId="21" r:id="rId11"/>
    <sheet name="moderate" sheetId="23" r:id="rId12"/>
    <sheet name="high cd" sheetId="24" r:id="rId13"/>
    <sheet name="high" sheetId="25" r:id="rId14"/>
    <sheet name="extreme" sheetId="26" r:id="rId15"/>
    <sheet name="Regional Species list and notes" sheetId="16" r:id="rId16"/>
    <sheet name="test sheet" sheetId="10" r:id="rId17"/>
    <sheet name="All species, incl. Emma's" sheetId="4" r:id="rId18"/>
    <sheet name="test for new approach" sheetId="11" r:id="rId19"/>
    <sheet name="props using extract_old" sheetId="1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94" i="31" l="1"/>
  <c r="AK94" i="31"/>
  <c r="AM93" i="31"/>
  <c r="AK93" i="31"/>
  <c r="AM92" i="31"/>
  <c r="AK92" i="31"/>
  <c r="AM91" i="31"/>
  <c r="AK91" i="31"/>
  <c r="AM90" i="31"/>
  <c r="AK90" i="31"/>
  <c r="AM89" i="31"/>
  <c r="AK89" i="31"/>
  <c r="AK88" i="31"/>
  <c r="AK87" i="31"/>
  <c r="AM86" i="31"/>
  <c r="AK86" i="31"/>
  <c r="AM85" i="31"/>
  <c r="AK85" i="31"/>
  <c r="AK84" i="31"/>
  <c r="AK83" i="31"/>
  <c r="AM82" i="31"/>
  <c r="AK82" i="31"/>
  <c r="AM81" i="31"/>
  <c r="AK81" i="31"/>
  <c r="AM80" i="31"/>
  <c r="AK80" i="31"/>
  <c r="AM79" i="31"/>
  <c r="AK79" i="31"/>
  <c r="AM78" i="31"/>
  <c r="AK78" i="31"/>
  <c r="AM77" i="31"/>
  <c r="AK77" i="31"/>
  <c r="AM76" i="31"/>
  <c r="AK76" i="31"/>
  <c r="AM75" i="31"/>
  <c r="AK75" i="31"/>
  <c r="AM74" i="31"/>
  <c r="AK74" i="31"/>
  <c r="AM73" i="31"/>
  <c r="AK73" i="31"/>
  <c r="AK72" i="31"/>
  <c r="AM71" i="31"/>
  <c r="AK71" i="31"/>
  <c r="AM70" i="31"/>
  <c r="AK70" i="31"/>
  <c r="AM69" i="31"/>
  <c r="AK69" i="31"/>
  <c r="AM68" i="31"/>
  <c r="AK68" i="31"/>
  <c r="AM67" i="31"/>
  <c r="AK67" i="31"/>
  <c r="AM66" i="31"/>
  <c r="AK66" i="31"/>
  <c r="AM65" i="31"/>
  <c r="AK65" i="31"/>
  <c r="AM64" i="31"/>
  <c r="AK64" i="31"/>
  <c r="AM44" i="31"/>
  <c r="AK44" i="31"/>
  <c r="AM54" i="31"/>
  <c r="AK54" i="31"/>
  <c r="AM58" i="31"/>
  <c r="AK58" i="31"/>
  <c r="AM31" i="31"/>
  <c r="AK31" i="31"/>
  <c r="AM30" i="31"/>
  <c r="AK30" i="31"/>
  <c r="AM29" i="31"/>
  <c r="AK29" i="31"/>
  <c r="AM47" i="31"/>
  <c r="AK47" i="31"/>
  <c r="AK63" i="31"/>
  <c r="AM51" i="31"/>
  <c r="AK51" i="31"/>
  <c r="AM45" i="31"/>
  <c r="AK45" i="31"/>
  <c r="AM28" i="31"/>
  <c r="AK28" i="31"/>
  <c r="AM35" i="31"/>
  <c r="AK35" i="31"/>
  <c r="AM46" i="31"/>
  <c r="AK46" i="31"/>
  <c r="AM53" i="31"/>
  <c r="AK53" i="31"/>
  <c r="AM43" i="31"/>
  <c r="AK43" i="31"/>
  <c r="AK62" i="31"/>
  <c r="AM38" i="31"/>
  <c r="AK38" i="31"/>
  <c r="AM37" i="31"/>
  <c r="AK37" i="31"/>
  <c r="AM34" i="31"/>
  <c r="AK34" i="31"/>
  <c r="AK57" i="31"/>
  <c r="AM3" i="31"/>
  <c r="AK3" i="31"/>
  <c r="AM49" i="31"/>
  <c r="AK49" i="31"/>
  <c r="AM42" i="31"/>
  <c r="AK42" i="31"/>
  <c r="AM56" i="31"/>
  <c r="AK56" i="31"/>
  <c r="AM55" i="31"/>
  <c r="AK55" i="31"/>
  <c r="AM24" i="31"/>
  <c r="AK24" i="31"/>
  <c r="AM23" i="31"/>
  <c r="AK23" i="31"/>
  <c r="AK48" i="31"/>
  <c r="AM21" i="31"/>
  <c r="AK21" i="31"/>
  <c r="AM20" i="31"/>
  <c r="AK20" i="31"/>
  <c r="AM61" i="31"/>
  <c r="AK61" i="31"/>
  <c r="AM60" i="31"/>
  <c r="AK60" i="31"/>
  <c r="AM59" i="31"/>
  <c r="AK59" i="31"/>
  <c r="AM8" i="31"/>
  <c r="AK8" i="31"/>
  <c r="AM12" i="31"/>
  <c r="AK12" i="31"/>
  <c r="AM19" i="31"/>
  <c r="AK19" i="31"/>
  <c r="AM4" i="31"/>
  <c r="AK4" i="31"/>
  <c r="AK41" i="31"/>
  <c r="AM40" i="31"/>
  <c r="AK40" i="31"/>
  <c r="AM39" i="31"/>
  <c r="AK39" i="31"/>
  <c r="AM7" i="31"/>
  <c r="AK7" i="31"/>
  <c r="AK9" i="31"/>
  <c r="AM18" i="31"/>
  <c r="AK18" i="31"/>
  <c r="AM17" i="31"/>
  <c r="AK17" i="31"/>
  <c r="AM36" i="31"/>
  <c r="AK36" i="31"/>
  <c r="AM22" i="31"/>
  <c r="AK22" i="31"/>
  <c r="AM52" i="31"/>
  <c r="AK52" i="31"/>
  <c r="AM2" i="31"/>
  <c r="AK2" i="31"/>
  <c r="AM10" i="31"/>
  <c r="AK10" i="31"/>
  <c r="AK11" i="31"/>
  <c r="AM33" i="31"/>
  <c r="AK33" i="31"/>
  <c r="AM32" i="31"/>
  <c r="AK32" i="31"/>
  <c r="AM16" i="31"/>
  <c r="AK16" i="31"/>
  <c r="AM50" i="31"/>
  <c r="AK50" i="31"/>
  <c r="AM5" i="31"/>
  <c r="AK5" i="31"/>
  <c r="AM6" i="31"/>
  <c r="AK6" i="31"/>
  <c r="AM15" i="31"/>
  <c r="AK15" i="31"/>
  <c r="AM14" i="31"/>
  <c r="AK14" i="31"/>
  <c r="AM13" i="31"/>
  <c r="AK13" i="31"/>
  <c r="AK27" i="31"/>
  <c r="AM26" i="31"/>
  <c r="AK26" i="31"/>
  <c r="AM25" i="31"/>
  <c r="AK25" i="31"/>
  <c r="AK10" i="15"/>
  <c r="AK34" i="15"/>
  <c r="AK35" i="15"/>
  <c r="AK90" i="15"/>
  <c r="AK91" i="15"/>
  <c r="AK92" i="15"/>
  <c r="AK93" i="15"/>
  <c r="AK94" i="15"/>
  <c r="AK88" i="15"/>
  <c r="AK89" i="15"/>
  <c r="AK2" i="15"/>
  <c r="AK3" i="15"/>
  <c r="AK4" i="15"/>
  <c r="AK27" i="15"/>
  <c r="AK43" i="15"/>
  <c r="AK87" i="15"/>
  <c r="AK6" i="15"/>
  <c r="AK7" i="15"/>
  <c r="AK56" i="15"/>
  <c r="AK9" i="15"/>
  <c r="AK30" i="15"/>
  <c r="AK41" i="15"/>
  <c r="AK61" i="15"/>
  <c r="AK5" i="15"/>
  <c r="AK85" i="15"/>
  <c r="AK86" i="15"/>
  <c r="AK16" i="15"/>
  <c r="AK80" i="15"/>
  <c r="AK81" i="15"/>
  <c r="AK44" i="15"/>
  <c r="AK22" i="15"/>
  <c r="AK82" i="15"/>
  <c r="AK36" i="15"/>
  <c r="AK83" i="15"/>
  <c r="AK84" i="15"/>
  <c r="AK55" i="15"/>
  <c r="AK54" i="15"/>
  <c r="AK51" i="15"/>
  <c r="AK40" i="15"/>
  <c r="AK78" i="15"/>
  <c r="AK79" i="15"/>
  <c r="AK38" i="15"/>
  <c r="AK47" i="15"/>
  <c r="AK73" i="15"/>
  <c r="AK74" i="15"/>
  <c r="AK29" i="15"/>
  <c r="AK12" i="15"/>
  <c r="AK11" i="15"/>
  <c r="AK46" i="15"/>
  <c r="AK42" i="15"/>
  <c r="AK23" i="15"/>
  <c r="AK20" i="15"/>
  <c r="AK21" i="15"/>
  <c r="AK37" i="15"/>
  <c r="AK13" i="15"/>
  <c r="AK18" i="15"/>
  <c r="AK57" i="15"/>
  <c r="AK75" i="15"/>
  <c r="AK76" i="15"/>
  <c r="AK77" i="15"/>
  <c r="AK26" i="15"/>
  <c r="AK39" i="15"/>
  <c r="AK28" i="15"/>
  <c r="AK17" i="15"/>
  <c r="AK45" i="15"/>
  <c r="AK19" i="15"/>
  <c r="AK72" i="15"/>
  <c r="AK48" i="15"/>
  <c r="AK53" i="15"/>
  <c r="AK24" i="15"/>
  <c r="AK25" i="15"/>
  <c r="AK63" i="15"/>
  <c r="AK66" i="15"/>
  <c r="AK67" i="15"/>
  <c r="AK68" i="15"/>
  <c r="AK69" i="15"/>
  <c r="AK70" i="15"/>
  <c r="AK71" i="15"/>
  <c r="AK14" i="15"/>
  <c r="AK31" i="15"/>
  <c r="AK32" i="15"/>
  <c r="AK33" i="15"/>
  <c r="AK64" i="15"/>
  <c r="AK65" i="15"/>
  <c r="AK8" i="15"/>
  <c r="AK15" i="15"/>
  <c r="AK59" i="15"/>
  <c r="AK60" i="15"/>
  <c r="AK52" i="15"/>
  <c r="AK49" i="15"/>
  <c r="AK50" i="15"/>
  <c r="AK62" i="15"/>
  <c r="AK58" i="15"/>
  <c r="AL8" i="10"/>
  <c r="AL7" i="10"/>
  <c r="AL6" i="10"/>
  <c r="AL5" i="10"/>
  <c r="AL4" i="10"/>
  <c r="AL90" i="10"/>
  <c r="AL89" i="10"/>
  <c r="AL94" i="10"/>
  <c r="AL88" i="10"/>
  <c r="AL82" i="10"/>
  <c r="AL81" i="10"/>
  <c r="AL78" i="10"/>
  <c r="AL76" i="10"/>
  <c r="AL75" i="10"/>
  <c r="AL73" i="10"/>
  <c r="AL72" i="10"/>
  <c r="AL71" i="10"/>
  <c r="AL70" i="10"/>
  <c r="AL68" i="10"/>
  <c r="AL67" i="10"/>
  <c r="AL66" i="10"/>
  <c r="AL65" i="10"/>
  <c r="AL64" i="10"/>
  <c r="AL86" i="10"/>
  <c r="AL85" i="10"/>
  <c r="AL84" i="10"/>
  <c r="AL63" i="10"/>
  <c r="AL42" i="10"/>
  <c r="AL41" i="10"/>
  <c r="AL40" i="10"/>
  <c r="AL39" i="10"/>
  <c r="AL38" i="10"/>
  <c r="AL37" i="10"/>
  <c r="AL48" i="10"/>
  <c r="AL47" i="10"/>
  <c r="AL36" i="10"/>
  <c r="AL35" i="10"/>
  <c r="AL18" i="10"/>
  <c r="AL50" i="10"/>
  <c r="AL34" i="10"/>
  <c r="AL46" i="10"/>
  <c r="AL51" i="10"/>
  <c r="AL32" i="10"/>
  <c r="AL45" i="10"/>
  <c r="AL33" i="10"/>
  <c r="AL44" i="10"/>
  <c r="AL49" i="10"/>
  <c r="AL31" i="10"/>
  <c r="AL62" i="10"/>
  <c r="AL61" i="10"/>
  <c r="AL60" i="10"/>
  <c r="AL59" i="10"/>
  <c r="AL58" i="10"/>
  <c r="AL57" i="10"/>
  <c r="AL56" i="10"/>
  <c r="AL12" i="10"/>
  <c r="AL11" i="10"/>
  <c r="AL10" i="10"/>
  <c r="AL9" i="10"/>
  <c r="AL17" i="10"/>
  <c r="AL52" i="10"/>
  <c r="AL80" i="10"/>
  <c r="AL79" i="10"/>
  <c r="AL16" i="10"/>
  <c r="AL43" i="10"/>
  <c r="AL15" i="10"/>
  <c r="AL14" i="10"/>
  <c r="AL13" i="10"/>
  <c r="AL30" i="10"/>
  <c r="AL29" i="10"/>
  <c r="AL28" i="10"/>
  <c r="AL27" i="10"/>
  <c r="AL26" i="10"/>
  <c r="AL25" i="10"/>
  <c r="AL24" i="10"/>
  <c r="AL23" i="10"/>
  <c r="AL22" i="10"/>
  <c r="AL21" i="10"/>
  <c r="AL20" i="10"/>
  <c r="AL19" i="10"/>
  <c r="AK11" i="25"/>
  <c r="AK9" i="25"/>
  <c r="AK41" i="25"/>
  <c r="AK40" i="25"/>
  <c r="AK15" i="25"/>
  <c r="AK14" i="25"/>
  <c r="AK10" i="25"/>
  <c r="AK7" i="25"/>
  <c r="AK4" i="25"/>
  <c r="AK26" i="25"/>
  <c r="AK25" i="25"/>
  <c r="AK13" i="26"/>
  <c r="AK8" i="25"/>
  <c r="AK12" i="26"/>
  <c r="AK11" i="26"/>
  <c r="AK2" i="25"/>
  <c r="AK18" i="25"/>
  <c r="AK16" i="25"/>
  <c r="AK22" i="25"/>
  <c r="AK7" i="26"/>
  <c r="AK23" i="25"/>
  <c r="AK5" i="25"/>
  <c r="AK17" i="25"/>
  <c r="AK3" i="25"/>
  <c r="AK38" i="25"/>
  <c r="AK39" i="25"/>
  <c r="AK6" i="26"/>
  <c r="AK27" i="25"/>
  <c r="AK12" i="25"/>
  <c r="AK37" i="25"/>
  <c r="AK5" i="26"/>
  <c r="AK4" i="26"/>
  <c r="AK3" i="26"/>
  <c r="AK24" i="25"/>
  <c r="AK21" i="25"/>
  <c r="AK20" i="25"/>
  <c r="AK13" i="25"/>
  <c r="AK36" i="25"/>
  <c r="AK19" i="25"/>
  <c r="AK35" i="25"/>
  <c r="AK34" i="25"/>
  <c r="AK2" i="26"/>
  <c r="AK33" i="25"/>
  <c r="AK32" i="25"/>
  <c r="AK31" i="25"/>
  <c r="AK30" i="25"/>
  <c r="AK29" i="25"/>
  <c r="AK47" i="24"/>
  <c r="AK48" i="24"/>
  <c r="AK49" i="24"/>
  <c r="AK50" i="24"/>
  <c r="AK51" i="24"/>
  <c r="AK52" i="24"/>
  <c r="AK53" i="24"/>
  <c r="AK3" i="24"/>
  <c r="AK4" i="24"/>
  <c r="AK5" i="24"/>
  <c r="AK6" i="24"/>
  <c r="AK7" i="24"/>
  <c r="AK8" i="24"/>
  <c r="AK9" i="24"/>
  <c r="AK10" i="24"/>
  <c r="AK11" i="24"/>
  <c r="AK12" i="24"/>
  <c r="AK13" i="24"/>
  <c r="AK14" i="24"/>
  <c r="AK15" i="24"/>
  <c r="AK16" i="24"/>
  <c r="AK17" i="24"/>
  <c r="AK18" i="24"/>
  <c r="AK19" i="24"/>
  <c r="AK20" i="24"/>
  <c r="AK21" i="24"/>
  <c r="AK22" i="24"/>
  <c r="AK23" i="24"/>
  <c r="AK24" i="24"/>
  <c r="AK25" i="24"/>
  <c r="AK27" i="24"/>
  <c r="AK28" i="24"/>
  <c r="AK29" i="24"/>
  <c r="AK30" i="24"/>
  <c r="AK31" i="24"/>
  <c r="AK32" i="24"/>
  <c r="AK36" i="24"/>
  <c r="AK37" i="24"/>
  <c r="AK38" i="24"/>
  <c r="AK39" i="24"/>
  <c r="AK40" i="24"/>
  <c r="AK41" i="24"/>
  <c r="AK42" i="24"/>
  <c r="AK43" i="24"/>
  <c r="AK44" i="24"/>
  <c r="AK45" i="24"/>
  <c r="AK46" i="24"/>
  <c r="AK19" i="21"/>
  <c r="AK18" i="21"/>
  <c r="AK4" i="21"/>
  <c r="AK3" i="21"/>
  <c r="AK16" i="21"/>
  <c r="AK14" i="21"/>
  <c r="AK60" i="21"/>
  <c r="AK59" i="21"/>
  <c r="AK29" i="21"/>
  <c r="AK28" i="21"/>
  <c r="AK15" i="21"/>
  <c r="AK23" i="21"/>
  <c r="AK22" i="21"/>
  <c r="AK12" i="21"/>
  <c r="AK7" i="21"/>
  <c r="AK40" i="21"/>
  <c r="AK39" i="21"/>
  <c r="AK20" i="21"/>
  <c r="AK13" i="21"/>
  <c r="AK8" i="21"/>
  <c r="AK2" i="21"/>
  <c r="AK5" i="21"/>
  <c r="AK32" i="21"/>
  <c r="AK30" i="21"/>
  <c r="AK36" i="21"/>
  <c r="AK17" i="21"/>
  <c r="AK37" i="21"/>
  <c r="AK10" i="21"/>
  <c r="AK31" i="21"/>
  <c r="AK6" i="21"/>
  <c r="AK55" i="21"/>
  <c r="AK54" i="21"/>
  <c r="AK53" i="21"/>
  <c r="AK41" i="21"/>
  <c r="AK21" i="21"/>
  <c r="AK52" i="21"/>
  <c r="AK27" i="21"/>
  <c r="AK26" i="21"/>
  <c r="AK25" i="21"/>
  <c r="AK38" i="21"/>
  <c r="AK35" i="21"/>
  <c r="AK34" i="21"/>
  <c r="AK24" i="21"/>
  <c r="AK51" i="21"/>
  <c r="AK33" i="21"/>
  <c r="AK50" i="21"/>
  <c r="AK49" i="21"/>
  <c r="AK48" i="21"/>
  <c r="AK47" i="21"/>
  <c r="AK46" i="21"/>
  <c r="AK45" i="21"/>
  <c r="AK44" i="21"/>
  <c r="AK43" i="21"/>
  <c r="AK7" i="23"/>
  <c r="AK6" i="23"/>
  <c r="AK4" i="23"/>
  <c r="AK5" i="23"/>
  <c r="AK3" i="23"/>
  <c r="AK2" i="23"/>
  <c r="AM94" i="15"/>
  <c r="AM93" i="15"/>
  <c r="AM92" i="15"/>
  <c r="AM91" i="15"/>
  <c r="AM90" i="15"/>
  <c r="AM71" i="15"/>
  <c r="AM33" i="15"/>
  <c r="AM32" i="15"/>
  <c r="AM31" i="15"/>
  <c r="AM67" i="15"/>
  <c r="AM69" i="15"/>
  <c r="AM68" i="15"/>
  <c r="AM66" i="15"/>
  <c r="AM74" i="15"/>
  <c r="AM73" i="15"/>
  <c r="AM45" i="15"/>
  <c r="AM28" i="15"/>
  <c r="AM17" i="15"/>
  <c r="AM19" i="15"/>
  <c r="AM82" i="15"/>
  <c r="AM41" i="15"/>
  <c r="AM89" i="15"/>
  <c r="AM6" i="15"/>
  <c r="AM5" i="15"/>
  <c r="AM30" i="15"/>
  <c r="AM7" i="15"/>
  <c r="AM16" i="15"/>
  <c r="AM61" i="15"/>
  <c r="AM9" i="15"/>
  <c r="AM3" i="15"/>
  <c r="AM2" i="15"/>
  <c r="AM25" i="15"/>
  <c r="AM53" i="15"/>
  <c r="AM24" i="15"/>
  <c r="AM63" i="15"/>
  <c r="AM35" i="15"/>
  <c r="AM34" i="15"/>
  <c r="AM27" i="15"/>
  <c r="AM43" i="15"/>
  <c r="AM78" i="15"/>
  <c r="AM46" i="15"/>
  <c r="AM47" i="15"/>
  <c r="AM75" i="15"/>
  <c r="AM37" i="15"/>
  <c r="AM38" i="15"/>
  <c r="AM81" i="15"/>
  <c r="AM57" i="15"/>
  <c r="AM80" i="15"/>
  <c r="AM79" i="15"/>
  <c r="AM13" i="15"/>
  <c r="AM21" i="15"/>
  <c r="AM20" i="15"/>
  <c r="AM11" i="15"/>
  <c r="AM12" i="15"/>
  <c r="AM76" i="15"/>
  <c r="AM77" i="15"/>
  <c r="AM42" i="15"/>
  <c r="AM29" i="15"/>
  <c r="AM23" i="15"/>
  <c r="AM18" i="15"/>
  <c r="AM39" i="15"/>
  <c r="AM40" i="15"/>
  <c r="AM85" i="15"/>
  <c r="AM86" i="15"/>
  <c r="AM70" i="15"/>
  <c r="AM51" i="15"/>
  <c r="AM54" i="15"/>
  <c r="AM55" i="15"/>
  <c r="AM49" i="15"/>
  <c r="AM64" i="15"/>
  <c r="AM15" i="15"/>
  <c r="AM65" i="15"/>
  <c r="AM8" i="15"/>
  <c r="AM62" i="15"/>
  <c r="AM60" i="15"/>
  <c r="AM58" i="15"/>
  <c r="AM59" i="15"/>
  <c r="AM50" i="15"/>
  <c r="AM52" i="15"/>
  <c r="AM10" i="15"/>
</calcChain>
</file>

<file path=xl/sharedStrings.xml><?xml version="1.0" encoding="utf-8"?>
<sst xmlns="http://schemas.openxmlformats.org/spreadsheetml/2006/main" count="14867" uniqueCount="880">
  <si>
    <t>proportion_calls</t>
  </si>
  <si>
    <t>logprop</t>
  </si>
  <si>
    <t>ANMU</t>
  </si>
  <si>
    <t>ASSP</t>
  </si>
  <si>
    <t>BFAL</t>
  </si>
  <si>
    <t>BLKI</t>
  </si>
  <si>
    <t>BLSP</t>
  </si>
  <si>
    <t>BOGU</t>
  </si>
  <si>
    <t>BRAC</t>
  </si>
  <si>
    <t>BRPE</t>
  </si>
  <si>
    <t>BULS</t>
  </si>
  <si>
    <t>BVSH</t>
  </si>
  <si>
    <t>CAAU</t>
  </si>
  <si>
    <t>CAGU</t>
  </si>
  <si>
    <t>CATE</t>
  </si>
  <si>
    <t>COLO</t>
  </si>
  <si>
    <t>COMU</t>
  </si>
  <si>
    <t>COPE</t>
  </si>
  <si>
    <t>CORM</t>
  </si>
  <si>
    <t>COTE-ARTE</t>
  </si>
  <si>
    <t>DCCO</t>
  </si>
  <si>
    <t>FTSP</t>
  </si>
  <si>
    <t>HEEG</t>
  </si>
  <si>
    <t>HERG-ICGU</t>
  </si>
  <si>
    <t>JAEG</t>
  </si>
  <si>
    <t>LAAL</t>
  </si>
  <si>
    <t>LESP</t>
  </si>
  <si>
    <t>LOON</t>
  </si>
  <si>
    <t>MAMU</t>
  </si>
  <si>
    <t>MUPE</t>
  </si>
  <si>
    <t>NOFU</t>
  </si>
  <si>
    <t>PAJA-LTJA</t>
  </si>
  <si>
    <t>PECO</t>
  </si>
  <si>
    <t>PFSH</t>
  </si>
  <si>
    <t>PHAL</t>
  </si>
  <si>
    <t>PIGU</t>
  </si>
  <si>
    <t>POJA</t>
  </si>
  <si>
    <t>RHAU</t>
  </si>
  <si>
    <t>ROYT-ELTE</t>
  </si>
  <si>
    <t>RTLO</t>
  </si>
  <si>
    <t>SAGU</t>
  </si>
  <si>
    <t>SCMU-GUMU-CRMU</t>
  </si>
  <si>
    <t>SCOT</t>
  </si>
  <si>
    <t>SPSK</t>
  </si>
  <si>
    <t>STTS-SOSH-FFSH</t>
  </si>
  <si>
    <t>TUPU</t>
  </si>
  <si>
    <t>WEGR-CLGR</t>
  </si>
  <si>
    <t>WEGU-WGWH-GWGU</t>
  </si>
  <si>
    <t>COL_BE</t>
  </si>
  <si>
    <t>DISP_BE</t>
  </si>
  <si>
    <t>COL_rank</t>
  </si>
  <si>
    <t>DISP_rank</t>
  </si>
  <si>
    <t>BRAN</t>
  </si>
  <si>
    <t>COME</t>
  </si>
  <si>
    <t>PALO</t>
  </si>
  <si>
    <t>YBLO</t>
  </si>
  <si>
    <t>RNPH</t>
  </si>
  <si>
    <t>REPH</t>
  </si>
  <si>
    <t>STTS</t>
  </si>
  <si>
    <t>SOSH</t>
  </si>
  <si>
    <t>FFSH</t>
  </si>
  <si>
    <t>PAJA</t>
  </si>
  <si>
    <t>LTJA</t>
  </si>
  <si>
    <t>HERG</t>
  </si>
  <si>
    <t>ICGU</t>
  </si>
  <si>
    <t>COTE</t>
  </si>
  <si>
    <t>ARTE</t>
  </si>
  <si>
    <t>WIPH</t>
  </si>
  <si>
    <t>WEGU</t>
  </si>
  <si>
    <t>GWGU</t>
  </si>
  <si>
    <t>SCMU</t>
  </si>
  <si>
    <t>GUMU</t>
  </si>
  <si>
    <t>CRMU</t>
  </si>
  <si>
    <t>ROYT</t>
  </si>
  <si>
    <t>ELTE</t>
  </si>
  <si>
    <t>ARLO</t>
  </si>
  <si>
    <t>WEGR</t>
  </si>
  <si>
    <t>CLGR</t>
  </si>
  <si>
    <t>SUSC</t>
  </si>
  <si>
    <t>WWSC</t>
  </si>
  <si>
    <t>BLSC</t>
  </si>
  <si>
    <t>AWPE</t>
  </si>
  <si>
    <t>FOTE</t>
  </si>
  <si>
    <t>GBTE</t>
  </si>
  <si>
    <t>RBGU</t>
  </si>
  <si>
    <t>MEGU</t>
  </si>
  <si>
    <t>BLSK</t>
  </si>
  <si>
    <t>BLTE</t>
  </si>
  <si>
    <t>LETE</t>
  </si>
  <si>
    <t>RBME</t>
  </si>
  <si>
    <t>STAL</t>
  </si>
  <si>
    <t>HADU</t>
  </si>
  <si>
    <t>HOGR</t>
  </si>
  <si>
    <t>EAGR</t>
  </si>
  <si>
    <t>HAPE</t>
  </si>
  <si>
    <t>MOPE</t>
  </si>
  <si>
    <t>RNGR</t>
  </si>
  <si>
    <t>LSTP</t>
  </si>
  <si>
    <t>LTDU</t>
  </si>
  <si>
    <t>WISP</t>
  </si>
  <si>
    <t>MASH</t>
  </si>
  <si>
    <t>HOPU</t>
  </si>
  <si>
    <t>PAAU</t>
  </si>
  <si>
    <t>IUCN Population Trend</t>
  </si>
  <si>
    <t>IUCN Status</t>
  </si>
  <si>
    <t>ESA</t>
  </si>
  <si>
    <t>CA status</t>
  </si>
  <si>
    <t>NA</t>
  </si>
  <si>
    <t>species</t>
  </si>
  <si>
    <t>species group</t>
  </si>
  <si>
    <t>notes</t>
  </si>
  <si>
    <t>0 observations, only included because of "unidentified phalaope"</t>
  </si>
  <si>
    <t>using the CRMU vulnerabilities because they weren't split when that paper was published</t>
  </si>
  <si>
    <t>this was included because the field coding was arctic/pacific loon, but really should comprise next to 0% of observations</t>
  </si>
  <si>
    <t>VU</t>
  </si>
  <si>
    <t>LC</t>
  </si>
  <si>
    <t>NT</t>
  </si>
  <si>
    <t>EN</t>
  </si>
  <si>
    <t>decreasing</t>
  </si>
  <si>
    <t>uknown</t>
  </si>
  <si>
    <t>stable</t>
  </si>
  <si>
    <t>increasing</t>
  </si>
  <si>
    <t>unknown</t>
  </si>
  <si>
    <t>endangered</t>
  </si>
  <si>
    <t>threatened</t>
  </si>
  <si>
    <t>pct_in_CCS_Lower</t>
  </si>
  <si>
    <t>pct_in_CCS_Upper</t>
  </si>
  <si>
    <t>CCSpop_Score</t>
  </si>
  <si>
    <t>SHOULD BE HIGH</t>
  </si>
  <si>
    <t>the pop proportion feels wrong for this spp</t>
  </si>
  <si>
    <t>using POJA, also in JAEG</t>
  </si>
  <si>
    <t>using PAJA-LTJA, also in JAEG</t>
  </si>
  <si>
    <t>using COLO, also in LOON</t>
  </si>
  <si>
    <t>using RTLO, also in LOON</t>
  </si>
  <si>
    <t>using DCCO, also in CORM</t>
  </si>
  <si>
    <t>using LOON</t>
  </si>
  <si>
    <t>using PECO, also in CORM</t>
  </si>
  <si>
    <t>using BRAC, also in CORM</t>
  </si>
  <si>
    <t>this is from PHAL</t>
  </si>
  <si>
    <t>this is from LOON</t>
  </si>
  <si>
    <t>should be highish</t>
  </si>
  <si>
    <t>proportion_weas_CA</t>
  </si>
  <si>
    <t>proportion_calls_OR</t>
  </si>
  <si>
    <t>proportion_all</t>
  </si>
  <si>
    <t>totdens_weas_CA</t>
  </si>
  <si>
    <t>totdens_calls_OR</t>
  </si>
  <si>
    <t>totdens_all</t>
  </si>
  <si>
    <t>totdens_region</t>
  </si>
  <si>
    <t>REGIONAL?</t>
  </si>
  <si>
    <t>why?</t>
  </si>
  <si>
    <t>Y</t>
  </si>
  <si>
    <t>precautionary - poor understanding of nonbreeding range and whether it breeds on Channel Islands</t>
  </si>
  <si>
    <t>N</t>
  </si>
  <si>
    <t>inland species, not pelagic</t>
  </si>
  <si>
    <t>think we should leave this one off – data on local distribution is poor and outdated but no local breeding and no known important migratory route through CCS, just low % of population use in nonbreeding season</t>
  </si>
  <si>
    <t>doesn't breed in CCS, no known important migratory routes through offshore region</t>
  </si>
  <si>
    <t>presumed and observed migration through CCS, but poor data on timing/routes/abundance, should include precautionarily</t>
  </si>
  <si>
    <t>technically breeds irregularly in southern CA, but breeds and forages primarily inshore, not considered highly pelagic</t>
  </si>
  <si>
    <t>tentative suggestion to include precautionarily given that they breed on Guadalupe Island and based on discussions of translocation to channel islands (Raine et al 2022)</t>
  </si>
  <si>
    <t>primarily inshore</t>
  </si>
  <si>
    <t>breed inshore, winters farther offshore but not in CCS</t>
  </si>
  <si>
    <t>primarily highly coastal/inshore</t>
  </si>
  <si>
    <t>Birds of the World cites only 4 reports in CCS since 1986 but seeing a bunch more confirmed reports on ebird. Should highlight as important data need for better understanding of distribution</t>
  </si>
  <si>
    <t>breeds in CCS</t>
  </si>
  <si>
    <t>vagrant</t>
  </si>
  <si>
    <t>very low use, only in nonbreeding season</t>
  </si>
  <si>
    <t>do spend nonbreeding season partially in eastern pacific but typically not considered to be far enough into CCS in large #s</t>
  </si>
  <si>
    <t>inshore (only on the list as an artifact of the way the phalarope SDM was made)</t>
  </si>
  <si>
    <t>only on the list as an artifact of the timing of the split from PALO and the way the loon SDM was made</t>
  </si>
  <si>
    <t>&gt;1% gobal population uses CCS</t>
  </si>
  <si>
    <t>not pelagic or offshore, "coastal waterways" at best</t>
  </si>
  <si>
    <t>Taxonomy</t>
  </si>
  <si>
    <t>Common_Name</t>
  </si>
  <si>
    <t>Scientific_Name</t>
  </si>
  <si>
    <t>Gulls &amp; Terns</t>
  </si>
  <si>
    <t>Black Tern</t>
  </si>
  <si>
    <t>Chlidonias niger</t>
  </si>
  <si>
    <t>Procellariids</t>
  </si>
  <si>
    <t>Mottled Petrel</t>
  </si>
  <si>
    <t>Pterodroma inexpectata</t>
  </si>
  <si>
    <t>Loons</t>
  </si>
  <si>
    <t>Pacific Loon</t>
  </si>
  <si>
    <t>Gavia pacifica</t>
  </si>
  <si>
    <t>Cook's Petrel</t>
  </si>
  <si>
    <t>Pterodroma cookii</t>
  </si>
  <si>
    <t>Alcids</t>
  </si>
  <si>
    <t>Tufted Puffin</t>
  </si>
  <si>
    <t>Fratercula cirrhata</t>
  </si>
  <si>
    <t>Gull-billed Tern</t>
  </si>
  <si>
    <t>Short-tailed Shearwater</t>
  </si>
  <si>
    <t>Larus brachyrhynchus</t>
  </si>
  <si>
    <t>Jaegers &amp; Skuas</t>
  </si>
  <si>
    <t>Parasitic Jaeger</t>
  </si>
  <si>
    <t>Stercorarius parasiticus</t>
  </si>
  <si>
    <t>Black Storm-Petrel</t>
  </si>
  <si>
    <t>Royal Tern</t>
  </si>
  <si>
    <t>Thalasseus maximus</t>
  </si>
  <si>
    <t>Grebes</t>
  </si>
  <si>
    <t>Horned Grebe</t>
  </si>
  <si>
    <t>Podiceps auritus</t>
  </si>
  <si>
    <t>Fork-tailed Storm-Petrel</t>
  </si>
  <si>
    <t>Sea Ducks</t>
  </si>
  <si>
    <t>Red-breasted Merganser</t>
  </si>
  <si>
    <t>Mergus serrator</t>
  </si>
  <si>
    <t>Common Tern</t>
  </si>
  <si>
    <t>Sterna hirundo</t>
  </si>
  <si>
    <t>Ring-billed Gull</t>
  </si>
  <si>
    <t>Larus delawarensis</t>
  </si>
  <si>
    <t>Least Tern</t>
  </si>
  <si>
    <t>Sternula antillarum</t>
  </si>
  <si>
    <t>Horned Puffin</t>
  </si>
  <si>
    <t>Fratercula corniculata</t>
  </si>
  <si>
    <t>Eared Grebe</t>
  </si>
  <si>
    <t>Podiceps nigricollis</t>
  </si>
  <si>
    <t>Marbled Murrelet</t>
  </si>
  <si>
    <t>Brachyramphus marmoratus</t>
  </si>
  <si>
    <t>Black Scoter</t>
  </si>
  <si>
    <t>Melanitta americana</t>
  </si>
  <si>
    <t>Red-necked Grebe</t>
  </si>
  <si>
    <t>Podiceps grisegena</t>
  </si>
  <si>
    <t>Wilson's Storm-Petrel</t>
  </si>
  <si>
    <t>Oceanites oceanicus</t>
  </si>
  <si>
    <t>Harlequin Duck</t>
  </si>
  <si>
    <t>Histrionicus histrionicus</t>
  </si>
  <si>
    <t>Brant</t>
  </si>
  <si>
    <t>Branta bernicla</t>
  </si>
  <si>
    <t>Black Skimmer</t>
  </si>
  <si>
    <t>Rynchops niger</t>
  </si>
  <si>
    <t>Elegant Tern</t>
  </si>
  <si>
    <t>Thalasseus elegans</t>
  </si>
  <si>
    <t>Pomarine Jaeger</t>
  </si>
  <si>
    <t>Stercorarius pomarinus</t>
  </si>
  <si>
    <t>Yellow-billed Loon</t>
  </si>
  <si>
    <t>Gavia adamsii</t>
  </si>
  <si>
    <t>Cormorants</t>
  </si>
  <si>
    <t>Double-crested Cormorant</t>
  </si>
  <si>
    <t>Red-throated Loon</t>
  </si>
  <si>
    <t>Gavia stellata</t>
  </si>
  <si>
    <t>Forster's Tern</t>
  </si>
  <si>
    <t>Sterna forsteri</t>
  </si>
  <si>
    <t>Pigeon Guillemot</t>
  </si>
  <si>
    <t>Cepphus columba</t>
  </si>
  <si>
    <t>Northern Fulmar</t>
  </si>
  <si>
    <t>Rhinoceros Auklet</t>
  </si>
  <si>
    <t>Cerorhinca monocerata</t>
  </si>
  <si>
    <t>Cassin's Auklet</t>
  </si>
  <si>
    <t>Ptychoramphus aleuticus</t>
  </si>
  <si>
    <t>Heermann's Gull</t>
  </si>
  <si>
    <t>Larus heermanni</t>
  </si>
  <si>
    <t>Common Murre</t>
  </si>
  <si>
    <t>Uria aalge</t>
  </si>
  <si>
    <t>Black-legged Kittiwake</t>
  </si>
  <si>
    <t>Rissa tridactyla</t>
  </si>
  <si>
    <t>White-winged Scoter</t>
  </si>
  <si>
    <t>Melanitta deglandi</t>
  </si>
  <si>
    <t>Pelagic Cormorant</t>
  </si>
  <si>
    <t>Arctic Tern</t>
  </si>
  <si>
    <t>Sterna paradisaea</t>
  </si>
  <si>
    <t>Herring Gull</t>
  </si>
  <si>
    <t>Leach's Storm-Petrel</t>
  </si>
  <si>
    <t>Caspian Tern</t>
  </si>
  <si>
    <t>Hydroprogne caspia</t>
  </si>
  <si>
    <t>Sabine's Gull</t>
  </si>
  <si>
    <t>Xema sabini</t>
  </si>
  <si>
    <t>Black-vented Shearwater</t>
  </si>
  <si>
    <t>Puffinus opisthomelas</t>
  </si>
  <si>
    <t>Scripps's Murrelet</t>
  </si>
  <si>
    <t>Synthliboramphus hypoleucus</t>
  </si>
  <si>
    <t>Short-tailed Albatross</t>
  </si>
  <si>
    <t>Phoebastria albatrus</t>
  </si>
  <si>
    <t>Glaucous-winged Gull</t>
  </si>
  <si>
    <t>Larus glaucescens</t>
  </si>
  <si>
    <t>Black-footed Albatross</t>
  </si>
  <si>
    <t>Phoebastria nigripes</t>
  </si>
  <si>
    <t>California Gull</t>
  </si>
  <si>
    <t>Larus californicus</t>
  </si>
  <si>
    <t>Sooty Shearwater</t>
  </si>
  <si>
    <t>Surf Scoter</t>
  </si>
  <si>
    <t>Melanitta perspicillata</t>
  </si>
  <si>
    <t>Common Loon</t>
  </si>
  <si>
    <t>Gavia immer</t>
  </si>
  <si>
    <t>Ancient Murrelet</t>
  </si>
  <si>
    <t>Synthliboramphus antiquus</t>
  </si>
  <si>
    <t>Clark's Grebe</t>
  </si>
  <si>
    <t>Aechmophorus clarkii</t>
  </si>
  <si>
    <t>Pelicans</t>
  </si>
  <si>
    <t>Brown Pelican</t>
  </si>
  <si>
    <t>Pelecanus occidentalis</t>
  </si>
  <si>
    <t>American White Pelican</t>
  </si>
  <si>
    <t>Pelecanus erythrorhynchos</t>
  </si>
  <si>
    <t>Western Gull</t>
  </si>
  <si>
    <t>Larus occidentalis</t>
  </si>
  <si>
    <t>Phalaropes</t>
  </si>
  <si>
    <t>Red Phalarope</t>
  </si>
  <si>
    <t>Phalaropus fulicarius</t>
  </si>
  <si>
    <t>Brandt's Cormorant</t>
  </si>
  <si>
    <t>Ashy Storm-Petrel</t>
  </si>
  <si>
    <t>Red-necked Phalarope</t>
  </si>
  <si>
    <t>Phalaropus lobatus</t>
  </si>
  <si>
    <t>Pink-footed Shearwater</t>
  </si>
  <si>
    <t>Bonaparte's Gull</t>
  </si>
  <si>
    <t>Chroicocephalus philadelphia</t>
  </si>
  <si>
    <t>Western Grebe</t>
  </si>
  <si>
    <t>Aechmophorus occidentalis</t>
  </si>
  <si>
    <t>Long-tailed Duck</t>
  </si>
  <si>
    <t>Clangula hyemalis</t>
  </si>
  <si>
    <t>Laysan Albatross</t>
  </si>
  <si>
    <t>Phoebastria immutabilis</t>
  </si>
  <si>
    <t>Parakeet Auklet</t>
  </si>
  <si>
    <t>Aethia psittacula</t>
  </si>
  <si>
    <t>Buller's Shearwater</t>
  </si>
  <si>
    <t>Long-tailed Jaeger</t>
  </si>
  <si>
    <t>Stercorarius longicaudus</t>
  </si>
  <si>
    <t>Flesh-footed Shearwater</t>
  </si>
  <si>
    <t>Manx Shearwater</t>
  </si>
  <si>
    <t>Puffinus puffinus</t>
  </si>
  <si>
    <t>Least Storm-Petrel</t>
  </si>
  <si>
    <t>Murphy's Petrel</t>
  </si>
  <si>
    <t>Hawaiian Petrel</t>
  </si>
  <si>
    <t>Pterodroma sandwichensis</t>
  </si>
  <si>
    <t>South Polar Skua</t>
  </si>
  <si>
    <t>Stercorarius maccormicki</t>
  </si>
  <si>
    <t>Craveris murrelet</t>
  </si>
  <si>
    <t>Synthliboramphus craveri</t>
  </si>
  <si>
    <t>Common Merganser</t>
  </si>
  <si>
    <t>Mergus merganser</t>
  </si>
  <si>
    <t>Guadalupe Murrelet</t>
  </si>
  <si>
    <t>Hydrobates homochroa</t>
  </si>
  <si>
    <t>Ardenna creatopus</t>
  </si>
  <si>
    <t>Urile penicillatus</t>
  </si>
  <si>
    <t>Ardenna grisea</t>
  </si>
  <si>
    <t xml:space="preserve">Fulmarus glacialis </t>
  </si>
  <si>
    <t>Ardenna bulleri</t>
  </si>
  <si>
    <t>Larus argentatuss</t>
  </si>
  <si>
    <t>Larus glaucoides</t>
  </si>
  <si>
    <t>Synthliboramphus scrippsi</t>
  </si>
  <si>
    <t>Nannopterum auritus</t>
  </si>
  <si>
    <t>Urile pelagicus</t>
  </si>
  <si>
    <t>Pterodroma ultima</t>
  </si>
  <si>
    <t>Hydrobates leucorhous</t>
  </si>
  <si>
    <t>Short-billed Gull</t>
  </si>
  <si>
    <t>Iceland Gull</t>
  </si>
  <si>
    <t>Hydrobates melania</t>
  </si>
  <si>
    <t>Hydrobates furcatus</t>
  </si>
  <si>
    <t>occasional use waters as far up as central california in late summer but vast majority of population in Gulf of CA</t>
  </si>
  <si>
    <t>Diomedeids</t>
  </si>
  <si>
    <t>Hydrobatids</t>
  </si>
  <si>
    <t>MABO</t>
  </si>
  <si>
    <t>NABO</t>
  </si>
  <si>
    <t>BFBO</t>
  </si>
  <si>
    <t>BRBO</t>
  </si>
  <si>
    <t>RFBO</t>
  </si>
  <si>
    <t>RBTR</t>
  </si>
  <si>
    <t>TOSP</t>
  </si>
  <si>
    <t>OR status</t>
  </si>
  <si>
    <t>WA status</t>
  </si>
  <si>
    <t>NOM-059-ECOL-2001</t>
  </si>
  <si>
    <t>COSEWIC</t>
  </si>
  <si>
    <t>alpha_code</t>
  </si>
  <si>
    <t>SBIG</t>
  </si>
  <si>
    <t>taxonomy notes</t>
  </si>
  <si>
    <t>formerly MEGU (mew gull)</t>
  </si>
  <si>
    <t>ESA status for CA subsp</t>
  </si>
  <si>
    <t>sometimes part of SCMU, sometimes CRMU</t>
  </si>
  <si>
    <t>sometimes written BRCO</t>
  </si>
  <si>
    <t>formerly THGU</t>
  </si>
  <si>
    <t>Emma uses SRTS</t>
  </si>
  <si>
    <t>Ardenna tenuirostris</t>
  </si>
  <si>
    <t>Ardenna carneipes</t>
  </si>
  <si>
    <t>Gelochelidon nilotica</t>
  </si>
  <si>
    <t>Hydrobates microsoma</t>
  </si>
  <si>
    <t>Oceanatids</t>
  </si>
  <si>
    <t>Sula dactylatra</t>
  </si>
  <si>
    <t>Boobies</t>
  </si>
  <si>
    <t>Masked Booby</t>
  </si>
  <si>
    <t>Nazca Booby</t>
  </si>
  <si>
    <t>Sula nebouxii</t>
  </si>
  <si>
    <t>Blue-footed Booby</t>
  </si>
  <si>
    <t>Sula granti</t>
  </si>
  <si>
    <t>Brown Booby</t>
  </si>
  <si>
    <t>Sula leucogaster</t>
  </si>
  <si>
    <t>Red-footed Booby</t>
  </si>
  <si>
    <t>Sula sula</t>
  </si>
  <si>
    <t>Phaethon aethereus</t>
  </si>
  <si>
    <t>Red-billed Tropicbird</t>
  </si>
  <si>
    <t>Tropicbirds</t>
  </si>
  <si>
    <t>Hydrobates socorroensis</t>
  </si>
  <si>
    <t>Townsend's Storm-Petrel</t>
  </si>
  <si>
    <t>Wilson's Phalarope</t>
  </si>
  <si>
    <t>Arctic Loon</t>
  </si>
  <si>
    <t>Gavia arctica</t>
  </si>
  <si>
    <t>formerly part of PALO</t>
  </si>
  <si>
    <t>Phalaropus tricolor</t>
  </si>
  <si>
    <t>de-listed</t>
  </si>
  <si>
    <t>sensitive</t>
  </si>
  <si>
    <t>A (threatened)</t>
  </si>
  <si>
    <t>P (endangered)</t>
  </si>
  <si>
    <t>P (endangered) &amp; A (threatened) depending on subsp</t>
  </si>
  <si>
    <t>P (endangered) (only for browni)</t>
  </si>
  <si>
    <t>P (endangered) (doesn't recognize the split w/ GUMU)</t>
  </si>
  <si>
    <t>P (endangered), doesn't recognize split with SCMU</t>
  </si>
  <si>
    <t>PROPocsp0561_h</t>
  </si>
  <si>
    <t>PROPocsp0562_h</t>
  </si>
  <si>
    <t>PROPocsp0563_m</t>
  </si>
  <si>
    <t>PROPocsp0564_m</t>
  </si>
  <si>
    <t>PROPocsp0565_m</t>
  </si>
  <si>
    <t>PROPmorrobay</t>
  </si>
  <si>
    <t>PROPhumboldt</t>
  </si>
  <si>
    <t>PROPcoos</t>
  </si>
  <si>
    <t>PROPbrookings</t>
  </si>
  <si>
    <t>PROPweas_CA</t>
  </si>
  <si>
    <t>PROPweas_OR</t>
  </si>
  <si>
    <t>PROPall</t>
  </si>
  <si>
    <t>DENSocsp0561_h</t>
  </si>
  <si>
    <t>DENSocsp0562_h</t>
  </si>
  <si>
    <t>DENSocsp0563_m</t>
  </si>
  <si>
    <t>DENSocsp0564_m</t>
  </si>
  <si>
    <t>DENSocsp0565_m</t>
  </si>
  <si>
    <t>DENSmorrobay</t>
  </si>
  <si>
    <t>DENShumboldt</t>
  </si>
  <si>
    <t>DENScoos</t>
  </si>
  <si>
    <t>DENSbrookings</t>
  </si>
  <si>
    <t>DENSweas_CA</t>
  </si>
  <si>
    <t>DENSweas_OR</t>
  </si>
  <si>
    <t>DENSall</t>
  </si>
  <si>
    <t>DENS_region</t>
  </si>
  <si>
    <t>Included bc of anticipated range shifts (see Emma vuln update)</t>
  </si>
  <si>
    <t>regional</t>
  </si>
  <si>
    <t>PENDING</t>
  </si>
  <si>
    <t>Craveri's Murrelet</t>
  </si>
  <si>
    <t>RSZt_new</t>
  </si>
  <si>
    <t>ID</t>
  </si>
  <si>
    <t>SpcRecID</t>
  </si>
  <si>
    <t>English name</t>
  </si>
  <si>
    <t>Scientific name</t>
  </si>
  <si>
    <t>Family</t>
  </si>
  <si>
    <t>WCSPRIMARYRegion</t>
  </si>
  <si>
    <t>Alaska</t>
  </si>
  <si>
    <t>CACurrent</t>
  </si>
  <si>
    <t>USTP</t>
  </si>
  <si>
    <t>PrimaryNonBreeding</t>
  </si>
  <si>
    <t>IUCNRedListCategory</t>
  </si>
  <si>
    <t>ESA status</t>
  </si>
  <si>
    <t>BOC2021</t>
  </si>
  <si>
    <t>Global population size</t>
  </si>
  <si>
    <t>Pop trend</t>
  </si>
  <si>
    <t>Extent of occurrence</t>
  </si>
  <si>
    <t>NOTE</t>
  </si>
  <si>
    <t>Reference</t>
  </si>
  <si>
    <t>Aleutian Tern</t>
  </si>
  <si>
    <t>Onychoprion aleuticus</t>
  </si>
  <si>
    <t>Laridae (Gulls, Terns, Skimmers)</t>
  </si>
  <si>
    <t>North Pacific</t>
  </si>
  <si>
    <t>NL</t>
  </si>
  <si>
    <t>Breeding</t>
  </si>
  <si>
    <t>Decreasing</t>
  </si>
  <si>
    <t/>
  </si>
  <si>
    <t>SowlsHatchLensink1978_catalogAlaskaSeabirdColonies; BirdLife2023</t>
  </si>
  <si>
    <t>Alcidae (Auks)</t>
  </si>
  <si>
    <t>USFWSPacificRegionReport2005;SowlsHatchLensink1978_catalogAlaskaSeabirdColonies</t>
  </si>
  <si>
    <t>Arctic Herring Gull</t>
  </si>
  <si>
    <t>Larus smithsonianus</t>
  </si>
  <si>
    <t>not in pacific area; recently split from Larus argentatus (Euro Herring Gull); sometimes still referenced as this taxa herring gull)</t>
  </si>
  <si>
    <t>Arctic Jaeger</t>
  </si>
  <si>
    <t>Stercorariidae (Skuas)</t>
  </si>
  <si>
    <t>Pantropical</t>
  </si>
  <si>
    <t>Stable</t>
  </si>
  <si>
    <t>USFWSPacificRegionReport2005; BirdLife2023</t>
  </si>
  <si>
    <t>Widespread</t>
  </si>
  <si>
    <t>Ashy Storm-petrel</t>
  </si>
  <si>
    <t>Hydrobatidae (Northern Storm-petrels)</t>
  </si>
  <si>
    <t>Temperate Northern Pacific</t>
  </si>
  <si>
    <t>https://www.nps.gov/chis/learn/nature/seabirds.htm; https://www.fws.gov/story/seabirds-pacific-northwest</t>
  </si>
  <si>
    <t>Band-rumped Storm-petrel</t>
  </si>
  <si>
    <t>Hydrobates castro</t>
  </si>
  <si>
    <t>Eastern Indo-Pacific</t>
  </si>
  <si>
    <t>YoungVanderwerf2023; BirdLife2023</t>
  </si>
  <si>
    <t>Black Guillemot</t>
  </si>
  <si>
    <t>Cepphus grylle</t>
  </si>
  <si>
    <t>Unknown</t>
  </si>
  <si>
    <t>Population size: 400000-1499999</t>
  </si>
  <si>
    <t>Black Noddy</t>
  </si>
  <si>
    <t>Anous minutus</t>
  </si>
  <si>
    <t>South-Central Pacific</t>
  </si>
  <si>
    <t>include?</t>
  </si>
  <si>
    <t>Black Storm-petrel</t>
  </si>
  <si>
    <t>Americas</t>
  </si>
  <si>
    <t>breeds on islands off the coast of southern California (U.S.A.), the Baja Peninsula and the Gulf of California (Mexico)</t>
  </si>
  <si>
    <t>Diomedeidae (Albatrosses)</t>
  </si>
  <si>
    <t>NonBreeding</t>
  </si>
  <si>
    <t>seabird_griddedDensity_cookInle; SowlsHatchLensink1978_catalogAlaskaSeabirdColonies</t>
  </si>
  <si>
    <t>Blue Noddy</t>
  </si>
  <si>
    <t>Anous ceruleus</t>
  </si>
  <si>
    <t>Sulidae (Gannets, Boobies)</t>
  </si>
  <si>
    <t>2014 arrived on channel islands; 2020 paired with BFBO on sutil island (channel islands) and prodduced a hybrid feldgling; 2021 BFBO pair with successful nest (</t>
  </si>
  <si>
    <t>https://naturalhistorywanderings.com/2022/04/01/boobies-have-arrived-on-the-channel-islands/</t>
  </si>
  <si>
    <t>Larus philadelphia</t>
  </si>
  <si>
    <t>Increasing</t>
  </si>
  <si>
    <t>Bonin Petrel</t>
  </si>
  <si>
    <t>Pterodroma hypoleuca</t>
  </si>
  <si>
    <t>Procellariidae (Petrels, Shearwaters)</t>
  </si>
  <si>
    <t>Phalacrocoracidae (Cormorants)</t>
  </si>
  <si>
    <t>Pacific North America</t>
  </si>
  <si>
    <t>Bridled Tern</t>
  </si>
  <si>
    <t>Onychoprion anaethetus</t>
  </si>
  <si>
    <t>2019 first breeding record and chick on Sutil Island, Channel Islands (NPS) 2005  colonization of Middle Rock, Coronado Islands, Baja California, Mexico (Whitworth_etal_2007)</t>
  </si>
  <si>
    <t>YoungVanderwerf2023; BirdLife2023;https://www.nps.gov/chis/learn/news/pr082919.htm ; Whitworth_etal_2007</t>
  </si>
  <si>
    <t>Brown Noddy</t>
  </si>
  <si>
    <t>Anous stolidus</t>
  </si>
  <si>
    <t>Pelecanidae (Pelicans)</t>
  </si>
  <si>
    <t>BirdLife2023; https://www.nps.gov/chis/learn/nature/seabirds.htm; https://www.fws.gov/story/seabirds-pacific-northwest</t>
  </si>
  <si>
    <t>Bulwer's Petrel</t>
  </si>
  <si>
    <t>Bulweria bulwerii</t>
  </si>
  <si>
    <t>primarily inland breeding</t>
  </si>
  <si>
    <t>Christmas Shearwater</t>
  </si>
  <si>
    <t>Puffinus nativitatis</t>
  </si>
  <si>
    <t>Common Gull-billed Tern</t>
  </si>
  <si>
    <t>seabird_griddedDensity_cookInle; USFWSPacificRegionReport2005</t>
  </si>
  <si>
    <t>Common White Tern</t>
  </si>
  <si>
    <t>Gygis candida</t>
  </si>
  <si>
    <t>previously Gygis alba but recently split: birdlife lists 3 "fairytern" species - https://www.itis.gov/servlet/SingleRpt/SingleRpt?search_topic=TSN&amp;search_value=176954#null</t>
  </si>
  <si>
    <t>USFWSPacificRegionReport2005; http://datazone.birdlife.org/species/factsheet/common-white-tern-gygis-candida</t>
  </si>
  <si>
    <t>Crested Auklet</t>
  </si>
  <si>
    <t>Aethia cristatella</t>
  </si>
  <si>
    <t>Fork-tailed Storm-petrel</t>
  </si>
  <si>
    <t>Glaucous Gull</t>
  </si>
  <si>
    <t>Larus hyperboreus</t>
  </si>
  <si>
    <t>not in pacific area</t>
  </si>
  <si>
    <t>Great Frigatebird</t>
  </si>
  <si>
    <t>Fregata minor</t>
  </si>
  <si>
    <t>Fregatidae (Frigatebirds)</t>
  </si>
  <si>
    <t>Grey-backed Tern</t>
  </si>
  <si>
    <t>Onychoprion lunatus</t>
  </si>
  <si>
    <t>aka Spectacled tern</t>
  </si>
  <si>
    <t>Herald Petrel</t>
  </si>
  <si>
    <t>Pterodroma heraldica</t>
  </si>
  <si>
    <t>seabird_griddedDensity_cookInle</t>
  </si>
  <si>
    <t>Kittlitz's Murrelet</t>
  </si>
  <si>
    <t>Brachyramphus brevirostris</t>
  </si>
  <si>
    <t>seabird_griddedDensity_cookInle; BirdLife2023</t>
  </si>
  <si>
    <t>Leach's Storm-petrel</t>
  </si>
  <si>
    <t>US species; Hydrobates leucorhous has been split into H. leucorhous, H. socorroensis and H. cheimomnestes (Handbook of the Birds of the World and BirdLife International 2018).</t>
  </si>
  <si>
    <t>Least Auklet</t>
  </si>
  <si>
    <t>Aethia pusilla</t>
  </si>
  <si>
    <t>California least tern</t>
  </si>
  <si>
    <t>Lesser Frigatebird</t>
  </si>
  <si>
    <t>Fregata ariel</t>
  </si>
  <si>
    <t>Little Auk</t>
  </si>
  <si>
    <t>Alle alle</t>
  </si>
  <si>
    <t>Arctic Atlantic</t>
  </si>
  <si>
    <t>Dovkie - St.LawrenceIsland</t>
  </si>
  <si>
    <t>BirdLifeBirdLife2023</t>
  </si>
  <si>
    <t>Little Tern</t>
  </si>
  <si>
    <t>Sternula albifrons</t>
  </si>
  <si>
    <t>Not a true seabird, primarily freshwaer. Pacific islands are a minor component of its range. Islands are Midway and Saipan</t>
  </si>
  <si>
    <t>TH</t>
  </si>
  <si>
    <t>Alaska Only</t>
  </si>
  <si>
    <t>seabird_griddedDensity_cookInle;SowlsHatchLensink1978_catalogAlaskaSeabirdColonies;USFWSPacificRegionReport2005</t>
  </si>
  <si>
    <t>Mew Gull</t>
  </si>
  <si>
    <t>Larus canus</t>
  </si>
  <si>
    <t>record should be updated to Larus brachyrhynchus (Short-billed Gull); recently changed from mew gull/Common Gull (Larus canus) - this name will be used in historic records - https://www.worldbirdnames.org/new/updates/english-names/</t>
  </si>
  <si>
    <t>Newell's Shearwater</t>
  </si>
  <si>
    <t>Puffinus newelli</t>
  </si>
  <si>
    <t>CR</t>
  </si>
  <si>
    <t>called "Puffinus auricularis newelli" on ESA</t>
  </si>
  <si>
    <t>Fulmarus glacialis</t>
  </si>
  <si>
    <t>Phoenix Petrel</t>
  </si>
  <si>
    <t>Pterodroma alba</t>
  </si>
  <si>
    <t>Polynesian Storm-petrel</t>
  </si>
  <si>
    <t>Nesofregetta fuliginosa</t>
  </si>
  <si>
    <t>Oceanitidae (Southern Storm-petrels)</t>
  </si>
  <si>
    <t>Red-faced Cormorant</t>
  </si>
  <si>
    <t>Urile urile</t>
  </si>
  <si>
    <t>??</t>
  </si>
  <si>
    <t>Red-legged Kittiwake</t>
  </si>
  <si>
    <t>Rissa brevirostris</t>
  </si>
  <si>
    <t>Red-tailed Tropicbird</t>
  </si>
  <si>
    <t>Phaethon rubricauda</t>
  </si>
  <si>
    <t>Phaethontidae (Tropicbirds)</t>
  </si>
  <si>
    <t>INLAND BREEDING - http://datazone.birdlife.org/species/factsheet/ring-billed-gull-larus-delawarensis/distribution</t>
  </si>
  <si>
    <t>Ross's Gull</t>
  </si>
  <si>
    <t>Rhodostethia rosea</t>
  </si>
  <si>
    <t>breeds (sometimes) on the north slope of Alaska.</t>
  </si>
  <si>
    <t>EricV</t>
  </si>
  <si>
    <t>Sooty Tern</t>
  </si>
  <si>
    <t>Onychoprion fuscatus</t>
  </si>
  <si>
    <t>Tahiti Petrel</t>
  </si>
  <si>
    <t>Pseudobulweria rostrata</t>
  </si>
  <si>
    <t>Thick-billed Murre</t>
  </si>
  <si>
    <t>Uria lomvia</t>
  </si>
  <si>
    <t>Tristram's Storm-petrel</t>
  </si>
  <si>
    <t>Hydrobates tristrami</t>
  </si>
  <si>
    <t>Tropical Shearwater</t>
  </si>
  <si>
    <t>Puffinus bailloni</t>
  </si>
  <si>
    <t>Wedge-tailed Shearwater</t>
  </si>
  <si>
    <t>Ardenna pacifica</t>
  </si>
  <si>
    <t>Whiskered Auklet</t>
  </si>
  <si>
    <t>Aethia pygmaea</t>
  </si>
  <si>
    <t>White-tailed Tropicbird</t>
  </si>
  <si>
    <t>Phaethon lepturus</t>
  </si>
  <si>
    <t>CACurrent_breeding</t>
  </si>
  <si>
    <t>Scolopacidae (Sandpipers &amp; Allies)</t>
  </si>
  <si>
    <t>Podicipedidae (Grebes)</t>
  </si>
  <si>
    <t>Gaviidae (Loons)</t>
  </si>
  <si>
    <t>Oceanatidae (Southern storm-petrels)</t>
  </si>
  <si>
    <t>Anatidae (Ducks, Geese, &amp; Waterfowl)</t>
  </si>
  <si>
    <t>flightHeight(m)</t>
  </si>
  <si>
    <t>RSZt_pct</t>
  </si>
  <si>
    <t>RSZt_Reference</t>
  </si>
  <si>
    <t>MA_pct</t>
  </si>
  <si>
    <t>MA_new</t>
  </si>
  <si>
    <t>MA_Reference</t>
  </si>
  <si>
    <t>FS</t>
  </si>
  <si>
    <t>SS</t>
  </si>
  <si>
    <t>HS_new</t>
  </si>
  <si>
    <t>HS_Reference</t>
  </si>
  <si>
    <t>DV</t>
  </si>
  <si>
    <t>0.008 - 0.01</t>
  </si>
  <si>
    <t>Ainley et al. 2015, Bradbury et al. 2014, Cook et al. 2012, Furness et al. 2013, Johnston et al. 2014, Robinson Willmott et al. 2013, Harwood et al. 2018</t>
  </si>
  <si>
    <t>0.45 - 0.75</t>
  </si>
  <si>
    <t>Cook et al. 2012, Krijgsveld et al. 2011, Peterson et al. 2006, Robinson Willmott et al. 2013, Peschko et al. 2020a, Peschko et al. 2020b, Vallejo et al. 2017, Vanermen et al. 2016, Vanermen et al. 2017, Vanermen et al. 2022</t>
  </si>
  <si>
    <t>Ainley et al. 2021, Leirness et al. 2021</t>
  </si>
  <si>
    <t>3.6 - 5.9</t>
  </si>
  <si>
    <t>0.002 - 0.03</t>
  </si>
  <si>
    <t>Ainley et al. 2015, Cook et al. 2012, Johnston et al. 2014, Robinson Willmott et al. 2013, similar spp: Harwood et al. 2018</t>
  </si>
  <si>
    <t>similar spp: alcids: Cook et al. 2012, Krijgsveld et al. 2011, Robinson Willmott et al. 2013, Welcker and Nehls 2016, COMU: Vanermen et al. 2016, Vanermen et al. 2017, Pescheko et al. 2020, Vanermen et al. 2022</t>
  </si>
  <si>
    <t>Ewins 2020, Leirness et al. 2021</t>
  </si>
  <si>
    <t>Leirness et al. 2021, Nelson 2020</t>
  </si>
  <si>
    <t>Drost and Lewis 2020, Leirness et al. 2021</t>
  </si>
  <si>
    <t>Leirness et al. 2021, Nettleship and Kiran 2020b</t>
  </si>
  <si>
    <t>eBird 2021, Nettleship and Kiran 2020a</t>
  </si>
  <si>
    <t>Gaston and Shoji 2020, Leirness et al. 2021</t>
  </si>
  <si>
    <t>Ainley et al. 2011, Leirness et al. 2021</t>
  </si>
  <si>
    <t>eBird 2021, Jones et al. 2020</t>
  </si>
  <si>
    <t>0.0 - 0.005</t>
  </si>
  <si>
    <t>Ainley et al. 2015, Bradbury et al. 2014, Cook et al. 2012, Johnston et al. 2014, Robinson Willmott et al. 2013, similar spp: ATPU: Harwood et al. 2018</t>
  </si>
  <si>
    <t>Gaston and Dechesne 2020, Leirness et al. 2021</t>
  </si>
  <si>
    <t>Ainley et al. 2015, Bradbury et al. 2014, Cook et al. 2012, similar spp: ATPU: Harwood et al. 2018</t>
  </si>
  <si>
    <t>eBird 2021, Piatt and Kitaysky 2020a</t>
  </si>
  <si>
    <t>Leirness et al. 2021, Piatt and Kitayksy 2020b</t>
  </si>
  <si>
    <t>0.045 - 0.1323</t>
  </si>
  <si>
    <t>Ainley et al. 2015, similar spp: Thaxer et al. 2015, EUSH: Cook et al. 2012, Fijin, et al. 2012, Furness et al. 2013, Bradbury et al. 2014, Johnston et al. 2014</t>
  </si>
  <si>
    <t>0.18 - 0.23</t>
  </si>
  <si>
    <t>similar spp: cormorants: Cook et al. 2012, Krijgsveld et al. 2011, Robinson Willmott et al. 2013</t>
  </si>
  <si>
    <t>Leirness et al. 2021, Wallace and Wallace 2021</t>
  </si>
  <si>
    <t>Ainley et al. 2015, Robinson-Willmot et al. 2013, similar spp: Thaxer et al. 2015, EUSH: Cook et al. 2012, Fijin, et al. 2012, Furness et al. 2013, Bradbury et al. 2014, Johnston et al. 2014</t>
  </si>
  <si>
    <t>Dorr et al. 2021, Leirness et al. 2021</t>
  </si>
  <si>
    <t>Hobson 2021, Leirness et al. 2021</t>
  </si>
  <si>
    <t>5. - 10</t>
  </si>
  <si>
    <t>0.02 - 0.10</t>
  </si>
  <si>
    <t>Bradbury et al. 2014, Furness et al. 2013, Robinson Willmott et al. 2013</t>
  </si>
  <si>
    <t>0.28 - 0.5</t>
  </si>
  <si>
    <t>similar spp: grebes: Cook et al. 2012, Krijgsveld et al. 2011, Robinson Willmott et al. 2013</t>
  </si>
  <si>
    <t>eBird 2021, Stedman 2020</t>
  </si>
  <si>
    <t>similar spp: HOGR: Bradbury et al. 2014, Furness et al. 2013, Robinson Willmott et al. 2013</t>
  </si>
  <si>
    <t>eBird 2021, Stout and Nuechterlein 2020</t>
  </si>
  <si>
    <t>eBird 2021, Cullen et al. 2020</t>
  </si>
  <si>
    <t>LaPorte et al. 2020b, Leirness et al. 2021</t>
  </si>
  <si>
    <t>LaPorte et al. 2020a, Leirness et al. 2021</t>
  </si>
  <si>
    <t>16 (0 - 81)</t>
  </si>
  <si>
    <t>0.043 - 0.77</t>
  </si>
  <si>
    <t>Ainley et al. 2015, Bradbury et al. 2014, Brokenhange et al. 2018, Busch and Garthe 2017, Cook et al. 2012,  Cook et al. 2018, Furness et al. 2013, Humphries et al. 2023, Johnston et al. 2014, Johnston and Cook 2016, Robinson Willmott et al. 2013, Tjørnløv et al. 2023</t>
  </si>
  <si>
    <t>0.57 - 0.998</t>
  </si>
  <si>
    <t>Cook et al. 2012, Cook et al. 2014, Peterson et al. 2006, Robinson Willmott et al. 2013, Brabant and Vanermen 2020, Pescheko et al. 2020</t>
  </si>
  <si>
    <t>Hatch et al. 2020b, Leirness et al. 2021</t>
  </si>
  <si>
    <t>12.-18</t>
  </si>
  <si>
    <t>0.038 - 0.18</t>
  </si>
  <si>
    <t>Ainley et al. 2015, Bradbury et al. 2014, Cook et al. 2012, Furness et al. 2013, Johnston et al. 2014, Robinson Willmott et al. 2013, similar spp: BHGU, LIGU: Borkenhagen et al. 2018; gull spp: Cook et al. 2018</t>
  </si>
  <si>
    <t>0.386 - 0.92</t>
  </si>
  <si>
    <t>similar spp: Cook et al. 2012, Cook et al. 2014, Cook et al. 2018, Peterson et al. 2006, Robinson Willmott et al. 2013, LIGU: Welcker and Nehls 2016, Vanermen et al. 2017</t>
  </si>
  <si>
    <t>Day et al. 2020, Leirness et al. 2021</t>
  </si>
  <si>
    <t>Burger and Gochfeld 2020, Leirness et al. 2021</t>
  </si>
  <si>
    <t>8.-21</t>
  </si>
  <si>
    <t>0.038 - 0.66</t>
  </si>
  <si>
    <t>Ainley et al. 2015, Bradbury et al. 2014, Cook et al. 2012, Furness et al. 2013, Johnston et al. 2014, Robinson Willmott et al. 2013, similar spp: LBBG: Johnston and Cook 2016, Ross-Smith et al. 2016; COGU: Borkenhagen et al. 2018, Harwood et al. 2018, Skov et al. 2018; BTGU: Mikami et al. 2022; gull spp: Cook et al. 2018</t>
  </si>
  <si>
    <t>0.386 - 0.998</t>
  </si>
  <si>
    <t>similar spp: Robinson Willmott et al. 2013,LBBG: Brabant and Vanermen 2020, Cook et al. 2012, Cook et al. 2014, Cook et al. 2018, Johnston et al. 2022, Peterson et al. 2006,  Skov et al. 2018, Vanermen et al. 2016</t>
  </si>
  <si>
    <t>Leirness et al. 2021, Islam and Velarde 2020</t>
  </si>
  <si>
    <t>18 - 23.7</t>
  </si>
  <si>
    <t>0.245 - 0.66</t>
  </si>
  <si>
    <t>eBird 2021, Moskoff and Bevier 2021</t>
  </si>
  <si>
    <t>Ainley et al. 2015, Bradbury et al. 2014, Cook et al. 2012, Furness et al. 2013, Johnston et al. 2014, Robinson Willmott et al. 2013, similar spp: LBBG: Borkenhagen et al. 2018, Harwood et al. 2018, Johnston and Cook 2016, Skov et al. 2018, Ross-Smith et al. 2016; BTGU: Mikami et al. 2022, gull spp: Cook et al. 2018</t>
  </si>
  <si>
    <t>eBird 2021, Pollet et al. 2020</t>
  </si>
  <si>
    <t>24.85 - 67.2</t>
  </si>
  <si>
    <t>0.038 - 0.473</t>
  </si>
  <si>
    <t>Ainley et al. 2015, Bradbury et al. 2014, Cook et al. 2012, Furness et al. 2013, Johnston et al. 2014, Robinson Willmott et al. 2013, similar spp: GBBG: Borkenhagen et al. 2018, Harwood et al. 2018, Johnston and Cook 2016, Skov et al. 2018 Thaxer et al. 2018; SBGU: Mikami et al. 2022; gull spp: Cook et al. 2018</t>
  </si>
  <si>
    <t>0.386 - 0.996</t>
  </si>
  <si>
    <t>Cook et al. 2012, Cook et al. 2014, Peterson et al. 2006, Robinson Willmott et al. 2013, similar spp: GBBG: Brabant and Vanermen 2020, Cook et al. 2018, Skov et al. 2018, Vanermen et al. 2016</t>
  </si>
  <si>
    <t>Pierotti and Annett 2020, Leirness et al. 2021</t>
  </si>
  <si>
    <t>Leirness et al. 2021, Winkler 2020</t>
  </si>
  <si>
    <t>27.2 - 31</t>
  </si>
  <si>
    <t>0.038 - 0.73</t>
  </si>
  <si>
    <t>Ainley et al. 2015, Bradbury et al. 2014, Borkenhagen et al. 2018, Cook et al. 2012, Cook et al. 2018, Furness et al. 2013, Harwood et al. 2018, Johnston et al. 2014, Johnston and Cook 2016, Robinson Willmott et al. 2013, Skov et al. 2018, Tjørnløv et al. 2023</t>
  </si>
  <si>
    <t>0.386 - 0.999</t>
  </si>
  <si>
    <t>Cook et al. 2012, Cook et al. 2014, Cook et al. 2018, Peterson et al. 2006, Robinson Willmott et al. 2013, Brabant and Vanermen 2020, Skov et al. 2018, Vanermen et al. 2016</t>
  </si>
  <si>
    <t>Leirness et al. 2021, Weseloh et al. 2020</t>
  </si>
  <si>
    <t>Ainley et al. 2015, Bradbury et al. 2014, Cook et al. 2012, Furness et al. 2013, Johnston et al. 2014, Robinson Willmott et al. 2013, similar spp: LBBG: Borkenhagen et al. 2018, Harwood et al. 2018, Johnston and Cook 2016, Skov et al. 2018, Ross-Smith et al. 2016; BTGU: Mikami et al. 2022; gull spp: Cook et al. 2018</t>
  </si>
  <si>
    <t>Leirness et al. 2021, Snell et al. 2020</t>
  </si>
  <si>
    <t>Ainley et al. 2015, Bradbury et al. 2014, Cook et al. 2012, Furness et al. 2013, Johnston et al. 2014, Robinson Willmott et al. 2013, similar spp: GBBG: Borkenhagen et al. 2018, Harwood et al. 2018, Johnston and Cook 2016, Skov et al. 2018 Thaxer et al. 2018; SBGU: Mikami et al. 2022, gull spp: Cook et al. 2018</t>
  </si>
  <si>
    <t>Hayward and Verbeek 2020, Leirness et al. 2021</t>
  </si>
  <si>
    <t>0.036 - 0.10</t>
  </si>
  <si>
    <t>Ainley et al. 2015, Bradbury et al. 2014, Cook et al. 2012, Furness et al. 2013, Johnston et al. 2014, Robinson Willmott et al. 2013, similar spp: SATE: Brokenhagen et al. 2018</t>
  </si>
  <si>
    <t>0.28 - 0.76</t>
  </si>
  <si>
    <t>Cook et al. 2012, Peterson et al. 2006, Robinson Willmott et al. 2013, similar spp: Welcker and Nehls 2016, SATE: Harwood et al. 2017, Krijgsveld et al. 2011, Vanermen et al. 2016</t>
  </si>
  <si>
    <t>eBird 2021, Thompson et al. 2020</t>
  </si>
  <si>
    <t>9 - 13.35</t>
  </si>
  <si>
    <t>Ainley et al. 2015, Bradbury et al. 2014, Cook et al. 2012, Furness et al. 2013, Johnston et al. 2014, Robinson Willmott et al. 2013, similar spp: COTE, ARTE: Brokenhagen et al. 2018, Harwood et al. 2018</t>
  </si>
  <si>
    <t>eBird 2021, Molina et al. 2020</t>
  </si>
  <si>
    <t>9 - 486</t>
  </si>
  <si>
    <t>0.037 - 0.5045</t>
  </si>
  <si>
    <t>Ainley et al. 2015, Cook et al. 2012, Cuthbert and Wires 2020, Furness et al. 2013, Johnston et al. 2014, Robinson Willmott et al. 2013, , similar spp: COTE, ARTE: Brokenhagen et al. 2018, Harwood et al. 2018</t>
  </si>
  <si>
    <t>Cuthbert and Wires 2020, Leirness et al. 2021</t>
  </si>
  <si>
    <t>Bradbury et al. 2014, Cook et al. 2012, Robinson Willmott et al. 2013, Brokenhange et al. 2018, similar spp: SATE: Borkenhagen et al. 2018, Harwood et al. 2018</t>
  </si>
  <si>
    <t>eBird 2021, Heath et al. 2020</t>
  </si>
  <si>
    <t>Ainley et al. 2015, Bradbury et al. 2014, Cook et al. 2012, Furness et al. 2013, Johnston et al. 2014, Robinson Willmott et al. 2013, Thaxer et al. 2015, Brokenhagen et al. 2018, similar spp: ARTE: Harwood et al. 2018</t>
  </si>
  <si>
    <t>Leirness et al. 2021, Arnold et al. 2020</t>
  </si>
  <si>
    <t>Ainley et al. 2015, Bradbury et al. 2014, Cook et al. 2012, Furness et al. 2013, Johnston et al. 2014, Robinson Willmott et al. 2013, Thaxer et al. 2015, Brokenhagen et al. 2018, Harwood et al. 2018</t>
  </si>
  <si>
    <t>Hatch et al. 2020, Leirness et al. 2021</t>
  </si>
  <si>
    <t>eBird 2021, Mcnicholl et al. 2020</t>
  </si>
  <si>
    <t>0.036 - 0.32</t>
  </si>
  <si>
    <t>Ainley et al. 2015, Bradbury et al. 2014, Cook et al. 2012, Furness et al. 2013, Johnston et al. 2014, Johnston and Cook 2016, Robinson Willmott et al. 2013, similar spp: SATE: Brokenhagen et al. 2018, Fijn and Collier 2022</t>
  </si>
  <si>
    <t>Buckely et al. 2021, Leirness et al. 2021</t>
  </si>
  <si>
    <t>Ainley et al. 2015, Bradbury et al. 2014, Cook et al. 2012, Furness et al. 2013, Johnston et al. 2014, Johnston and Cook 2016, Robinson Willmott et al. 2013, similar spp: SATE: Borkenhagen et al. 2018, Fijn and Collier 2022</t>
  </si>
  <si>
    <t>Burness et al. 2020, Leirness et al. 2021</t>
  </si>
  <si>
    <t>Ainley et al. 2015, Robinson Willmott et al. 2013</t>
  </si>
  <si>
    <t>eBird 2021, Gochfeld et al. 2020</t>
  </si>
  <si>
    <t>0.1 - 27</t>
  </si>
  <si>
    <t>0.03875 - 0.10</t>
  </si>
  <si>
    <t>Ainley et al. 2015, Robinson Willmott et al. 2013, similar spp: Bradbury et al. 2014, Cook et al. 2012, Fijn et al. 2012, Johnston et al. 2014, Thaxer et al. 2015, GRSK: Harwood et al. 2018</t>
  </si>
  <si>
    <t>0 - 0.28</t>
  </si>
  <si>
    <t>similar spp: skuas: Cook et al. 2012, Krijgsveld et al. 2011, Robinson Willmott et al. 2013</t>
  </si>
  <si>
    <t>Leirness et al. 2021, Furness et al. 2020</t>
  </si>
  <si>
    <t>Wiley and Lee 2020a, Leirness et al. 2021</t>
  </si>
  <si>
    <t>Leirness et al. 2021, Wiley and Lee 2020b</t>
  </si>
  <si>
    <t>Wiley and Lee 2020c, Leirness et al. 2021</t>
  </si>
  <si>
    <t>0.05 - 0.13</t>
  </si>
  <si>
    <t>Ainley et al.2015, Bradbury et al. 2014, Borkenhagen et al. 2018, Cook et al. 2012, Furness et al. 2013, Johnston et al. 2014, Robinson Willmott et al. 2013, Thaxer et al. 2015</t>
  </si>
  <si>
    <t>0.60 - 0.94</t>
  </si>
  <si>
    <t>Cook et al. 2012, Garthe et al. 2023, Krijgsveld et al. 2011, Peterson et al. 2006, Robinson Willmott et al. 2013, Welcker and Nehls 2016, Mendel et al. 2019, Vanermen et al. 2022</t>
  </si>
  <si>
    <t>Leirness et al. 2021, Rizolo et al. 2020</t>
  </si>
  <si>
    <t>Ainley et al. 2015, similar spp: RTLO, BTLO: Bradbury et al. 2014, Borkenhagen et al. 2018, Johnston et al. 2014</t>
  </si>
  <si>
    <t>Cook et al. 2012, Krijgsveld et al. 2011, Robinson Willmott et al. 2013, similar spp: Garthe et al. 2023, Welcker and Nehls 2016, Mendel et al. 2019, RTLO: Heianen et al. 2020, Vanermen et al. 2022</t>
  </si>
  <si>
    <t>Leirness et al. 2021, Russell 2020</t>
  </si>
  <si>
    <t>18.1 - 19</t>
  </si>
  <si>
    <t>Ainley et al. 2015, Harwood et al. 2018, similar spp: RTLO, BTLO: Bradbury et al. 2014, Borkenhagen et al. 2018, Johnston et al. 2014</t>
  </si>
  <si>
    <t>Leirness et al. 2021, Paruk et al. 2021</t>
  </si>
  <si>
    <t>Ainley et al. 2015, North 1994, similar spp: RTLO, BTLO: Bradbury et al. 2014, Borkenhagen et al. 2018, Johnston et al. 2014</t>
  </si>
  <si>
    <t>Leirness et al. 2021, Uher-Koch et al. 2020</t>
  </si>
  <si>
    <t>Ainley et al. 2015, Shannon et al. 2002</t>
  </si>
  <si>
    <t>0.64 - 0.99</t>
  </si>
  <si>
    <t>similar spp: NOGA: Cook et al. 2014, Cook et al. 2018, Rehfisch et al. 2014, Brabant and Vanermen 2020, Welcker and Nehls 2016, Garthe et al. 2017, Pescheko et al. 2021, Skov et al. 2018, Vanermen et al. 2016, Vanermen et al. 2017, Vanermen et al. 2022</t>
  </si>
  <si>
    <t>eBird 2021, Knopf and Evans 2020</t>
  </si>
  <si>
    <t>Ainley et al. 2015</t>
  </si>
  <si>
    <t>Leirness et al. 2021, Shields 2020</t>
  </si>
  <si>
    <t>Krijgsveld et al. 2011, Robinson Willmott et al. 2013</t>
  </si>
  <si>
    <t>Leirness et al. 2021, Rubega et al. 2020</t>
  </si>
  <si>
    <t>Leirness et al. 2021, Tracy et al. 2020</t>
  </si>
  <si>
    <t>Ainley et al. 2015, Suryan et al. 2008</t>
  </si>
  <si>
    <t>similar spp: Cook et al. 2012, Robinson Willmott et al. 2013, NOGA: Krijgsveld et al. 2011</t>
  </si>
  <si>
    <t>Awkerman et al. 2020b, Leirness et al. 2021</t>
  </si>
  <si>
    <t>Awkerman et al. 2020a, Leirness et al. 2021</t>
  </si>
  <si>
    <t>Carboneras et al. 2020a, eBird 2021</t>
  </si>
  <si>
    <t>0.001 - 0.01</t>
  </si>
  <si>
    <t>Ainley et al. 2015, Bradbury et al. 2014, Cook et al. 2012, Furness et al. 2013, Johnston et al. 2014, Robinson Willmott et al. 2013, Deakin et al. 2022, Harwood et al. 2018</t>
  </si>
  <si>
    <t>Cook et al. 2012, Robinson Willmott et al. 2013</t>
  </si>
  <si>
    <t>Mallory et al. 2020, Leirness et al. 2021</t>
  </si>
  <si>
    <t>0-25</t>
  </si>
  <si>
    <t>0 - 0.0004</t>
  </si>
  <si>
    <t>similar spp: MASH: Bradbury et al. 2014, Cook et al. 2012, Robinson Willmott et al. 2013, BCPE: Haney 1987</t>
  </si>
  <si>
    <t>Carboneras et al. 2020b, Leirness et al. 2021</t>
  </si>
  <si>
    <t>Ainley et al. 2015, Robinson Willmott et al. 2013, similar spp: BCPE: Haney 1987</t>
  </si>
  <si>
    <t>Carboneras et al. 2020c, eBird 2021</t>
  </si>
  <si>
    <t>eBird 2021, Simons and Hodges 2020</t>
  </si>
  <si>
    <t>Leirness et al. 2021, Carboneras et al. 2020d</t>
  </si>
  <si>
    <t>0 - 0.052</t>
  </si>
  <si>
    <t>similar spp: WTSH: Adams et al. 2020, MASH: Bradbury et al. 2014, Robinson Willmott et al. 2013, SCSH: Courbin et al. 2023</t>
  </si>
  <si>
    <t>Carle et al. 2022, Leirness et al. 2021</t>
  </si>
  <si>
    <t>Carboneras et al. 2020e, Leirness et al. 2021</t>
  </si>
  <si>
    <t>Carboneras et al. 2020f, Leirness et al. 2021</t>
  </si>
  <si>
    <t>Carboneras et al. 2020g, Leirness et al. 2021</t>
  </si>
  <si>
    <t>Robinson Willmott et al. 2013, similar spp: MASH: Cook et al. 2012, Krijgsveld et al. 2011</t>
  </si>
  <si>
    <t>Carboneras et al. 2020h, Leirness et al. 2021</t>
  </si>
  <si>
    <t>Bradbury et al. 2014, Robinson Willmott et al. 2013, similar spp: WTSH: Adams et al. 2020, SCSH: Courbin et al. 2023</t>
  </si>
  <si>
    <t>Cook et al. 2012, Krijgsveld et al. 2011, Robinson Willmott et al. 2013</t>
  </si>
  <si>
    <t>eBird 2021, Lee et al. 2020</t>
  </si>
  <si>
    <t>Keitt et al. 2020, Leirness et al. 2021</t>
  </si>
  <si>
    <t>0 - 0.025</t>
  </si>
  <si>
    <t>Ainley et al. 2015, Bradbury et al. 2014, Robinson Willmott et al. 2013, similar spp: EUSP: Deakin et al. 2022</t>
  </si>
  <si>
    <t>Drucker et al. 2020, eBird 2021</t>
  </si>
  <si>
    <t>0.0125 - 0.02</t>
  </si>
  <si>
    <t>Ainley et al. 2015, Robinson Willmott et al. 2013, similar spp: EUSP: Deakin et al. 2022</t>
  </si>
  <si>
    <t>Boersma and Silva 2021, Leirness et al. 2021</t>
  </si>
  <si>
    <t>Ainley et al. 2015, Bradbury et al. 2014, Furness et al. 2013,  Robinson Willmott et al. 2013, similar spp: EUSP: Deakin et al. 2022</t>
  </si>
  <si>
    <t>Pollet et al. 2021, Leirness et al. 2021</t>
  </si>
  <si>
    <t>Everett et al. 2021, Leirness et al. 2021</t>
  </si>
  <si>
    <t>similar spp: Leach's Storm-Petrel, Band-rumped Storm-Petrel; Bradbury et al. 2014, Cook et al. 2012, Robinson Willmott et al. 2013, EUSP: Deakin et al. 2022</t>
  </si>
  <si>
    <t>Carobneras et al. 2021, eBird 2021</t>
  </si>
  <si>
    <t>similar spp: EUSP: Deakin et al. 2022</t>
  </si>
  <si>
    <t>Kirwan et al. 2023, similar spp: Cook et al. 2012, Robinson Willmott et al. 2013, NOGA: Krijgsveld et al. 2011</t>
  </si>
  <si>
    <t>eBird 2021, Kirwan et al. 2023</t>
  </si>
  <si>
    <t>&gt;30</t>
  </si>
  <si>
    <t>0.18 - 0.42</t>
  </si>
  <si>
    <t>Cooper and Ritchie 1995, Robinson Willmott et al. 2013</t>
  </si>
  <si>
    <t>0.41 - 0.68</t>
  </si>
  <si>
    <t>Bradbury et al. 2014, Cook et al. 2012, Krijgsveld et al. 2011, Peterson et al. 2006, Robinson Willmott et al. 2013, similar spp: Zehtindjiev et al. 2017</t>
  </si>
  <si>
    <t>eBird 2021, Lewis et al. 2020</t>
  </si>
  <si>
    <t>0.02 - 0.347</t>
  </si>
  <si>
    <t>Cooper and Ritchie 1995, Robinson Willmott et al. 2013, similar spp: COEI: Bradbury et al. 2014, Harwood et al. 2018, Johnston et al. 2014, Thaxer et al. 2015</t>
  </si>
  <si>
    <t>Robinson Willmott et al. 2013</t>
  </si>
  <si>
    <t>eBird 2021, Pearce et al. 2020</t>
  </si>
  <si>
    <t>similar spp: COME: Cooper and Ritchie 1995, Robinson Willmott et al. 2013,  COEI: Bradbury et al. 2014, Harwood et al. 2018, Johnston et al. 2014, Thaxer et al. 2015</t>
  </si>
  <si>
    <t>Bradbury et al. 2014, Peterson et al. 2006, Robinson Willmott et al. 2013</t>
  </si>
  <si>
    <t>Craik et al. 2020, eBird 2021</t>
  </si>
  <si>
    <t>similar spp: LTDU: Cook et al. 2012, Robertson and Goudie 1999, COEI: Bradbury et al. 2014, Harwood et al. 2018, Johnston et al. 2014, Thaxer et al. 2015</t>
  </si>
  <si>
    <t>0.77 - 0.90</t>
  </si>
  <si>
    <t>similar spp: seaducks: Bradbury et al. 2014, Cook et al. 2012, Krijgsveld et al. 2011, Peterson et al. 2006, Robinson Willmott et al. 2013</t>
  </si>
  <si>
    <t>eBird 2021, Robertson and Goudie 2020</t>
  </si>
  <si>
    <t>0.01 - 0.35</t>
  </si>
  <si>
    <t>similar spp: COSC: Bradbury et al. 2014, Cook et al. 2012, Furness et al. 2013, Johnston et al. 2014, Robinson Willmott et al. 2013, Thaxer et al. 2015; COEI: Harwood et al. 2018</t>
  </si>
  <si>
    <t>Anderson et al. 2020, Leirness et al. 2021</t>
  </si>
  <si>
    <t>Brown and Fredrickson 2020, Leirness et al. 2021</t>
  </si>
  <si>
    <t>Borage and Savard 2020, eBird 2021</t>
  </si>
  <si>
    <t>similar spp: COEI: Bradbury et al. 2014, Cook et al. 2012, Harwood et al. 2018, Johnston et al. 2014</t>
  </si>
  <si>
    <t>Robertson and Savard 2020, eBird 2021</t>
  </si>
  <si>
    <t>1 - 49.5</t>
  </si>
  <si>
    <t>0.0274 - 0.0341</t>
  </si>
  <si>
    <t>Grace et al. 2020, similar spp: Adams et al. 2020, RFBO: Weimerskirch et al. 2005, NOGA: Bradbury et al. 2014, Borkenhagen et al. 2018, Cook et al. 2018, Garthe et al. 2017, Harwood et al. 2018, Humphries et al. 2023, Johnston et al. 2014, Johnston and Cook 2018, Lane et al. 2020, Peschko et al. 2021, Skov et al. 2018, Tjørnløv et al. 2023</t>
  </si>
  <si>
    <t>similar spp: NOGA: Brabant and Vanermen 2020, Cook et al. 2014, Cook et al. 2014, Garthe et al. 2017, Krijgsveld et al. 2011, Pescheko et al. 2021, Rehfisch et al. 2014, Skov et al. 2018, Vanermen et al. 2016, Vanermen et al. 2017, Vanermen et al. 2022, Welcker and Nehls 2016</t>
  </si>
  <si>
    <t>eBird 2021, Grace et al. 2020</t>
  </si>
  <si>
    <t>similar spp: Adams et al. 2020, RFBO: Weimerskirch et al. 2005, NOGA: Bradbury et al. 2014, Borkenhagen et al. 2018, Cook et al. 2018, Garthe et al. 2017, Harwood et al. 2018, Humphries et al. 2023, Johnston et al. 2014, Johnston and Cook 2018, Lane et al. 2020, Peschko et al. 2021, Skov et al. 2018, Tjørnløv et al. 2023</t>
  </si>
  <si>
    <t>Cuccaro Diaz et al. 2020, eBird 2021</t>
  </si>
  <si>
    <t>eBird 2021, Hernandez Diaz and Salazar Gomez 2020</t>
  </si>
  <si>
    <t>Adams et al. 2020, similar spp: RFBO: Adams et al. 2020, Weimerskirch et al. 2005, NOGA: Bradbury et al. 2014, Borkenhagen et al. 2018, Cook et al. 2018, Garthe et al. 2017, Harwood et al. 2018, Humphries et al. 2023, Johnston et al. 2014, Johnston and Cook 2018, Lane et al. 2020, Peschko et al. 2021, Skov et al. 2018, Tjørnløv et al. 2023</t>
  </si>
  <si>
    <t>eBird 2021, Schreiber and Norton 2020</t>
  </si>
  <si>
    <t>Adams et al. 2020, Weimerskirch et al. 2005, similar spp: BRBO: Adams et al. 2020, NOGA: Bradbury et al. 2014, Borkenhagen et al. 2018, Cook et al. 2018, Garthe et al. 2017, Harwood et al. 2018, Humphries et al. 2023, Johnston et al. 2014, Johnston and Cook 2018, Lane et al. 2020, Peschko et al. 2021, Skov et al. 2018, Tjørnløv et al. 2023</t>
  </si>
  <si>
    <t>eBird 2021, Schreiber et al. 2020</t>
  </si>
  <si>
    <t>Spear and Ainley 2005, similar spp: RTTR: Adams et al. 2020</t>
  </si>
  <si>
    <t>0.18 - 0.29</t>
  </si>
  <si>
    <t>Spear and Ainley 2005</t>
  </si>
  <si>
    <t>eBird 2021, Orta et al. 2020</t>
  </si>
  <si>
    <t>Craveri's murrelet</t>
  </si>
  <si>
    <t>Juliet_Displacement</t>
  </si>
  <si>
    <t>Juliet_displacement_uncertainty</t>
  </si>
  <si>
    <t>HIGH</t>
  </si>
  <si>
    <t>LOW</t>
  </si>
  <si>
    <t>UNKNOWN</t>
  </si>
  <si>
    <t>birdlife_ID</t>
  </si>
  <si>
    <t>common_name_AOU</t>
  </si>
  <si>
    <t>scientific_name_AOU</t>
  </si>
  <si>
    <t>common_name_Birdlife</t>
  </si>
  <si>
    <t>scientific_name_Birdlife</t>
  </si>
  <si>
    <t>Aspen</t>
  </si>
  <si>
    <t>Dena</t>
  </si>
  <si>
    <t>seabird_birdlife</t>
  </si>
  <si>
    <t>waterbird_birdlife</t>
  </si>
  <si>
    <t>Brent Goose</t>
  </si>
  <si>
    <t>Goosander</t>
  </si>
  <si>
    <t>Larus argentatus</t>
  </si>
  <si>
    <t>Larus canus brachyrhynchus</t>
  </si>
  <si>
    <t>Black-necked Grebe</t>
  </si>
  <si>
    <t>Steganopus tricolor</t>
  </si>
  <si>
    <t>Catharacta maccormicki</t>
  </si>
  <si>
    <t xml:space="preserve">Short-billed Gull/Mew Gull – Cornell observes split, Birdlife considers short-billed gull a subspecies of mew gull </t>
  </si>
  <si>
    <t>Herring Gull - Cornell doesn't observe split, considers Arctic Herring Gull (Larus smithsonianus) a subsp of Larus argentatus, Birdlife considers Larus smithsonianus its own species</t>
  </si>
  <si>
    <t>CACurrent_breeder</t>
  </si>
  <si>
    <t>This row holds a unique ID for each species corresponding to the handbook of birds of the world (birdlife's list). Sorting by this column puts the list in taxonomic order</t>
  </si>
  <si>
    <t>4-letter codes based on Cornell conventions</t>
  </si>
  <si>
    <t>family</t>
  </si>
  <si>
    <t>This tab contains the families for each species - should be consistent between Cornell and Birdlife, but families are pulled from birdlife</t>
  </si>
  <si>
    <t>Common name consistent with Cornell's records – matches Cornell's Birds of the World taxonomy, differs in places from Birdlife's list</t>
  </si>
  <si>
    <t>Scientific name consistent with Cornell's records – matches Cornell's Birds of the World taxonomy, differs in places from Birdlife's list</t>
  </si>
  <si>
    <t xml:space="preserve">Common name consistent with Birdlife's taxonomy </t>
  </si>
  <si>
    <t xml:space="preserve">Scientific name consistent with Birdlife's taxonomy </t>
  </si>
  <si>
    <t>Whether the species is included on Aspen's list (TRUE/FALSE) – This list is compiled from species modeled in Jeff Leirness's SDMs and species included in Emma Kelsey's original and updated vulnerability indices</t>
  </si>
  <si>
    <t>Whether the species is included on Dena's list – doesn't include species from Dena's list that aren't California breeders and weren't otherwise included on Aspen's list</t>
  </si>
  <si>
    <t>Whether the species was listed as a seabird by birdlife: https://datazone.birdlife.org/species Species type - Seabird</t>
  </si>
  <si>
    <t>Whether the species was listed as a seabird by birdlife: https://datazone.birdlife.org/species Species type - waterbird</t>
  </si>
  <si>
    <t>Whether the species was listed as a California Current breeder in Dena's list – species that weren't included on Dena's list are listed as NA</t>
  </si>
  <si>
    <t xml:space="preserve">Whether Aspen considers this species as "present" in the California current region as a breeder or nonbreeder for the purposes of use in the OWED vulnerability decision tree. Species excluded in this list are estimated to have &lt;1% of their global population in the CA current region, are non-breeders in the region, and aren't believed to have important migratory routes through the region. some species are included precautionarily due to predicted range shifts or data limitation in the case of IUCN threatened species. </t>
  </si>
  <si>
    <t>rescaled_DENSall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</si>
</sst>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5">
    <font>
      <sz val="12"/>
      <color theme="1"/>
      <name val="Calibri"/>
      <family val="2"/>
      <scheme val="minor"/>
    </font>
    <font>
      <sz val="12"/>
      <color rgb="FF9E4121"/>
      <name val="Calibri"/>
      <family val="2"/>
      <scheme val="minor"/>
    </font>
    <font>
      <sz val="12"/>
      <color rgb="FFB39B93"/>
      <name val="Calibri"/>
      <family val="2"/>
      <scheme val="minor"/>
    </font>
    <font>
      <sz val="12"/>
      <color rgb="FF000000"/>
      <name val="Calibri"/>
      <family val="2"/>
      <scheme val="minor"/>
    </font>
    <font>
      <sz val="11"/>
      <color rgb="FF000000"/>
      <name val="Arial"/>
      <family val="2"/>
    </font>
    <font>
      <sz val="12"/>
      <color theme="1"/>
      <name val="Calibri"/>
      <family val="2"/>
    </font>
    <font>
      <sz val="12"/>
      <color rgb="FF222222"/>
      <name val="Calibri"/>
      <family val="2"/>
    </font>
    <font>
      <b/>
      <sz val="10"/>
      <color theme="1"/>
      <name val="Calibri"/>
      <family val="2"/>
      <scheme val="minor"/>
    </font>
    <font>
      <sz val="11"/>
      <color rgb="FF000000"/>
      <name val="Calibri"/>
      <family val="2"/>
    </font>
    <font>
      <b/>
      <sz val="11"/>
      <color rgb="FF000000"/>
      <name val="Calibri"/>
      <family val="2"/>
    </font>
    <font>
      <b/>
      <sz val="10"/>
      <color rgb="FF000000"/>
      <name val="Calibri"/>
      <family val="2"/>
      <scheme val="minor"/>
    </font>
    <font>
      <sz val="10"/>
      <color rgb="FF000000"/>
      <name val="Calibri"/>
      <family val="2"/>
      <scheme val="minor"/>
    </font>
    <font>
      <sz val="11"/>
      <color rgb="FF000000"/>
      <name val="Calibri"/>
      <family val="2"/>
      <scheme val="minor"/>
    </font>
    <font>
      <b/>
      <sz val="11"/>
      <color rgb="FF000000"/>
      <name val="Calibri"/>
      <family val="2"/>
      <scheme val="minor"/>
    </font>
    <font>
      <sz val="10"/>
      <color rgb="FF0C0D0E"/>
      <name val="Var(--ff-mono)"/>
    </font>
  </fonts>
  <fills count="15">
    <fill>
      <patternFill patternType="none"/>
    </fill>
    <fill>
      <patternFill patternType="gray125"/>
    </fill>
    <fill>
      <patternFill patternType="solid">
        <fgColor rgb="FFDB8F75"/>
        <bgColor indexed="64"/>
      </patternFill>
    </fill>
    <fill>
      <patternFill patternType="solid">
        <fgColor rgb="FFE3B39F"/>
        <bgColor indexed="64"/>
      </patternFill>
    </fill>
    <fill>
      <patternFill patternType="solid">
        <fgColor rgb="FFC3B2AA"/>
        <bgColor indexed="64"/>
      </patternFill>
    </fill>
    <fill>
      <patternFill patternType="solid">
        <fgColor rgb="FFB5C5CD"/>
        <bgColor indexed="64"/>
      </patternFill>
    </fill>
    <fill>
      <patternFill patternType="solid">
        <fgColor theme="2"/>
        <bgColor indexed="64"/>
      </patternFill>
    </fill>
    <fill>
      <patternFill patternType="solid">
        <fgColor rgb="FF9E4121"/>
        <bgColor indexed="64"/>
      </patternFill>
    </fill>
    <fill>
      <patternFill patternType="solid">
        <fgColor rgb="FFDB8F75"/>
        <bgColor rgb="FF000000"/>
      </patternFill>
    </fill>
    <fill>
      <patternFill patternType="solid">
        <fgColor rgb="FFE3B39F"/>
        <bgColor rgb="FF000000"/>
      </patternFill>
    </fill>
    <fill>
      <patternFill patternType="solid">
        <fgColor rgb="FFB5C5CD"/>
        <bgColor rgb="FF000000"/>
      </patternFill>
    </fill>
    <fill>
      <patternFill patternType="solid">
        <fgColor rgb="FFC3B2AA"/>
        <bgColor rgb="FF000000"/>
      </patternFill>
    </fill>
    <fill>
      <patternFill patternType="solid">
        <fgColor rgb="FFE7E6E6"/>
        <bgColor rgb="FF000000"/>
      </patternFill>
    </fill>
    <fill>
      <patternFill patternType="solid">
        <fgColor rgb="FFC0C0C0"/>
        <bgColor rgb="FFC0C0C0"/>
      </patternFill>
    </fill>
    <fill>
      <patternFill patternType="solid">
        <fgColor rgb="FF808080"/>
        <bgColor rgb="FF000000"/>
      </patternFill>
    </fill>
  </fills>
  <borders count="9">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indexed="64"/>
      </left>
      <right/>
      <top/>
      <bottom style="thin">
        <color indexed="64"/>
      </bottom>
      <diagonal/>
    </border>
    <border>
      <left style="thin">
        <color indexed="64"/>
      </left>
      <right/>
      <top/>
      <bottom/>
      <diagonal/>
    </border>
    <border>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
      <left/>
      <right style="thin">
        <color rgb="FFD0D7E5"/>
      </right>
      <top/>
      <bottom style="thin">
        <color rgb="FFD0D7E5"/>
      </bottom>
      <diagonal/>
    </border>
  </borders>
  <cellStyleXfs count="1">
    <xf numFmtId="0" fontId="0" fillId="0" borderId="0"/>
  </cellStyleXfs>
  <cellXfs count="8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0" borderId="0" xfId="0" applyFont="1"/>
    <xf numFmtId="0" fontId="2" fillId="6" borderId="0" xfId="0" applyFont="1" applyFill="1"/>
    <xf numFmtId="0" fontId="2" fillId="0" borderId="0" xfId="0" applyFont="1"/>
    <xf numFmtId="0" fontId="2" fillId="2" borderId="0" xfId="0" applyFont="1" applyFill="1"/>
    <xf numFmtId="11" fontId="0" fillId="0" borderId="0" xfId="0" applyNumberFormat="1"/>
    <xf numFmtId="0" fontId="3" fillId="0" borderId="0" xfId="0" applyFont="1"/>
    <xf numFmtId="0" fontId="3" fillId="8" borderId="0" xfId="0" applyFont="1" applyFill="1"/>
    <xf numFmtId="0" fontId="3" fillId="9" borderId="0" xfId="0" applyFont="1" applyFill="1"/>
    <xf numFmtId="0" fontId="3" fillId="10" borderId="0" xfId="0" applyFont="1" applyFill="1"/>
    <xf numFmtId="0" fontId="3" fillId="11" borderId="0" xfId="0" applyFont="1" applyFill="1"/>
    <xf numFmtId="0" fontId="3" fillId="12" borderId="0" xfId="0" applyFont="1" applyFill="1"/>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5" fillId="0" borderId="0" xfId="0" applyFont="1"/>
    <xf numFmtId="0" fontId="6" fillId="0" borderId="0" xfId="0" applyFont="1"/>
    <xf numFmtId="11" fontId="3" fillId="0" borderId="0" xfId="0" applyNumberFormat="1" applyFont="1"/>
    <xf numFmtId="164" fontId="7" fillId="0" borderId="1" xfId="0" applyNumberFormat="1" applyFont="1" applyBorder="1"/>
    <xf numFmtId="164" fontId="0" fillId="0" borderId="0" xfId="0" applyNumberFormat="1"/>
    <xf numFmtId="164" fontId="8" fillId="0" borderId="0" xfId="0" applyNumberFormat="1" applyFont="1" applyAlignment="1">
      <alignment horizontal="right" wrapText="1"/>
    </xf>
    <xf numFmtId="164" fontId="0" fillId="0" borderId="1" xfId="0" applyNumberFormat="1" applyBorder="1"/>
    <xf numFmtId="164" fontId="8" fillId="0" borderId="1" xfId="0" applyNumberFormat="1" applyFont="1" applyBorder="1" applyAlignment="1">
      <alignment horizontal="right" wrapText="1"/>
    </xf>
    <xf numFmtId="164" fontId="7" fillId="0" borderId="0" xfId="0" applyNumberFormat="1" applyFont="1"/>
    <xf numFmtId="164" fontId="0" fillId="2" borderId="1" xfId="0" applyNumberFormat="1" applyFill="1" applyBorder="1"/>
    <xf numFmtId="164" fontId="0" fillId="2" borderId="0" xfId="0" applyNumberFormat="1" applyFill="1"/>
    <xf numFmtId="164" fontId="0" fillId="5" borderId="0" xfId="0" applyNumberFormat="1" applyFill="1"/>
    <xf numFmtId="164" fontId="8" fillId="5" borderId="0" xfId="0" applyNumberFormat="1" applyFont="1" applyFill="1" applyAlignment="1">
      <alignment horizontal="right" wrapText="1"/>
    </xf>
    <xf numFmtId="164" fontId="8" fillId="5" borderId="1" xfId="0" applyNumberFormat="1" applyFont="1" applyFill="1" applyBorder="1" applyAlignment="1">
      <alignment horizontal="right" wrapText="1"/>
    </xf>
    <xf numFmtId="164" fontId="0" fillId="5" borderId="1" xfId="0" applyNumberFormat="1" applyFill="1" applyBorder="1"/>
    <xf numFmtId="164" fontId="8" fillId="5" borderId="0" xfId="0" applyNumberFormat="1" applyFont="1" applyFill="1" applyAlignment="1">
      <alignment horizontal="right"/>
    </xf>
    <xf numFmtId="0" fontId="9" fillId="13" borderId="2" xfId="0" applyFont="1" applyFill="1" applyBorder="1" applyAlignment="1">
      <alignment horizontal="center" vertical="center"/>
    </xf>
    <xf numFmtId="0" fontId="8" fillId="0" borderId="3" xfId="0" applyFont="1" applyBorder="1" applyAlignment="1">
      <alignment horizontal="right" vertical="center" wrapText="1"/>
    </xf>
    <xf numFmtId="0" fontId="8" fillId="0" borderId="3" xfId="0" applyFont="1" applyBorder="1" applyAlignment="1">
      <alignment vertical="center" wrapText="1"/>
    </xf>
    <xf numFmtId="3" fontId="8" fillId="0" borderId="3" xfId="0" applyNumberFormat="1" applyFont="1" applyBorder="1" applyAlignment="1">
      <alignment horizontal="right" vertical="center" wrapText="1"/>
    </xf>
    <xf numFmtId="0" fontId="10" fillId="0" borderId="1" xfId="0" applyFont="1" applyBorder="1"/>
    <xf numFmtId="0" fontId="10" fillId="0" borderId="4" xfId="0" applyFont="1" applyBorder="1"/>
    <xf numFmtId="164" fontId="10" fillId="0" borderId="1" xfId="0" applyNumberFormat="1" applyFont="1" applyBorder="1"/>
    <xf numFmtId="2" fontId="10" fillId="0" borderId="1" xfId="0" applyNumberFormat="1" applyFont="1" applyBorder="1"/>
    <xf numFmtId="2" fontId="10" fillId="0" borderId="4" xfId="0" applyNumberFormat="1" applyFont="1" applyBorder="1"/>
    <xf numFmtId="0" fontId="11" fillId="0" borderId="0" xfId="0" applyFont="1"/>
    <xf numFmtId="0" fontId="0" fillId="0" borderId="5" xfId="0" applyBorder="1"/>
    <xf numFmtId="0" fontId="11" fillId="0" borderId="5" xfId="0" applyFont="1" applyBorder="1"/>
    <xf numFmtId="164" fontId="10" fillId="0" borderId="0" xfId="0" applyNumberFormat="1" applyFont="1"/>
    <xf numFmtId="2" fontId="11" fillId="0" borderId="0" xfId="0" applyNumberFormat="1" applyFont="1"/>
    <xf numFmtId="2" fontId="11" fillId="0" borderId="5" xfId="0" applyNumberFormat="1" applyFont="1" applyBorder="1"/>
    <xf numFmtId="165" fontId="11" fillId="0" borderId="0" xfId="0" applyNumberFormat="1" applyFont="1"/>
    <xf numFmtId="0" fontId="10" fillId="0" borderId="5" xfId="0" applyFont="1" applyBorder="1"/>
    <xf numFmtId="0" fontId="12" fillId="0" borderId="0" xfId="0" applyFont="1" applyAlignment="1">
      <alignment horizontal="right" wrapText="1"/>
    </xf>
    <xf numFmtId="164" fontId="13" fillId="0" borderId="0" xfId="0" applyNumberFormat="1" applyFont="1" applyAlignment="1">
      <alignment horizontal="right" wrapText="1"/>
    </xf>
    <xf numFmtId="165" fontId="11" fillId="14" borderId="0" xfId="0" applyNumberFormat="1" applyFont="1" applyFill="1"/>
    <xf numFmtId="0" fontId="11" fillId="0" borderId="1" xfId="0" applyFont="1" applyBorder="1"/>
    <xf numFmtId="0" fontId="11" fillId="0" borderId="4" xfId="0" applyFont="1" applyBorder="1"/>
    <xf numFmtId="2" fontId="11" fillId="0" borderId="1" xfId="0" applyNumberFormat="1" applyFont="1" applyBorder="1"/>
    <xf numFmtId="2" fontId="11" fillId="0" borderId="4" xfId="0" applyNumberFormat="1" applyFont="1" applyBorder="1"/>
    <xf numFmtId="165" fontId="11" fillId="0" borderId="1" xfId="0" applyNumberFormat="1" applyFont="1" applyBorder="1"/>
    <xf numFmtId="16" fontId="11" fillId="0" borderId="5" xfId="0" applyNumberFormat="1" applyFont="1" applyBorder="1"/>
    <xf numFmtId="17" fontId="11" fillId="0" borderId="0" xfId="0" applyNumberFormat="1" applyFont="1"/>
    <xf numFmtId="165" fontId="11" fillId="14" borderId="1" xfId="0" applyNumberFormat="1" applyFont="1" applyFill="1" applyBorder="1"/>
    <xf numFmtId="0" fontId="10" fillId="0" borderId="0" xfId="0" applyFont="1"/>
    <xf numFmtId="0" fontId="8" fillId="0" borderId="0" xfId="0" applyFont="1" applyAlignment="1">
      <alignment vertical="center" wrapText="1"/>
    </xf>
    <xf numFmtId="0" fontId="0" fillId="0" borderId="3" xfId="0" applyBorder="1"/>
    <xf numFmtId="0" fontId="3"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12" fillId="0" borderId="0" xfId="0" applyFont="1" applyAlignment="1">
      <alignment vertical="center" wrapText="1"/>
    </xf>
    <xf numFmtId="0" fontId="12" fillId="0" borderId="7" xfId="0" applyFont="1" applyBorder="1" applyAlignment="1">
      <alignment vertical="center" wrapText="1"/>
    </xf>
    <xf numFmtId="0" fontId="12" fillId="0" borderId="8" xfId="0" applyFont="1" applyBorder="1" applyAlignment="1">
      <alignment vertical="center" wrapText="1"/>
    </xf>
    <xf numFmtId="0" fontId="3" fillId="0" borderId="7" xfId="0" applyFont="1" applyBorder="1"/>
    <xf numFmtId="0" fontId="8" fillId="0" borderId="0" xfId="0" applyFont="1" applyAlignment="1">
      <alignment horizontal="right" vertical="center" wrapText="1"/>
    </xf>
    <xf numFmtId="3" fontId="8" fillId="0" borderId="0" xfId="0" applyNumberFormat="1" applyFont="1" applyAlignment="1">
      <alignment horizontal="right" vertical="center" wrapText="1"/>
    </xf>
    <xf numFmtId="0" fontId="3" fillId="0" borderId="6" xfId="0" applyFont="1" applyBorder="1"/>
    <xf numFmtId="0" fontId="3" fillId="0" borderId="8" xfId="0" applyFont="1" applyBorder="1"/>
    <xf numFmtId="0" fontId="14" fillId="0" borderId="0" xfId="0" applyFont="1"/>
    <xf numFmtId="0" fontId="8" fillId="0" borderId="2" xfId="0" applyFont="1" applyBorder="1" applyAlignment="1">
      <alignment horizontal="right" vertical="center" wrapText="1"/>
    </xf>
    <xf numFmtId="0" fontId="9" fillId="13" borderId="3" xfId="0" applyFont="1" applyFill="1" applyBorder="1" applyAlignment="1">
      <alignment horizontal="center" vertical="center"/>
    </xf>
    <xf numFmtId="0" fontId="0" fillId="0" borderId="4" xfId="0" applyBorder="1"/>
    <xf numFmtId="2" fontId="10" fillId="0" borderId="0" xfId="0" applyNumberFormat="1" applyFont="1"/>
  </cellXfs>
  <cellStyles count="1">
    <cellStyle name="Normal" xfId="0" builtinId="0"/>
  </cellStyles>
  <dxfs count="0"/>
  <tableStyles count="0" defaultTableStyle="TableStyleMedium2" defaultPivotStyle="PivotStyleLight16"/>
  <colors>
    <mruColors>
      <color rgb="FFDB8F75"/>
      <color rgb="FFB5C5CD"/>
      <color rgb="FFC3B2AA"/>
      <color rgb="FFE3B39F"/>
      <color rgb="FF9E4121"/>
      <color rgb="FF92A9B8"/>
      <color rgb="FFB39B93"/>
      <color rgb="FFC857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4BC29-8289-CA45-A11F-5504E5D9126C}">
  <dimension ref="A1:N128"/>
  <sheetViews>
    <sheetView zoomScale="130" zoomScaleNormal="130" workbookViewId="0">
      <selection activeCell="L1" sqref="L1:L1048576"/>
    </sheetView>
  </sheetViews>
  <sheetFormatPr baseColWidth="10" defaultRowHeight="16"/>
  <cols>
    <col min="4" max="4" width="22.33203125" customWidth="1"/>
    <col min="5" max="5" width="22.1640625" customWidth="1"/>
    <col min="6" max="6" width="22.83203125" customWidth="1"/>
    <col min="7" max="7" width="29.1640625" customWidth="1"/>
    <col min="10" max="10" width="17.83203125" customWidth="1"/>
    <col min="11" max="11" width="17.6640625" customWidth="1"/>
    <col min="12" max="12" width="14" customWidth="1"/>
    <col min="14" max="14" width="24.5" customWidth="1"/>
  </cols>
  <sheetData>
    <row r="1" spans="1:14">
      <c r="A1" t="s">
        <v>846</v>
      </c>
      <c r="B1" s="12" t="s">
        <v>358</v>
      </c>
      <c r="C1" s="12" t="s">
        <v>867</v>
      </c>
      <c r="D1" s="12" t="s">
        <v>847</v>
      </c>
      <c r="E1" s="12" t="s">
        <v>848</v>
      </c>
      <c r="F1" s="12" t="s">
        <v>849</v>
      </c>
      <c r="G1" s="12" t="s">
        <v>850</v>
      </c>
      <c r="H1" s="12" t="s">
        <v>851</v>
      </c>
      <c r="I1" s="12" t="s">
        <v>852</v>
      </c>
      <c r="J1" s="12" t="s">
        <v>853</v>
      </c>
      <c r="K1" s="12" t="s">
        <v>854</v>
      </c>
      <c r="L1" s="37" t="s">
        <v>864</v>
      </c>
      <c r="M1" s="12" t="s">
        <v>427</v>
      </c>
    </row>
    <row r="2" spans="1:14">
      <c r="A2">
        <v>403</v>
      </c>
      <c r="B2" s="12" t="s">
        <v>52</v>
      </c>
      <c r="C2" s="68" t="s">
        <v>605</v>
      </c>
      <c r="D2" s="12" t="s">
        <v>224</v>
      </c>
      <c r="E2" s="12" t="s">
        <v>225</v>
      </c>
      <c r="F2" s="69" t="s">
        <v>855</v>
      </c>
      <c r="G2" s="77" t="s">
        <v>225</v>
      </c>
      <c r="H2" s="38" t="b">
        <v>1</v>
      </c>
      <c r="I2" s="71" t="b">
        <v>0</v>
      </c>
      <c r="J2" s="71" t="b">
        <v>0</v>
      </c>
      <c r="K2" s="38" t="b">
        <v>1</v>
      </c>
      <c r="L2" s="38" t="s">
        <v>107</v>
      </c>
      <c r="M2" s="38" t="b">
        <v>1</v>
      </c>
      <c r="N2" s="12"/>
    </row>
    <row r="3" spans="1:14">
      <c r="A3">
        <v>424</v>
      </c>
      <c r="B3" s="12" t="s">
        <v>78</v>
      </c>
      <c r="C3" s="74" t="s">
        <v>605</v>
      </c>
      <c r="D3" s="12" t="s">
        <v>277</v>
      </c>
      <c r="E3" s="12" t="s">
        <v>278</v>
      </c>
      <c r="F3" s="74" t="s">
        <v>277</v>
      </c>
      <c r="G3" s="78" t="s">
        <v>278</v>
      </c>
      <c r="H3" s="38" t="b">
        <v>1</v>
      </c>
      <c r="I3" s="71" t="b">
        <v>0</v>
      </c>
      <c r="J3" s="38" t="b">
        <v>1</v>
      </c>
      <c r="K3" s="38" t="b">
        <v>1</v>
      </c>
      <c r="L3" s="38" t="s">
        <v>107</v>
      </c>
      <c r="M3" s="75" t="b">
        <v>1</v>
      </c>
    </row>
    <row r="4" spans="1:14">
      <c r="A4">
        <v>427</v>
      </c>
      <c r="B4" s="12" t="s">
        <v>79</v>
      </c>
      <c r="C4" s="74" t="s">
        <v>605</v>
      </c>
      <c r="D4" s="12" t="s">
        <v>253</v>
      </c>
      <c r="E4" s="12" t="s">
        <v>254</v>
      </c>
      <c r="F4" s="74" t="s">
        <v>253</v>
      </c>
      <c r="G4" s="78" t="s">
        <v>254</v>
      </c>
      <c r="H4" s="38" t="b">
        <v>1</v>
      </c>
      <c r="I4" s="71" t="b">
        <v>0</v>
      </c>
      <c r="J4" s="38" t="b">
        <v>1</v>
      </c>
      <c r="K4" s="38" t="b">
        <v>1</v>
      </c>
      <c r="L4" s="38" t="s">
        <v>107</v>
      </c>
      <c r="M4" s="38" t="b">
        <v>1</v>
      </c>
    </row>
    <row r="5" spans="1:14">
      <c r="A5">
        <v>429</v>
      </c>
      <c r="B5" s="12" t="s">
        <v>80</v>
      </c>
      <c r="C5" s="74" t="s">
        <v>605</v>
      </c>
      <c r="D5" s="12" t="s">
        <v>216</v>
      </c>
      <c r="E5" s="12" t="s">
        <v>217</v>
      </c>
      <c r="F5" s="74" t="s">
        <v>216</v>
      </c>
      <c r="G5" s="78" t="s">
        <v>217</v>
      </c>
      <c r="H5" s="38" t="b">
        <v>1</v>
      </c>
      <c r="I5" s="71" t="b">
        <v>0</v>
      </c>
      <c r="J5" s="38" t="b">
        <v>1</v>
      </c>
      <c r="K5" s="38" t="b">
        <v>1</v>
      </c>
      <c r="L5" s="38" t="s">
        <v>107</v>
      </c>
      <c r="M5" s="38" t="b">
        <v>1</v>
      </c>
    </row>
    <row r="6" spans="1:14">
      <c r="A6">
        <v>440</v>
      </c>
      <c r="B6" s="12" t="s">
        <v>91</v>
      </c>
      <c r="C6" s="12" t="s">
        <v>605</v>
      </c>
      <c r="D6" s="12" t="s">
        <v>222</v>
      </c>
      <c r="E6" s="12" t="s">
        <v>223</v>
      </c>
      <c r="F6" s="74" t="s">
        <v>222</v>
      </c>
      <c r="G6" s="78" t="s">
        <v>223</v>
      </c>
      <c r="H6" s="38" t="b">
        <v>1</v>
      </c>
      <c r="I6" s="71" t="b">
        <v>0</v>
      </c>
      <c r="J6" s="38" t="b">
        <v>1</v>
      </c>
      <c r="K6" s="38" t="b">
        <v>1</v>
      </c>
      <c r="L6" s="38" t="s">
        <v>107</v>
      </c>
      <c r="M6" s="38" t="b">
        <v>1</v>
      </c>
    </row>
    <row r="7" spans="1:14">
      <c r="A7">
        <v>560</v>
      </c>
      <c r="B7" s="12" t="s">
        <v>96</v>
      </c>
      <c r="C7" s="12" t="s">
        <v>602</v>
      </c>
      <c r="D7" s="12" t="s">
        <v>218</v>
      </c>
      <c r="E7" s="12" t="s">
        <v>219</v>
      </c>
      <c r="F7" s="12" t="s">
        <v>218</v>
      </c>
      <c r="G7" s="12" t="s">
        <v>219</v>
      </c>
      <c r="H7" s="38" t="b">
        <v>1</v>
      </c>
      <c r="I7" s="71" t="b">
        <v>0</v>
      </c>
      <c r="J7" s="38" t="b">
        <v>1</v>
      </c>
      <c r="K7" s="38" t="b">
        <v>1</v>
      </c>
      <c r="L7" s="38" t="s">
        <v>107</v>
      </c>
      <c r="M7" s="75" t="b">
        <v>1</v>
      </c>
    </row>
    <row r="8" spans="1:14">
      <c r="A8">
        <v>563</v>
      </c>
      <c r="B8" s="12" t="s">
        <v>93</v>
      </c>
      <c r="C8" s="68" t="s">
        <v>602</v>
      </c>
      <c r="D8" s="12" t="s">
        <v>212</v>
      </c>
      <c r="E8" s="12" t="s">
        <v>213</v>
      </c>
      <c r="F8" s="69" t="s">
        <v>859</v>
      </c>
      <c r="G8" s="77" t="s">
        <v>213</v>
      </c>
      <c r="H8" s="38" t="b">
        <v>1</v>
      </c>
      <c r="I8" s="71" t="b">
        <v>0</v>
      </c>
      <c r="J8" s="38" t="b">
        <v>1</v>
      </c>
      <c r="K8" s="38" t="b">
        <v>1</v>
      </c>
      <c r="L8" s="38" t="s">
        <v>107</v>
      </c>
      <c r="M8" s="75" t="b">
        <v>1</v>
      </c>
    </row>
    <row r="9" spans="1:14">
      <c r="A9">
        <v>569</v>
      </c>
      <c r="B9" s="12" t="s">
        <v>76</v>
      </c>
      <c r="C9" s="74" t="s">
        <v>602</v>
      </c>
      <c r="D9" s="12" t="s">
        <v>302</v>
      </c>
      <c r="E9" s="12" t="s">
        <v>303</v>
      </c>
      <c r="F9" s="74" t="s">
        <v>302</v>
      </c>
      <c r="G9" s="78" t="s">
        <v>303</v>
      </c>
      <c r="H9" s="38" t="b">
        <v>1</v>
      </c>
      <c r="I9" s="71" t="b">
        <v>0</v>
      </c>
      <c r="J9" s="38" t="b">
        <v>1</v>
      </c>
      <c r="K9" s="38" t="b">
        <v>1</v>
      </c>
      <c r="L9" s="38" t="s">
        <v>107</v>
      </c>
      <c r="M9" s="38" t="b">
        <v>1</v>
      </c>
    </row>
    <row r="10" spans="1:14">
      <c r="A10">
        <v>570</v>
      </c>
      <c r="B10" s="12" t="s">
        <v>77</v>
      </c>
      <c r="C10" s="12" t="s">
        <v>602</v>
      </c>
      <c r="D10" s="12" t="s">
        <v>283</v>
      </c>
      <c r="E10" s="12" t="s">
        <v>284</v>
      </c>
      <c r="F10" s="74" t="s">
        <v>283</v>
      </c>
      <c r="G10" s="78" t="s">
        <v>284</v>
      </c>
      <c r="H10" s="38" t="b">
        <v>1</v>
      </c>
      <c r="I10" s="71" t="b">
        <v>0</v>
      </c>
      <c r="J10" s="69" t="b">
        <v>0</v>
      </c>
      <c r="K10" s="38" t="b">
        <v>1</v>
      </c>
      <c r="L10" s="38" t="s">
        <v>107</v>
      </c>
      <c r="M10" s="38" t="b">
        <v>1</v>
      </c>
    </row>
    <row r="11" spans="1:14">
      <c r="A11">
        <v>577</v>
      </c>
      <c r="B11" s="12" t="s">
        <v>352</v>
      </c>
      <c r="C11" s="68" t="s">
        <v>578</v>
      </c>
      <c r="D11" s="12" t="s">
        <v>384</v>
      </c>
      <c r="E11" s="12" t="s">
        <v>383</v>
      </c>
      <c r="F11" s="74" t="s">
        <v>384</v>
      </c>
      <c r="G11" s="78" t="s">
        <v>383</v>
      </c>
      <c r="H11" s="38" t="b">
        <v>1</v>
      </c>
      <c r="I11" s="71" t="b">
        <v>0</v>
      </c>
      <c r="J11" s="38" t="b">
        <v>1</v>
      </c>
      <c r="K11" s="68" t="b">
        <v>0</v>
      </c>
      <c r="L11" s="38" t="s">
        <v>107</v>
      </c>
      <c r="M11" s="75" t="b">
        <v>1</v>
      </c>
    </row>
    <row r="12" spans="1:14">
      <c r="A12">
        <v>1971</v>
      </c>
      <c r="B12" s="12" t="s">
        <v>39</v>
      </c>
      <c r="C12" s="74" t="s">
        <v>603</v>
      </c>
      <c r="D12" s="12" t="s">
        <v>236</v>
      </c>
      <c r="E12" s="12" t="s">
        <v>237</v>
      </c>
      <c r="F12" s="74" t="s">
        <v>236</v>
      </c>
      <c r="G12" s="78" t="s">
        <v>237</v>
      </c>
      <c r="H12" s="38" t="b">
        <v>1</v>
      </c>
      <c r="I12" s="71" t="b">
        <v>0</v>
      </c>
      <c r="J12" s="38" t="b">
        <v>1</v>
      </c>
      <c r="K12" s="68" t="b">
        <v>0</v>
      </c>
      <c r="L12" s="38" t="s">
        <v>107</v>
      </c>
      <c r="M12" s="38" t="b">
        <v>1</v>
      </c>
    </row>
    <row r="13" spans="1:14">
      <c r="A13">
        <v>1973</v>
      </c>
      <c r="B13" s="12" t="s">
        <v>54</v>
      </c>
      <c r="C13" s="74" t="s">
        <v>603</v>
      </c>
      <c r="D13" s="12" t="s">
        <v>181</v>
      </c>
      <c r="E13" s="12" t="s">
        <v>182</v>
      </c>
      <c r="F13" s="74" t="s">
        <v>181</v>
      </c>
      <c r="G13" s="78" t="s">
        <v>182</v>
      </c>
      <c r="H13" s="38" t="b">
        <v>1</v>
      </c>
      <c r="I13" s="71" t="b">
        <v>0</v>
      </c>
      <c r="J13" s="38" t="b">
        <v>1</v>
      </c>
      <c r="K13" s="68" t="b">
        <v>0</v>
      </c>
      <c r="L13" s="38" t="s">
        <v>107</v>
      </c>
      <c r="M13" s="38" t="b">
        <v>1</v>
      </c>
    </row>
    <row r="14" spans="1:14">
      <c r="A14">
        <v>1974</v>
      </c>
      <c r="B14" s="12" t="s">
        <v>15</v>
      </c>
      <c r="C14" s="12" t="s">
        <v>603</v>
      </c>
      <c r="D14" s="12" t="s">
        <v>279</v>
      </c>
      <c r="E14" s="12" t="s">
        <v>280</v>
      </c>
      <c r="F14" s="12" t="s">
        <v>279</v>
      </c>
      <c r="G14" s="12" t="s">
        <v>280</v>
      </c>
      <c r="H14" s="38" t="b">
        <v>1</v>
      </c>
      <c r="I14" s="71" t="b">
        <v>0</v>
      </c>
      <c r="J14" s="75" t="b">
        <v>1</v>
      </c>
      <c r="K14" s="68" t="b">
        <v>0</v>
      </c>
      <c r="L14" s="38" t="s">
        <v>107</v>
      </c>
      <c r="M14" s="38" t="b">
        <v>1</v>
      </c>
    </row>
    <row r="15" spans="1:14">
      <c r="A15">
        <v>1975</v>
      </c>
      <c r="B15" s="12" t="s">
        <v>55</v>
      </c>
      <c r="C15" s="68" t="s">
        <v>603</v>
      </c>
      <c r="D15" s="12" t="s">
        <v>232</v>
      </c>
      <c r="E15" s="12" t="s">
        <v>233</v>
      </c>
      <c r="F15" s="12" t="s">
        <v>232</v>
      </c>
      <c r="G15" s="12" t="s">
        <v>233</v>
      </c>
      <c r="H15" s="38" t="b">
        <v>1</v>
      </c>
      <c r="I15" s="71" t="b">
        <v>0</v>
      </c>
      <c r="J15" s="38" t="b">
        <v>1</v>
      </c>
      <c r="K15" s="12" t="b">
        <v>0</v>
      </c>
      <c r="L15" s="38" t="s">
        <v>107</v>
      </c>
      <c r="M15" s="38" t="b">
        <v>1</v>
      </c>
    </row>
    <row r="16" spans="1:14">
      <c r="A16">
        <v>2012</v>
      </c>
      <c r="B16" s="12" t="s">
        <v>353</v>
      </c>
      <c r="C16" s="12" t="s">
        <v>470</v>
      </c>
      <c r="D16" s="12" t="s">
        <v>387</v>
      </c>
      <c r="E16" s="12" t="s">
        <v>386</v>
      </c>
      <c r="F16" s="12" t="s">
        <v>387</v>
      </c>
      <c r="G16" s="12" t="s">
        <v>386</v>
      </c>
      <c r="H16" s="38" t="b">
        <v>1</v>
      </c>
      <c r="I16" s="71" t="b">
        <v>0</v>
      </c>
      <c r="J16" s="38" t="b">
        <v>1</v>
      </c>
      <c r="K16" s="12" t="b">
        <v>0</v>
      </c>
      <c r="L16" s="38" t="s">
        <v>107</v>
      </c>
      <c r="M16" s="38" t="b">
        <v>1</v>
      </c>
    </row>
    <row r="17" spans="1:13" ht="48">
      <c r="A17">
        <v>2064</v>
      </c>
      <c r="B17" s="12" t="s">
        <v>17</v>
      </c>
      <c r="C17" s="69" t="s">
        <v>500</v>
      </c>
      <c r="D17" s="12" t="s">
        <v>183</v>
      </c>
      <c r="E17" s="12" t="s">
        <v>184</v>
      </c>
      <c r="F17" s="68" t="s">
        <v>183</v>
      </c>
      <c r="G17" s="12" t="s">
        <v>184</v>
      </c>
      <c r="H17" s="38" t="b">
        <v>1</v>
      </c>
      <c r="I17" s="71" t="b">
        <v>0</v>
      </c>
      <c r="J17" s="38" t="b">
        <v>1</v>
      </c>
      <c r="K17" s="12" t="b">
        <v>0</v>
      </c>
      <c r="L17" s="38" t="s">
        <v>107</v>
      </c>
      <c r="M17" s="12" t="b">
        <v>1</v>
      </c>
    </row>
    <row r="18" spans="1:13" ht="48">
      <c r="A18">
        <v>2069</v>
      </c>
      <c r="B18" s="12" t="s">
        <v>29</v>
      </c>
      <c r="C18" s="72" t="s">
        <v>500</v>
      </c>
      <c r="D18" s="12" t="s">
        <v>317</v>
      </c>
      <c r="E18" s="12" t="s">
        <v>338</v>
      </c>
      <c r="F18" s="12" t="s">
        <v>317</v>
      </c>
      <c r="G18" s="12" t="s">
        <v>338</v>
      </c>
      <c r="H18" s="38" t="b">
        <v>1</v>
      </c>
      <c r="I18" s="71" t="b">
        <v>0</v>
      </c>
      <c r="J18" s="38" t="b">
        <v>1</v>
      </c>
      <c r="K18" s="12" t="b">
        <v>0</v>
      </c>
      <c r="L18" s="38" t="s">
        <v>107</v>
      </c>
      <c r="M18" s="68" t="b">
        <v>1</v>
      </c>
    </row>
    <row r="19" spans="1:13" ht="48">
      <c r="A19">
        <v>2077</v>
      </c>
      <c r="B19" s="12" t="s">
        <v>95</v>
      </c>
      <c r="C19" s="71" t="s">
        <v>500</v>
      </c>
      <c r="D19" s="12" t="s">
        <v>178</v>
      </c>
      <c r="E19" s="12" t="s">
        <v>179</v>
      </c>
      <c r="F19" s="68" t="s">
        <v>178</v>
      </c>
      <c r="G19" s="12" t="s">
        <v>179</v>
      </c>
      <c r="H19" s="38" t="b">
        <v>1</v>
      </c>
      <c r="I19" s="71" t="b">
        <v>0</v>
      </c>
      <c r="J19" s="38" t="b">
        <v>1</v>
      </c>
      <c r="K19" s="12" t="b">
        <v>0</v>
      </c>
      <c r="L19" s="38" t="s">
        <v>107</v>
      </c>
      <c r="M19" s="68" t="b">
        <v>1</v>
      </c>
    </row>
    <row r="20" spans="1:13" ht="48">
      <c r="A20">
        <v>2100</v>
      </c>
      <c r="B20" s="12" t="s">
        <v>10</v>
      </c>
      <c r="C20" s="69" t="s">
        <v>500</v>
      </c>
      <c r="D20" s="12" t="s">
        <v>310</v>
      </c>
      <c r="E20" s="12" t="s">
        <v>332</v>
      </c>
      <c r="F20" s="12" t="s">
        <v>310</v>
      </c>
      <c r="G20" s="12" t="s">
        <v>332</v>
      </c>
      <c r="H20" s="38" t="b">
        <v>1</v>
      </c>
      <c r="I20" s="71" t="b">
        <v>0</v>
      </c>
      <c r="J20" s="38" t="b">
        <v>1</v>
      </c>
      <c r="K20" s="12" t="b">
        <v>0</v>
      </c>
      <c r="L20" s="38" t="s">
        <v>107</v>
      </c>
      <c r="M20" s="68" t="b">
        <v>1</v>
      </c>
    </row>
    <row r="21" spans="1:13" ht="48">
      <c r="A21">
        <v>2102</v>
      </c>
      <c r="B21" s="12" t="s">
        <v>59</v>
      </c>
      <c r="C21" s="71" t="s">
        <v>500</v>
      </c>
      <c r="D21" s="12" t="s">
        <v>276</v>
      </c>
      <c r="E21" s="12" t="s">
        <v>330</v>
      </c>
      <c r="F21" s="12" t="s">
        <v>276</v>
      </c>
      <c r="G21" s="12" t="s">
        <v>330</v>
      </c>
      <c r="H21" s="38" t="b">
        <v>1</v>
      </c>
      <c r="I21" s="71" t="b">
        <v>0</v>
      </c>
      <c r="J21" s="38" t="b">
        <v>1</v>
      </c>
      <c r="K21" s="12" t="b">
        <v>0</v>
      </c>
      <c r="L21" s="38" t="s">
        <v>107</v>
      </c>
      <c r="M21" s="12" t="b">
        <v>1</v>
      </c>
    </row>
    <row r="22" spans="1:13" ht="48">
      <c r="A22">
        <v>2105</v>
      </c>
      <c r="B22" s="12" t="s">
        <v>33</v>
      </c>
      <c r="C22" s="69" t="s">
        <v>500</v>
      </c>
      <c r="D22" s="12" t="s">
        <v>299</v>
      </c>
      <c r="E22" s="12" t="s">
        <v>328</v>
      </c>
      <c r="F22" s="12" t="s">
        <v>299</v>
      </c>
      <c r="G22" s="12" t="s">
        <v>328</v>
      </c>
      <c r="H22" s="38" t="b">
        <v>1</v>
      </c>
      <c r="I22" s="69" t="b">
        <v>0</v>
      </c>
      <c r="J22" s="38" t="b">
        <v>1</v>
      </c>
      <c r="K22" s="71" t="b">
        <v>0</v>
      </c>
      <c r="L22" s="38" t="s">
        <v>107</v>
      </c>
      <c r="M22" s="68" t="b">
        <v>1</v>
      </c>
    </row>
    <row r="23" spans="1:13" ht="48">
      <c r="A23">
        <v>2114</v>
      </c>
      <c r="B23" s="12" t="s">
        <v>11</v>
      </c>
      <c r="C23" s="71" t="s">
        <v>500</v>
      </c>
      <c r="D23" s="12" t="s">
        <v>264</v>
      </c>
      <c r="E23" s="12" t="s">
        <v>265</v>
      </c>
      <c r="F23" s="68" t="s">
        <v>264</v>
      </c>
      <c r="G23" s="77" t="s">
        <v>265</v>
      </c>
      <c r="H23" s="38" t="b">
        <v>1</v>
      </c>
      <c r="I23" s="69" t="b">
        <v>0</v>
      </c>
      <c r="J23" s="38" t="b">
        <v>1</v>
      </c>
      <c r="K23" s="12" t="b">
        <v>0</v>
      </c>
      <c r="L23" s="38" t="s">
        <v>107</v>
      </c>
      <c r="M23" s="68" t="b">
        <v>1</v>
      </c>
    </row>
    <row r="24" spans="1:13" ht="48">
      <c r="A24">
        <v>2291</v>
      </c>
      <c r="B24" s="12" t="s">
        <v>348</v>
      </c>
      <c r="C24" s="69" t="s">
        <v>493</v>
      </c>
      <c r="D24" s="12" t="s">
        <v>375</v>
      </c>
      <c r="E24" s="12" t="s">
        <v>378</v>
      </c>
      <c r="F24" s="74" t="s">
        <v>375</v>
      </c>
      <c r="G24" s="78" t="s">
        <v>378</v>
      </c>
      <c r="H24" s="38" t="b">
        <v>1</v>
      </c>
      <c r="I24" s="71" t="b">
        <v>0</v>
      </c>
      <c r="J24" s="38" t="b">
        <v>1</v>
      </c>
      <c r="K24" s="12" t="b">
        <v>0</v>
      </c>
      <c r="L24" s="38" t="s">
        <v>107</v>
      </c>
      <c r="M24" s="12" t="b">
        <v>1</v>
      </c>
    </row>
    <row r="25" spans="1:13">
      <c r="A25">
        <v>2530</v>
      </c>
      <c r="B25" s="12" t="s">
        <v>56</v>
      </c>
      <c r="C25" s="74" t="s">
        <v>601</v>
      </c>
      <c r="D25" s="12" t="s">
        <v>297</v>
      </c>
      <c r="E25" s="12" t="s">
        <v>298</v>
      </c>
      <c r="F25" s="74" t="s">
        <v>297</v>
      </c>
      <c r="G25" s="78" t="s">
        <v>298</v>
      </c>
      <c r="H25" s="38" t="b">
        <v>1</v>
      </c>
      <c r="I25" s="71" t="b">
        <v>0</v>
      </c>
      <c r="J25" s="38" t="b">
        <v>1</v>
      </c>
      <c r="K25" s="75" t="b">
        <v>1</v>
      </c>
      <c r="L25" s="38" t="s">
        <v>107</v>
      </c>
      <c r="M25" s="68" t="b">
        <v>1</v>
      </c>
    </row>
    <row r="26" spans="1:13">
      <c r="A26">
        <v>2531</v>
      </c>
      <c r="B26" s="12" t="s">
        <v>57</v>
      </c>
      <c r="C26" s="12" t="s">
        <v>601</v>
      </c>
      <c r="D26" s="12" t="s">
        <v>293</v>
      </c>
      <c r="E26" s="12" t="s">
        <v>294</v>
      </c>
      <c r="F26" s="12" t="s">
        <v>293</v>
      </c>
      <c r="G26" s="12" t="s">
        <v>294</v>
      </c>
      <c r="H26" s="38" t="b">
        <v>1</v>
      </c>
      <c r="I26" s="69" t="b">
        <v>0</v>
      </c>
      <c r="J26" s="38" t="b">
        <v>1</v>
      </c>
      <c r="K26" s="75" t="b">
        <v>1</v>
      </c>
      <c r="L26" s="38" t="s">
        <v>107</v>
      </c>
      <c r="M26" s="68" t="b">
        <v>1</v>
      </c>
    </row>
    <row r="27" spans="1:13">
      <c r="A27">
        <v>2599</v>
      </c>
      <c r="B27" s="12" t="s">
        <v>40</v>
      </c>
      <c r="C27" s="68" t="s">
        <v>451</v>
      </c>
      <c r="D27" s="12" t="s">
        <v>262</v>
      </c>
      <c r="E27" s="12" t="s">
        <v>263</v>
      </c>
      <c r="F27" s="12" t="s">
        <v>262</v>
      </c>
      <c r="G27" s="12" t="s">
        <v>263</v>
      </c>
      <c r="H27" s="38" t="b">
        <v>1</v>
      </c>
      <c r="I27" s="69" t="b">
        <v>0</v>
      </c>
      <c r="J27" s="38" t="b">
        <v>1</v>
      </c>
      <c r="K27" s="75" t="b">
        <v>1</v>
      </c>
      <c r="L27" s="38" t="s">
        <v>107</v>
      </c>
      <c r="M27" s="12" t="b">
        <v>1</v>
      </c>
    </row>
    <row r="28" spans="1:13" ht="48">
      <c r="A28">
        <v>2630</v>
      </c>
      <c r="B28" s="12" t="s">
        <v>359</v>
      </c>
      <c r="C28" s="71" t="s">
        <v>451</v>
      </c>
      <c r="D28" s="12" t="s">
        <v>340</v>
      </c>
      <c r="E28" s="12" t="s">
        <v>190</v>
      </c>
      <c r="F28" s="71" t="s">
        <v>558</v>
      </c>
      <c r="G28" s="71" t="s">
        <v>858</v>
      </c>
      <c r="H28" s="38" t="b">
        <v>1</v>
      </c>
      <c r="I28" s="69" t="b">
        <v>0</v>
      </c>
      <c r="J28" s="38" t="b">
        <v>1</v>
      </c>
      <c r="K28" s="75" t="b">
        <v>1</v>
      </c>
      <c r="L28" s="38" t="s">
        <v>107</v>
      </c>
      <c r="M28" s="12" t="b">
        <v>1</v>
      </c>
    </row>
    <row r="29" spans="1:13">
      <c r="A29">
        <v>2640</v>
      </c>
      <c r="B29" s="12" t="s">
        <v>63</v>
      </c>
      <c r="C29" s="68" t="s">
        <v>451</v>
      </c>
      <c r="D29" s="12" t="s">
        <v>258</v>
      </c>
      <c r="E29" s="12" t="s">
        <v>857</v>
      </c>
      <c r="F29" s="71" t="s">
        <v>460</v>
      </c>
      <c r="G29" s="71" t="s">
        <v>461</v>
      </c>
      <c r="H29" s="38" t="b">
        <v>1</v>
      </c>
      <c r="I29" s="69" t="b">
        <v>0</v>
      </c>
      <c r="J29" s="38" t="b">
        <v>1</v>
      </c>
      <c r="K29" s="75" t="b">
        <v>1</v>
      </c>
      <c r="L29" s="38" t="s">
        <v>107</v>
      </c>
      <c r="M29" s="12" t="b">
        <v>1</v>
      </c>
    </row>
    <row r="30" spans="1:13">
      <c r="A30">
        <v>2641</v>
      </c>
      <c r="B30" s="12" t="s">
        <v>64</v>
      </c>
      <c r="C30" s="74" t="s">
        <v>451</v>
      </c>
      <c r="D30" s="12" t="s">
        <v>341</v>
      </c>
      <c r="E30" s="12" t="s">
        <v>334</v>
      </c>
      <c r="F30" s="12" t="s">
        <v>341</v>
      </c>
      <c r="G30" s="12" t="s">
        <v>334</v>
      </c>
      <c r="H30" s="38" t="b">
        <v>1</v>
      </c>
      <c r="I30" s="69" t="b">
        <v>0</v>
      </c>
      <c r="J30" s="38" t="b">
        <v>1</v>
      </c>
      <c r="K30" s="75" t="b">
        <v>1</v>
      </c>
      <c r="L30" s="38" t="s">
        <v>107</v>
      </c>
      <c r="M30" s="12" t="b">
        <v>1</v>
      </c>
    </row>
    <row r="31" spans="1:13">
      <c r="A31">
        <v>2689</v>
      </c>
      <c r="B31" s="12" t="s">
        <v>43</v>
      </c>
      <c r="C31" s="12" t="s">
        <v>464</v>
      </c>
      <c r="D31" s="12" t="s">
        <v>320</v>
      </c>
      <c r="E31" s="12" t="s">
        <v>321</v>
      </c>
      <c r="F31" s="12" t="s">
        <v>320</v>
      </c>
      <c r="G31" s="12" t="s">
        <v>861</v>
      </c>
      <c r="H31" s="38" t="b">
        <v>1</v>
      </c>
      <c r="I31" s="69" t="b">
        <v>0</v>
      </c>
      <c r="J31" s="38" t="b">
        <v>1</v>
      </c>
      <c r="K31" s="12" t="b">
        <v>0</v>
      </c>
      <c r="L31" s="38" t="s">
        <v>107</v>
      </c>
      <c r="M31" s="12" t="b">
        <v>1</v>
      </c>
    </row>
    <row r="32" spans="1:13" ht="32">
      <c r="A32">
        <v>2711</v>
      </c>
      <c r="B32" s="12" t="s">
        <v>72</v>
      </c>
      <c r="C32" s="71" t="s">
        <v>458</v>
      </c>
      <c r="D32" s="12" t="s">
        <v>840</v>
      </c>
      <c r="E32" s="12" t="s">
        <v>323</v>
      </c>
      <c r="F32" s="68" t="s">
        <v>840</v>
      </c>
      <c r="G32" s="77" t="s">
        <v>323</v>
      </c>
      <c r="H32" s="38" t="b">
        <v>1</v>
      </c>
      <c r="I32" s="71" t="b">
        <v>0</v>
      </c>
      <c r="J32" s="38" t="b">
        <v>1</v>
      </c>
      <c r="K32" s="71" t="b">
        <v>0</v>
      </c>
      <c r="L32" s="38" t="s">
        <v>107</v>
      </c>
      <c r="M32" s="12" t="b">
        <v>1</v>
      </c>
    </row>
    <row r="33" spans="1:13">
      <c r="A33">
        <v>419</v>
      </c>
      <c r="B33" s="12" t="s">
        <v>98</v>
      </c>
      <c r="C33" s="68" t="s">
        <v>605</v>
      </c>
      <c r="D33" s="12" t="s">
        <v>304</v>
      </c>
      <c r="E33" s="12" t="s">
        <v>305</v>
      </c>
      <c r="F33" s="74" t="s">
        <v>304</v>
      </c>
      <c r="G33" s="78" t="s">
        <v>305</v>
      </c>
      <c r="H33" s="38" t="b">
        <v>1</v>
      </c>
      <c r="I33" s="71" t="b">
        <v>0</v>
      </c>
      <c r="J33" s="38" t="b">
        <v>1</v>
      </c>
      <c r="K33" s="75" t="b">
        <v>1</v>
      </c>
      <c r="L33" s="38" t="s">
        <v>107</v>
      </c>
      <c r="M33" s="12" t="b">
        <v>0</v>
      </c>
    </row>
    <row r="34" spans="1:13">
      <c r="A34">
        <v>435</v>
      </c>
      <c r="B34" s="12" t="s">
        <v>53</v>
      </c>
      <c r="C34" s="74" t="s">
        <v>605</v>
      </c>
      <c r="D34" s="12" t="s">
        <v>324</v>
      </c>
      <c r="E34" s="12" t="s">
        <v>325</v>
      </c>
      <c r="F34" s="72" t="s">
        <v>856</v>
      </c>
      <c r="G34" s="78" t="s">
        <v>325</v>
      </c>
      <c r="H34" s="38" t="b">
        <v>1</v>
      </c>
      <c r="I34" s="71" t="b">
        <v>0</v>
      </c>
      <c r="J34" s="38" t="b">
        <v>1</v>
      </c>
      <c r="K34" s="75" t="b">
        <v>1</v>
      </c>
      <c r="L34" s="38" t="s">
        <v>107</v>
      </c>
      <c r="M34" s="12" t="b">
        <v>0</v>
      </c>
    </row>
    <row r="35" spans="1:13">
      <c r="A35">
        <v>437</v>
      </c>
      <c r="B35" s="12" t="s">
        <v>89</v>
      </c>
      <c r="C35" s="74" t="s">
        <v>605</v>
      </c>
      <c r="D35" s="12" t="s">
        <v>202</v>
      </c>
      <c r="E35" s="12" t="s">
        <v>203</v>
      </c>
      <c r="F35" s="74" t="s">
        <v>202</v>
      </c>
      <c r="G35" s="78" t="s">
        <v>203</v>
      </c>
      <c r="H35" s="38" t="b">
        <v>1</v>
      </c>
      <c r="I35" s="69" t="b">
        <v>0</v>
      </c>
      <c r="J35" s="38" t="b">
        <v>1</v>
      </c>
      <c r="K35" s="75" t="b">
        <v>1</v>
      </c>
      <c r="L35" s="38" t="s">
        <v>107</v>
      </c>
      <c r="M35" s="12" t="b">
        <v>0</v>
      </c>
    </row>
    <row r="36" spans="1:13">
      <c r="A36">
        <v>562</v>
      </c>
      <c r="B36" s="12" t="s">
        <v>92</v>
      </c>
      <c r="C36" s="74" t="s">
        <v>605</v>
      </c>
      <c r="D36" s="12" t="s">
        <v>198</v>
      </c>
      <c r="E36" s="12" t="s">
        <v>199</v>
      </c>
      <c r="F36" s="12" t="s">
        <v>198</v>
      </c>
      <c r="G36" s="12" t="s">
        <v>199</v>
      </c>
      <c r="H36" s="38" t="b">
        <v>1</v>
      </c>
      <c r="I36" s="71" t="b">
        <v>0</v>
      </c>
      <c r="J36" s="38" t="b">
        <v>1</v>
      </c>
      <c r="K36" s="75" t="b">
        <v>1</v>
      </c>
      <c r="L36" s="38" t="s">
        <v>107</v>
      </c>
      <c r="M36" s="12" t="b">
        <v>0</v>
      </c>
    </row>
    <row r="37" spans="1:13">
      <c r="A37">
        <v>1972</v>
      </c>
      <c r="B37" s="12" t="s">
        <v>75</v>
      </c>
      <c r="C37" s="74" t="s">
        <v>603</v>
      </c>
      <c r="D37" s="12" t="s">
        <v>389</v>
      </c>
      <c r="E37" s="12" t="s">
        <v>390</v>
      </c>
      <c r="F37" s="12" t="s">
        <v>389</v>
      </c>
      <c r="G37" s="12" t="s">
        <v>390</v>
      </c>
      <c r="H37" s="38" t="b">
        <v>1</v>
      </c>
      <c r="I37" s="71" t="b">
        <v>0</v>
      </c>
      <c r="J37" s="38" t="b">
        <v>1</v>
      </c>
      <c r="K37" s="12" t="b">
        <v>0</v>
      </c>
      <c r="L37" s="38" t="s">
        <v>107</v>
      </c>
      <c r="M37" s="12" t="b">
        <v>0</v>
      </c>
    </row>
    <row r="38" spans="1:13">
      <c r="A38">
        <v>1994</v>
      </c>
      <c r="B38" s="12" t="s">
        <v>99</v>
      </c>
      <c r="C38" s="74" t="s">
        <v>604</v>
      </c>
      <c r="D38" s="12" t="s">
        <v>220</v>
      </c>
      <c r="E38" s="12" t="s">
        <v>221</v>
      </c>
      <c r="F38" s="68" t="s">
        <v>220</v>
      </c>
      <c r="G38" s="77" t="s">
        <v>221</v>
      </c>
      <c r="H38" s="38" t="b">
        <v>1</v>
      </c>
      <c r="I38" s="71" t="b">
        <v>0</v>
      </c>
      <c r="J38" s="38" t="b">
        <v>1</v>
      </c>
      <c r="K38" s="12" t="b">
        <v>0</v>
      </c>
      <c r="L38" s="38" t="s">
        <v>107</v>
      </c>
      <c r="M38" s="12" t="b">
        <v>0</v>
      </c>
    </row>
    <row r="39" spans="1:13">
      <c r="A39">
        <v>2010</v>
      </c>
      <c r="B39" s="12" t="s">
        <v>97</v>
      </c>
      <c r="C39" s="12" t="s">
        <v>470</v>
      </c>
      <c r="D39" s="12" t="s">
        <v>316</v>
      </c>
      <c r="E39" s="12" t="s">
        <v>370</v>
      </c>
      <c r="F39" s="74" t="s">
        <v>316</v>
      </c>
      <c r="G39" s="78" t="s">
        <v>370</v>
      </c>
      <c r="H39" s="38" t="b">
        <v>1</v>
      </c>
      <c r="I39" s="71" t="b">
        <v>0</v>
      </c>
      <c r="J39" s="38" t="b">
        <v>1</v>
      </c>
      <c r="K39" s="12" t="b">
        <v>0</v>
      </c>
      <c r="L39" s="38" t="s">
        <v>107</v>
      </c>
      <c r="M39" s="12" t="b">
        <v>0</v>
      </c>
    </row>
    <row r="40" spans="1:13" ht="48">
      <c r="A40">
        <v>2101</v>
      </c>
      <c r="B40" s="12" t="s">
        <v>58</v>
      </c>
      <c r="C40" s="69" t="s">
        <v>500</v>
      </c>
      <c r="D40" s="12" t="s">
        <v>189</v>
      </c>
      <c r="E40" s="12" t="s">
        <v>367</v>
      </c>
      <c r="F40" s="74" t="s">
        <v>189</v>
      </c>
      <c r="G40" s="78" t="s">
        <v>367</v>
      </c>
      <c r="H40" s="38" t="b">
        <v>1</v>
      </c>
      <c r="I40" s="71" t="b">
        <v>0</v>
      </c>
      <c r="J40" s="38" t="b">
        <v>1</v>
      </c>
      <c r="K40" s="12" t="b">
        <v>0</v>
      </c>
      <c r="L40" s="38" t="s">
        <v>107</v>
      </c>
      <c r="M40" s="12" t="b">
        <v>0</v>
      </c>
    </row>
    <row r="41" spans="1:13" ht="48">
      <c r="A41">
        <v>2104</v>
      </c>
      <c r="B41" s="12" t="s">
        <v>60</v>
      </c>
      <c r="C41" s="71" t="s">
        <v>500</v>
      </c>
      <c r="D41" s="12" t="s">
        <v>313</v>
      </c>
      <c r="E41" s="12" t="s">
        <v>368</v>
      </c>
      <c r="F41" s="74" t="s">
        <v>313</v>
      </c>
      <c r="G41" s="78" t="s">
        <v>368</v>
      </c>
      <c r="H41" s="38" t="b">
        <v>1</v>
      </c>
      <c r="I41" s="71" t="b">
        <v>0</v>
      </c>
      <c r="J41" s="38" t="b">
        <v>1</v>
      </c>
      <c r="K41" s="12" t="b">
        <v>0</v>
      </c>
      <c r="L41" s="38" t="s">
        <v>107</v>
      </c>
      <c r="M41" s="12" t="b">
        <v>0</v>
      </c>
    </row>
    <row r="42" spans="1:13" ht="48">
      <c r="A42">
        <v>2122</v>
      </c>
      <c r="B42" s="12" t="s">
        <v>100</v>
      </c>
      <c r="C42" s="69" t="s">
        <v>500</v>
      </c>
      <c r="D42" s="12" t="s">
        <v>314</v>
      </c>
      <c r="E42" s="12" t="s">
        <v>315</v>
      </c>
      <c r="F42" s="74" t="s">
        <v>314</v>
      </c>
      <c r="G42" s="78" t="s">
        <v>315</v>
      </c>
      <c r="H42" s="38" t="b">
        <v>1</v>
      </c>
      <c r="I42" s="71" t="b">
        <v>0</v>
      </c>
      <c r="J42" s="38" t="b">
        <v>1</v>
      </c>
      <c r="K42" s="12" t="b">
        <v>0</v>
      </c>
      <c r="L42" s="38" t="s">
        <v>107</v>
      </c>
      <c r="M42" s="12" t="b">
        <v>0</v>
      </c>
    </row>
    <row r="43" spans="1:13">
      <c r="A43">
        <v>2276</v>
      </c>
      <c r="B43" s="12" t="s">
        <v>81</v>
      </c>
      <c r="C43" s="74" t="s">
        <v>509</v>
      </c>
      <c r="D43" s="12" t="s">
        <v>288</v>
      </c>
      <c r="E43" s="12" t="s">
        <v>289</v>
      </c>
      <c r="F43" s="12" t="s">
        <v>288</v>
      </c>
      <c r="G43" s="12" t="s">
        <v>289</v>
      </c>
      <c r="H43" s="38" t="b">
        <v>1</v>
      </c>
      <c r="I43" s="69" t="b">
        <v>0</v>
      </c>
      <c r="J43" s="69" t="b">
        <v>0</v>
      </c>
      <c r="K43" s="38" t="b">
        <v>1</v>
      </c>
      <c r="L43" s="38" t="s">
        <v>107</v>
      </c>
      <c r="M43" s="12" t="b">
        <v>0</v>
      </c>
    </row>
    <row r="44" spans="1:13">
      <c r="A44">
        <v>2529</v>
      </c>
      <c r="B44" s="12" t="s">
        <v>67</v>
      </c>
      <c r="C44" s="74" t="s">
        <v>601</v>
      </c>
      <c r="D44" s="12" t="s">
        <v>388</v>
      </c>
      <c r="E44" s="12" t="s">
        <v>392</v>
      </c>
      <c r="F44" s="74" t="s">
        <v>388</v>
      </c>
      <c r="G44" s="73" t="s">
        <v>860</v>
      </c>
      <c r="H44" s="38" t="b">
        <v>1</v>
      </c>
      <c r="I44" s="71" t="b">
        <v>0</v>
      </c>
      <c r="J44" s="71" t="b">
        <v>0</v>
      </c>
      <c r="K44" s="38" t="b">
        <v>1</v>
      </c>
      <c r="L44" s="38" t="s">
        <v>107</v>
      </c>
      <c r="M44" s="12" t="b">
        <v>0</v>
      </c>
    </row>
    <row r="45" spans="1:13">
      <c r="A45">
        <v>2665</v>
      </c>
      <c r="B45" s="12" t="s">
        <v>87</v>
      </c>
      <c r="C45" s="74" t="s">
        <v>451</v>
      </c>
      <c r="D45" s="12" t="s">
        <v>175</v>
      </c>
      <c r="E45" s="12" t="s">
        <v>176</v>
      </c>
      <c r="F45" s="12" t="s">
        <v>175</v>
      </c>
      <c r="G45" s="12" t="s">
        <v>176</v>
      </c>
      <c r="H45" s="38" t="b">
        <v>1</v>
      </c>
      <c r="I45" s="69" t="b">
        <v>0</v>
      </c>
      <c r="J45" s="38" t="b">
        <v>1</v>
      </c>
      <c r="K45" s="75" t="b">
        <v>1</v>
      </c>
      <c r="L45" s="38" t="s">
        <v>107</v>
      </c>
      <c r="M45" s="12" t="b">
        <v>0</v>
      </c>
    </row>
    <row r="46" spans="1:13">
      <c r="A46">
        <v>2671</v>
      </c>
      <c r="B46" s="12" t="s">
        <v>65</v>
      </c>
      <c r="C46" s="74" t="s">
        <v>451</v>
      </c>
      <c r="D46" s="12" t="s">
        <v>204</v>
      </c>
      <c r="E46" s="12" t="s">
        <v>205</v>
      </c>
      <c r="F46" s="68" t="s">
        <v>204</v>
      </c>
      <c r="G46" s="77" t="s">
        <v>205</v>
      </c>
      <c r="H46" s="38" t="b">
        <v>1</v>
      </c>
      <c r="I46" s="69" t="b">
        <v>0</v>
      </c>
      <c r="J46" s="38" t="b">
        <v>1</v>
      </c>
      <c r="K46" s="75" t="b">
        <v>1</v>
      </c>
      <c r="L46" s="38" t="s">
        <v>107</v>
      </c>
      <c r="M46" s="12" t="b">
        <v>0</v>
      </c>
    </row>
    <row r="47" spans="1:13" ht="48">
      <c r="A47">
        <v>2030</v>
      </c>
      <c r="B47" s="12" t="s">
        <v>4</v>
      </c>
      <c r="C47" s="72" t="s">
        <v>488</v>
      </c>
      <c r="D47" s="12" t="s">
        <v>272</v>
      </c>
      <c r="E47" s="12" t="s">
        <v>273</v>
      </c>
      <c r="F47" s="72" t="s">
        <v>272</v>
      </c>
      <c r="G47" s="73" t="s">
        <v>273</v>
      </c>
      <c r="H47" s="38" t="b">
        <v>1</v>
      </c>
      <c r="I47" s="38" t="b">
        <v>1</v>
      </c>
      <c r="J47" s="38" t="b">
        <v>1</v>
      </c>
      <c r="K47" s="12" t="b">
        <v>0</v>
      </c>
      <c r="L47" s="38" t="b">
        <v>0</v>
      </c>
      <c r="M47" s="12" t="b">
        <v>1</v>
      </c>
    </row>
    <row r="48" spans="1:13" ht="48">
      <c r="A48">
        <v>2032</v>
      </c>
      <c r="B48" s="12" t="s">
        <v>90</v>
      </c>
      <c r="C48" s="72" t="s">
        <v>488</v>
      </c>
      <c r="D48" s="12" t="s">
        <v>268</v>
      </c>
      <c r="E48" s="12" t="s">
        <v>269</v>
      </c>
      <c r="F48" s="72" t="s">
        <v>268</v>
      </c>
      <c r="G48" s="73" t="s">
        <v>269</v>
      </c>
      <c r="H48" s="38" t="b">
        <v>1</v>
      </c>
      <c r="I48" s="38" t="b">
        <v>1</v>
      </c>
      <c r="J48" s="38" t="b">
        <v>1</v>
      </c>
      <c r="K48" s="12" t="b">
        <v>0</v>
      </c>
      <c r="L48" s="38" t="b">
        <v>0</v>
      </c>
      <c r="M48" s="12" t="b">
        <v>1</v>
      </c>
    </row>
    <row r="49" spans="1:13" ht="48">
      <c r="A49">
        <v>2045</v>
      </c>
      <c r="B49" s="12" t="s">
        <v>30</v>
      </c>
      <c r="C49" s="72" t="s">
        <v>500</v>
      </c>
      <c r="D49" s="12" t="s">
        <v>242</v>
      </c>
      <c r="E49" s="12" t="s">
        <v>331</v>
      </c>
      <c r="F49" s="72" t="s">
        <v>242</v>
      </c>
      <c r="G49" s="73" t="s">
        <v>565</v>
      </c>
      <c r="H49" s="38" t="b">
        <v>1</v>
      </c>
      <c r="I49" s="75" t="b">
        <v>1</v>
      </c>
      <c r="J49" s="38" t="b">
        <v>1</v>
      </c>
      <c r="K49" s="12" t="b">
        <v>0</v>
      </c>
      <c r="L49" s="38" t="b">
        <v>0</v>
      </c>
      <c r="M49" s="12" t="b">
        <v>1</v>
      </c>
    </row>
    <row r="50" spans="1:13" ht="48">
      <c r="A50">
        <v>2078</v>
      </c>
      <c r="B50" s="12" t="s">
        <v>94</v>
      </c>
      <c r="C50" s="71" t="s">
        <v>500</v>
      </c>
      <c r="D50" s="12" t="s">
        <v>318</v>
      </c>
      <c r="E50" s="12" t="s">
        <v>319</v>
      </c>
      <c r="F50" s="72" t="s">
        <v>318</v>
      </c>
      <c r="G50" s="73" t="s">
        <v>319</v>
      </c>
      <c r="H50" s="38" t="b">
        <v>1</v>
      </c>
      <c r="I50" s="38" t="b">
        <v>1</v>
      </c>
      <c r="J50" s="38" t="b">
        <v>1</v>
      </c>
      <c r="K50" s="68" t="b">
        <v>0</v>
      </c>
      <c r="L50" s="38" t="b">
        <v>0</v>
      </c>
      <c r="M50" s="12" t="b">
        <v>1</v>
      </c>
    </row>
    <row r="51" spans="1:13" ht="48">
      <c r="A51">
        <v>2286</v>
      </c>
      <c r="B51" s="12" t="s">
        <v>351</v>
      </c>
      <c r="C51" s="71" t="s">
        <v>493</v>
      </c>
      <c r="D51" s="12" t="s">
        <v>381</v>
      </c>
      <c r="E51" s="12" t="s">
        <v>382</v>
      </c>
      <c r="F51" s="72" t="s">
        <v>381</v>
      </c>
      <c r="G51" s="73" t="s">
        <v>382</v>
      </c>
      <c r="H51" s="38" t="b">
        <v>1</v>
      </c>
      <c r="I51" s="38" t="b">
        <v>1</v>
      </c>
      <c r="J51" s="38" t="b">
        <v>1</v>
      </c>
      <c r="K51" s="68" t="b">
        <v>0</v>
      </c>
      <c r="L51" s="38" t="b">
        <v>0</v>
      </c>
      <c r="M51" s="12" t="b">
        <v>1</v>
      </c>
    </row>
    <row r="52" spans="1:13" ht="48">
      <c r="A52">
        <v>2290</v>
      </c>
      <c r="B52" s="12" t="s">
        <v>347</v>
      </c>
      <c r="C52" s="69" t="s">
        <v>493</v>
      </c>
      <c r="D52" s="12" t="s">
        <v>374</v>
      </c>
      <c r="E52" s="12" t="s">
        <v>372</v>
      </c>
      <c r="F52" s="72" t="s">
        <v>374</v>
      </c>
      <c r="G52" s="73" t="s">
        <v>372</v>
      </c>
      <c r="H52" s="38" t="b">
        <v>1</v>
      </c>
      <c r="I52" s="38" t="b">
        <v>1</v>
      </c>
      <c r="J52" s="38" t="b">
        <v>1</v>
      </c>
      <c r="K52" s="68" t="b">
        <v>0</v>
      </c>
      <c r="L52" s="38" t="b">
        <v>0</v>
      </c>
      <c r="M52" s="12" t="b">
        <v>1</v>
      </c>
    </row>
    <row r="53" spans="1:13" ht="48">
      <c r="A53">
        <v>2602</v>
      </c>
      <c r="B53" s="12" t="s">
        <v>5</v>
      </c>
      <c r="C53" s="72" t="s">
        <v>451</v>
      </c>
      <c r="D53" s="12" t="s">
        <v>251</v>
      </c>
      <c r="E53" s="12" t="s">
        <v>252</v>
      </c>
      <c r="F53" s="72" t="s">
        <v>251</v>
      </c>
      <c r="G53" s="73" t="s">
        <v>252</v>
      </c>
      <c r="H53" s="38" t="b">
        <v>1</v>
      </c>
      <c r="I53" s="75" t="b">
        <v>1</v>
      </c>
      <c r="J53" s="75" t="b">
        <v>1</v>
      </c>
      <c r="K53" s="38" t="b">
        <v>1</v>
      </c>
      <c r="L53" s="38" t="b">
        <v>0</v>
      </c>
      <c r="M53" s="12" t="b">
        <v>1</v>
      </c>
    </row>
    <row r="54" spans="1:13" ht="48">
      <c r="A54">
        <v>2603</v>
      </c>
      <c r="B54" s="12" t="s">
        <v>7</v>
      </c>
      <c r="C54" s="72" t="s">
        <v>451</v>
      </c>
      <c r="D54" s="12" t="s">
        <v>300</v>
      </c>
      <c r="E54" s="12" t="s">
        <v>301</v>
      </c>
      <c r="F54" s="72" t="s">
        <v>300</v>
      </c>
      <c r="G54" s="73" t="s">
        <v>496</v>
      </c>
      <c r="H54" s="38" t="b">
        <v>1</v>
      </c>
      <c r="I54" s="75" t="b">
        <v>1</v>
      </c>
      <c r="J54" s="38" t="b">
        <v>1</v>
      </c>
      <c r="K54" s="38" t="b">
        <v>1</v>
      </c>
      <c r="L54" s="38" t="b">
        <v>0</v>
      </c>
      <c r="M54" s="12" t="b">
        <v>1</v>
      </c>
    </row>
    <row r="55" spans="1:13" ht="48">
      <c r="A55">
        <v>2629</v>
      </c>
      <c r="B55" s="12" t="s">
        <v>84</v>
      </c>
      <c r="C55" s="72" t="s">
        <v>451</v>
      </c>
      <c r="D55" s="12" t="s">
        <v>206</v>
      </c>
      <c r="E55" s="12" t="s">
        <v>207</v>
      </c>
      <c r="F55" s="71" t="s">
        <v>206</v>
      </c>
      <c r="G55" s="71" t="s">
        <v>207</v>
      </c>
      <c r="H55" s="38" t="b">
        <v>1</v>
      </c>
      <c r="I55" s="75" t="b">
        <v>1</v>
      </c>
      <c r="J55" s="38" t="b">
        <v>1</v>
      </c>
      <c r="K55" s="38" t="b">
        <v>1</v>
      </c>
      <c r="L55" s="38" t="b">
        <v>0</v>
      </c>
      <c r="M55" s="12" t="b">
        <v>1</v>
      </c>
    </row>
    <row r="56" spans="1:13" ht="48">
      <c r="A56">
        <v>2652</v>
      </c>
      <c r="B56" s="12" t="s">
        <v>88</v>
      </c>
      <c r="C56" s="72" t="s">
        <v>451</v>
      </c>
      <c r="D56" s="12" t="s">
        <v>208</v>
      </c>
      <c r="E56" s="12" t="s">
        <v>209</v>
      </c>
      <c r="F56" s="69" t="s">
        <v>208</v>
      </c>
      <c r="G56" s="70" t="s">
        <v>209</v>
      </c>
      <c r="H56" s="38" t="b">
        <v>1</v>
      </c>
      <c r="I56" s="38" t="b">
        <v>1</v>
      </c>
      <c r="J56" s="75" t="b">
        <v>1</v>
      </c>
      <c r="K56" s="38" t="b">
        <v>1</v>
      </c>
      <c r="L56" s="38" t="b">
        <v>0</v>
      </c>
      <c r="M56" s="12" t="b">
        <v>1</v>
      </c>
    </row>
    <row r="57" spans="1:13" ht="48">
      <c r="A57">
        <v>2673</v>
      </c>
      <c r="B57" s="12" t="s">
        <v>66</v>
      </c>
      <c r="C57" s="72" t="s">
        <v>451</v>
      </c>
      <c r="D57" s="12" t="s">
        <v>256</v>
      </c>
      <c r="E57" s="12" t="s">
        <v>257</v>
      </c>
      <c r="F57" s="72" t="s">
        <v>256</v>
      </c>
      <c r="G57" s="73" t="s">
        <v>257</v>
      </c>
      <c r="H57" s="38" t="b">
        <v>1</v>
      </c>
      <c r="I57" s="75" t="b">
        <v>1</v>
      </c>
      <c r="J57" s="38" t="b">
        <v>1</v>
      </c>
      <c r="K57" s="38" t="b">
        <v>1</v>
      </c>
      <c r="L57" s="38" t="b">
        <v>0</v>
      </c>
      <c r="M57" s="12" t="b">
        <v>1</v>
      </c>
    </row>
    <row r="58" spans="1:13" ht="32">
      <c r="A58">
        <v>2685</v>
      </c>
      <c r="B58" s="12" t="s">
        <v>62</v>
      </c>
      <c r="C58" s="71" t="s">
        <v>464</v>
      </c>
      <c r="D58" s="12" t="s">
        <v>311</v>
      </c>
      <c r="E58" s="12" t="s">
        <v>312</v>
      </c>
      <c r="F58" s="71" t="s">
        <v>311</v>
      </c>
      <c r="G58" s="71" t="s">
        <v>312</v>
      </c>
      <c r="H58" s="38" t="b">
        <v>1</v>
      </c>
      <c r="I58" s="38" t="b">
        <v>1</v>
      </c>
      <c r="J58" s="38" t="b">
        <v>1</v>
      </c>
      <c r="K58" s="68" t="b">
        <v>0</v>
      </c>
      <c r="L58" s="38" t="b">
        <v>0</v>
      </c>
      <c r="M58" s="12" t="b">
        <v>1</v>
      </c>
    </row>
    <row r="59" spans="1:13" ht="32">
      <c r="A59">
        <v>2686</v>
      </c>
      <c r="B59" s="12" t="s">
        <v>61</v>
      </c>
      <c r="C59" s="69" t="s">
        <v>464</v>
      </c>
      <c r="D59" s="12" t="s">
        <v>192</v>
      </c>
      <c r="E59" s="12" t="s">
        <v>193</v>
      </c>
      <c r="F59" s="71" t="s">
        <v>463</v>
      </c>
      <c r="G59" s="71" t="s">
        <v>193</v>
      </c>
      <c r="H59" s="38" t="b">
        <v>1</v>
      </c>
      <c r="I59" s="38" t="b">
        <v>1</v>
      </c>
      <c r="J59" s="38" t="b">
        <v>1</v>
      </c>
      <c r="K59" s="68" t="b">
        <v>0</v>
      </c>
      <c r="L59" s="38" t="b">
        <v>0</v>
      </c>
      <c r="M59" s="12" t="b">
        <v>1</v>
      </c>
    </row>
    <row r="60" spans="1:13" ht="32">
      <c r="A60">
        <v>2687</v>
      </c>
      <c r="B60" s="12" t="s">
        <v>36</v>
      </c>
      <c r="C60" s="71" t="s">
        <v>464</v>
      </c>
      <c r="D60" s="12" t="s">
        <v>230</v>
      </c>
      <c r="E60" s="12" t="s">
        <v>231</v>
      </c>
      <c r="F60" s="69" t="s">
        <v>230</v>
      </c>
      <c r="G60" s="70" t="s">
        <v>231</v>
      </c>
      <c r="H60" s="38" t="b">
        <v>1</v>
      </c>
      <c r="I60" s="38" t="b">
        <v>1</v>
      </c>
      <c r="J60" s="38" t="b">
        <v>1</v>
      </c>
      <c r="K60" s="68" t="b">
        <v>0</v>
      </c>
      <c r="L60" s="38" t="b">
        <v>0</v>
      </c>
      <c r="M60" s="12" t="b">
        <v>1</v>
      </c>
    </row>
    <row r="61" spans="1:13" ht="32">
      <c r="A61">
        <v>2707</v>
      </c>
      <c r="B61" s="12" t="s">
        <v>2</v>
      </c>
      <c r="C61" s="69" t="s">
        <v>458</v>
      </c>
      <c r="D61" s="12" t="s">
        <v>281</v>
      </c>
      <c r="E61" s="12" t="s">
        <v>282</v>
      </c>
      <c r="F61" s="71" t="s">
        <v>281</v>
      </c>
      <c r="G61" s="71" t="s">
        <v>282</v>
      </c>
      <c r="H61" s="38" t="b">
        <v>1</v>
      </c>
      <c r="I61" s="38" t="b">
        <v>1</v>
      </c>
      <c r="J61" s="38" t="b">
        <v>1</v>
      </c>
      <c r="K61" s="69" t="b">
        <v>0</v>
      </c>
      <c r="L61" s="38" t="b">
        <v>0</v>
      </c>
      <c r="M61" s="12" t="b">
        <v>1</v>
      </c>
    </row>
    <row r="62" spans="1:13" ht="32">
      <c r="A62">
        <v>2695</v>
      </c>
      <c r="B62" s="12" t="s">
        <v>101</v>
      </c>
      <c r="C62" s="72" t="s">
        <v>458</v>
      </c>
      <c r="D62" s="12" t="s">
        <v>210</v>
      </c>
      <c r="E62" s="12" t="s">
        <v>211</v>
      </c>
      <c r="F62" s="71" t="s">
        <v>210</v>
      </c>
      <c r="G62" s="71" t="s">
        <v>211</v>
      </c>
      <c r="H62" s="38" t="b">
        <v>1</v>
      </c>
      <c r="I62" s="75" t="b">
        <v>1</v>
      </c>
      <c r="J62" s="38" t="b">
        <v>1</v>
      </c>
      <c r="K62" s="69" t="b">
        <v>0</v>
      </c>
      <c r="L62" s="38" t="b">
        <v>0</v>
      </c>
      <c r="M62" s="12" t="b">
        <v>0</v>
      </c>
    </row>
    <row r="63" spans="1:13" ht="32">
      <c r="A63">
        <v>2697</v>
      </c>
      <c r="B63" s="12" t="s">
        <v>102</v>
      </c>
      <c r="C63" s="71" t="s">
        <v>458</v>
      </c>
      <c r="D63" s="12" t="s">
        <v>308</v>
      </c>
      <c r="E63" s="12" t="s">
        <v>309</v>
      </c>
      <c r="F63" s="69" t="s">
        <v>308</v>
      </c>
      <c r="G63" s="70" t="s">
        <v>309</v>
      </c>
      <c r="H63" s="38" t="b">
        <v>1</v>
      </c>
      <c r="I63" s="38" t="b">
        <v>1</v>
      </c>
      <c r="J63" s="38" t="b">
        <v>1</v>
      </c>
      <c r="K63" s="69" t="b">
        <v>0</v>
      </c>
      <c r="L63" s="38" t="b">
        <v>0</v>
      </c>
      <c r="M63" s="12" t="b">
        <v>0</v>
      </c>
    </row>
    <row r="64" spans="1:13" ht="64">
      <c r="A64">
        <v>2008</v>
      </c>
      <c r="B64" s="12" t="s">
        <v>6</v>
      </c>
      <c r="C64" s="69" t="s">
        <v>470</v>
      </c>
      <c r="D64" s="12" t="s">
        <v>194</v>
      </c>
      <c r="E64" s="12" t="s">
        <v>342</v>
      </c>
      <c r="F64" s="72" t="s">
        <v>485</v>
      </c>
      <c r="G64" s="73" t="s">
        <v>342</v>
      </c>
      <c r="H64" s="38" t="b">
        <v>1</v>
      </c>
      <c r="I64" s="38" t="b">
        <v>1</v>
      </c>
      <c r="J64" s="38" t="b">
        <v>1</v>
      </c>
      <c r="K64" s="68" t="b">
        <v>0</v>
      </c>
      <c r="L64" s="38" t="b">
        <v>1</v>
      </c>
      <c r="M64" s="75" t="b">
        <v>1</v>
      </c>
    </row>
    <row r="65" spans="1:13" ht="64">
      <c r="A65">
        <v>2009</v>
      </c>
      <c r="B65" s="12" t="s">
        <v>3</v>
      </c>
      <c r="C65" s="72" t="s">
        <v>470</v>
      </c>
      <c r="D65" s="12" t="s">
        <v>296</v>
      </c>
      <c r="E65" s="12" t="s">
        <v>327</v>
      </c>
      <c r="F65" s="72" t="s">
        <v>469</v>
      </c>
      <c r="G65" s="73" t="s">
        <v>327</v>
      </c>
      <c r="H65" s="38" t="b">
        <v>1</v>
      </c>
      <c r="I65" s="75" t="b">
        <v>1</v>
      </c>
      <c r="J65" s="38" t="b">
        <v>1</v>
      </c>
      <c r="K65" s="68" t="b">
        <v>0</v>
      </c>
      <c r="L65" s="38" t="b">
        <v>1</v>
      </c>
      <c r="M65" s="75" t="b">
        <v>1</v>
      </c>
    </row>
    <row r="66" spans="1:13" ht="64">
      <c r="A66">
        <v>2014</v>
      </c>
      <c r="B66" s="12" t="s">
        <v>26</v>
      </c>
      <c r="C66" s="72" t="s">
        <v>470</v>
      </c>
      <c r="D66" s="12" t="s">
        <v>259</v>
      </c>
      <c r="E66" s="12" t="s">
        <v>339</v>
      </c>
      <c r="F66" s="71" t="s">
        <v>540</v>
      </c>
      <c r="G66" s="71" t="s">
        <v>339</v>
      </c>
      <c r="H66" s="38" t="b">
        <v>1</v>
      </c>
      <c r="I66" s="75" t="b">
        <v>1</v>
      </c>
      <c r="J66" s="38" t="b">
        <v>1</v>
      </c>
      <c r="K66" s="68" t="b">
        <v>0</v>
      </c>
      <c r="L66" s="38" t="b">
        <v>1</v>
      </c>
      <c r="M66" s="75" t="b">
        <v>1</v>
      </c>
    </row>
    <row r="67" spans="1:13" ht="64">
      <c r="A67">
        <v>2019</v>
      </c>
      <c r="B67" s="12" t="s">
        <v>21</v>
      </c>
      <c r="C67" s="72" t="s">
        <v>470</v>
      </c>
      <c r="D67" s="12" t="s">
        <v>200</v>
      </c>
      <c r="E67" s="12" t="s">
        <v>343</v>
      </c>
      <c r="F67" s="69" t="s">
        <v>524</v>
      </c>
      <c r="G67" s="71" t="s">
        <v>343</v>
      </c>
      <c r="H67" s="38" t="b">
        <v>1</v>
      </c>
      <c r="I67" s="38" t="b">
        <v>1</v>
      </c>
      <c r="J67" s="38" t="b">
        <v>1</v>
      </c>
      <c r="K67" s="68" t="b">
        <v>0</v>
      </c>
      <c r="L67" s="38" t="b">
        <v>1</v>
      </c>
      <c r="M67" s="12" t="b">
        <v>1</v>
      </c>
    </row>
    <row r="68" spans="1:13" ht="48">
      <c r="A68">
        <v>2031</v>
      </c>
      <c r="B68" s="12" t="s">
        <v>25</v>
      </c>
      <c r="C68" s="72" t="s">
        <v>488</v>
      </c>
      <c r="D68" s="12" t="s">
        <v>306</v>
      </c>
      <c r="E68" s="12" t="s">
        <v>307</v>
      </c>
      <c r="F68" s="71" t="s">
        <v>306</v>
      </c>
      <c r="G68" s="71" t="s">
        <v>307</v>
      </c>
      <c r="H68" s="38" t="b">
        <v>1</v>
      </c>
      <c r="I68" s="38" t="b">
        <v>1</v>
      </c>
      <c r="J68" s="38" t="b">
        <v>1</v>
      </c>
      <c r="K68" s="68" t="b">
        <v>0</v>
      </c>
      <c r="L68" s="38" t="b">
        <v>1</v>
      </c>
      <c r="M68" s="12" t="b">
        <v>1</v>
      </c>
    </row>
    <row r="69" spans="1:13" ht="32">
      <c r="A69">
        <v>2274</v>
      </c>
      <c r="B69" s="12" t="s">
        <v>9</v>
      </c>
      <c r="C69" s="72" t="s">
        <v>509</v>
      </c>
      <c r="D69" s="12" t="s">
        <v>286</v>
      </c>
      <c r="E69" s="12" t="s">
        <v>287</v>
      </c>
      <c r="F69" s="71" t="s">
        <v>286</v>
      </c>
      <c r="G69" s="71" t="s">
        <v>287</v>
      </c>
      <c r="H69" s="38" t="b">
        <v>1</v>
      </c>
      <c r="I69" s="38" t="b">
        <v>1</v>
      </c>
      <c r="J69" s="38" t="b">
        <v>1</v>
      </c>
      <c r="K69" s="38" t="b">
        <v>1</v>
      </c>
      <c r="L69" s="38" t="b">
        <v>1</v>
      </c>
      <c r="M69" s="12" t="b">
        <v>1</v>
      </c>
    </row>
    <row r="70" spans="1:13" ht="48">
      <c r="A70">
        <v>2287</v>
      </c>
      <c r="B70" s="12" t="s">
        <v>350</v>
      </c>
      <c r="C70" s="72" t="s">
        <v>493</v>
      </c>
      <c r="D70" s="12" t="s">
        <v>379</v>
      </c>
      <c r="E70" s="12" t="s">
        <v>380</v>
      </c>
      <c r="F70" s="71" t="s">
        <v>379</v>
      </c>
      <c r="G70" s="71" t="s">
        <v>380</v>
      </c>
      <c r="H70" s="38" t="b">
        <v>1</v>
      </c>
      <c r="I70" s="38" t="b">
        <v>1</v>
      </c>
      <c r="J70" s="38" t="b">
        <v>1</v>
      </c>
      <c r="K70" s="68" t="b">
        <v>0</v>
      </c>
      <c r="L70" s="38" t="b">
        <v>1</v>
      </c>
      <c r="M70" s="12" t="b">
        <v>1</v>
      </c>
    </row>
    <row r="71" spans="1:13" ht="48">
      <c r="A71">
        <v>2288</v>
      </c>
      <c r="B71" s="12" t="s">
        <v>349</v>
      </c>
      <c r="C71" s="71" t="s">
        <v>493</v>
      </c>
      <c r="D71" s="12" t="s">
        <v>377</v>
      </c>
      <c r="E71" s="12" t="s">
        <v>376</v>
      </c>
      <c r="F71" s="71" t="s">
        <v>377</v>
      </c>
      <c r="G71" s="71" t="s">
        <v>376</v>
      </c>
      <c r="H71" s="38" t="b">
        <v>1</v>
      </c>
      <c r="I71" s="75" t="b">
        <v>1</v>
      </c>
      <c r="J71" s="38" t="b">
        <v>1</v>
      </c>
      <c r="K71" s="68" t="b">
        <v>0</v>
      </c>
      <c r="L71" s="38" t="b">
        <v>1</v>
      </c>
      <c r="M71" s="12" t="b">
        <v>1</v>
      </c>
    </row>
    <row r="72" spans="1:13" ht="64">
      <c r="A72">
        <v>2308</v>
      </c>
      <c r="B72" s="12" t="s">
        <v>20</v>
      </c>
      <c r="C72" s="71" t="s">
        <v>501</v>
      </c>
      <c r="D72" s="12" t="s">
        <v>235</v>
      </c>
      <c r="E72" s="12" t="s">
        <v>336</v>
      </c>
      <c r="F72" s="69" t="s">
        <v>235</v>
      </c>
      <c r="G72" s="70" t="s">
        <v>336</v>
      </c>
      <c r="H72" s="38" t="b">
        <v>1</v>
      </c>
      <c r="I72" s="75" t="b">
        <v>1</v>
      </c>
      <c r="J72" s="38" t="b">
        <v>1</v>
      </c>
      <c r="K72" s="38" t="b">
        <v>1</v>
      </c>
      <c r="L72" s="38" t="b">
        <v>1</v>
      </c>
      <c r="M72" s="12" t="b">
        <v>1</v>
      </c>
    </row>
    <row r="73" spans="1:13" ht="64">
      <c r="A73">
        <v>2311</v>
      </c>
      <c r="B73" s="12" t="s">
        <v>8</v>
      </c>
      <c r="C73" s="71" t="s">
        <v>501</v>
      </c>
      <c r="D73" s="12" t="s">
        <v>295</v>
      </c>
      <c r="E73" s="12" t="s">
        <v>329</v>
      </c>
      <c r="F73" s="71" t="s">
        <v>295</v>
      </c>
      <c r="G73" s="71" t="s">
        <v>329</v>
      </c>
      <c r="H73" s="38" t="b">
        <v>1</v>
      </c>
      <c r="I73" s="38" t="b">
        <v>1</v>
      </c>
      <c r="J73" s="38" t="b">
        <v>1</v>
      </c>
      <c r="K73" s="38" t="b">
        <v>1</v>
      </c>
      <c r="L73" s="38" t="b">
        <v>1</v>
      </c>
      <c r="M73" s="12" t="b">
        <v>1</v>
      </c>
    </row>
    <row r="74" spans="1:13" ht="64">
      <c r="A74">
        <v>2312</v>
      </c>
      <c r="B74" s="12" t="s">
        <v>32</v>
      </c>
      <c r="C74" s="71" t="s">
        <v>501</v>
      </c>
      <c r="D74" s="12" t="s">
        <v>255</v>
      </c>
      <c r="E74" s="12" t="s">
        <v>337</v>
      </c>
      <c r="F74" s="71" t="s">
        <v>255</v>
      </c>
      <c r="G74" s="71" t="s">
        <v>337</v>
      </c>
      <c r="H74" s="38" t="b">
        <v>1</v>
      </c>
      <c r="I74" s="38" t="b">
        <v>1</v>
      </c>
      <c r="J74" s="38" t="b">
        <v>1</v>
      </c>
      <c r="K74" s="38" t="b">
        <v>1</v>
      </c>
      <c r="L74" s="38" t="b">
        <v>1</v>
      </c>
      <c r="M74" s="12" t="b">
        <v>1</v>
      </c>
    </row>
    <row r="75" spans="1:13" ht="48">
      <c r="A75">
        <v>2592</v>
      </c>
      <c r="B75" s="12" t="s">
        <v>86</v>
      </c>
      <c r="C75" s="69" t="s">
        <v>451</v>
      </c>
      <c r="D75" s="12" t="s">
        <v>226</v>
      </c>
      <c r="E75" s="12" t="s">
        <v>227</v>
      </c>
      <c r="F75" s="71" t="s">
        <v>226</v>
      </c>
      <c r="G75" s="71" t="s">
        <v>227</v>
      </c>
      <c r="H75" s="38" t="b">
        <v>1</v>
      </c>
      <c r="I75" s="38" t="b">
        <v>1</v>
      </c>
      <c r="J75" s="69" t="b">
        <v>0</v>
      </c>
      <c r="K75" s="38" t="b">
        <v>1</v>
      </c>
      <c r="L75" s="38" t="b">
        <v>1</v>
      </c>
      <c r="M75" s="12" t="b">
        <v>1</v>
      </c>
    </row>
    <row r="76" spans="1:13" ht="48">
      <c r="A76">
        <v>2624</v>
      </c>
      <c r="B76" s="12" t="s">
        <v>22</v>
      </c>
      <c r="C76" s="71" t="s">
        <v>451</v>
      </c>
      <c r="D76" s="12" t="s">
        <v>247</v>
      </c>
      <c r="E76" s="12" t="s">
        <v>248</v>
      </c>
      <c r="F76" s="71" t="s">
        <v>247</v>
      </c>
      <c r="G76" s="71" t="s">
        <v>248</v>
      </c>
      <c r="H76" s="38" t="b">
        <v>1</v>
      </c>
      <c r="I76" s="38" t="b">
        <v>1</v>
      </c>
      <c r="J76" s="38" t="b">
        <v>1</v>
      </c>
      <c r="K76" s="38" t="b">
        <v>1</v>
      </c>
      <c r="L76" s="38" t="b">
        <v>1</v>
      </c>
      <c r="M76" s="12" t="b">
        <v>1</v>
      </c>
    </row>
    <row r="77" spans="1:13" ht="48">
      <c r="A77">
        <v>2632</v>
      </c>
      <c r="B77" s="12" t="s">
        <v>68</v>
      </c>
      <c r="C77" s="71" t="s">
        <v>451</v>
      </c>
      <c r="D77" s="12" t="s">
        <v>290</v>
      </c>
      <c r="E77" s="12" t="s">
        <v>291</v>
      </c>
      <c r="F77" s="71" t="s">
        <v>290</v>
      </c>
      <c r="G77" s="71" t="s">
        <v>291</v>
      </c>
      <c r="H77" s="38" t="b">
        <v>1</v>
      </c>
      <c r="I77" s="38" t="b">
        <v>1</v>
      </c>
      <c r="J77" s="38" t="b">
        <v>1</v>
      </c>
      <c r="K77" s="75" t="b">
        <v>1</v>
      </c>
      <c r="L77" s="38" t="b">
        <v>1</v>
      </c>
      <c r="M77" s="12" t="b">
        <v>1</v>
      </c>
    </row>
    <row r="78" spans="1:13" ht="48">
      <c r="A78">
        <v>2633</v>
      </c>
      <c r="B78" s="12" t="s">
        <v>13</v>
      </c>
      <c r="C78" s="71" t="s">
        <v>451</v>
      </c>
      <c r="D78" s="12" t="s">
        <v>274</v>
      </c>
      <c r="E78" s="12" t="s">
        <v>275</v>
      </c>
      <c r="F78" s="71" t="s">
        <v>274</v>
      </c>
      <c r="G78" s="71" t="s">
        <v>275</v>
      </c>
      <c r="H78" s="38" t="b">
        <v>1</v>
      </c>
      <c r="I78" s="38" t="b">
        <v>1</v>
      </c>
      <c r="J78" s="38" t="b">
        <v>1</v>
      </c>
      <c r="K78" s="75" t="b">
        <v>1</v>
      </c>
      <c r="L78" s="38" t="b">
        <v>1</v>
      </c>
      <c r="M78" s="12" t="b">
        <v>1</v>
      </c>
    </row>
    <row r="79" spans="1:13" ht="48">
      <c r="A79">
        <v>2643</v>
      </c>
      <c r="B79" s="12" t="s">
        <v>69</v>
      </c>
      <c r="C79" s="69" t="s">
        <v>451</v>
      </c>
      <c r="D79" s="12" t="s">
        <v>270</v>
      </c>
      <c r="E79" s="12" t="s">
        <v>271</v>
      </c>
      <c r="F79" s="69" t="s">
        <v>270</v>
      </c>
      <c r="G79" s="70" t="s">
        <v>271</v>
      </c>
      <c r="H79" s="38" t="b">
        <v>1</v>
      </c>
      <c r="I79" s="38" t="b">
        <v>1</v>
      </c>
      <c r="J79" s="38" t="b">
        <v>1</v>
      </c>
      <c r="K79" s="75" t="b">
        <v>1</v>
      </c>
      <c r="L79" s="38" t="b">
        <v>1</v>
      </c>
      <c r="M79" s="12" t="b">
        <v>1</v>
      </c>
    </row>
    <row r="80" spans="1:13" ht="48">
      <c r="A80">
        <v>2660</v>
      </c>
      <c r="B80" s="12" t="s">
        <v>14</v>
      </c>
      <c r="C80" s="72" t="s">
        <v>451</v>
      </c>
      <c r="D80" s="12" t="s">
        <v>260</v>
      </c>
      <c r="E80" s="12" t="s">
        <v>261</v>
      </c>
      <c r="F80" s="71" t="s">
        <v>260</v>
      </c>
      <c r="G80" s="71" t="s">
        <v>261</v>
      </c>
      <c r="H80" s="38" t="b">
        <v>1</v>
      </c>
      <c r="I80" s="75" t="b">
        <v>1</v>
      </c>
      <c r="J80" s="38" t="b">
        <v>1</v>
      </c>
      <c r="K80" s="75" t="b">
        <v>1</v>
      </c>
      <c r="L80" s="38" t="b">
        <v>1</v>
      </c>
      <c r="M80" s="12" t="b">
        <v>1</v>
      </c>
    </row>
    <row r="81" spans="1:13" ht="48">
      <c r="A81">
        <v>2676</v>
      </c>
      <c r="B81" s="12" t="s">
        <v>82</v>
      </c>
      <c r="C81" s="72" t="s">
        <v>451</v>
      </c>
      <c r="D81" s="12" t="s">
        <v>238</v>
      </c>
      <c r="E81" s="12" t="s">
        <v>239</v>
      </c>
      <c r="F81" s="71" t="s">
        <v>238</v>
      </c>
      <c r="G81" s="71" t="s">
        <v>239</v>
      </c>
      <c r="H81" s="38" t="b">
        <v>1</v>
      </c>
      <c r="I81" s="38" t="b">
        <v>1</v>
      </c>
      <c r="J81" s="38" t="b">
        <v>1</v>
      </c>
      <c r="K81" s="75" t="b">
        <v>1</v>
      </c>
      <c r="L81" s="38" t="b">
        <v>1</v>
      </c>
      <c r="M81" s="12" t="b">
        <v>1</v>
      </c>
    </row>
    <row r="82" spans="1:13" ht="48">
      <c r="A82">
        <v>2681</v>
      </c>
      <c r="B82" s="12" t="s">
        <v>74</v>
      </c>
      <c r="C82" s="72" t="s">
        <v>451</v>
      </c>
      <c r="D82" s="12" t="s">
        <v>228</v>
      </c>
      <c r="E82" s="12" t="s">
        <v>229</v>
      </c>
      <c r="F82" s="71" t="s">
        <v>228</v>
      </c>
      <c r="G82" s="71" t="s">
        <v>229</v>
      </c>
      <c r="H82" s="38" t="b">
        <v>1</v>
      </c>
      <c r="I82" s="38" t="b">
        <v>1</v>
      </c>
      <c r="J82" s="38" t="b">
        <v>1</v>
      </c>
      <c r="K82" s="75" t="b">
        <v>1</v>
      </c>
      <c r="L82" s="38" t="b">
        <v>1</v>
      </c>
      <c r="M82" s="12" t="b">
        <v>1</v>
      </c>
    </row>
    <row r="83" spans="1:13" ht="32">
      <c r="A83">
        <v>2692</v>
      </c>
      <c r="B83" s="12" t="s">
        <v>37</v>
      </c>
      <c r="C83" s="72" t="s">
        <v>458</v>
      </c>
      <c r="D83" s="12" t="s">
        <v>243</v>
      </c>
      <c r="E83" s="12" t="s">
        <v>244</v>
      </c>
      <c r="F83" s="71" t="s">
        <v>243</v>
      </c>
      <c r="G83" s="69" t="s">
        <v>244</v>
      </c>
      <c r="H83" s="38" t="b">
        <v>1</v>
      </c>
      <c r="I83" s="38" t="b">
        <v>1</v>
      </c>
      <c r="J83" s="38" t="b">
        <v>1</v>
      </c>
      <c r="K83" s="71" t="b">
        <v>0</v>
      </c>
      <c r="L83" s="38" t="b">
        <v>1</v>
      </c>
      <c r="M83" s="12" t="b">
        <v>1</v>
      </c>
    </row>
    <row r="84" spans="1:13" ht="32">
      <c r="A84">
        <v>2693</v>
      </c>
      <c r="B84" s="12" t="s">
        <v>45</v>
      </c>
      <c r="C84" s="72" t="s">
        <v>458</v>
      </c>
      <c r="D84" s="12" t="s">
        <v>186</v>
      </c>
      <c r="E84" s="12" t="s">
        <v>187</v>
      </c>
      <c r="F84" s="69" t="s">
        <v>186</v>
      </c>
      <c r="G84" s="73" t="s">
        <v>187</v>
      </c>
      <c r="H84" s="38" t="b">
        <v>1</v>
      </c>
      <c r="I84" s="38" t="b">
        <v>1</v>
      </c>
      <c r="J84" s="38" t="b">
        <v>1</v>
      </c>
      <c r="K84" s="71" t="b">
        <v>0</v>
      </c>
      <c r="L84" s="38" t="b">
        <v>1</v>
      </c>
      <c r="M84" s="12" t="b">
        <v>1</v>
      </c>
    </row>
    <row r="85" spans="1:13" ht="32">
      <c r="A85">
        <v>2696</v>
      </c>
      <c r="B85" s="12" t="s">
        <v>12</v>
      </c>
      <c r="C85" s="72" t="s">
        <v>458</v>
      </c>
      <c r="D85" s="12" t="s">
        <v>245</v>
      </c>
      <c r="E85" s="12" t="s">
        <v>246</v>
      </c>
      <c r="F85" s="71" t="s">
        <v>245</v>
      </c>
      <c r="G85" s="71" t="s">
        <v>246</v>
      </c>
      <c r="H85" s="38" t="b">
        <v>1</v>
      </c>
      <c r="I85" s="38" t="b">
        <v>1</v>
      </c>
      <c r="J85" s="38" t="b">
        <v>1</v>
      </c>
      <c r="K85" s="71" t="b">
        <v>0</v>
      </c>
      <c r="L85" s="38" t="b">
        <v>1</v>
      </c>
      <c r="M85" s="12" t="b">
        <v>1</v>
      </c>
    </row>
    <row r="86" spans="1:13" ht="32">
      <c r="A86">
        <v>2702</v>
      </c>
      <c r="B86" s="12" t="s">
        <v>28</v>
      </c>
      <c r="C86" s="72" t="s">
        <v>458</v>
      </c>
      <c r="D86" s="12" t="s">
        <v>214</v>
      </c>
      <c r="E86" s="12" t="s">
        <v>215</v>
      </c>
      <c r="F86" s="69" t="s">
        <v>214</v>
      </c>
      <c r="G86" s="70" t="s">
        <v>215</v>
      </c>
      <c r="H86" s="38" t="b">
        <v>1</v>
      </c>
      <c r="I86" s="38" t="b">
        <v>1</v>
      </c>
      <c r="J86" s="38" t="b">
        <v>1</v>
      </c>
      <c r="K86" s="71" t="b">
        <v>0</v>
      </c>
      <c r="L86" s="38" t="b">
        <v>1</v>
      </c>
      <c r="M86" s="12" t="b">
        <v>1</v>
      </c>
    </row>
    <row r="87" spans="1:13" ht="32">
      <c r="A87">
        <v>2705</v>
      </c>
      <c r="B87" s="12" t="s">
        <v>35</v>
      </c>
      <c r="C87" s="71" t="s">
        <v>458</v>
      </c>
      <c r="D87" s="12" t="s">
        <v>240</v>
      </c>
      <c r="E87" s="12" t="s">
        <v>241</v>
      </c>
      <c r="F87" s="72" t="s">
        <v>240</v>
      </c>
      <c r="G87" s="73" t="s">
        <v>241</v>
      </c>
      <c r="H87" s="38" t="b">
        <v>1</v>
      </c>
      <c r="I87" s="38" t="b">
        <v>1</v>
      </c>
      <c r="J87" s="38" t="b">
        <v>1</v>
      </c>
      <c r="K87" s="71" t="b">
        <v>0</v>
      </c>
      <c r="L87" s="38" t="b">
        <v>1</v>
      </c>
      <c r="M87" s="12" t="b">
        <v>1</v>
      </c>
    </row>
    <row r="88" spans="1:13" ht="32">
      <c r="A88">
        <v>2709</v>
      </c>
      <c r="B88" s="12" t="s">
        <v>70</v>
      </c>
      <c r="C88" s="71" t="s">
        <v>458</v>
      </c>
      <c r="D88" s="12" t="s">
        <v>266</v>
      </c>
      <c r="E88" s="12" t="s">
        <v>335</v>
      </c>
      <c r="F88" s="72" t="s">
        <v>266</v>
      </c>
      <c r="G88" s="73" t="s">
        <v>335</v>
      </c>
      <c r="H88" s="38" t="b">
        <v>1</v>
      </c>
      <c r="I88" s="38" t="b">
        <v>1</v>
      </c>
      <c r="J88" s="38" t="b">
        <v>1</v>
      </c>
      <c r="K88" s="71" t="b">
        <v>0</v>
      </c>
      <c r="L88" s="38" t="b">
        <v>1</v>
      </c>
      <c r="M88" s="12" t="b">
        <v>1</v>
      </c>
    </row>
    <row r="89" spans="1:13" ht="32">
      <c r="A89">
        <v>2710</v>
      </c>
      <c r="B89" s="12" t="s">
        <v>71</v>
      </c>
      <c r="C89" s="71" t="s">
        <v>458</v>
      </c>
      <c r="D89" s="12" t="s">
        <v>326</v>
      </c>
      <c r="E89" s="12" t="s">
        <v>267</v>
      </c>
      <c r="F89" s="71" t="s">
        <v>326</v>
      </c>
      <c r="G89" s="71" t="s">
        <v>267</v>
      </c>
      <c r="H89" s="38" t="b">
        <v>1</v>
      </c>
      <c r="I89" s="38" t="b">
        <v>1</v>
      </c>
      <c r="J89" s="38" t="b">
        <v>1</v>
      </c>
      <c r="K89" s="71" t="b">
        <v>0</v>
      </c>
      <c r="L89" s="38" t="b">
        <v>1</v>
      </c>
      <c r="M89" s="12" t="b">
        <v>1</v>
      </c>
    </row>
    <row r="90" spans="1:13" ht="32">
      <c r="A90">
        <v>2716</v>
      </c>
      <c r="B90" s="12" t="s">
        <v>16</v>
      </c>
      <c r="C90" s="71" t="s">
        <v>458</v>
      </c>
      <c r="D90" s="12" t="s">
        <v>249</v>
      </c>
      <c r="E90" s="12" t="s">
        <v>250</v>
      </c>
      <c r="F90" s="69" t="s">
        <v>249</v>
      </c>
      <c r="G90" s="70" t="s">
        <v>250</v>
      </c>
      <c r="H90" s="38" t="b">
        <v>1</v>
      </c>
      <c r="I90" s="38" t="b">
        <v>1</v>
      </c>
      <c r="J90" s="38" t="b">
        <v>1</v>
      </c>
      <c r="K90" s="71" t="b">
        <v>0</v>
      </c>
      <c r="L90" s="38" t="b">
        <v>1</v>
      </c>
      <c r="M90" s="12" t="b">
        <v>1</v>
      </c>
    </row>
    <row r="91" spans="1:13" ht="48">
      <c r="A91">
        <v>2658</v>
      </c>
      <c r="B91" s="12" t="s">
        <v>83</v>
      </c>
      <c r="C91" s="71" t="s">
        <v>451</v>
      </c>
      <c r="D91" s="12" t="s">
        <v>188</v>
      </c>
      <c r="E91" s="12" t="s">
        <v>369</v>
      </c>
      <c r="F91" s="72" t="s">
        <v>516</v>
      </c>
      <c r="G91" s="73" t="s">
        <v>369</v>
      </c>
      <c r="H91" s="38" t="b">
        <v>1</v>
      </c>
      <c r="I91" s="75" t="b">
        <v>1</v>
      </c>
      <c r="J91" s="38" t="b">
        <v>1</v>
      </c>
      <c r="K91" s="75" t="b">
        <v>1</v>
      </c>
      <c r="L91" s="38" t="b">
        <v>1</v>
      </c>
      <c r="M91" s="12" t="b">
        <v>0</v>
      </c>
    </row>
    <row r="92" spans="1:13" ht="48">
      <c r="A92">
        <v>2683</v>
      </c>
      <c r="B92" s="12" t="s">
        <v>73</v>
      </c>
      <c r="C92" s="71" t="s">
        <v>451</v>
      </c>
      <c r="D92" s="12" t="s">
        <v>195</v>
      </c>
      <c r="E92" s="12" t="s">
        <v>196</v>
      </c>
      <c r="F92" s="72" t="s">
        <v>195</v>
      </c>
      <c r="G92" s="73" t="s">
        <v>196</v>
      </c>
      <c r="H92" s="38" t="b">
        <v>1</v>
      </c>
      <c r="I92" s="38" t="b">
        <v>1</v>
      </c>
      <c r="J92" s="38" t="b">
        <v>1</v>
      </c>
      <c r="K92" s="75" t="b">
        <v>1</v>
      </c>
      <c r="L92" s="38" t="b">
        <v>1</v>
      </c>
      <c r="M92" s="12" t="b">
        <v>0</v>
      </c>
    </row>
    <row r="93" spans="1:13">
      <c r="B93" s="12"/>
      <c r="C93" s="12"/>
      <c r="D93" s="12"/>
      <c r="E93" s="12"/>
      <c r="F93" s="72"/>
      <c r="G93" s="73"/>
      <c r="H93" s="71"/>
      <c r="I93" s="71"/>
      <c r="J93" s="12"/>
      <c r="K93" s="12"/>
      <c r="L93" s="38"/>
    </row>
    <row r="94" spans="1:13">
      <c r="B94" s="12"/>
      <c r="C94" s="12"/>
      <c r="D94" s="12"/>
      <c r="E94" s="12"/>
      <c r="F94" s="72"/>
      <c r="G94" s="73"/>
      <c r="H94" s="71"/>
      <c r="I94" s="71"/>
      <c r="J94" s="12"/>
      <c r="K94" s="12"/>
      <c r="L94" s="38"/>
    </row>
    <row r="95" spans="1:13">
      <c r="B95" s="12"/>
      <c r="C95" s="12"/>
      <c r="D95" s="12"/>
      <c r="E95" s="12"/>
      <c r="F95" s="72"/>
      <c r="G95" s="73"/>
      <c r="H95" s="71"/>
      <c r="I95" s="71"/>
      <c r="J95" s="12"/>
      <c r="K95" s="12"/>
      <c r="L95" s="38"/>
    </row>
    <row r="96" spans="1:13">
      <c r="B96" s="12"/>
      <c r="C96" s="12"/>
      <c r="D96" s="12"/>
      <c r="E96" s="12"/>
      <c r="F96" s="72"/>
      <c r="G96" s="73"/>
      <c r="H96" s="71"/>
      <c r="I96" s="71"/>
      <c r="J96" s="12"/>
      <c r="K96" s="12"/>
      <c r="L96" s="38"/>
    </row>
    <row r="97" spans="2:12">
      <c r="B97" s="12"/>
      <c r="C97" s="12"/>
      <c r="D97" s="12"/>
      <c r="E97" s="12"/>
      <c r="F97" s="72"/>
      <c r="G97" s="73"/>
      <c r="H97" s="71"/>
      <c r="I97" s="71"/>
      <c r="J97" s="12"/>
      <c r="K97" s="12"/>
      <c r="L97" s="38"/>
    </row>
    <row r="98" spans="2:12">
      <c r="B98" s="12"/>
      <c r="C98" s="12"/>
      <c r="D98" s="12"/>
      <c r="E98" s="12"/>
      <c r="F98" s="72"/>
      <c r="G98" s="73"/>
      <c r="H98" s="71"/>
      <c r="I98" s="71"/>
      <c r="J98" s="12"/>
      <c r="K98" s="12"/>
      <c r="L98" s="38"/>
    </row>
    <row r="99" spans="2:12">
      <c r="B99" s="12"/>
      <c r="C99" s="12"/>
      <c r="D99" s="12"/>
      <c r="E99" s="12"/>
      <c r="F99" s="72"/>
      <c r="G99" s="73"/>
      <c r="H99" s="71"/>
      <c r="I99" s="71"/>
      <c r="J99" s="12"/>
      <c r="K99" s="12"/>
      <c r="L99" s="38"/>
    </row>
    <row r="100" spans="2:12">
      <c r="B100" s="12"/>
      <c r="C100" s="12"/>
      <c r="D100" s="12"/>
      <c r="E100" s="12"/>
      <c r="F100" s="72"/>
      <c r="G100" s="73"/>
      <c r="H100" s="71"/>
      <c r="I100" s="71"/>
      <c r="J100" s="12"/>
      <c r="K100" s="12"/>
      <c r="L100" s="38"/>
    </row>
    <row r="101" spans="2:12">
      <c r="B101" s="12"/>
      <c r="C101" s="12"/>
      <c r="D101" s="12"/>
      <c r="E101" s="12"/>
      <c r="F101" s="72"/>
      <c r="G101" s="73"/>
      <c r="H101" s="71"/>
      <c r="I101" s="71"/>
      <c r="J101" s="12"/>
      <c r="K101" s="12"/>
      <c r="L101" s="38"/>
    </row>
    <row r="102" spans="2:12">
      <c r="B102" s="12"/>
      <c r="C102" s="12"/>
      <c r="D102" s="12"/>
      <c r="E102" s="12"/>
      <c r="F102" s="72"/>
      <c r="G102" s="73"/>
      <c r="H102" s="71"/>
      <c r="I102" s="71"/>
      <c r="J102" s="12"/>
      <c r="K102" s="12"/>
      <c r="L102" s="38"/>
    </row>
    <row r="103" spans="2:12">
      <c r="B103" s="12"/>
      <c r="C103" s="12"/>
      <c r="D103" s="12"/>
      <c r="E103" s="12"/>
      <c r="F103" s="72"/>
      <c r="G103" s="73"/>
      <c r="H103" s="71"/>
      <c r="I103" s="71"/>
      <c r="J103" s="12"/>
      <c r="K103" s="12"/>
      <c r="L103" s="38"/>
    </row>
    <row r="104" spans="2:12">
      <c r="B104" s="12"/>
      <c r="C104" s="12"/>
      <c r="D104" s="12"/>
      <c r="E104" s="12"/>
      <c r="F104" s="72"/>
      <c r="G104" s="73"/>
      <c r="H104" s="71"/>
      <c r="I104" s="71"/>
      <c r="J104" s="12"/>
      <c r="K104" s="12"/>
      <c r="L104" s="38"/>
    </row>
    <row r="105" spans="2:12">
      <c r="B105" s="12"/>
      <c r="C105" s="12"/>
      <c r="D105" s="12"/>
      <c r="E105" s="12"/>
      <c r="F105" s="72"/>
      <c r="G105" s="73"/>
      <c r="H105" s="71"/>
      <c r="I105" s="71"/>
      <c r="J105" s="12"/>
      <c r="K105" s="12"/>
      <c r="L105" s="38"/>
    </row>
    <row r="106" spans="2:12">
      <c r="B106" s="12"/>
      <c r="C106" s="12"/>
      <c r="D106" s="12"/>
      <c r="E106" s="12"/>
      <c r="F106" s="72"/>
      <c r="G106" s="73"/>
      <c r="H106" s="71"/>
      <c r="I106" s="71"/>
      <c r="J106" s="12"/>
      <c r="K106" s="12"/>
      <c r="L106" s="38"/>
    </row>
    <row r="107" spans="2:12">
      <c r="B107" s="12"/>
      <c r="C107" s="12"/>
      <c r="D107" s="12"/>
      <c r="E107" s="12"/>
      <c r="F107" s="72"/>
      <c r="G107" s="73"/>
      <c r="H107" s="71"/>
      <c r="I107" s="71"/>
      <c r="J107" s="12"/>
      <c r="K107" s="12"/>
      <c r="L107" s="38"/>
    </row>
    <row r="108" spans="2:12">
      <c r="B108" s="12"/>
      <c r="C108" s="12"/>
      <c r="D108" s="12"/>
      <c r="E108" s="12"/>
      <c r="F108" s="72"/>
      <c r="G108" s="73"/>
      <c r="H108" s="71"/>
      <c r="I108" s="71"/>
      <c r="J108" s="12"/>
      <c r="K108" s="12"/>
      <c r="L108" s="38"/>
    </row>
    <row r="109" spans="2:12">
      <c r="B109" s="12"/>
      <c r="C109" s="12"/>
      <c r="D109" s="12"/>
      <c r="E109" s="12"/>
      <c r="F109" s="72"/>
      <c r="G109" s="73"/>
      <c r="H109" s="71"/>
      <c r="I109" s="71"/>
      <c r="J109" s="12"/>
      <c r="K109" s="12"/>
      <c r="L109" s="38"/>
    </row>
    <row r="110" spans="2:12">
      <c r="B110" s="12"/>
      <c r="C110" s="12"/>
      <c r="D110" s="12"/>
      <c r="E110" s="12"/>
      <c r="F110" s="72"/>
      <c r="G110" s="73"/>
      <c r="H110" s="71"/>
      <c r="I110" s="71"/>
      <c r="J110" s="12"/>
      <c r="K110" s="12"/>
      <c r="L110" s="38"/>
    </row>
    <row r="111" spans="2:12">
      <c r="B111" s="12"/>
      <c r="C111" s="12"/>
      <c r="D111" s="12"/>
      <c r="E111" s="12"/>
      <c r="F111" s="72"/>
      <c r="G111" s="73"/>
      <c r="H111" s="71"/>
      <c r="I111" s="71"/>
      <c r="J111" s="12"/>
      <c r="K111" s="12"/>
      <c r="L111" s="38"/>
    </row>
    <row r="112" spans="2:12">
      <c r="B112" s="12"/>
      <c r="C112" s="12"/>
      <c r="D112" s="12"/>
      <c r="E112" s="12"/>
      <c r="F112" s="72"/>
      <c r="G112" s="73"/>
      <c r="H112" s="71"/>
      <c r="I112" s="71"/>
      <c r="J112" s="12"/>
      <c r="K112" s="12"/>
      <c r="L112" s="38"/>
    </row>
    <row r="113" spans="2:12">
      <c r="B113" s="12"/>
      <c r="C113" s="12"/>
      <c r="D113" s="12"/>
      <c r="E113" s="12"/>
      <c r="F113" s="72"/>
      <c r="G113" s="73"/>
      <c r="H113" s="71"/>
      <c r="I113" s="71"/>
      <c r="J113" s="12"/>
      <c r="K113" s="12"/>
      <c r="L113" s="38"/>
    </row>
    <row r="114" spans="2:12">
      <c r="B114" s="12"/>
      <c r="C114" s="12"/>
      <c r="D114" s="12"/>
      <c r="E114" s="12"/>
      <c r="F114" s="72"/>
      <c r="G114" s="73"/>
      <c r="H114" s="71"/>
      <c r="I114" s="71"/>
      <c r="J114" s="12"/>
      <c r="K114" s="12"/>
      <c r="L114" s="38"/>
    </row>
    <row r="115" spans="2:12">
      <c r="B115" s="12"/>
      <c r="C115" s="12"/>
      <c r="D115" s="12"/>
      <c r="E115" s="12"/>
      <c r="F115" s="72"/>
      <c r="G115" s="73"/>
      <c r="H115" s="71"/>
      <c r="I115" s="71"/>
      <c r="J115" s="12"/>
      <c r="K115" s="12"/>
      <c r="L115" s="38"/>
    </row>
    <row r="116" spans="2:12">
      <c r="B116" s="12"/>
      <c r="C116" s="12"/>
      <c r="D116" s="12"/>
      <c r="E116" s="12"/>
      <c r="F116" s="72"/>
      <c r="G116" s="73"/>
      <c r="H116" s="71"/>
      <c r="I116" s="71"/>
      <c r="J116" s="12"/>
      <c r="K116" s="12"/>
      <c r="L116" s="38"/>
    </row>
    <row r="117" spans="2:12">
      <c r="B117" s="12"/>
      <c r="C117" s="12"/>
      <c r="D117" s="12"/>
      <c r="E117" s="12"/>
      <c r="F117" s="72"/>
      <c r="G117" s="73"/>
      <c r="H117" s="71"/>
      <c r="I117" s="71"/>
      <c r="J117" s="12"/>
      <c r="K117" s="12"/>
      <c r="L117" s="38"/>
    </row>
    <row r="118" spans="2:12">
      <c r="B118" s="12"/>
      <c r="C118" s="12"/>
      <c r="D118" s="12"/>
      <c r="E118" s="12"/>
      <c r="F118" s="72"/>
      <c r="G118" s="73"/>
      <c r="H118" s="71"/>
      <c r="I118" s="71"/>
      <c r="J118" s="12"/>
      <c r="K118" s="12"/>
      <c r="L118" s="38"/>
    </row>
    <row r="119" spans="2:12">
      <c r="B119" s="12"/>
      <c r="C119" s="12"/>
      <c r="D119" s="12"/>
      <c r="E119" s="12"/>
      <c r="F119" s="72"/>
      <c r="G119" s="73"/>
      <c r="H119" s="71"/>
      <c r="I119" s="71"/>
      <c r="J119" s="12"/>
      <c r="K119" s="12"/>
      <c r="L119" s="38"/>
    </row>
    <row r="120" spans="2:12">
      <c r="B120" s="12"/>
      <c r="C120" s="12"/>
      <c r="D120" s="12"/>
      <c r="E120" s="12"/>
      <c r="F120" s="72"/>
      <c r="G120" s="73"/>
      <c r="H120" s="71"/>
      <c r="I120" s="71"/>
      <c r="J120" s="12"/>
      <c r="K120" s="12"/>
      <c r="L120" s="38"/>
    </row>
    <row r="121" spans="2:12">
      <c r="B121" s="12"/>
      <c r="C121" s="12"/>
      <c r="D121" s="12"/>
      <c r="E121" s="12"/>
      <c r="F121" s="72"/>
      <c r="G121" s="73"/>
      <c r="H121" s="71"/>
      <c r="I121" s="71"/>
      <c r="J121" s="12"/>
      <c r="K121" s="12"/>
      <c r="L121" s="38"/>
    </row>
    <row r="122" spans="2:12">
      <c r="B122" s="12"/>
      <c r="C122" s="12"/>
      <c r="D122" s="12"/>
      <c r="E122" s="12"/>
      <c r="F122" s="72"/>
      <c r="G122" s="73"/>
      <c r="H122" s="71"/>
      <c r="I122" s="71"/>
      <c r="J122" s="12"/>
      <c r="K122" s="12"/>
      <c r="L122" s="38"/>
    </row>
    <row r="123" spans="2:12">
      <c r="B123" s="12"/>
      <c r="C123" s="12"/>
      <c r="D123" s="12"/>
      <c r="E123" s="12"/>
      <c r="F123" s="72"/>
      <c r="G123" s="73"/>
      <c r="H123" s="71"/>
      <c r="I123" s="71"/>
      <c r="J123" s="12"/>
      <c r="K123" s="12"/>
      <c r="L123" s="38"/>
    </row>
    <row r="124" spans="2:12">
      <c r="B124" s="12"/>
      <c r="C124" s="12"/>
      <c r="D124" s="12"/>
      <c r="E124" s="12"/>
      <c r="F124" s="72"/>
      <c r="G124" s="73"/>
      <c r="H124" s="71"/>
      <c r="I124" s="71"/>
      <c r="J124" s="12"/>
      <c r="K124" s="12"/>
      <c r="L124" s="38"/>
    </row>
    <row r="125" spans="2:12">
      <c r="B125" s="12"/>
      <c r="C125" s="12"/>
      <c r="D125" s="12"/>
      <c r="E125" s="12"/>
      <c r="F125" s="72"/>
      <c r="G125" s="73"/>
      <c r="H125" s="71"/>
      <c r="I125" s="71"/>
      <c r="J125" s="12"/>
      <c r="K125" s="12"/>
      <c r="L125" s="38"/>
    </row>
    <row r="126" spans="2:12">
      <c r="B126" s="12"/>
      <c r="C126" s="12"/>
      <c r="D126" s="12"/>
      <c r="E126" s="12"/>
      <c r="F126" s="72"/>
      <c r="G126" s="73"/>
      <c r="H126" s="71"/>
      <c r="I126" s="71"/>
      <c r="J126" s="12"/>
      <c r="K126" s="12"/>
      <c r="L126" s="38"/>
    </row>
    <row r="127" spans="2:12">
      <c r="B127" s="12"/>
      <c r="C127" s="12"/>
      <c r="D127" s="12"/>
      <c r="E127" s="12"/>
      <c r="F127" s="72"/>
      <c r="G127" s="73"/>
      <c r="H127" s="71"/>
      <c r="I127" s="71"/>
      <c r="J127" s="12"/>
      <c r="K127" s="12"/>
      <c r="L127" s="38"/>
    </row>
    <row r="128" spans="2:12">
      <c r="B128" s="12"/>
      <c r="C128" s="12"/>
      <c r="D128" s="12"/>
      <c r="E128" s="12"/>
      <c r="F128" s="72"/>
      <c r="G128" s="73"/>
      <c r="H128" s="71"/>
      <c r="I128" s="71"/>
      <c r="J128" s="12"/>
      <c r="K128" s="12"/>
      <c r="L128" s="38"/>
    </row>
  </sheetData>
  <sortState xmlns:xlrd2="http://schemas.microsoft.com/office/spreadsheetml/2017/richdata2" ref="A2:M128">
    <sortCondition ref="L1:L12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33D3-A350-5F43-8BA5-399FD606D4B4}">
  <dimension ref="A1:AW35"/>
  <sheetViews>
    <sheetView workbookViewId="0">
      <pane xSplit="1" ySplit="1" topLeftCell="AB2" activePane="bottomRight" state="frozen"/>
      <selection pane="topRight" activeCell="B1" sqref="B1"/>
      <selection pane="bottomLeft" activeCell="A2" sqref="A2"/>
      <selection pane="bottomRight" activeCell="AJ16" sqref="AJ16"/>
    </sheetView>
  </sheetViews>
  <sheetFormatPr baseColWidth="10" defaultRowHeight="16"/>
  <cols>
    <col min="2" max="2" width="16.6640625" customWidth="1"/>
    <col min="3" max="3" width="24.5" customWidth="1"/>
    <col min="4" max="5" width="23.33203125" customWidth="1"/>
    <col min="10" max="10" width="42" style="19" customWidth="1"/>
    <col min="11" max="36" width="18.83203125" customWidth="1"/>
    <col min="47" max="47" width="25.1640625" customWidth="1"/>
  </cols>
  <sheetData>
    <row r="1" spans="1:49"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t="s">
        <v>48</v>
      </c>
      <c r="AL1" t="s">
        <v>50</v>
      </c>
      <c r="AM1" t="s">
        <v>49</v>
      </c>
      <c r="AN1" t="s">
        <v>51</v>
      </c>
      <c r="AO1" t="s">
        <v>103</v>
      </c>
      <c r="AP1" t="s">
        <v>104</v>
      </c>
      <c r="AQ1" t="s">
        <v>105</v>
      </c>
      <c r="AR1" t="s">
        <v>106</v>
      </c>
      <c r="AS1" t="s">
        <v>354</v>
      </c>
      <c r="AT1" t="s">
        <v>355</v>
      </c>
      <c r="AU1" s="22" t="s">
        <v>356</v>
      </c>
      <c r="AV1" s="22" t="s">
        <v>357</v>
      </c>
      <c r="AW1" t="s">
        <v>110</v>
      </c>
    </row>
    <row r="2" spans="1:49" ht="17">
      <c r="A2" t="s">
        <v>9</v>
      </c>
      <c r="B2" t="s">
        <v>285</v>
      </c>
      <c r="C2" t="s">
        <v>286</v>
      </c>
      <c r="D2" t="s">
        <v>287</v>
      </c>
      <c r="F2" s="3">
        <v>47.12</v>
      </c>
      <c r="G2" s="3">
        <v>70.680000000000007</v>
      </c>
      <c r="H2" s="3">
        <v>3</v>
      </c>
      <c r="I2" s="12" t="s">
        <v>150</v>
      </c>
      <c r="J2" s="18" t="s">
        <v>169</v>
      </c>
      <c r="K2" s="12" t="s">
        <v>9</v>
      </c>
      <c r="L2" s="23">
        <v>7.9800000000000002E-5</v>
      </c>
      <c r="M2" s="23">
        <v>8.7200000000000005E-5</v>
      </c>
      <c r="N2" s="12">
        <v>1.4707000000000001E-4</v>
      </c>
      <c r="O2" s="12">
        <v>1.6224999999999999E-4</v>
      </c>
      <c r="P2" s="12">
        <v>2.4771E-4</v>
      </c>
      <c r="Q2" s="12">
        <v>5.5703000000000003E-4</v>
      </c>
      <c r="R2" s="12">
        <v>1.6704999999999999E-4</v>
      </c>
      <c r="S2" s="23">
        <v>5.02E-5</v>
      </c>
      <c r="T2" s="12">
        <v>1.5825999999999999E-4</v>
      </c>
      <c r="U2" s="12">
        <v>7.2407000000000005E-4</v>
      </c>
      <c r="V2" s="12">
        <v>2.0844E-4</v>
      </c>
      <c r="W2" s="12">
        <v>9.3251E-4</v>
      </c>
      <c r="X2" s="12">
        <v>1.3126422900000001</v>
      </c>
      <c r="Y2" s="12">
        <v>1.43450185</v>
      </c>
      <c r="Z2" s="12">
        <v>2.4185885900000001</v>
      </c>
      <c r="AA2" s="12">
        <v>2.66818249</v>
      </c>
      <c r="AB2" s="12">
        <v>4.0736902700000002</v>
      </c>
      <c r="AC2" s="12">
        <v>9.1604613500000003</v>
      </c>
      <c r="AD2" s="12">
        <v>2.7471441400000001</v>
      </c>
      <c r="AE2" s="12">
        <v>0.82527896999999995</v>
      </c>
      <c r="AF2" s="12">
        <v>2.60257089</v>
      </c>
      <c r="AG2" s="12">
        <v>11.907605500000001</v>
      </c>
      <c r="AH2" s="12">
        <v>3.4278498599999998</v>
      </c>
      <c r="AI2" s="12">
        <v>15.3354553</v>
      </c>
      <c r="AJ2" s="12">
        <v>16445.2726</v>
      </c>
      <c r="AK2">
        <v>11.67</v>
      </c>
      <c r="AM2">
        <v>5</v>
      </c>
      <c r="AO2" s="4" t="s">
        <v>115</v>
      </c>
      <c r="AP2" s="4" t="s">
        <v>121</v>
      </c>
      <c r="AQ2" s="4"/>
      <c r="AR2" s="4" t="s">
        <v>393</v>
      </c>
      <c r="AS2" s="4" t="s">
        <v>123</v>
      </c>
      <c r="AT2" s="4"/>
      <c r="AU2" s="4"/>
      <c r="AV2" s="4"/>
    </row>
    <row r="3" spans="1:49" ht="17">
      <c r="A3" t="s">
        <v>22</v>
      </c>
      <c r="B3" t="s">
        <v>174</v>
      </c>
      <c r="C3" t="s">
        <v>247</v>
      </c>
      <c r="D3" t="s">
        <v>248</v>
      </c>
      <c r="F3" s="3">
        <v>5.09</v>
      </c>
      <c r="G3" s="3">
        <v>90</v>
      </c>
      <c r="H3" s="3">
        <v>3</v>
      </c>
      <c r="I3" s="12" t="s">
        <v>150</v>
      </c>
      <c r="J3" s="18" t="s">
        <v>169</v>
      </c>
      <c r="K3" s="12" t="s">
        <v>22</v>
      </c>
      <c r="L3" s="12">
        <v>1.104E-4</v>
      </c>
      <c r="M3" s="12">
        <v>1.1356E-4</v>
      </c>
      <c r="N3" s="23">
        <v>8.4099999999999998E-5</v>
      </c>
      <c r="O3" s="23">
        <v>9.8900000000000005E-5</v>
      </c>
      <c r="P3" s="12">
        <v>1.3569E-4</v>
      </c>
      <c r="Q3" s="12">
        <v>3.1869E-4</v>
      </c>
      <c r="R3" s="12">
        <v>2.2395E-4</v>
      </c>
      <c r="S3" s="23">
        <v>7.4900000000000005E-5</v>
      </c>
      <c r="T3" s="12">
        <v>2.3739E-4</v>
      </c>
      <c r="U3" s="12">
        <v>5.4264000000000005E-4</v>
      </c>
      <c r="V3" s="12">
        <v>3.1229000000000001E-4</v>
      </c>
      <c r="W3" s="12">
        <v>8.5494E-4</v>
      </c>
      <c r="X3" s="12">
        <v>1.4042743799999999</v>
      </c>
      <c r="Y3" s="12">
        <v>1.4445168500000001</v>
      </c>
      <c r="Z3" s="12">
        <v>1.07020669</v>
      </c>
      <c r="AA3" s="12">
        <v>1.25760407</v>
      </c>
      <c r="AB3" s="12">
        <v>1.7260577399999999</v>
      </c>
      <c r="AC3" s="12">
        <v>4.0538685000000001</v>
      </c>
      <c r="AD3" s="12">
        <v>2.8487912199999998</v>
      </c>
      <c r="AE3" s="12">
        <v>0.95281150999999997</v>
      </c>
      <c r="AF3" s="12">
        <v>3.0197192500000001</v>
      </c>
      <c r="AG3" s="12">
        <v>6.9026597299999999</v>
      </c>
      <c r="AH3" s="12">
        <v>3.9725307500000002</v>
      </c>
      <c r="AI3" s="12">
        <v>10.8751905</v>
      </c>
      <c r="AJ3" s="12">
        <v>12720.448</v>
      </c>
      <c r="AK3">
        <v>9.33</v>
      </c>
      <c r="AM3">
        <v>4</v>
      </c>
      <c r="AO3" s="4" t="s">
        <v>116</v>
      </c>
      <c r="AP3" s="4" t="s">
        <v>122</v>
      </c>
      <c r="AQ3" s="4"/>
      <c r="AR3" s="4"/>
      <c r="AS3" s="4"/>
      <c r="AT3" s="4"/>
      <c r="AU3" s="4"/>
      <c r="AV3" s="4"/>
    </row>
    <row r="4" spans="1:49" ht="17">
      <c r="A4" t="s">
        <v>16</v>
      </c>
      <c r="B4" t="s">
        <v>185</v>
      </c>
      <c r="C4" t="s">
        <v>249</v>
      </c>
      <c r="D4" t="s">
        <v>250</v>
      </c>
      <c r="F4" s="4">
        <v>5.44</v>
      </c>
      <c r="G4" s="4">
        <v>6.08</v>
      </c>
      <c r="H4" s="4">
        <v>2</v>
      </c>
      <c r="I4" s="12" t="s">
        <v>150</v>
      </c>
      <c r="J4" s="18" t="s">
        <v>169</v>
      </c>
      <c r="K4" s="12" t="s">
        <v>16</v>
      </c>
      <c r="L4" s="12">
        <v>3.2505000000000001E-4</v>
      </c>
      <c r="M4" s="12">
        <v>2.0573999999999999E-4</v>
      </c>
      <c r="N4" s="23">
        <v>1.2999999999999999E-5</v>
      </c>
      <c r="O4" s="23">
        <v>1.3900000000000001E-5</v>
      </c>
      <c r="P4" s="23">
        <v>1.7600000000000001E-5</v>
      </c>
      <c r="Q4" s="23">
        <v>4.4400000000000002E-5</v>
      </c>
      <c r="R4" s="12">
        <v>5.3078999999999995E-4</v>
      </c>
      <c r="S4" s="23">
        <v>3.8099999999999998E-5</v>
      </c>
      <c r="T4" s="12">
        <v>2.1499E-4</v>
      </c>
      <c r="U4" s="12">
        <v>5.7516999999999996E-4</v>
      </c>
      <c r="V4" s="12">
        <v>2.5306999999999999E-4</v>
      </c>
      <c r="W4" s="12">
        <v>8.2824000000000005E-4</v>
      </c>
      <c r="X4" s="12">
        <v>182.27167900000001</v>
      </c>
      <c r="Y4" s="12">
        <v>115.366567</v>
      </c>
      <c r="Z4" s="12">
        <v>7.2623675399999996</v>
      </c>
      <c r="AA4" s="12">
        <v>7.7783693999999999</v>
      </c>
      <c r="AB4" s="12">
        <v>9.84563451</v>
      </c>
      <c r="AC4" s="12">
        <v>24.886371499999999</v>
      </c>
      <c r="AD4" s="12">
        <v>297.63824599999998</v>
      </c>
      <c r="AE4" s="12">
        <v>21.355833400000002</v>
      </c>
      <c r="AF4" s="12">
        <v>120.552471</v>
      </c>
      <c r="AG4" s="12">
        <v>322.52461799999998</v>
      </c>
      <c r="AH4" s="12">
        <v>141.90830500000001</v>
      </c>
      <c r="AI4" s="12">
        <v>464.43292200000002</v>
      </c>
      <c r="AJ4" s="12">
        <v>560743.86300000001</v>
      </c>
      <c r="AK4">
        <v>3.67</v>
      </c>
      <c r="AM4">
        <v>8</v>
      </c>
      <c r="AO4" s="4" t="s">
        <v>115</v>
      </c>
      <c r="AP4" s="4" t="s">
        <v>121</v>
      </c>
      <c r="AQ4" s="4"/>
      <c r="AR4" s="4"/>
      <c r="AS4" s="4"/>
      <c r="AT4" s="4"/>
      <c r="AU4" s="4"/>
      <c r="AV4" s="4"/>
    </row>
    <row r="5" spans="1:49" ht="17">
      <c r="A5" t="s">
        <v>8</v>
      </c>
      <c r="B5" t="s">
        <v>234</v>
      </c>
      <c r="C5" t="s">
        <v>295</v>
      </c>
      <c r="D5" s="21" t="s">
        <v>329</v>
      </c>
      <c r="E5" s="21" t="s">
        <v>364</v>
      </c>
      <c r="F5" s="2">
        <v>67.11</v>
      </c>
      <c r="G5" s="2">
        <v>71.010000000000005</v>
      </c>
      <c r="H5" s="2">
        <v>4</v>
      </c>
      <c r="I5" s="12" t="s">
        <v>150</v>
      </c>
      <c r="J5" s="18" t="s">
        <v>169</v>
      </c>
      <c r="K5" s="12" t="s">
        <v>8</v>
      </c>
      <c r="L5" s="23">
        <v>7.1600000000000006E-5</v>
      </c>
      <c r="M5" s="23">
        <v>8.9300000000000002E-5</v>
      </c>
      <c r="N5" s="23">
        <v>9.8499999999999995E-5</v>
      </c>
      <c r="O5" s="12">
        <v>1.0857E-4</v>
      </c>
      <c r="P5" s="12">
        <v>1.1535999999999999E-4</v>
      </c>
      <c r="Q5" s="12">
        <v>3.2238999999999998E-4</v>
      </c>
      <c r="R5" s="12">
        <v>1.6089000000000001E-4</v>
      </c>
      <c r="S5" s="23">
        <v>6.5400000000000004E-5</v>
      </c>
      <c r="T5" s="12">
        <v>1.7681000000000001E-4</v>
      </c>
      <c r="U5" s="12">
        <v>4.8327999999999999E-4</v>
      </c>
      <c r="V5" s="12">
        <v>2.4216999999999999E-4</v>
      </c>
      <c r="W5" s="12">
        <v>7.2544999999999999E-4</v>
      </c>
      <c r="X5" s="12">
        <v>0.32765499999999997</v>
      </c>
      <c r="Y5" s="12">
        <v>0.40829610999999999</v>
      </c>
      <c r="Z5" s="12">
        <v>0.45038244</v>
      </c>
      <c r="AA5" s="12">
        <v>0.49660323000000001</v>
      </c>
      <c r="AB5" s="12">
        <v>0.52766557999999997</v>
      </c>
      <c r="AC5" s="12">
        <v>1.4746512599999999</v>
      </c>
      <c r="AD5" s="12">
        <v>0.73595111999999996</v>
      </c>
      <c r="AE5" s="12">
        <v>0.29898787999999998</v>
      </c>
      <c r="AF5" s="12">
        <v>0.80876555999999999</v>
      </c>
      <c r="AG5" s="12">
        <v>2.2106023800000001</v>
      </c>
      <c r="AH5" s="12">
        <v>1.10775343</v>
      </c>
      <c r="AI5" s="12">
        <v>3.3183558099999999</v>
      </c>
      <c r="AJ5" s="12">
        <v>4574.1875799999998</v>
      </c>
      <c r="AK5">
        <v>7.67</v>
      </c>
      <c r="AM5">
        <v>5</v>
      </c>
      <c r="AO5" s="4" t="s">
        <v>115</v>
      </c>
      <c r="AP5" s="4" t="s">
        <v>118</v>
      </c>
      <c r="AQ5" s="4"/>
      <c r="AR5" s="4"/>
      <c r="AS5" s="4"/>
      <c r="AT5" s="4"/>
      <c r="AU5" s="4"/>
      <c r="AV5" s="4"/>
    </row>
    <row r="6" spans="1:49" ht="17">
      <c r="A6" t="s">
        <v>26</v>
      </c>
      <c r="B6" t="s">
        <v>346</v>
      </c>
      <c r="C6" t="s">
        <v>259</v>
      </c>
      <c r="D6" t="s">
        <v>339</v>
      </c>
      <c r="F6" s="4">
        <v>7.58</v>
      </c>
      <c r="G6" s="4">
        <v>8.83</v>
      </c>
      <c r="H6" s="4">
        <v>2</v>
      </c>
      <c r="I6" s="12" t="s">
        <v>150</v>
      </c>
      <c r="J6" s="18" t="s">
        <v>169</v>
      </c>
      <c r="K6" s="12" t="s">
        <v>26</v>
      </c>
      <c r="L6" s="23">
        <v>9.9199999999999999E-5</v>
      </c>
      <c r="M6" s="12">
        <v>1.0098E-4</v>
      </c>
      <c r="N6" s="23">
        <v>2.4499999999999999E-5</v>
      </c>
      <c r="O6" s="23">
        <v>1.8E-5</v>
      </c>
      <c r="P6" s="23">
        <v>1.2E-5</v>
      </c>
      <c r="Q6" s="23">
        <v>5.4500000000000003E-5</v>
      </c>
      <c r="R6" s="12">
        <v>2.0023E-4</v>
      </c>
      <c r="S6" s="23">
        <v>3.8600000000000003E-5</v>
      </c>
      <c r="T6" s="12">
        <v>3.7219999999999999E-4</v>
      </c>
      <c r="U6" s="12">
        <v>2.5470000000000001E-4</v>
      </c>
      <c r="V6" s="12">
        <v>4.1077000000000003E-4</v>
      </c>
      <c r="W6" s="12">
        <v>6.6547000000000004E-4</v>
      </c>
      <c r="X6" s="12">
        <v>52.532699200000003</v>
      </c>
      <c r="Y6" s="12">
        <v>53.450478500000003</v>
      </c>
      <c r="Z6" s="12">
        <v>12.955117599999999</v>
      </c>
      <c r="AA6" s="12">
        <v>9.5492991499999995</v>
      </c>
      <c r="AB6" s="12">
        <v>6.32812967</v>
      </c>
      <c r="AC6" s="12">
        <v>28.832546399999998</v>
      </c>
      <c r="AD6" s="12">
        <v>105.983178</v>
      </c>
      <c r="AE6" s="12">
        <v>20.4145559</v>
      </c>
      <c r="AF6" s="12">
        <v>197.012372</v>
      </c>
      <c r="AG6" s="12">
        <v>134.81572399999999</v>
      </c>
      <c r="AH6" s="12">
        <v>217.426928</v>
      </c>
      <c r="AI6" s="12">
        <v>352.24265200000002</v>
      </c>
      <c r="AJ6" s="12">
        <v>529314.81000000006</v>
      </c>
      <c r="AK6">
        <v>5.67</v>
      </c>
      <c r="AM6">
        <v>6</v>
      </c>
      <c r="AO6" s="1" t="s">
        <v>114</v>
      </c>
      <c r="AP6" s="1" t="s">
        <v>118</v>
      </c>
      <c r="AQ6" s="1"/>
      <c r="AR6" s="1"/>
      <c r="AS6" s="1"/>
      <c r="AT6" s="1"/>
      <c r="AU6" s="1" t="s">
        <v>397</v>
      </c>
      <c r="AV6" s="1"/>
    </row>
    <row r="7" spans="1:49" ht="17">
      <c r="A7" t="s">
        <v>28</v>
      </c>
      <c r="B7" t="s">
        <v>185</v>
      </c>
      <c r="C7" t="s">
        <v>214</v>
      </c>
      <c r="D7" t="s">
        <v>215</v>
      </c>
      <c r="F7" s="4">
        <v>0.71</v>
      </c>
      <c r="G7" s="4">
        <v>2.41</v>
      </c>
      <c r="H7" s="4">
        <v>2</v>
      </c>
      <c r="I7" s="12" t="s">
        <v>150</v>
      </c>
      <c r="J7" s="18" t="s">
        <v>169</v>
      </c>
      <c r="K7" s="12" t="s">
        <v>28</v>
      </c>
      <c r="L7" s="23">
        <v>7.5300000000000001E-5</v>
      </c>
      <c r="M7" s="23">
        <v>7.9099999999999998E-5</v>
      </c>
      <c r="N7" s="23">
        <v>5.8900000000000002E-5</v>
      </c>
      <c r="O7" s="23">
        <v>5.9599999999999999E-5</v>
      </c>
      <c r="P7" s="23">
        <v>5.9799999999999997E-5</v>
      </c>
      <c r="Q7" s="12">
        <v>1.7825999999999999E-4</v>
      </c>
      <c r="R7" s="12">
        <v>1.5436000000000001E-4</v>
      </c>
      <c r="S7" s="23">
        <v>8.14E-5</v>
      </c>
      <c r="T7" s="12">
        <v>2.1903999999999999E-4</v>
      </c>
      <c r="U7" s="12">
        <v>3.3262E-4</v>
      </c>
      <c r="V7" s="12">
        <v>3.0045000000000001E-4</v>
      </c>
      <c r="W7" s="12">
        <v>6.3307000000000001E-4</v>
      </c>
      <c r="X7" s="12">
        <v>0.50955892999999997</v>
      </c>
      <c r="Y7" s="12">
        <v>0.53553459000000003</v>
      </c>
      <c r="Z7" s="12">
        <v>0.39853923000000002</v>
      </c>
      <c r="AA7" s="12">
        <v>0.40345492999999999</v>
      </c>
      <c r="AB7" s="12">
        <v>0.40486415999999997</v>
      </c>
      <c r="AC7" s="12">
        <v>1.20685832</v>
      </c>
      <c r="AD7" s="12">
        <v>1.04509352</v>
      </c>
      <c r="AE7" s="12">
        <v>0.55122013000000003</v>
      </c>
      <c r="AF7" s="12">
        <v>1.4829486999999999</v>
      </c>
      <c r="AG7" s="12">
        <v>2.2519518399999998</v>
      </c>
      <c r="AH7" s="12">
        <v>2.0341688200000001</v>
      </c>
      <c r="AI7" s="12">
        <v>4.2861206599999999</v>
      </c>
      <c r="AJ7" s="12">
        <v>6770.3320100000001</v>
      </c>
      <c r="AK7">
        <v>3.67</v>
      </c>
      <c r="AM7">
        <v>8</v>
      </c>
      <c r="AO7" s="1" t="s">
        <v>117</v>
      </c>
      <c r="AP7" s="1" t="s">
        <v>118</v>
      </c>
      <c r="AQ7" s="1" t="s">
        <v>124</v>
      </c>
      <c r="AR7" s="1" t="s">
        <v>123</v>
      </c>
      <c r="AS7" s="1" t="s">
        <v>123</v>
      </c>
      <c r="AT7" s="1" t="s">
        <v>123</v>
      </c>
      <c r="AU7" s="1"/>
      <c r="AV7" s="1" t="s">
        <v>124</v>
      </c>
    </row>
    <row r="8" spans="1:49" ht="17">
      <c r="A8" t="s">
        <v>2</v>
      </c>
      <c r="B8" t="s">
        <v>185</v>
      </c>
      <c r="C8" t="s">
        <v>281</v>
      </c>
      <c r="D8" t="s">
        <v>282</v>
      </c>
      <c r="F8" s="3">
        <v>33.33</v>
      </c>
      <c r="G8" s="3">
        <v>33.33</v>
      </c>
      <c r="H8" s="3">
        <v>3</v>
      </c>
      <c r="I8" s="12" t="s">
        <v>150</v>
      </c>
      <c r="J8" s="18" t="s">
        <v>169</v>
      </c>
      <c r="K8" s="12" t="s">
        <v>2</v>
      </c>
      <c r="L8" s="23">
        <v>6.3800000000000006E-5</v>
      </c>
      <c r="M8" s="23">
        <v>7.2899999999999997E-5</v>
      </c>
      <c r="N8" s="23">
        <v>5.7500000000000002E-5</v>
      </c>
      <c r="O8" s="23">
        <v>5.6400000000000002E-5</v>
      </c>
      <c r="P8" s="23">
        <v>5.4299999999999998E-5</v>
      </c>
      <c r="Q8" s="12">
        <v>1.6824E-4</v>
      </c>
      <c r="R8" s="12">
        <v>1.3674E-4</v>
      </c>
      <c r="S8" s="23">
        <v>9.4300000000000002E-5</v>
      </c>
      <c r="T8" s="12">
        <v>2.0550000000000001E-4</v>
      </c>
      <c r="U8" s="12">
        <v>3.0498E-4</v>
      </c>
      <c r="V8" s="12">
        <v>2.9983000000000001E-4</v>
      </c>
      <c r="W8" s="12">
        <v>6.0481E-4</v>
      </c>
      <c r="X8" s="12">
        <v>0.12219273</v>
      </c>
      <c r="Y8" s="12">
        <v>0.13963105000000001</v>
      </c>
      <c r="Z8" s="12">
        <v>0.11005238000000001</v>
      </c>
      <c r="AA8" s="12">
        <v>0.10808768000000001</v>
      </c>
      <c r="AB8" s="12">
        <v>0.10401281</v>
      </c>
      <c r="AC8" s="12">
        <v>0.32215285999999999</v>
      </c>
      <c r="AD8" s="12">
        <v>0.26182378000000001</v>
      </c>
      <c r="AE8" s="12">
        <v>0.18062442000000001</v>
      </c>
      <c r="AF8" s="12">
        <v>0.39348632</v>
      </c>
      <c r="AG8" s="12">
        <v>0.58397664000000005</v>
      </c>
      <c r="AH8" s="12">
        <v>0.57411073999999995</v>
      </c>
      <c r="AI8" s="12">
        <v>1.15808738</v>
      </c>
      <c r="AJ8" s="12">
        <v>1914.80015</v>
      </c>
      <c r="AK8">
        <v>3.67</v>
      </c>
      <c r="AM8">
        <v>8</v>
      </c>
      <c r="AO8" s="4" t="s">
        <v>115</v>
      </c>
      <c r="AP8" s="4" t="s">
        <v>118</v>
      </c>
      <c r="AQ8" s="4"/>
      <c r="AR8" s="4"/>
      <c r="AS8" s="4"/>
      <c r="AT8" s="4"/>
      <c r="AU8" s="4"/>
      <c r="AV8" s="4"/>
    </row>
    <row r="9" spans="1:49" ht="17">
      <c r="A9" t="s">
        <v>76</v>
      </c>
      <c r="B9" t="s">
        <v>197</v>
      </c>
      <c r="C9" t="s">
        <v>302</v>
      </c>
      <c r="D9" s="21" t="s">
        <v>303</v>
      </c>
      <c r="E9" s="21"/>
      <c r="F9" s="2">
        <v>86.23</v>
      </c>
      <c r="G9" s="2">
        <v>81.69</v>
      </c>
      <c r="H9" s="2">
        <v>4</v>
      </c>
      <c r="I9" s="12" t="s">
        <v>150</v>
      </c>
      <c r="J9" s="18" t="s">
        <v>169</v>
      </c>
      <c r="K9" s="12" t="s">
        <v>46</v>
      </c>
      <c r="L9" s="23">
        <v>6.6400000000000001E-5</v>
      </c>
      <c r="M9" s="23">
        <v>6.6299999999999999E-5</v>
      </c>
      <c r="N9" s="23">
        <v>6.3399999999999996E-5</v>
      </c>
      <c r="O9" s="23">
        <v>6.3800000000000006E-5</v>
      </c>
      <c r="P9" s="23">
        <v>6.4700000000000001E-5</v>
      </c>
      <c r="Q9" s="12">
        <v>1.9191999999999999E-4</v>
      </c>
      <c r="R9" s="12">
        <v>1.327E-4</v>
      </c>
      <c r="S9" s="23">
        <v>4.8999999999999998E-5</v>
      </c>
      <c r="T9" s="12">
        <v>1.2724000000000001E-4</v>
      </c>
      <c r="U9" s="12">
        <v>3.2462000000000002E-4</v>
      </c>
      <c r="V9" s="12">
        <v>1.7626999999999999E-4</v>
      </c>
      <c r="W9" s="12">
        <v>5.0089000000000004E-4</v>
      </c>
      <c r="X9" s="12">
        <v>1.73723217</v>
      </c>
      <c r="Y9" s="12">
        <v>1.7354036399999999</v>
      </c>
      <c r="Z9" s="12">
        <v>1.65957343</v>
      </c>
      <c r="AA9" s="12">
        <v>1.67038598</v>
      </c>
      <c r="AB9" s="12">
        <v>1.6922004900000001</v>
      </c>
      <c r="AC9" s="12">
        <v>5.0221599100000001</v>
      </c>
      <c r="AD9" s="12">
        <v>3.4726358099999999</v>
      </c>
      <c r="AE9" s="12">
        <v>1.28317002</v>
      </c>
      <c r="AF9" s="12">
        <v>3.32961186</v>
      </c>
      <c r="AG9" s="12">
        <v>8.49479571</v>
      </c>
      <c r="AH9" s="12">
        <v>4.61278188</v>
      </c>
      <c r="AI9" s="12">
        <v>13.107577600000001</v>
      </c>
      <c r="AJ9" s="12">
        <v>26168.4571</v>
      </c>
      <c r="AK9">
        <v>6.33</v>
      </c>
      <c r="AM9">
        <v>8</v>
      </c>
      <c r="AO9" s="4" t="s">
        <v>115</v>
      </c>
      <c r="AP9" s="4" t="s">
        <v>120</v>
      </c>
      <c r="AQ9" s="4"/>
      <c r="AR9" s="4"/>
      <c r="AS9" s="4"/>
      <c r="AT9" s="4"/>
      <c r="AU9" s="4"/>
      <c r="AV9" s="4"/>
    </row>
    <row r="10" spans="1:49" ht="17">
      <c r="A10" t="s">
        <v>77</v>
      </c>
      <c r="B10" t="s">
        <v>197</v>
      </c>
      <c r="C10" t="s">
        <v>283</v>
      </c>
      <c r="D10" t="s">
        <v>284</v>
      </c>
      <c r="F10" s="3">
        <v>36.880000000000003</v>
      </c>
      <c r="G10" s="3">
        <v>73.75</v>
      </c>
      <c r="H10" s="3">
        <v>3</v>
      </c>
      <c r="I10" s="12" t="s">
        <v>150</v>
      </c>
      <c r="J10" s="18" t="s">
        <v>169</v>
      </c>
      <c r="K10" s="12" t="s">
        <v>46</v>
      </c>
      <c r="L10" s="23">
        <v>6.6400000000000001E-5</v>
      </c>
      <c r="M10" s="23">
        <v>6.6299999999999999E-5</v>
      </c>
      <c r="N10" s="23">
        <v>6.3399999999999996E-5</v>
      </c>
      <c r="O10" s="23">
        <v>6.3800000000000006E-5</v>
      </c>
      <c r="P10" s="23">
        <v>6.4700000000000001E-5</v>
      </c>
      <c r="Q10" s="12">
        <v>1.9191999999999999E-4</v>
      </c>
      <c r="R10" s="12">
        <v>1.327E-4</v>
      </c>
      <c r="S10" s="23">
        <v>4.8999999999999998E-5</v>
      </c>
      <c r="T10" s="12">
        <v>1.2724000000000001E-4</v>
      </c>
      <c r="U10" s="12">
        <v>3.2462000000000002E-4</v>
      </c>
      <c r="V10" s="12">
        <v>1.7626999999999999E-4</v>
      </c>
      <c r="W10" s="12">
        <v>5.0089000000000004E-4</v>
      </c>
      <c r="X10" s="12">
        <v>1.73723217</v>
      </c>
      <c r="Y10" s="12">
        <v>1.7354036399999999</v>
      </c>
      <c r="Z10" s="12">
        <v>1.65957343</v>
      </c>
      <c r="AA10" s="12">
        <v>1.67038598</v>
      </c>
      <c r="AB10" s="12">
        <v>1.6922004900000001</v>
      </c>
      <c r="AC10" s="12">
        <v>5.0221599100000001</v>
      </c>
      <c r="AD10" s="12">
        <v>3.4726358099999999</v>
      </c>
      <c r="AE10" s="12">
        <v>1.28317002</v>
      </c>
      <c r="AF10" s="12">
        <v>3.32961186</v>
      </c>
      <c r="AG10" s="12">
        <v>8.49479571</v>
      </c>
      <c r="AH10" s="12">
        <v>4.61278188</v>
      </c>
      <c r="AI10" s="12">
        <v>13.107577600000001</v>
      </c>
      <c r="AJ10" s="12">
        <v>26168.4571</v>
      </c>
      <c r="AK10">
        <v>6.33</v>
      </c>
      <c r="AM10">
        <v>8</v>
      </c>
      <c r="AO10" s="4" t="s">
        <v>115</v>
      </c>
      <c r="AP10" s="4" t="s">
        <v>118</v>
      </c>
      <c r="AQ10" s="4"/>
      <c r="AR10" s="4"/>
      <c r="AS10" s="4"/>
      <c r="AT10" s="4"/>
      <c r="AU10" s="4"/>
      <c r="AV10" s="4"/>
    </row>
    <row r="11" spans="1:49" ht="17">
      <c r="A11" t="s">
        <v>29</v>
      </c>
      <c r="B11" t="s">
        <v>177</v>
      </c>
      <c r="C11" t="s">
        <v>317</v>
      </c>
      <c r="D11" t="s">
        <v>338</v>
      </c>
      <c r="F11" s="4" t="s">
        <v>107</v>
      </c>
      <c r="G11" s="4" t="s">
        <v>107</v>
      </c>
      <c r="H11" s="4">
        <v>2</v>
      </c>
      <c r="I11" s="12" t="s">
        <v>150</v>
      </c>
      <c r="J11" s="18" t="s">
        <v>169</v>
      </c>
      <c r="K11" s="12" t="s">
        <v>29</v>
      </c>
      <c r="L11" s="23">
        <v>3.4499999999999998E-5</v>
      </c>
      <c r="M11" s="23">
        <v>3.8899999999999997E-5</v>
      </c>
      <c r="N11" s="23">
        <v>7.5199999999999998E-5</v>
      </c>
      <c r="O11" s="23">
        <v>6.4599999999999998E-5</v>
      </c>
      <c r="P11" s="23">
        <v>4.4299999999999999E-5</v>
      </c>
      <c r="Q11" s="12">
        <v>1.8415E-4</v>
      </c>
      <c r="R11" s="23">
        <v>7.3399999999999995E-5</v>
      </c>
      <c r="S11" s="23">
        <v>2.9499999999999999E-5</v>
      </c>
      <c r="T11" s="23">
        <v>9.1199999999999994E-5</v>
      </c>
      <c r="U11" s="12">
        <v>2.5756999999999999E-4</v>
      </c>
      <c r="V11" s="12">
        <v>1.2071E-4</v>
      </c>
      <c r="W11" s="12">
        <v>3.7827999999999999E-4</v>
      </c>
      <c r="X11" s="12">
        <v>0.15003351000000001</v>
      </c>
      <c r="Y11" s="12">
        <v>0.16886269000000001</v>
      </c>
      <c r="Z11" s="12">
        <v>0.32668765</v>
      </c>
      <c r="AA11" s="12">
        <v>0.28075180999999999</v>
      </c>
      <c r="AB11" s="12">
        <v>0.19243046999999999</v>
      </c>
      <c r="AC11" s="12">
        <v>0.79986992000000001</v>
      </c>
      <c r="AD11" s="12">
        <v>0.31889620000000002</v>
      </c>
      <c r="AE11" s="12">
        <v>0.12815647999999999</v>
      </c>
      <c r="AF11" s="12">
        <v>0.39617385999999999</v>
      </c>
      <c r="AG11" s="12">
        <v>1.1187661200000001</v>
      </c>
      <c r="AH11" s="12">
        <v>0.52433034000000001</v>
      </c>
      <c r="AI11" s="12">
        <v>1.64309646</v>
      </c>
      <c r="AJ11" s="12">
        <v>4343.5740299999998</v>
      </c>
      <c r="AK11">
        <v>7</v>
      </c>
      <c r="AM11">
        <v>6</v>
      </c>
      <c r="AO11" s="4" t="s">
        <v>115</v>
      </c>
      <c r="AP11" s="4" t="s">
        <v>122</v>
      </c>
      <c r="AQ11" s="4"/>
      <c r="AR11" s="4"/>
      <c r="AS11" s="4"/>
      <c r="AT11" s="4"/>
      <c r="AU11" s="4"/>
      <c r="AV11" s="4"/>
    </row>
    <row r="12" spans="1:49" ht="17">
      <c r="A12" t="s">
        <v>78</v>
      </c>
      <c r="B12" t="s">
        <v>201</v>
      </c>
      <c r="C12" t="s">
        <v>277</v>
      </c>
      <c r="D12" t="s">
        <v>278</v>
      </c>
      <c r="F12" s="3">
        <v>27.05</v>
      </c>
      <c r="G12" s="3">
        <v>80.53</v>
      </c>
      <c r="H12" s="3">
        <v>3</v>
      </c>
      <c r="I12" s="12" t="s">
        <v>150</v>
      </c>
      <c r="J12" s="18" t="s">
        <v>169</v>
      </c>
      <c r="K12" s="12" t="s">
        <v>42</v>
      </c>
      <c r="L12" s="23">
        <v>2.5000000000000001E-5</v>
      </c>
      <c r="M12" s="23">
        <v>2.76E-5</v>
      </c>
      <c r="N12" s="23">
        <v>4.88E-5</v>
      </c>
      <c r="O12" s="23">
        <v>4.8300000000000002E-5</v>
      </c>
      <c r="P12" s="23">
        <v>4.8199999999999999E-5</v>
      </c>
      <c r="Q12" s="12">
        <v>1.4537999999999999E-4</v>
      </c>
      <c r="R12" s="23">
        <v>5.2599999999999998E-5</v>
      </c>
      <c r="S12" s="23">
        <v>2.5999999999999998E-5</v>
      </c>
      <c r="T12" s="23">
        <v>6.3200000000000005E-5</v>
      </c>
      <c r="U12" s="12">
        <v>1.9796000000000001E-4</v>
      </c>
      <c r="V12" s="23">
        <v>8.9300000000000002E-5</v>
      </c>
      <c r="W12" s="12">
        <v>2.8720999999999998E-4</v>
      </c>
      <c r="X12" s="12">
        <v>2.7433904500000001</v>
      </c>
      <c r="Y12" s="12">
        <v>3.0254163900000002</v>
      </c>
      <c r="Z12" s="12">
        <v>5.3573883200000001</v>
      </c>
      <c r="AA12" s="12">
        <v>5.3021022699999998</v>
      </c>
      <c r="AB12" s="12">
        <v>5.2896374599999998</v>
      </c>
      <c r="AC12" s="12">
        <v>15.949128</v>
      </c>
      <c r="AD12" s="12">
        <v>5.7688068399999999</v>
      </c>
      <c r="AE12" s="12">
        <v>2.8561204500000001</v>
      </c>
      <c r="AF12" s="12">
        <v>6.9354762799999996</v>
      </c>
      <c r="AG12" s="12">
        <v>21.717934899999999</v>
      </c>
      <c r="AH12" s="12">
        <v>9.7915967199999994</v>
      </c>
      <c r="AI12" s="12">
        <v>31.509531599999999</v>
      </c>
      <c r="AJ12" s="12">
        <v>109708.849</v>
      </c>
      <c r="AK12">
        <v>7</v>
      </c>
      <c r="AM12">
        <v>9</v>
      </c>
      <c r="AO12" s="4" t="s">
        <v>115</v>
      </c>
      <c r="AP12" s="4" t="s">
        <v>118</v>
      </c>
      <c r="AQ12" s="4"/>
      <c r="AR12" s="4"/>
      <c r="AS12" s="4"/>
      <c r="AT12" s="4"/>
      <c r="AU12" s="4"/>
      <c r="AV12" s="4"/>
    </row>
    <row r="13" spans="1:49" ht="17">
      <c r="A13" t="s">
        <v>79</v>
      </c>
      <c r="B13" t="s">
        <v>201</v>
      </c>
      <c r="C13" t="s">
        <v>253</v>
      </c>
      <c r="D13" t="s">
        <v>254</v>
      </c>
      <c r="F13" s="4">
        <v>6.99</v>
      </c>
      <c r="G13" s="4">
        <v>20.82</v>
      </c>
      <c r="H13" s="4">
        <v>2</v>
      </c>
      <c r="I13" s="12" t="s">
        <v>150</v>
      </c>
      <c r="J13" s="18" t="s">
        <v>169</v>
      </c>
      <c r="K13" s="12" t="s">
        <v>42</v>
      </c>
      <c r="L13" s="23">
        <v>2.5000000000000001E-5</v>
      </c>
      <c r="M13" s="23">
        <v>2.76E-5</v>
      </c>
      <c r="N13" s="23">
        <v>4.88E-5</v>
      </c>
      <c r="O13" s="23">
        <v>4.8300000000000002E-5</v>
      </c>
      <c r="P13" s="23">
        <v>4.8199999999999999E-5</v>
      </c>
      <c r="Q13" s="12">
        <v>1.4537999999999999E-4</v>
      </c>
      <c r="R13" s="23">
        <v>5.2599999999999998E-5</v>
      </c>
      <c r="S13" s="23">
        <v>2.5999999999999998E-5</v>
      </c>
      <c r="T13" s="23">
        <v>6.3200000000000005E-5</v>
      </c>
      <c r="U13" s="12">
        <v>1.9796000000000001E-4</v>
      </c>
      <c r="V13" s="23">
        <v>8.9300000000000002E-5</v>
      </c>
      <c r="W13" s="12">
        <v>2.8720999999999998E-4</v>
      </c>
      <c r="X13" s="12">
        <v>2.7433904500000001</v>
      </c>
      <c r="Y13" s="12">
        <v>3.0254163900000002</v>
      </c>
      <c r="Z13" s="12">
        <v>5.3573883200000001</v>
      </c>
      <c r="AA13" s="12">
        <v>5.3021022699999998</v>
      </c>
      <c r="AB13" s="12">
        <v>5.2896374599999998</v>
      </c>
      <c r="AC13" s="12">
        <v>15.949128</v>
      </c>
      <c r="AD13" s="12">
        <v>5.7688068399999999</v>
      </c>
      <c r="AE13" s="12">
        <v>2.8561204500000001</v>
      </c>
      <c r="AF13" s="12">
        <v>6.9354762799999996</v>
      </c>
      <c r="AG13" s="12">
        <v>21.717934899999999</v>
      </c>
      <c r="AH13" s="12">
        <v>9.7915967199999994</v>
      </c>
      <c r="AI13" s="12">
        <v>31.509531599999999</v>
      </c>
      <c r="AJ13" s="12">
        <v>109708.849</v>
      </c>
      <c r="AK13">
        <v>7</v>
      </c>
      <c r="AM13">
        <v>8</v>
      </c>
      <c r="AO13" s="4" t="s">
        <v>115</v>
      </c>
      <c r="AP13" s="4" t="s">
        <v>118</v>
      </c>
      <c r="AQ13" s="4"/>
      <c r="AR13" s="4"/>
      <c r="AS13" s="4"/>
      <c r="AT13" s="4"/>
      <c r="AU13" s="4"/>
      <c r="AV13" s="4"/>
    </row>
    <row r="14" spans="1:49" ht="17">
      <c r="A14" t="s">
        <v>80</v>
      </c>
      <c r="B14" t="s">
        <v>201</v>
      </c>
      <c r="C14" t="s">
        <v>216</v>
      </c>
      <c r="D14" t="s">
        <v>217</v>
      </c>
      <c r="F14" s="4">
        <v>0.74</v>
      </c>
      <c r="G14" s="4">
        <v>15.88</v>
      </c>
      <c r="H14" s="4">
        <v>2</v>
      </c>
      <c r="I14" s="12" t="s">
        <v>150</v>
      </c>
      <c r="J14" s="18" t="s">
        <v>169</v>
      </c>
      <c r="K14" s="12" t="s">
        <v>42</v>
      </c>
      <c r="L14" s="23">
        <v>2.5000000000000001E-5</v>
      </c>
      <c r="M14" s="23">
        <v>2.76E-5</v>
      </c>
      <c r="N14" s="23">
        <v>4.88E-5</v>
      </c>
      <c r="O14" s="23">
        <v>4.8300000000000002E-5</v>
      </c>
      <c r="P14" s="23">
        <v>4.8199999999999999E-5</v>
      </c>
      <c r="Q14" s="12">
        <v>1.4537999999999999E-4</v>
      </c>
      <c r="R14" s="23">
        <v>5.2599999999999998E-5</v>
      </c>
      <c r="S14" s="23">
        <v>2.5999999999999998E-5</v>
      </c>
      <c r="T14" s="23">
        <v>6.3200000000000005E-5</v>
      </c>
      <c r="U14" s="12">
        <v>1.9796000000000001E-4</v>
      </c>
      <c r="V14" s="23">
        <v>8.9300000000000002E-5</v>
      </c>
      <c r="W14" s="12">
        <v>2.8720999999999998E-4</v>
      </c>
      <c r="X14" s="12">
        <v>2.7433904500000001</v>
      </c>
      <c r="Y14" s="12">
        <v>3.0254163900000002</v>
      </c>
      <c r="Z14" s="12">
        <v>5.3573883200000001</v>
      </c>
      <c r="AA14" s="12">
        <v>5.3021022699999998</v>
      </c>
      <c r="AB14" s="12">
        <v>5.2896374599999998</v>
      </c>
      <c r="AC14" s="12">
        <v>15.949128</v>
      </c>
      <c r="AD14" s="12">
        <v>5.7688068399999999</v>
      </c>
      <c r="AE14" s="12">
        <v>2.8561204500000001</v>
      </c>
      <c r="AF14" s="12">
        <v>6.9354762799999996</v>
      </c>
      <c r="AG14" s="12">
        <v>21.717934899999999</v>
      </c>
      <c r="AH14" s="12">
        <v>9.7915967199999994</v>
      </c>
      <c r="AI14" s="12">
        <v>31.509531599999999</v>
      </c>
      <c r="AJ14" s="12">
        <v>109708.849</v>
      </c>
      <c r="AK14">
        <v>7</v>
      </c>
      <c r="AM14">
        <v>9</v>
      </c>
      <c r="AO14" s="4" t="s">
        <v>116</v>
      </c>
      <c r="AP14" s="4" t="s">
        <v>118</v>
      </c>
      <c r="AQ14" s="4"/>
      <c r="AR14" s="4"/>
      <c r="AS14" s="4"/>
      <c r="AT14" s="4"/>
      <c r="AU14" s="4"/>
      <c r="AV14" s="4"/>
    </row>
    <row r="15" spans="1:49" ht="68">
      <c r="A15" t="s">
        <v>25</v>
      </c>
      <c r="B15" t="s">
        <v>345</v>
      </c>
      <c r="C15" t="s">
        <v>306</v>
      </c>
      <c r="D15" t="s">
        <v>307</v>
      </c>
      <c r="F15" s="5" t="s">
        <v>107</v>
      </c>
      <c r="G15" s="5" t="s">
        <v>107</v>
      </c>
      <c r="H15" s="5">
        <v>1</v>
      </c>
      <c r="I15" s="12" t="s">
        <v>150</v>
      </c>
      <c r="J15" s="18" t="s">
        <v>158</v>
      </c>
      <c r="K15" s="12" t="s">
        <v>25</v>
      </c>
      <c r="L15" s="23">
        <v>2.4199999999999999E-5</v>
      </c>
      <c r="M15" s="23">
        <v>2.83E-5</v>
      </c>
      <c r="N15" s="23">
        <v>2.9799999999999999E-5</v>
      </c>
      <c r="O15" s="23">
        <v>2.4199999999999999E-5</v>
      </c>
      <c r="P15" s="23">
        <v>1.9599999999999999E-5</v>
      </c>
      <c r="Q15" s="23">
        <v>7.3700000000000002E-5</v>
      </c>
      <c r="R15" s="23">
        <v>5.2500000000000002E-5</v>
      </c>
      <c r="S15" s="23">
        <v>2.16E-5</v>
      </c>
      <c r="T15" s="23">
        <v>6.7399999999999998E-5</v>
      </c>
      <c r="U15" s="12">
        <v>1.2611999999999999E-4</v>
      </c>
      <c r="V15" s="23">
        <v>8.8999999999999995E-5</v>
      </c>
      <c r="W15" s="12">
        <v>2.1511999999999999E-4</v>
      </c>
      <c r="X15" s="12">
        <v>0.5668301</v>
      </c>
      <c r="Y15" s="12">
        <v>0.66427517999999997</v>
      </c>
      <c r="Z15" s="12">
        <v>0.69933036000000004</v>
      </c>
      <c r="AA15" s="12">
        <v>0.56813820999999998</v>
      </c>
      <c r="AB15" s="12">
        <v>0.4610959</v>
      </c>
      <c r="AC15" s="12">
        <v>1.72856447</v>
      </c>
      <c r="AD15" s="12">
        <v>1.2311052899999999</v>
      </c>
      <c r="AE15" s="12">
        <v>0.50646977000000004</v>
      </c>
      <c r="AF15" s="12">
        <v>1.5819344500000001</v>
      </c>
      <c r="AG15" s="12">
        <v>2.9596697600000001</v>
      </c>
      <c r="AH15" s="12">
        <v>2.0884042300000001</v>
      </c>
      <c r="AI15" s="12">
        <v>5.0480739799999998</v>
      </c>
      <c r="AJ15" s="12">
        <v>23466.490099999999</v>
      </c>
      <c r="AK15">
        <v>8</v>
      </c>
      <c r="AM15">
        <v>6</v>
      </c>
      <c r="AO15" s="4" t="s">
        <v>116</v>
      </c>
      <c r="AP15" s="4" t="s">
        <v>120</v>
      </c>
      <c r="AQ15" s="4"/>
      <c r="AR15" s="4"/>
      <c r="AS15" s="4"/>
      <c r="AT15" s="4"/>
      <c r="AU15" s="4" t="s">
        <v>395</v>
      </c>
      <c r="AV15" s="4"/>
    </row>
    <row r="16" spans="1:49" ht="17">
      <c r="A16" t="s">
        <v>17</v>
      </c>
      <c r="B16" t="s">
        <v>177</v>
      </c>
      <c r="C16" t="s">
        <v>183</v>
      </c>
      <c r="D16" t="s">
        <v>184</v>
      </c>
      <c r="F16" s="3">
        <v>0</v>
      </c>
      <c r="G16" s="3">
        <v>59.34</v>
      </c>
      <c r="H16" s="3">
        <v>3</v>
      </c>
      <c r="I16" s="12" t="s">
        <v>150</v>
      </c>
      <c r="J16" s="18" t="s">
        <v>169</v>
      </c>
      <c r="K16" s="12" t="s">
        <v>17</v>
      </c>
      <c r="L16" s="23">
        <v>1.5500000000000001E-5</v>
      </c>
      <c r="M16" s="23">
        <v>1.7200000000000001E-5</v>
      </c>
      <c r="N16" s="23">
        <v>2.1100000000000001E-5</v>
      </c>
      <c r="O16" s="23">
        <v>2.0000000000000002E-5</v>
      </c>
      <c r="P16" s="23">
        <v>1.8899999999999999E-5</v>
      </c>
      <c r="Q16" s="23">
        <v>5.9899999999999999E-5</v>
      </c>
      <c r="R16" s="23">
        <v>3.26E-5</v>
      </c>
      <c r="S16" s="23">
        <v>1.4100000000000001E-5</v>
      </c>
      <c r="T16" s="23">
        <v>4.18E-5</v>
      </c>
      <c r="U16" s="23">
        <v>9.2499999999999999E-5</v>
      </c>
      <c r="V16" s="23">
        <v>5.5899999999999997E-5</v>
      </c>
      <c r="W16" s="12">
        <v>1.4846E-4</v>
      </c>
      <c r="X16" s="12">
        <v>0.34530475999999999</v>
      </c>
      <c r="Y16" s="12">
        <v>0.38375134</v>
      </c>
      <c r="Z16" s="12">
        <v>0.47046191999999998</v>
      </c>
      <c r="AA16" s="12">
        <v>0.44646806999999999</v>
      </c>
      <c r="AB16" s="12">
        <v>0.42169997999999997</v>
      </c>
      <c r="AC16" s="12">
        <v>1.33862996</v>
      </c>
      <c r="AD16" s="12">
        <v>0.72905609999999998</v>
      </c>
      <c r="AE16" s="12">
        <v>0.31537823999999998</v>
      </c>
      <c r="AF16" s="12">
        <v>0.93420932999999995</v>
      </c>
      <c r="AG16" s="12">
        <v>2.0676860600000002</v>
      </c>
      <c r="AH16" s="12">
        <v>1.2495875700000001</v>
      </c>
      <c r="AI16" s="12">
        <v>3.3172736299999999</v>
      </c>
      <c r="AJ16" s="12">
        <v>22345.130499999999</v>
      </c>
      <c r="AK16">
        <v>6.33</v>
      </c>
      <c r="AM16">
        <v>6</v>
      </c>
      <c r="AO16" s="1" t="s">
        <v>114</v>
      </c>
      <c r="AP16" s="1" t="s">
        <v>121</v>
      </c>
      <c r="AQ16" s="1"/>
      <c r="AR16" s="1"/>
      <c r="AS16" s="1"/>
      <c r="AT16" s="1"/>
      <c r="AU16" s="1"/>
      <c r="AV16" s="1"/>
    </row>
    <row r="17" spans="9:48">
      <c r="I17" s="12"/>
      <c r="J17" s="18"/>
      <c r="AO17" s="4"/>
      <c r="AP17" s="4"/>
      <c r="AQ17" s="4"/>
      <c r="AR17" s="4"/>
      <c r="AS17" s="4"/>
      <c r="AT17" s="4"/>
      <c r="AU17" s="4"/>
      <c r="AV17" s="4"/>
    </row>
    <row r="18" spans="9:48">
      <c r="I18" s="12"/>
      <c r="J18" s="18"/>
      <c r="AO18" s="4"/>
      <c r="AP18" s="4"/>
      <c r="AQ18" s="4"/>
      <c r="AR18" s="4"/>
      <c r="AS18" s="4"/>
      <c r="AT18" s="4"/>
      <c r="AU18" s="4"/>
      <c r="AV18" s="4"/>
    </row>
    <row r="19" spans="9:48">
      <c r="I19" s="12"/>
      <c r="J19" s="18"/>
      <c r="AO19" s="4"/>
      <c r="AP19" s="4"/>
      <c r="AQ19" s="4"/>
      <c r="AR19" s="4"/>
      <c r="AS19" s="4"/>
      <c r="AT19" s="4"/>
      <c r="AU19" s="4"/>
      <c r="AV19" s="4"/>
    </row>
    <row r="20" spans="9:48">
      <c r="I20" s="12"/>
      <c r="J20" s="18"/>
      <c r="AO20" s="4"/>
      <c r="AP20" s="4"/>
      <c r="AQ20" s="4"/>
      <c r="AR20" s="4"/>
      <c r="AS20" s="4"/>
      <c r="AT20" s="4"/>
      <c r="AU20" s="4"/>
      <c r="AV20" s="4"/>
    </row>
    <row r="21" spans="9:48">
      <c r="I21" s="12"/>
      <c r="J21" s="18"/>
      <c r="AO21" s="1"/>
      <c r="AP21" s="1"/>
      <c r="AQ21" s="1"/>
      <c r="AR21" s="1"/>
      <c r="AS21" s="1"/>
      <c r="AT21" s="1"/>
      <c r="AU21" s="1"/>
      <c r="AV21" s="1"/>
    </row>
    <row r="22" spans="9:48">
      <c r="I22" s="12"/>
      <c r="J22" s="18"/>
      <c r="AO22" s="1"/>
      <c r="AP22" s="1"/>
      <c r="AQ22" s="1"/>
      <c r="AR22" s="1"/>
      <c r="AS22" s="1"/>
      <c r="AT22" s="1"/>
      <c r="AU22" s="1"/>
      <c r="AV22" s="1"/>
    </row>
    <row r="23" spans="9:48">
      <c r="I23" s="12"/>
      <c r="J23" s="18"/>
      <c r="AO23" s="4"/>
      <c r="AP23" s="4"/>
      <c r="AQ23" s="4"/>
      <c r="AR23" s="4"/>
      <c r="AS23" s="4"/>
      <c r="AT23" s="4"/>
      <c r="AU23" s="4"/>
      <c r="AV23" s="4"/>
    </row>
    <row r="24" spans="9:48">
      <c r="I24" s="12"/>
      <c r="J24" s="18"/>
      <c r="AO24" s="4"/>
      <c r="AP24" s="4"/>
      <c r="AQ24" s="4"/>
      <c r="AR24" s="4"/>
      <c r="AS24" s="4"/>
      <c r="AT24" s="4"/>
      <c r="AU24" s="4"/>
      <c r="AV24" s="4"/>
    </row>
    <row r="25" spans="9:48">
      <c r="I25" s="12"/>
      <c r="J25" s="18"/>
      <c r="AO25" s="4"/>
      <c r="AP25" s="4"/>
      <c r="AQ25" s="4"/>
      <c r="AR25" s="4"/>
      <c r="AS25" s="4"/>
      <c r="AT25" s="4"/>
      <c r="AU25" s="4"/>
      <c r="AV25" s="4"/>
    </row>
    <row r="26" spans="9:48" ht="15" customHeight="1">
      <c r="I26" s="12"/>
      <c r="J26" s="18"/>
      <c r="AO26" s="1"/>
      <c r="AP26" s="1"/>
      <c r="AQ26" s="1"/>
      <c r="AR26" s="1"/>
      <c r="AS26" s="1"/>
      <c r="AT26" s="1"/>
      <c r="AU26" s="1"/>
      <c r="AV26" s="1"/>
    </row>
    <row r="27" spans="9:48">
      <c r="I27" s="12"/>
      <c r="J27" s="18"/>
      <c r="AO27" s="4"/>
      <c r="AP27" s="4"/>
      <c r="AQ27" s="4"/>
      <c r="AR27" s="4"/>
      <c r="AS27" s="4"/>
      <c r="AT27" s="4"/>
      <c r="AU27" s="4"/>
      <c r="AV27" s="4"/>
    </row>
    <row r="28" spans="9:48">
      <c r="I28" s="12"/>
      <c r="J28" s="20"/>
      <c r="AO28" s="1"/>
      <c r="AP28" s="1"/>
      <c r="AQ28" s="1"/>
      <c r="AR28" s="1"/>
      <c r="AS28" s="1"/>
      <c r="AT28" s="1"/>
      <c r="AU28" s="1"/>
      <c r="AV28" s="1"/>
    </row>
    <row r="29" spans="9:48">
      <c r="I29" s="12"/>
      <c r="AO29" s="4"/>
      <c r="AP29" s="4"/>
      <c r="AQ29" s="4"/>
      <c r="AR29" s="4"/>
      <c r="AS29" s="4"/>
      <c r="AT29" s="4"/>
      <c r="AU29" s="4"/>
      <c r="AV29" s="4"/>
    </row>
    <row r="30" spans="9:48">
      <c r="I30" s="12"/>
      <c r="AO30" s="4"/>
      <c r="AP30" s="4"/>
      <c r="AQ30" s="4"/>
      <c r="AR30" s="4"/>
      <c r="AS30" s="4"/>
      <c r="AT30" s="4"/>
      <c r="AU30" s="4"/>
      <c r="AV30" s="4"/>
    </row>
    <row r="31" spans="9:48">
      <c r="I31" s="12"/>
      <c r="AO31" s="4"/>
      <c r="AP31" s="4"/>
      <c r="AQ31" s="4"/>
      <c r="AR31" s="4"/>
      <c r="AS31" s="4"/>
      <c r="AT31" s="4"/>
      <c r="AU31" s="4"/>
      <c r="AV31" s="4"/>
    </row>
    <row r="32" spans="9:48">
      <c r="I32" s="12"/>
      <c r="AO32" s="4"/>
      <c r="AP32" s="4"/>
      <c r="AQ32" s="4"/>
      <c r="AR32" s="4"/>
      <c r="AS32" s="4"/>
      <c r="AT32" s="4"/>
      <c r="AU32" s="4"/>
      <c r="AV32" s="4"/>
    </row>
    <row r="33" spans="9:48">
      <c r="I33" s="12"/>
      <c r="AO33" s="4"/>
      <c r="AP33" s="4"/>
      <c r="AQ33" s="4"/>
      <c r="AR33" s="4"/>
      <c r="AS33" s="4"/>
      <c r="AT33" s="4"/>
      <c r="AU33" s="4"/>
      <c r="AV33" s="4"/>
    </row>
    <row r="34" spans="9:48">
      <c r="I34" s="12"/>
      <c r="AO34" s="4"/>
      <c r="AP34" s="4"/>
      <c r="AQ34" s="4"/>
      <c r="AR34" s="4"/>
      <c r="AS34" s="4"/>
      <c r="AT34" s="4"/>
      <c r="AU34" s="4"/>
      <c r="AV34" s="4"/>
    </row>
    <row r="35" spans="9:48">
      <c r="I35" s="12"/>
      <c r="AO35" s="4"/>
      <c r="AP35" s="4"/>
      <c r="AQ35" s="4"/>
      <c r="AR35" s="4"/>
      <c r="AS35" s="4"/>
      <c r="AT35" s="4"/>
      <c r="AU35" s="4"/>
      <c r="AV35"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664B2-E870-8348-B5DF-8EBA6BDE800F}">
  <dimension ref="A1:AV60"/>
  <sheetViews>
    <sheetView topLeftCell="B1" workbookViewId="0">
      <selection activeCell="W32" sqref="W32"/>
    </sheetView>
  </sheetViews>
  <sheetFormatPr baseColWidth="10" defaultRowHeight="16"/>
  <cols>
    <col min="2" max="2" width="16.6640625" customWidth="1"/>
    <col min="3" max="3" width="24.5" customWidth="1"/>
    <col min="4" max="5" width="23.33203125" customWidth="1"/>
    <col min="10" max="10" width="42" style="19" customWidth="1"/>
    <col min="11" max="11" width="18.83203125" customWidth="1"/>
    <col min="12" max="22" width="18.83203125" hidden="1" customWidth="1"/>
    <col min="23" max="23" width="18.83203125" customWidth="1"/>
    <col min="24" max="34" width="18.83203125" hidden="1" customWidth="1"/>
    <col min="35" max="36" width="18.83203125" customWidth="1"/>
    <col min="37" max="37" width="7.33203125" style="25" bestFit="1" customWidth="1"/>
    <col min="46" max="46" width="25.1640625" customWidth="1"/>
  </cols>
  <sheetData>
    <row r="1" spans="1:48"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s="29" t="s">
        <v>430</v>
      </c>
      <c r="AL1" t="s">
        <v>48</v>
      </c>
      <c r="AM1" s="1" t="s">
        <v>49</v>
      </c>
      <c r="AN1" t="s">
        <v>103</v>
      </c>
      <c r="AO1" t="s">
        <v>104</v>
      </c>
      <c r="AP1" t="s">
        <v>105</v>
      </c>
      <c r="AQ1" t="s">
        <v>106</v>
      </c>
      <c r="AR1" t="s">
        <v>354</v>
      </c>
      <c r="AS1" t="s">
        <v>355</v>
      </c>
      <c r="AT1" s="22" t="s">
        <v>356</v>
      </c>
      <c r="AU1" s="22" t="s">
        <v>357</v>
      </c>
      <c r="AV1" t="s">
        <v>110</v>
      </c>
    </row>
    <row r="2" spans="1:48" ht="17">
      <c r="A2" t="s">
        <v>33</v>
      </c>
      <c r="B2" t="s">
        <v>177</v>
      </c>
      <c r="C2" t="s">
        <v>299</v>
      </c>
      <c r="D2" s="21" t="s">
        <v>328</v>
      </c>
      <c r="E2" s="21"/>
      <c r="F2" s="2">
        <v>70</v>
      </c>
      <c r="G2" s="2">
        <v>70</v>
      </c>
      <c r="H2" s="2">
        <v>4</v>
      </c>
      <c r="I2" s="12" t="s">
        <v>150</v>
      </c>
      <c r="J2" s="18" t="s">
        <v>169</v>
      </c>
      <c r="K2" s="12" t="s">
        <v>33</v>
      </c>
      <c r="L2" s="12">
        <v>7.8925999999999996E-4</v>
      </c>
      <c r="M2" s="12">
        <v>8.5705000000000004E-4</v>
      </c>
      <c r="N2" s="12">
        <v>9.2411000000000001E-4</v>
      </c>
      <c r="O2" s="12">
        <v>1.3869900000000001E-3</v>
      </c>
      <c r="P2" s="12">
        <v>1.9784899999999998E-3</v>
      </c>
      <c r="Q2" s="12">
        <v>4.2895800000000003E-3</v>
      </c>
      <c r="R2" s="12">
        <v>1.64631E-3</v>
      </c>
      <c r="S2" s="12">
        <v>8.9760999999999997E-4</v>
      </c>
      <c r="T2" s="12">
        <v>1.67219E-3</v>
      </c>
      <c r="U2" s="12">
        <v>5.9358900000000001E-3</v>
      </c>
      <c r="V2" s="12">
        <v>2.5698000000000001E-3</v>
      </c>
      <c r="W2" s="12">
        <v>8.5056899999999998E-3</v>
      </c>
      <c r="X2" s="12">
        <v>32.795738200000002</v>
      </c>
      <c r="Y2" s="12">
        <v>35.612477800000001</v>
      </c>
      <c r="Z2" s="12">
        <v>38.398857300000003</v>
      </c>
      <c r="AA2" s="12">
        <v>57.632652499999999</v>
      </c>
      <c r="AB2" s="12">
        <v>82.211010200000004</v>
      </c>
      <c r="AC2" s="12">
        <v>178.24252000000001</v>
      </c>
      <c r="AD2" s="12">
        <v>68.408215900000002</v>
      </c>
      <c r="AE2" s="12">
        <v>37.297761000000001</v>
      </c>
      <c r="AF2" s="12">
        <v>69.483642399999994</v>
      </c>
      <c r="AG2" s="12">
        <v>246.65073599999999</v>
      </c>
      <c r="AH2" s="12">
        <v>106.781403</v>
      </c>
      <c r="AI2" s="12">
        <v>353.43213900000001</v>
      </c>
      <c r="AJ2" s="12">
        <v>41552.436199999996</v>
      </c>
      <c r="AK2" s="32">
        <f>MEDIAN(0,0,0.052,0.0002)</f>
        <v>1E-4</v>
      </c>
      <c r="AL2">
        <v>5</v>
      </c>
      <c r="AM2" s="1">
        <v>6</v>
      </c>
      <c r="AN2" s="1" t="s">
        <v>114</v>
      </c>
      <c r="AO2" s="1" t="s">
        <v>122</v>
      </c>
      <c r="AP2" s="1"/>
      <c r="AQ2" s="1"/>
      <c r="AR2" s="1"/>
      <c r="AS2" s="1"/>
      <c r="AT2" s="1"/>
      <c r="AU2" s="1" t="s">
        <v>123</v>
      </c>
    </row>
    <row r="3" spans="1:48" ht="17">
      <c r="A3" t="s">
        <v>43</v>
      </c>
      <c r="B3" t="s">
        <v>191</v>
      </c>
      <c r="C3" t="s">
        <v>320</v>
      </c>
      <c r="D3" t="s">
        <v>321</v>
      </c>
      <c r="F3" s="4" t="s">
        <v>107</v>
      </c>
      <c r="G3" s="4" t="s">
        <v>107</v>
      </c>
      <c r="H3" s="4">
        <v>2</v>
      </c>
      <c r="I3" s="12" t="s">
        <v>150</v>
      </c>
      <c r="J3" s="18" t="s">
        <v>169</v>
      </c>
      <c r="K3" s="12" t="s">
        <v>43</v>
      </c>
      <c r="L3" s="12">
        <v>1.4325E-3</v>
      </c>
      <c r="M3" s="12">
        <v>1.5737800000000001E-3</v>
      </c>
      <c r="N3" s="12">
        <v>3.6741999999999998E-4</v>
      </c>
      <c r="O3" s="12">
        <v>3.5389999999999998E-4</v>
      </c>
      <c r="P3" s="12">
        <v>3.5786999999999999E-4</v>
      </c>
      <c r="Q3" s="12">
        <v>1.0792E-3</v>
      </c>
      <c r="R3" s="12">
        <v>3.0062800000000001E-3</v>
      </c>
      <c r="S3" s="12">
        <v>7.2882000000000003E-4</v>
      </c>
      <c r="T3" s="12">
        <v>3.6739699999999999E-3</v>
      </c>
      <c r="U3" s="12">
        <v>4.0854799999999998E-3</v>
      </c>
      <c r="V3" s="12">
        <v>4.4027900000000002E-3</v>
      </c>
      <c r="W3" s="12">
        <v>8.4882699999999991E-3</v>
      </c>
      <c r="X3" s="12">
        <v>1.2087959100000001</v>
      </c>
      <c r="Y3" s="12">
        <v>1.328009</v>
      </c>
      <c r="Z3" s="12">
        <v>0.31004451999999999</v>
      </c>
      <c r="AA3" s="12">
        <v>0.29863426999999998</v>
      </c>
      <c r="AB3" s="12">
        <v>0.30198624000000002</v>
      </c>
      <c r="AC3" s="12">
        <v>0.91066502999999999</v>
      </c>
      <c r="AD3" s="12">
        <v>2.5368049099999999</v>
      </c>
      <c r="AE3" s="12">
        <v>0.61500087999999997</v>
      </c>
      <c r="AF3" s="12">
        <v>3.1002205100000002</v>
      </c>
      <c r="AG3" s="12">
        <v>3.4474699499999999</v>
      </c>
      <c r="AH3" s="12">
        <v>3.71522139</v>
      </c>
      <c r="AI3" s="12">
        <v>7.1626913400000003</v>
      </c>
      <c r="AJ3" s="12">
        <v>843.83430799999996</v>
      </c>
      <c r="AK3" s="35">
        <f>MEDIAN(0.0405,0.0425,0.1,0.03875)</f>
        <v>4.1500000000000002E-2</v>
      </c>
      <c r="AL3">
        <v>12</v>
      </c>
      <c r="AM3" s="4">
        <v>3</v>
      </c>
      <c r="AN3" s="4" t="s">
        <v>115</v>
      </c>
      <c r="AO3" s="4" t="s">
        <v>120</v>
      </c>
      <c r="AP3" s="4"/>
      <c r="AQ3" s="4"/>
      <c r="AR3" s="4"/>
      <c r="AS3" s="4"/>
      <c r="AT3" s="4"/>
      <c r="AU3" s="4"/>
    </row>
    <row r="4" spans="1:48" ht="17">
      <c r="A4" t="s">
        <v>36</v>
      </c>
      <c r="B4" t="s">
        <v>191</v>
      </c>
      <c r="C4" t="s">
        <v>230</v>
      </c>
      <c r="D4" t="s">
        <v>231</v>
      </c>
      <c r="F4" s="4">
        <v>1.97</v>
      </c>
      <c r="G4" s="4">
        <v>4.0599999999999996</v>
      </c>
      <c r="H4" s="4">
        <v>2</v>
      </c>
      <c r="I4" s="12" t="s">
        <v>150</v>
      </c>
      <c r="J4" s="18" t="s">
        <v>169</v>
      </c>
      <c r="K4" s="12" t="s">
        <v>36</v>
      </c>
      <c r="L4" s="12">
        <v>8.7580999999999998E-4</v>
      </c>
      <c r="M4" s="12">
        <v>1.1316E-3</v>
      </c>
      <c r="N4" s="12">
        <v>9.954199999999999E-4</v>
      </c>
      <c r="O4" s="12">
        <v>9.4945000000000001E-4</v>
      </c>
      <c r="P4" s="12">
        <v>9.4176000000000004E-4</v>
      </c>
      <c r="Q4" s="12">
        <v>2.8866299999999998E-3</v>
      </c>
      <c r="R4" s="12">
        <v>2.0074200000000002E-3</v>
      </c>
      <c r="S4" s="12">
        <v>4.5239E-4</v>
      </c>
      <c r="T4" s="12">
        <v>1.94353E-3</v>
      </c>
      <c r="U4" s="12">
        <v>4.8940399999999997E-3</v>
      </c>
      <c r="V4" s="12">
        <v>2.3959200000000002E-3</v>
      </c>
      <c r="W4" s="12">
        <v>7.2899699999999998E-3</v>
      </c>
      <c r="X4" s="12">
        <v>7.3534341100000002</v>
      </c>
      <c r="Y4" s="12">
        <v>9.5010877199999992</v>
      </c>
      <c r="Z4" s="12">
        <v>8.3576909599999993</v>
      </c>
      <c r="AA4" s="12">
        <v>7.9716576000000003</v>
      </c>
      <c r="AB4" s="12">
        <v>7.9071044300000004</v>
      </c>
      <c r="AC4" s="12">
        <v>24.236453000000001</v>
      </c>
      <c r="AD4" s="12">
        <v>16.854521800000001</v>
      </c>
      <c r="AE4" s="12">
        <v>3.79833563</v>
      </c>
      <c r="AF4" s="12">
        <v>16.3181154</v>
      </c>
      <c r="AG4" s="12">
        <v>41.090974799999998</v>
      </c>
      <c r="AH4" s="12">
        <v>20.116451099999999</v>
      </c>
      <c r="AI4" s="12">
        <v>61.207425899999997</v>
      </c>
      <c r="AJ4" s="12">
        <v>8396.1190700000006</v>
      </c>
      <c r="AK4" s="32">
        <f>MEDIAN(0.0405,0.0425,0.1,0.03875)</f>
        <v>4.1500000000000002E-2</v>
      </c>
      <c r="AL4">
        <v>11.67</v>
      </c>
      <c r="AM4" s="4">
        <v>3</v>
      </c>
      <c r="AN4" s="4" t="s">
        <v>115</v>
      </c>
      <c r="AO4" s="4" t="s">
        <v>120</v>
      </c>
      <c r="AP4" s="4"/>
      <c r="AQ4" s="4"/>
      <c r="AR4" s="4"/>
      <c r="AS4" s="4"/>
      <c r="AT4" s="4"/>
      <c r="AU4" s="4"/>
    </row>
    <row r="5" spans="1:48" ht="17">
      <c r="A5" t="s">
        <v>30</v>
      </c>
      <c r="B5" t="s">
        <v>177</v>
      </c>
      <c r="C5" t="s">
        <v>242</v>
      </c>
      <c r="D5" t="s">
        <v>331</v>
      </c>
      <c r="F5" s="4">
        <v>3.27</v>
      </c>
      <c r="G5" s="4">
        <v>20</v>
      </c>
      <c r="H5" s="4">
        <v>2</v>
      </c>
      <c r="I5" s="12" t="s">
        <v>150</v>
      </c>
      <c r="J5" s="18" t="s">
        <v>169</v>
      </c>
      <c r="K5" s="12" t="s">
        <v>30</v>
      </c>
      <c r="L5" s="12">
        <v>9.9314E-4</v>
      </c>
      <c r="M5" s="12">
        <v>1.0620600000000001E-3</v>
      </c>
      <c r="N5" s="12">
        <v>4.9456000000000001E-4</v>
      </c>
      <c r="O5" s="12">
        <v>5.1250000000000004E-4</v>
      </c>
      <c r="P5" s="12">
        <v>5.2043E-4</v>
      </c>
      <c r="Q5" s="12">
        <v>1.5275E-3</v>
      </c>
      <c r="R5" s="12">
        <v>2.0552000000000001E-3</v>
      </c>
      <c r="S5" s="12">
        <v>1.5524499999999999E-3</v>
      </c>
      <c r="T5" s="12">
        <v>1.79612E-3</v>
      </c>
      <c r="U5" s="12">
        <v>3.5826999999999999E-3</v>
      </c>
      <c r="V5" s="12">
        <v>3.34856E-3</v>
      </c>
      <c r="W5" s="12">
        <v>6.9312599999999999E-3</v>
      </c>
      <c r="X5" s="12">
        <v>97.452612400000007</v>
      </c>
      <c r="Y5" s="12">
        <v>104.21504299999999</v>
      </c>
      <c r="Z5" s="12">
        <v>48.5294083</v>
      </c>
      <c r="AA5" s="12">
        <v>50.289192100000001</v>
      </c>
      <c r="AB5" s="12">
        <v>51.0677497</v>
      </c>
      <c r="AC5" s="12">
        <v>149.88634999999999</v>
      </c>
      <c r="AD5" s="12">
        <v>201.66765599999999</v>
      </c>
      <c r="AE5" s="12">
        <v>152.33477300000001</v>
      </c>
      <c r="AF5" s="12">
        <v>176.244833</v>
      </c>
      <c r="AG5" s="12">
        <v>351.55400600000002</v>
      </c>
      <c r="AH5" s="12">
        <v>328.57960600000001</v>
      </c>
      <c r="AI5" s="12">
        <v>680.13361199999997</v>
      </c>
      <c r="AJ5" s="12">
        <v>98125.497799999997</v>
      </c>
      <c r="AK5" s="32">
        <f>MEDIAN(0.002,0.002,0.001,0.01,0.01)</f>
        <v>2E-3</v>
      </c>
      <c r="AL5">
        <v>5.33</v>
      </c>
      <c r="AM5" s="1">
        <v>6</v>
      </c>
      <c r="AN5" s="4" t="s">
        <v>115</v>
      </c>
      <c r="AO5" s="4" t="s">
        <v>121</v>
      </c>
      <c r="AP5" s="4"/>
      <c r="AQ5" s="4"/>
      <c r="AR5" s="4"/>
      <c r="AS5" s="4"/>
      <c r="AT5" s="4"/>
      <c r="AU5" s="4"/>
    </row>
    <row r="6" spans="1:48" ht="17">
      <c r="A6" t="s">
        <v>12</v>
      </c>
      <c r="B6" t="s">
        <v>185</v>
      </c>
      <c r="C6" t="s">
        <v>245</v>
      </c>
      <c r="D6" t="s">
        <v>246</v>
      </c>
      <c r="F6" s="4">
        <v>3.78</v>
      </c>
      <c r="G6" s="4">
        <v>0</v>
      </c>
      <c r="H6" s="4">
        <v>2</v>
      </c>
      <c r="I6" s="12" t="s">
        <v>150</v>
      </c>
      <c r="J6" s="18" t="s">
        <v>169</v>
      </c>
      <c r="K6" s="12" t="s">
        <v>12</v>
      </c>
      <c r="L6" s="12">
        <v>8.0714999999999997E-4</v>
      </c>
      <c r="M6" s="12">
        <v>8.3407000000000002E-4</v>
      </c>
      <c r="N6" s="12">
        <v>8.8765000000000003E-4</v>
      </c>
      <c r="O6" s="12">
        <v>8.4435000000000001E-4</v>
      </c>
      <c r="P6" s="12">
        <v>7.3353999999999997E-4</v>
      </c>
      <c r="Q6" s="12">
        <v>2.46554E-3</v>
      </c>
      <c r="R6" s="12">
        <v>1.6412200000000001E-3</v>
      </c>
      <c r="S6" s="12">
        <v>6.3834000000000004E-4</v>
      </c>
      <c r="T6" s="12">
        <v>1.82182E-3</v>
      </c>
      <c r="U6" s="12">
        <v>4.1067600000000001E-3</v>
      </c>
      <c r="V6" s="12">
        <v>2.4601699999999998E-3</v>
      </c>
      <c r="W6" s="12">
        <v>6.5669200000000004E-3</v>
      </c>
      <c r="X6" s="12">
        <v>169.00401099999999</v>
      </c>
      <c r="Y6" s="12">
        <v>174.64072300000001</v>
      </c>
      <c r="Z6" s="12">
        <v>185.85898900000001</v>
      </c>
      <c r="AA6" s="12">
        <v>176.79278199999999</v>
      </c>
      <c r="AB6" s="12">
        <v>153.59077400000001</v>
      </c>
      <c r="AC6" s="12">
        <v>516.24254499999995</v>
      </c>
      <c r="AD6" s="12">
        <v>343.64473400000003</v>
      </c>
      <c r="AE6" s="12">
        <v>133.658591</v>
      </c>
      <c r="AF6" s="12">
        <v>381.45966299999998</v>
      </c>
      <c r="AG6" s="12">
        <v>859.88727900000004</v>
      </c>
      <c r="AH6" s="12">
        <v>515.11825399999998</v>
      </c>
      <c r="AI6" s="12">
        <v>1375.0055299999999</v>
      </c>
      <c r="AJ6" s="12">
        <v>209383.56099999999</v>
      </c>
      <c r="AK6" s="33">
        <f>MEDIAN(0.03,0.005,0.0315)</f>
        <v>0.03</v>
      </c>
      <c r="AL6">
        <v>3.67</v>
      </c>
      <c r="AM6" s="1">
        <v>8</v>
      </c>
      <c r="AN6" s="4" t="s">
        <v>116</v>
      </c>
      <c r="AO6" s="4" t="s">
        <v>118</v>
      </c>
      <c r="AP6" s="4"/>
      <c r="AQ6" s="4"/>
      <c r="AR6" s="4"/>
      <c r="AS6" s="4"/>
      <c r="AT6" s="4" t="s">
        <v>395</v>
      </c>
      <c r="AU6" s="4"/>
    </row>
    <row r="7" spans="1:48" ht="17">
      <c r="A7" t="s">
        <v>40</v>
      </c>
      <c r="B7" t="s">
        <v>174</v>
      </c>
      <c r="C7" t="s">
        <v>262</v>
      </c>
      <c r="D7" t="s">
        <v>263</v>
      </c>
      <c r="F7" s="4">
        <v>9.7100000000000009</v>
      </c>
      <c r="G7" s="4">
        <v>19.420000000000002</v>
      </c>
      <c r="H7" s="4">
        <v>2</v>
      </c>
      <c r="I7" s="12" t="s">
        <v>150</v>
      </c>
      <c r="J7" s="18" t="s">
        <v>169</v>
      </c>
      <c r="K7" s="12" t="s">
        <v>40</v>
      </c>
      <c r="L7" s="12">
        <v>6.7699999999999998E-4</v>
      </c>
      <c r="M7" s="12">
        <v>7.6250000000000005E-4</v>
      </c>
      <c r="N7" s="12">
        <v>7.3799E-4</v>
      </c>
      <c r="O7" s="12">
        <v>7.6389999999999997E-4</v>
      </c>
      <c r="P7" s="12">
        <v>6.8243999999999998E-4</v>
      </c>
      <c r="Q7" s="12">
        <v>2.1843399999999999E-3</v>
      </c>
      <c r="R7" s="12">
        <v>1.4394900000000001E-3</v>
      </c>
      <c r="S7" s="12">
        <v>1.0714699999999999E-3</v>
      </c>
      <c r="T7" s="12">
        <v>1.7547699999999999E-3</v>
      </c>
      <c r="U7" s="12">
        <v>3.6238300000000002E-3</v>
      </c>
      <c r="V7" s="12">
        <v>2.8262399999999998E-3</v>
      </c>
      <c r="W7" s="12">
        <v>6.4500699999999996E-3</v>
      </c>
      <c r="X7" s="12">
        <v>10.2262691</v>
      </c>
      <c r="Y7" s="12">
        <v>11.517735399999999</v>
      </c>
      <c r="Z7" s="12">
        <v>11.147625100000001</v>
      </c>
      <c r="AA7" s="12">
        <v>11.538952</v>
      </c>
      <c r="AB7" s="12">
        <v>10.3085305</v>
      </c>
      <c r="AC7" s="12">
        <v>32.995107599999997</v>
      </c>
      <c r="AD7" s="12">
        <v>21.744004400000001</v>
      </c>
      <c r="AE7" s="12">
        <v>16.184806500000001</v>
      </c>
      <c r="AF7" s="12">
        <v>26.506373700000001</v>
      </c>
      <c r="AG7" s="12">
        <v>54.739111999999999</v>
      </c>
      <c r="AH7" s="12">
        <v>42.691180199999998</v>
      </c>
      <c r="AI7" s="12">
        <v>97.430292199999997</v>
      </c>
      <c r="AJ7" s="12">
        <v>15105.301100000001</v>
      </c>
      <c r="AK7" s="31">
        <f>MEDIAN(0.175,0.0695,0.038,0.18,0.067)</f>
        <v>6.9500000000000006E-2</v>
      </c>
      <c r="AL7">
        <v>9.33</v>
      </c>
      <c r="AM7" s="4">
        <v>5</v>
      </c>
      <c r="AN7" s="4" t="s">
        <v>115</v>
      </c>
      <c r="AO7" s="4" t="s">
        <v>120</v>
      </c>
      <c r="AP7" s="4"/>
      <c r="AQ7" s="4"/>
      <c r="AR7" s="4"/>
      <c r="AS7" s="4"/>
      <c r="AT7" s="4"/>
      <c r="AU7" s="4"/>
    </row>
    <row r="8" spans="1:48" ht="17">
      <c r="A8" t="s">
        <v>10</v>
      </c>
      <c r="B8" t="s">
        <v>177</v>
      </c>
      <c r="C8" t="s">
        <v>310</v>
      </c>
      <c r="D8" t="s">
        <v>332</v>
      </c>
      <c r="F8" s="4" t="s">
        <v>107</v>
      </c>
      <c r="G8" s="4" t="s">
        <v>107</v>
      </c>
      <c r="H8" s="4">
        <v>2</v>
      </c>
      <c r="I8" s="12" t="s">
        <v>150</v>
      </c>
      <c r="J8" s="18" t="s">
        <v>169</v>
      </c>
      <c r="K8" s="12" t="s">
        <v>10</v>
      </c>
      <c r="L8" s="12">
        <v>8.4281999999999998E-4</v>
      </c>
      <c r="M8" s="12">
        <v>1.0918E-3</v>
      </c>
      <c r="N8" s="12">
        <v>3.2265000000000001E-4</v>
      </c>
      <c r="O8" s="12">
        <v>2.8376999999999997E-4</v>
      </c>
      <c r="P8" s="12">
        <v>3.1881999999999999E-4</v>
      </c>
      <c r="Q8" s="12">
        <v>9.2524000000000003E-4</v>
      </c>
      <c r="R8" s="12">
        <v>1.93462E-3</v>
      </c>
      <c r="S8" s="12">
        <v>8.4091999999999999E-4</v>
      </c>
      <c r="T8" s="12">
        <v>2.2644000000000002E-3</v>
      </c>
      <c r="U8" s="12">
        <v>2.8598600000000001E-3</v>
      </c>
      <c r="V8" s="12">
        <v>3.10532E-3</v>
      </c>
      <c r="W8" s="12">
        <v>5.9651799999999996E-3</v>
      </c>
      <c r="X8" s="12">
        <v>4.6935279899999998</v>
      </c>
      <c r="Y8" s="12">
        <v>6.0800034199999997</v>
      </c>
      <c r="Z8" s="12">
        <v>1.7967785000000001</v>
      </c>
      <c r="AA8" s="12">
        <v>1.5802710600000001</v>
      </c>
      <c r="AB8" s="12">
        <v>1.7754334899999999</v>
      </c>
      <c r="AC8" s="12">
        <v>5.1524830399999999</v>
      </c>
      <c r="AD8" s="12">
        <v>10.7735314</v>
      </c>
      <c r="AE8" s="12">
        <v>4.6829330899999997</v>
      </c>
      <c r="AF8" s="12">
        <v>12.6100029</v>
      </c>
      <c r="AG8" s="12">
        <v>15.926014500000001</v>
      </c>
      <c r="AH8" s="12">
        <v>17.292936000000001</v>
      </c>
      <c r="AI8" s="12">
        <v>33.218950499999998</v>
      </c>
      <c r="AJ8" s="12">
        <v>5568.8137999999999</v>
      </c>
      <c r="AK8" s="32">
        <f>MEDIAN(0,0,0.052,0.0002)</f>
        <v>1E-4</v>
      </c>
      <c r="AL8">
        <v>5</v>
      </c>
      <c r="AM8" s="1">
        <v>6</v>
      </c>
      <c r="AN8" s="1" t="s">
        <v>114</v>
      </c>
      <c r="AO8" s="1" t="s">
        <v>120</v>
      </c>
      <c r="AP8" s="1"/>
      <c r="AQ8" s="1"/>
      <c r="AR8" s="1"/>
      <c r="AS8" s="1"/>
      <c r="AT8" s="1"/>
      <c r="AU8" s="1"/>
    </row>
    <row r="9" spans="1:48" ht="17">
      <c r="A9" t="s">
        <v>107</v>
      </c>
      <c r="B9" t="s">
        <v>107</v>
      </c>
      <c r="C9" t="s">
        <v>107</v>
      </c>
      <c r="D9" t="s">
        <v>107</v>
      </c>
      <c r="F9" t="s">
        <v>107</v>
      </c>
      <c r="G9" t="s">
        <v>107</v>
      </c>
      <c r="H9" t="s">
        <v>107</v>
      </c>
      <c r="I9" s="12" t="s">
        <v>107</v>
      </c>
      <c r="J9" s="19" t="s">
        <v>107</v>
      </c>
      <c r="K9" s="12" t="s">
        <v>24</v>
      </c>
      <c r="L9" s="12">
        <v>5.0507999999999998E-4</v>
      </c>
      <c r="M9" s="12">
        <v>7.3932999999999996E-4</v>
      </c>
      <c r="N9" s="12">
        <v>6.7575000000000003E-4</v>
      </c>
      <c r="O9" s="12">
        <v>6.5211000000000002E-4</v>
      </c>
      <c r="P9" s="12">
        <v>6.6157E-4</v>
      </c>
      <c r="Q9" s="12">
        <v>1.9894399999999999E-3</v>
      </c>
      <c r="R9" s="12">
        <v>1.24442E-3</v>
      </c>
      <c r="S9" s="12">
        <v>3.7126999999999999E-4</v>
      </c>
      <c r="T9" s="12">
        <v>1.78838E-3</v>
      </c>
      <c r="U9" s="12">
        <v>3.2338499999999999E-3</v>
      </c>
      <c r="V9" s="12">
        <v>2.1596499999999999E-3</v>
      </c>
      <c r="W9" s="12">
        <v>5.3934999999999999E-3</v>
      </c>
      <c r="X9" s="12">
        <v>9.5871500899999997</v>
      </c>
      <c r="Y9" s="12">
        <v>14.033555399999999</v>
      </c>
      <c r="Z9" s="12">
        <v>12.826700199999999</v>
      </c>
      <c r="AA9" s="12">
        <v>12.378019399999999</v>
      </c>
      <c r="AB9" s="12">
        <v>12.557495299999999</v>
      </c>
      <c r="AC9" s="12">
        <v>37.762214899999996</v>
      </c>
      <c r="AD9" s="12">
        <v>23.6207055</v>
      </c>
      <c r="AE9" s="12">
        <v>7.0472346200000002</v>
      </c>
      <c r="AF9" s="12">
        <v>33.945879099999999</v>
      </c>
      <c r="AG9" s="12">
        <v>61.382920400000003</v>
      </c>
      <c r="AH9" s="12">
        <v>40.993113800000003</v>
      </c>
      <c r="AI9" s="12">
        <v>102.376034</v>
      </c>
      <c r="AJ9" s="12">
        <v>18981.355299999999</v>
      </c>
    </row>
    <row r="10" spans="1:48" ht="17">
      <c r="A10" t="s">
        <v>37</v>
      </c>
      <c r="B10" t="s">
        <v>185</v>
      </c>
      <c r="C10" t="s">
        <v>243</v>
      </c>
      <c r="D10" t="s">
        <v>244</v>
      </c>
      <c r="F10" s="4">
        <v>3.3</v>
      </c>
      <c r="G10" s="4">
        <v>4.75</v>
      </c>
      <c r="H10" s="4">
        <v>2</v>
      </c>
      <c r="I10" s="12" t="s">
        <v>150</v>
      </c>
      <c r="J10" s="18" t="s">
        <v>169</v>
      </c>
      <c r="K10" s="12" t="s">
        <v>37</v>
      </c>
      <c r="L10" s="12">
        <v>7.5146999999999996E-4</v>
      </c>
      <c r="M10" s="12">
        <v>8.6346000000000003E-4</v>
      </c>
      <c r="N10" s="12">
        <v>4.8139999999999999E-4</v>
      </c>
      <c r="O10" s="12">
        <v>5.2141000000000004E-4</v>
      </c>
      <c r="P10" s="12">
        <v>6.4340000000000003E-4</v>
      </c>
      <c r="Q10" s="12">
        <v>1.6462E-3</v>
      </c>
      <c r="R10" s="12">
        <v>1.6149300000000001E-3</v>
      </c>
      <c r="S10" s="12">
        <v>4.9054999999999997E-4</v>
      </c>
      <c r="T10" s="12">
        <v>1.0832000000000001E-3</v>
      </c>
      <c r="U10" s="12">
        <v>3.2611300000000001E-3</v>
      </c>
      <c r="V10" s="12">
        <v>1.57376E-3</v>
      </c>
      <c r="W10" s="12">
        <v>4.8348899999999997E-3</v>
      </c>
      <c r="X10" s="12">
        <v>61.844323299999999</v>
      </c>
      <c r="Y10" s="12">
        <v>71.061276699999993</v>
      </c>
      <c r="Z10" s="12">
        <v>39.617971699999998</v>
      </c>
      <c r="AA10" s="12">
        <v>42.910668999999999</v>
      </c>
      <c r="AB10" s="12">
        <v>52.950142399999997</v>
      </c>
      <c r="AC10" s="12">
        <v>135.47878299999999</v>
      </c>
      <c r="AD10" s="12">
        <v>132.90559999999999</v>
      </c>
      <c r="AE10" s="12">
        <v>40.371414399999999</v>
      </c>
      <c r="AF10" s="12">
        <v>89.145484400000001</v>
      </c>
      <c r="AG10" s="12">
        <v>268.38438300000001</v>
      </c>
      <c r="AH10" s="12">
        <v>129.516899</v>
      </c>
      <c r="AI10" s="12">
        <v>397.90128199999998</v>
      </c>
      <c r="AJ10" s="12">
        <v>82297.958199999994</v>
      </c>
      <c r="AK10" s="32">
        <f>MEDIAN(0.001,0,0.005)</f>
        <v>1E-3</v>
      </c>
      <c r="AL10">
        <v>3.67</v>
      </c>
      <c r="AM10" s="1">
        <v>8</v>
      </c>
      <c r="AN10" s="4" t="s">
        <v>115</v>
      </c>
      <c r="AO10" s="4" t="s">
        <v>118</v>
      </c>
      <c r="AP10" s="4"/>
      <c r="AQ10" s="4"/>
      <c r="AR10" s="4"/>
      <c r="AS10" s="4"/>
      <c r="AT10" s="4"/>
      <c r="AU10" s="4"/>
    </row>
    <row r="11" spans="1:48" ht="17">
      <c r="A11" t="s">
        <v>4</v>
      </c>
      <c r="B11" t="s">
        <v>345</v>
      </c>
      <c r="C11" t="s">
        <v>272</v>
      </c>
      <c r="D11" s="21" t="s">
        <v>273</v>
      </c>
      <c r="E11" s="21"/>
      <c r="F11" s="3">
        <v>18.329999999999998</v>
      </c>
      <c r="G11" s="3">
        <v>83.33</v>
      </c>
      <c r="H11" s="3">
        <v>3</v>
      </c>
      <c r="I11" s="12" t="s">
        <v>150</v>
      </c>
      <c r="J11" s="18" t="s">
        <v>169</v>
      </c>
      <c r="K11" s="12" t="s">
        <v>4</v>
      </c>
      <c r="L11" s="12">
        <v>1.14153E-3</v>
      </c>
      <c r="M11" s="12">
        <v>9.6305000000000002E-4</v>
      </c>
      <c r="N11" s="12">
        <v>1.3166999999999999E-4</v>
      </c>
      <c r="O11" s="12">
        <v>1.2766000000000001E-4</v>
      </c>
      <c r="P11" s="12">
        <v>1.2760000000000001E-4</v>
      </c>
      <c r="Q11" s="12">
        <v>3.8693000000000001E-4</v>
      </c>
      <c r="R11" s="12">
        <v>2.10458E-3</v>
      </c>
      <c r="S11" s="12">
        <v>7.9465000000000004E-4</v>
      </c>
      <c r="T11" s="12">
        <v>1.5065899999999999E-3</v>
      </c>
      <c r="U11" s="12">
        <v>2.4915100000000002E-3</v>
      </c>
      <c r="V11" s="12">
        <v>2.3012499999999999E-3</v>
      </c>
      <c r="W11" s="12">
        <v>4.7927600000000001E-3</v>
      </c>
      <c r="X11" s="12">
        <v>102.44717900000001</v>
      </c>
      <c r="Y11" s="12">
        <v>86.4292078</v>
      </c>
      <c r="Z11" s="12">
        <v>11.817167899999999</v>
      </c>
      <c r="AA11" s="12">
        <v>11.456729599999999</v>
      </c>
      <c r="AB11" s="12">
        <v>11.4513225</v>
      </c>
      <c r="AC11" s="12">
        <v>34.725220100000001</v>
      </c>
      <c r="AD11" s="12">
        <v>188.87638699999999</v>
      </c>
      <c r="AE11" s="12">
        <v>71.316603000000001</v>
      </c>
      <c r="AF11" s="12">
        <v>135.209721</v>
      </c>
      <c r="AG11" s="12">
        <v>223.601607</v>
      </c>
      <c r="AH11" s="12">
        <v>206.52632399999999</v>
      </c>
      <c r="AI11" s="12">
        <v>430.12793099999999</v>
      </c>
      <c r="AJ11" s="12">
        <v>89745.439899999998</v>
      </c>
      <c r="AK11" s="31">
        <v>7.9000000000000001E-2</v>
      </c>
      <c r="AL11">
        <v>8</v>
      </c>
      <c r="AM11" s="1">
        <v>6</v>
      </c>
      <c r="AN11" s="4" t="s">
        <v>116</v>
      </c>
      <c r="AO11" s="4" t="s">
        <v>121</v>
      </c>
      <c r="AP11" s="4"/>
      <c r="AQ11" s="4"/>
      <c r="AR11" s="4"/>
      <c r="AS11" s="4"/>
      <c r="AT11" s="4" t="s">
        <v>395</v>
      </c>
      <c r="AU11" s="4"/>
    </row>
    <row r="12" spans="1:48" ht="17">
      <c r="A12" t="s">
        <v>7</v>
      </c>
      <c r="B12" t="s">
        <v>174</v>
      </c>
      <c r="C12" t="s">
        <v>300</v>
      </c>
      <c r="D12" s="21" t="s">
        <v>301</v>
      </c>
      <c r="E12" s="21"/>
      <c r="F12" s="2">
        <v>75.95</v>
      </c>
      <c r="G12" s="2">
        <v>100</v>
      </c>
      <c r="H12" s="2">
        <v>4</v>
      </c>
      <c r="I12" s="12" t="s">
        <v>150</v>
      </c>
      <c r="J12" s="18" t="s">
        <v>169</v>
      </c>
      <c r="K12" s="12" t="s">
        <v>7</v>
      </c>
      <c r="L12" s="12">
        <v>1.02268E-3</v>
      </c>
      <c r="M12" s="12">
        <v>7.9516999999999999E-4</v>
      </c>
      <c r="N12" s="12">
        <v>3.8712000000000002E-4</v>
      </c>
      <c r="O12" s="12">
        <v>4.2388000000000001E-4</v>
      </c>
      <c r="P12" s="12">
        <v>5.1440000000000004E-4</v>
      </c>
      <c r="Q12" s="12">
        <v>1.3254E-3</v>
      </c>
      <c r="R12" s="12">
        <v>1.81785E-3</v>
      </c>
      <c r="S12" s="12">
        <v>3.5425000000000002E-4</v>
      </c>
      <c r="T12" s="12">
        <v>1.2635599999999999E-3</v>
      </c>
      <c r="U12" s="12">
        <v>3.1432500000000002E-3</v>
      </c>
      <c r="V12" s="12">
        <v>1.6178099999999999E-3</v>
      </c>
      <c r="W12" s="12">
        <v>4.7610600000000001E-3</v>
      </c>
      <c r="X12" s="12">
        <v>8.5634092099999997</v>
      </c>
      <c r="Y12" s="12">
        <v>6.6583942699999996</v>
      </c>
      <c r="Z12" s="12">
        <v>3.2415982799999998</v>
      </c>
      <c r="AA12" s="12">
        <v>3.5493830399999999</v>
      </c>
      <c r="AB12" s="12">
        <v>4.3073301400000004</v>
      </c>
      <c r="AC12" s="12">
        <v>11.098311499999999</v>
      </c>
      <c r="AD12" s="12">
        <v>15.2218035</v>
      </c>
      <c r="AE12" s="12">
        <v>2.96632278</v>
      </c>
      <c r="AF12" s="12">
        <v>10.5804329</v>
      </c>
      <c r="AG12" s="12">
        <v>26.320115000000001</v>
      </c>
      <c r="AH12" s="12">
        <v>13.5467557</v>
      </c>
      <c r="AI12" s="12">
        <v>39.8668707</v>
      </c>
      <c r="AJ12" s="12">
        <v>8373.5298899999998</v>
      </c>
      <c r="AK12" s="31">
        <f>MEDIAN(0.175,0.0695,0.038,0.18,0.067)</f>
        <v>6.9500000000000006E-2</v>
      </c>
      <c r="AL12">
        <v>9.33</v>
      </c>
      <c r="AM12" s="4">
        <v>5</v>
      </c>
      <c r="AN12" s="4" t="s">
        <v>115</v>
      </c>
      <c r="AO12" s="4" t="s">
        <v>121</v>
      </c>
      <c r="AP12" s="4"/>
      <c r="AQ12" s="4"/>
      <c r="AR12" s="4"/>
      <c r="AS12" s="4"/>
      <c r="AT12" s="4"/>
      <c r="AU12" s="4"/>
    </row>
    <row r="13" spans="1:48" ht="17">
      <c r="A13" t="s">
        <v>59</v>
      </c>
      <c r="B13" t="s">
        <v>177</v>
      </c>
      <c r="C13" t="s">
        <v>276</v>
      </c>
      <c r="D13" s="21" t="s">
        <v>330</v>
      </c>
      <c r="E13" s="21"/>
      <c r="F13" s="3">
        <v>24.5</v>
      </c>
      <c r="G13" s="3">
        <v>35</v>
      </c>
      <c r="H13" s="3">
        <v>3</v>
      </c>
      <c r="I13" s="12" t="s">
        <v>150</v>
      </c>
      <c r="J13" s="18" t="s">
        <v>169</v>
      </c>
      <c r="K13" s="12" t="s">
        <v>44</v>
      </c>
      <c r="L13" s="12">
        <v>7.6380000000000003E-4</v>
      </c>
      <c r="M13" s="12">
        <v>6.2458000000000001E-4</v>
      </c>
      <c r="N13" s="12">
        <v>5.2778999999999999E-4</v>
      </c>
      <c r="O13" s="12">
        <v>6.7984999999999996E-4</v>
      </c>
      <c r="P13" s="12">
        <v>9.7710000000000006E-4</v>
      </c>
      <c r="Q13" s="12">
        <v>2.1847300000000002E-3</v>
      </c>
      <c r="R13" s="12">
        <v>1.38838E-3</v>
      </c>
      <c r="S13" s="12">
        <v>3.2142999999999999E-4</v>
      </c>
      <c r="T13" s="12">
        <v>8.1963999999999995E-4</v>
      </c>
      <c r="U13" s="12">
        <v>3.57311E-3</v>
      </c>
      <c r="V13" s="12">
        <v>1.1410700000000001E-3</v>
      </c>
      <c r="W13" s="12">
        <v>4.7141700000000002E-3</v>
      </c>
      <c r="X13" s="12">
        <v>362.25929600000001</v>
      </c>
      <c r="Y13" s="12">
        <v>296.22680800000001</v>
      </c>
      <c r="Z13" s="12">
        <v>250.321529</v>
      </c>
      <c r="AA13" s="12">
        <v>322.43985199999997</v>
      </c>
      <c r="AB13" s="12">
        <v>463.42095999999998</v>
      </c>
      <c r="AC13" s="12">
        <v>1036.1823400000001</v>
      </c>
      <c r="AD13" s="12">
        <v>658.48610399999995</v>
      </c>
      <c r="AE13" s="12">
        <v>152.446787</v>
      </c>
      <c r="AF13" s="12">
        <v>388.74211400000002</v>
      </c>
      <c r="AG13" s="12">
        <v>1694.6684399999999</v>
      </c>
      <c r="AH13" s="12">
        <v>541.18890099999999</v>
      </c>
      <c r="AI13" s="12">
        <v>2235.8573500000002</v>
      </c>
      <c r="AJ13" s="12">
        <v>474283.96100000001</v>
      </c>
      <c r="AK13" s="32">
        <f>MEDIAN(0,0,0.052,0.0002)</f>
        <v>1E-4</v>
      </c>
      <c r="AL13">
        <v>5</v>
      </c>
      <c r="AM13" s="1">
        <v>6</v>
      </c>
      <c r="AN13" s="4" t="s">
        <v>116</v>
      </c>
      <c r="AO13" s="4" t="s">
        <v>118</v>
      </c>
      <c r="AP13" s="4"/>
      <c r="AQ13" s="4"/>
      <c r="AR13" s="4"/>
      <c r="AS13" s="4"/>
      <c r="AT13" s="4"/>
      <c r="AU13" s="4"/>
    </row>
    <row r="14" spans="1:48" ht="17">
      <c r="A14" t="s">
        <v>13</v>
      </c>
      <c r="B14" t="s">
        <v>174</v>
      </c>
      <c r="C14" t="s">
        <v>274</v>
      </c>
      <c r="D14" t="s">
        <v>275</v>
      </c>
      <c r="F14" s="3">
        <v>24.19</v>
      </c>
      <c r="G14" s="3">
        <v>48.39</v>
      </c>
      <c r="H14" s="3">
        <v>3</v>
      </c>
      <c r="I14" s="12" t="s">
        <v>150</v>
      </c>
      <c r="J14" s="18" t="s">
        <v>169</v>
      </c>
      <c r="K14" s="12" t="s">
        <v>13</v>
      </c>
      <c r="L14" s="12">
        <v>4.7110000000000001E-4</v>
      </c>
      <c r="M14" s="12">
        <v>4.4047999999999998E-4</v>
      </c>
      <c r="N14" s="12">
        <v>4.6978999999999999E-4</v>
      </c>
      <c r="O14" s="12">
        <v>4.9041000000000004E-4</v>
      </c>
      <c r="P14" s="12">
        <v>6.5309000000000005E-4</v>
      </c>
      <c r="Q14" s="12">
        <v>1.6133E-3</v>
      </c>
      <c r="R14" s="12">
        <v>9.1157E-4</v>
      </c>
      <c r="S14" s="12">
        <v>2.5196000000000002E-4</v>
      </c>
      <c r="T14" s="12">
        <v>6.9640000000000001E-4</v>
      </c>
      <c r="U14" s="12">
        <v>2.5248699999999998E-3</v>
      </c>
      <c r="V14" s="12">
        <v>9.4835999999999998E-4</v>
      </c>
      <c r="W14" s="12">
        <v>3.4732299999999999E-3</v>
      </c>
      <c r="X14" s="12">
        <v>61.357314199999998</v>
      </c>
      <c r="Y14" s="12">
        <v>57.369589699999999</v>
      </c>
      <c r="Z14" s="12">
        <v>61.187714100000001</v>
      </c>
      <c r="AA14" s="12">
        <v>63.8730701</v>
      </c>
      <c r="AB14" s="12">
        <v>85.061706700000002</v>
      </c>
      <c r="AC14" s="12">
        <v>210.122491</v>
      </c>
      <c r="AD14" s="12">
        <v>118.726904</v>
      </c>
      <c r="AE14" s="12">
        <v>32.816763000000002</v>
      </c>
      <c r="AF14" s="12">
        <v>90.701642899999996</v>
      </c>
      <c r="AG14" s="12">
        <v>328.84939500000002</v>
      </c>
      <c r="AH14" s="12">
        <v>123.518406</v>
      </c>
      <c r="AI14" s="12">
        <v>452.36780099999999</v>
      </c>
      <c r="AJ14" s="12">
        <v>130244.02</v>
      </c>
      <c r="AK14" s="30">
        <f>MEDIAN(0.391,0.25,0.66,0.25,0.038,0.35,0.2405,0.3,0.266,0.265)</f>
        <v>0.26550000000000001</v>
      </c>
      <c r="AL14">
        <v>9.33</v>
      </c>
      <c r="AM14" s="4">
        <v>4</v>
      </c>
      <c r="AN14" s="4" t="s">
        <v>115</v>
      </c>
      <c r="AO14" s="4" t="s">
        <v>118</v>
      </c>
      <c r="AP14" s="4"/>
      <c r="AQ14" s="4"/>
      <c r="AR14" s="4"/>
      <c r="AS14" s="4"/>
      <c r="AT14" s="4"/>
      <c r="AU14" s="4"/>
    </row>
    <row r="15" spans="1:48" ht="17">
      <c r="A15" t="s">
        <v>63</v>
      </c>
      <c r="B15" t="s">
        <v>174</v>
      </c>
      <c r="C15" t="s">
        <v>258</v>
      </c>
      <c r="D15" t="s">
        <v>333</v>
      </c>
      <c r="F15" s="4">
        <v>7.23</v>
      </c>
      <c r="G15" s="4">
        <v>0</v>
      </c>
      <c r="H15" s="4">
        <v>2</v>
      </c>
      <c r="I15" s="12" t="s">
        <v>150</v>
      </c>
      <c r="J15" s="18" t="s">
        <v>169</v>
      </c>
      <c r="K15" s="12" t="s">
        <v>23</v>
      </c>
      <c r="L15" s="12">
        <v>8.3175000000000002E-4</v>
      </c>
      <c r="M15" s="12">
        <v>6.4802000000000002E-4</v>
      </c>
      <c r="N15" s="12">
        <v>1.4244E-4</v>
      </c>
      <c r="O15" s="12">
        <v>1.4354999999999999E-4</v>
      </c>
      <c r="P15" s="12">
        <v>1.5987999999999999E-4</v>
      </c>
      <c r="Q15" s="12">
        <v>4.4587000000000001E-4</v>
      </c>
      <c r="R15" s="12">
        <v>1.47977E-3</v>
      </c>
      <c r="S15" s="12">
        <v>2.9437000000000002E-4</v>
      </c>
      <c r="T15" s="12">
        <v>8.4681999999999997E-4</v>
      </c>
      <c r="U15" s="12">
        <v>1.9256399999999999E-3</v>
      </c>
      <c r="V15" s="12">
        <v>1.14119E-3</v>
      </c>
      <c r="W15" s="12">
        <v>3.06683E-3</v>
      </c>
      <c r="X15" s="12">
        <v>33.307465700000002</v>
      </c>
      <c r="Y15" s="12">
        <v>25.950198</v>
      </c>
      <c r="Z15" s="12">
        <v>5.7040423699999998</v>
      </c>
      <c r="AA15" s="12">
        <v>5.7483908599999998</v>
      </c>
      <c r="AB15" s="12">
        <v>6.4025754299999997</v>
      </c>
      <c r="AC15" s="12">
        <v>17.855008699999999</v>
      </c>
      <c r="AD15" s="12">
        <v>59.257663700000002</v>
      </c>
      <c r="AE15" s="12">
        <v>11.788172700000001</v>
      </c>
      <c r="AF15" s="12">
        <v>33.911104700000003</v>
      </c>
      <c r="AG15" s="12">
        <v>77.1126723</v>
      </c>
      <c r="AH15" s="12">
        <v>45.699277299999999</v>
      </c>
      <c r="AI15" s="12">
        <v>122.81195</v>
      </c>
      <c r="AJ15" s="12">
        <v>40045.183100000002</v>
      </c>
      <c r="AK15" s="31">
        <f>MEDIAN(0.555,0.73,0.038,0.34,0.284,0.35,0.35)</f>
        <v>0.35</v>
      </c>
      <c r="AL15">
        <v>9.67</v>
      </c>
      <c r="AM15" s="4">
        <v>4</v>
      </c>
      <c r="AN15" s="4" t="s">
        <v>115</v>
      </c>
      <c r="AO15" s="4" t="s">
        <v>118</v>
      </c>
      <c r="AP15" s="4"/>
      <c r="AQ15" s="4"/>
      <c r="AR15" s="4"/>
      <c r="AS15" s="4"/>
      <c r="AT15" s="4"/>
      <c r="AU15" s="4"/>
    </row>
    <row r="16" spans="1:48" ht="17">
      <c r="A16" t="s">
        <v>64</v>
      </c>
      <c r="B16" t="s">
        <v>174</v>
      </c>
      <c r="C16" t="s">
        <v>341</v>
      </c>
      <c r="D16" t="s">
        <v>334</v>
      </c>
      <c r="E16" t="s">
        <v>365</v>
      </c>
      <c r="F16" s="4">
        <v>15</v>
      </c>
      <c r="G16" s="4">
        <v>15</v>
      </c>
      <c r="H16" s="4">
        <v>2</v>
      </c>
      <c r="I16" s="12" t="s">
        <v>150</v>
      </c>
      <c r="J16" s="18" t="s">
        <v>169</v>
      </c>
      <c r="K16" s="12" t="s">
        <v>23</v>
      </c>
      <c r="L16" s="12">
        <v>8.3175000000000002E-4</v>
      </c>
      <c r="M16" s="12">
        <v>6.4802000000000002E-4</v>
      </c>
      <c r="N16" s="12">
        <v>1.4244E-4</v>
      </c>
      <c r="O16" s="12">
        <v>1.4354999999999999E-4</v>
      </c>
      <c r="P16" s="12">
        <v>1.5987999999999999E-4</v>
      </c>
      <c r="Q16" s="12">
        <v>4.4587000000000001E-4</v>
      </c>
      <c r="R16" s="12">
        <v>1.47977E-3</v>
      </c>
      <c r="S16" s="12">
        <v>2.9437000000000002E-4</v>
      </c>
      <c r="T16" s="12">
        <v>8.4681999999999997E-4</v>
      </c>
      <c r="U16" s="12">
        <v>1.9256399999999999E-3</v>
      </c>
      <c r="V16" s="12">
        <v>1.14119E-3</v>
      </c>
      <c r="W16" s="12">
        <v>3.06683E-3</v>
      </c>
      <c r="X16" s="12">
        <v>33.307465700000002</v>
      </c>
      <c r="Y16" s="12">
        <v>25.950198</v>
      </c>
      <c r="Z16" s="12">
        <v>5.7040423699999998</v>
      </c>
      <c r="AA16" s="12">
        <v>5.7483908599999998</v>
      </c>
      <c r="AB16" s="12">
        <v>6.4025754299999997</v>
      </c>
      <c r="AC16" s="12">
        <v>17.855008699999999</v>
      </c>
      <c r="AD16" s="12">
        <v>59.257663700000002</v>
      </c>
      <c r="AE16" s="12">
        <v>11.788172700000001</v>
      </c>
      <c r="AF16" s="12">
        <v>33.911104700000003</v>
      </c>
      <c r="AG16" s="12">
        <v>77.1126723</v>
      </c>
      <c r="AH16" s="12">
        <v>45.699277299999999</v>
      </c>
      <c r="AI16" s="12">
        <v>122.81195</v>
      </c>
      <c r="AJ16" s="12">
        <v>40045.183100000002</v>
      </c>
      <c r="AK16" s="31">
        <f>MEDIAN(0.391,0.25,0.66,0.25,0.038,0.35,0.2405,0.3,0.266,0.265)</f>
        <v>0.26550000000000001</v>
      </c>
      <c r="AL16">
        <v>9.33</v>
      </c>
      <c r="AM16" s="4">
        <v>4</v>
      </c>
      <c r="AN16" s="4" t="s">
        <v>115</v>
      </c>
      <c r="AO16" s="4" t="s">
        <v>120</v>
      </c>
      <c r="AP16" s="4"/>
      <c r="AQ16" s="4"/>
      <c r="AR16" s="4"/>
      <c r="AS16" s="4"/>
      <c r="AT16" s="4"/>
      <c r="AU16" s="4"/>
    </row>
    <row r="17" spans="1:48" ht="17">
      <c r="A17" t="s">
        <v>3</v>
      </c>
      <c r="B17" t="s">
        <v>346</v>
      </c>
      <c r="C17" t="s">
        <v>296</v>
      </c>
      <c r="D17" s="21" t="s">
        <v>327</v>
      </c>
      <c r="E17" s="21"/>
      <c r="F17" s="1">
        <v>68.42</v>
      </c>
      <c r="G17" s="1">
        <v>100</v>
      </c>
      <c r="H17" s="1">
        <v>5</v>
      </c>
      <c r="I17" s="12" t="s">
        <v>150</v>
      </c>
      <c r="J17" s="18" t="s">
        <v>169</v>
      </c>
      <c r="K17" s="12" t="s">
        <v>3</v>
      </c>
      <c r="L17" s="12">
        <v>2.6490999999999998E-4</v>
      </c>
      <c r="M17" s="12">
        <v>3.6272000000000002E-4</v>
      </c>
      <c r="N17" s="12">
        <v>5.1685999999999995E-4</v>
      </c>
      <c r="O17" s="12">
        <v>4.9657E-4</v>
      </c>
      <c r="P17" s="12">
        <v>4.7224000000000002E-4</v>
      </c>
      <c r="Q17" s="12">
        <v>1.48566E-3</v>
      </c>
      <c r="R17" s="12">
        <v>6.2763000000000001E-4</v>
      </c>
      <c r="S17" s="12">
        <v>2.1785000000000001E-4</v>
      </c>
      <c r="T17" s="12">
        <v>6.0767000000000004E-4</v>
      </c>
      <c r="U17" s="12">
        <v>2.1132999999999998E-3</v>
      </c>
      <c r="V17" s="12">
        <v>8.2552000000000005E-4</v>
      </c>
      <c r="W17" s="12">
        <v>2.93882E-3</v>
      </c>
      <c r="X17" s="12">
        <v>5.1588303499999997</v>
      </c>
      <c r="Y17" s="12">
        <v>7.0636774999999998</v>
      </c>
      <c r="Z17" s="12">
        <v>10.065268100000001</v>
      </c>
      <c r="AA17" s="12">
        <v>9.6700769599999994</v>
      </c>
      <c r="AB17" s="12">
        <v>9.1963613899999999</v>
      </c>
      <c r="AC17" s="12">
        <v>28.931706500000001</v>
      </c>
      <c r="AD17" s="12">
        <v>12.2225079</v>
      </c>
      <c r="AE17" s="12">
        <v>4.2424436999999999</v>
      </c>
      <c r="AF17" s="12">
        <v>11.8336402</v>
      </c>
      <c r="AG17" s="12">
        <v>41.1542143</v>
      </c>
      <c r="AH17" s="12">
        <v>16.0760839</v>
      </c>
      <c r="AI17" s="12">
        <v>57.230298300000001</v>
      </c>
      <c r="AJ17" s="12">
        <v>19473.936600000001</v>
      </c>
      <c r="AK17" s="32">
        <f>MEDIAN(0.0125,0.02,0.02)</f>
        <v>0.02</v>
      </c>
      <c r="AL17">
        <v>5.67</v>
      </c>
      <c r="AM17" s="1">
        <v>7</v>
      </c>
      <c r="AN17" s="1" t="s">
        <v>117</v>
      </c>
      <c r="AO17" s="1" t="s">
        <v>118</v>
      </c>
      <c r="AP17" s="1"/>
      <c r="AQ17" s="1"/>
      <c r="AR17" s="1"/>
      <c r="AS17" s="1"/>
      <c r="AT17" s="1" t="s">
        <v>395</v>
      </c>
      <c r="AU17" s="1"/>
    </row>
    <row r="18" spans="1:48" ht="51">
      <c r="A18" t="s">
        <v>61</v>
      </c>
      <c r="B18" t="s">
        <v>191</v>
      </c>
      <c r="C18" t="s">
        <v>192</v>
      </c>
      <c r="D18" t="s">
        <v>193</v>
      </c>
      <c r="F18" s="5">
        <v>0.06</v>
      </c>
      <c r="G18" s="5">
        <v>0.13</v>
      </c>
      <c r="H18" s="5">
        <v>1</v>
      </c>
      <c r="I18" s="12" t="s">
        <v>150</v>
      </c>
      <c r="J18" s="18" t="s">
        <v>156</v>
      </c>
      <c r="K18" s="12" t="s">
        <v>31</v>
      </c>
      <c r="L18" s="12">
        <v>2.5704999999999999E-4</v>
      </c>
      <c r="M18" s="12">
        <v>3.6289999999999998E-4</v>
      </c>
      <c r="N18" s="12">
        <v>2.0995000000000001E-4</v>
      </c>
      <c r="O18" s="12">
        <v>1.9922000000000001E-4</v>
      </c>
      <c r="P18" s="12">
        <v>1.8661E-4</v>
      </c>
      <c r="Q18" s="12">
        <v>5.9579000000000001E-4</v>
      </c>
      <c r="R18" s="12">
        <v>6.1994999999999997E-4</v>
      </c>
      <c r="S18" s="12">
        <v>3.1058000000000002E-4</v>
      </c>
      <c r="T18" s="12">
        <v>1.26307E-3</v>
      </c>
      <c r="U18" s="12">
        <v>1.2157299999999999E-3</v>
      </c>
      <c r="V18" s="12">
        <v>1.57365E-3</v>
      </c>
      <c r="W18" s="12">
        <v>2.7893800000000002E-3</v>
      </c>
      <c r="X18" s="12">
        <v>1.9597410099999999</v>
      </c>
      <c r="Y18" s="12">
        <v>2.7667052399999998</v>
      </c>
      <c r="Z18" s="12">
        <v>1.6006647000000001</v>
      </c>
      <c r="AA18" s="12">
        <v>1.5188636099999999</v>
      </c>
      <c r="AB18" s="12">
        <v>1.42271923</v>
      </c>
      <c r="AC18" s="12">
        <v>4.54224753</v>
      </c>
      <c r="AD18" s="12">
        <v>4.7264462500000004</v>
      </c>
      <c r="AE18" s="12">
        <v>2.3678207599999999</v>
      </c>
      <c r="AF18" s="12">
        <v>9.62957514</v>
      </c>
      <c r="AG18" s="12">
        <v>9.2686937799999995</v>
      </c>
      <c r="AH18" s="12">
        <v>11.997395900000001</v>
      </c>
      <c r="AI18" s="12">
        <v>21.266089699999998</v>
      </c>
      <c r="AJ18" s="12">
        <v>7623.9463999999998</v>
      </c>
      <c r="AK18" s="32">
        <f>MEDIAN(0.0405,0.0425,0.1,0.03875)</f>
        <v>4.1500000000000002E-2</v>
      </c>
      <c r="AL18">
        <v>12.33</v>
      </c>
      <c r="AM18" s="4">
        <v>3</v>
      </c>
      <c r="AN18" s="4" t="s">
        <v>115</v>
      </c>
      <c r="AO18" s="4" t="s">
        <v>120</v>
      </c>
      <c r="AP18" s="4"/>
      <c r="AQ18" s="4"/>
      <c r="AR18" s="4"/>
      <c r="AS18" s="4"/>
      <c r="AT18" s="4"/>
      <c r="AU18" s="4"/>
    </row>
    <row r="19" spans="1:48" ht="51">
      <c r="A19" t="s">
        <v>62</v>
      </c>
      <c r="B19" t="s">
        <v>191</v>
      </c>
      <c r="C19" t="s">
        <v>311</v>
      </c>
      <c r="D19" t="s">
        <v>312</v>
      </c>
      <c r="F19" s="5" t="s">
        <v>107</v>
      </c>
      <c r="G19" s="5" t="s">
        <v>107</v>
      </c>
      <c r="H19" s="5">
        <v>1</v>
      </c>
      <c r="I19" s="12" t="s">
        <v>150</v>
      </c>
      <c r="J19" s="18" t="s">
        <v>156</v>
      </c>
      <c r="K19" s="12" t="s">
        <v>31</v>
      </c>
      <c r="L19" s="12">
        <v>2.5704999999999999E-4</v>
      </c>
      <c r="M19" s="12">
        <v>3.6289999999999998E-4</v>
      </c>
      <c r="N19" s="12">
        <v>2.0995000000000001E-4</v>
      </c>
      <c r="O19" s="12">
        <v>1.9922000000000001E-4</v>
      </c>
      <c r="P19" s="12">
        <v>1.8661E-4</v>
      </c>
      <c r="Q19" s="12">
        <v>5.9579000000000001E-4</v>
      </c>
      <c r="R19" s="12">
        <v>6.1994999999999997E-4</v>
      </c>
      <c r="S19" s="12">
        <v>3.1058000000000002E-4</v>
      </c>
      <c r="T19" s="12">
        <v>1.26307E-3</v>
      </c>
      <c r="U19" s="12">
        <v>1.2157299999999999E-3</v>
      </c>
      <c r="V19" s="12">
        <v>1.57365E-3</v>
      </c>
      <c r="W19" s="12">
        <v>2.7893800000000002E-3</v>
      </c>
      <c r="X19" s="12">
        <v>1.9597410099999999</v>
      </c>
      <c r="Y19" s="12">
        <v>2.7667052399999998</v>
      </c>
      <c r="Z19" s="12">
        <v>1.6006647000000001</v>
      </c>
      <c r="AA19" s="12">
        <v>1.5188636099999999</v>
      </c>
      <c r="AB19" s="12">
        <v>1.42271923</v>
      </c>
      <c r="AC19" s="12">
        <v>4.54224753</v>
      </c>
      <c r="AD19" s="12">
        <v>4.7264462500000004</v>
      </c>
      <c r="AE19" s="12">
        <v>2.3678207599999999</v>
      </c>
      <c r="AF19" s="12">
        <v>9.62957514</v>
      </c>
      <c r="AG19" s="12">
        <v>9.2686937799999995</v>
      </c>
      <c r="AH19" s="12">
        <v>11.997395900000001</v>
      </c>
      <c r="AI19" s="12">
        <v>21.266089699999998</v>
      </c>
      <c r="AJ19" s="12">
        <v>7623.9463999999998</v>
      </c>
      <c r="AK19" s="32">
        <f>MEDIAN(0.0405,0.0425,0.1,0.03875)</f>
        <v>4.1500000000000002E-2</v>
      </c>
      <c r="AL19">
        <v>12.33</v>
      </c>
      <c r="AM19" s="4">
        <v>3</v>
      </c>
      <c r="AN19" s="4" t="s">
        <v>115</v>
      </c>
      <c r="AO19" s="4" t="s">
        <v>120</v>
      </c>
      <c r="AP19" s="4"/>
      <c r="AQ19" s="4"/>
      <c r="AR19" s="4"/>
      <c r="AS19" s="4"/>
      <c r="AT19" s="4"/>
      <c r="AU19" s="4"/>
    </row>
    <row r="20" spans="1:48" ht="17">
      <c r="A20" t="s">
        <v>5</v>
      </c>
      <c r="B20" t="s">
        <v>174</v>
      </c>
      <c r="C20" t="s">
        <v>251</v>
      </c>
      <c r="D20" t="s">
        <v>252</v>
      </c>
      <c r="F20" s="4">
        <v>5.71</v>
      </c>
      <c r="G20" s="4">
        <v>9.7100000000000009</v>
      </c>
      <c r="H20" s="4">
        <v>2</v>
      </c>
      <c r="I20" s="12" t="s">
        <v>150</v>
      </c>
      <c r="J20" s="18" t="s">
        <v>169</v>
      </c>
      <c r="K20" s="12" t="s">
        <v>5</v>
      </c>
      <c r="L20" s="12">
        <v>3.7681999999999999E-4</v>
      </c>
      <c r="M20" s="12">
        <v>5.4047999999999998E-4</v>
      </c>
      <c r="N20" s="12">
        <v>1.3888E-4</v>
      </c>
      <c r="O20" s="12">
        <v>1.3032000000000001E-4</v>
      </c>
      <c r="P20" s="12">
        <v>1.1006E-4</v>
      </c>
      <c r="Q20" s="12">
        <v>3.7926000000000002E-4</v>
      </c>
      <c r="R20" s="12">
        <v>9.1730000000000002E-4</v>
      </c>
      <c r="S20" s="12">
        <v>2.7872999999999998E-4</v>
      </c>
      <c r="T20" s="12">
        <v>8.3657999999999996E-4</v>
      </c>
      <c r="U20" s="12">
        <v>1.29656E-3</v>
      </c>
      <c r="V20" s="12">
        <v>1.11531E-3</v>
      </c>
      <c r="W20" s="12">
        <v>2.41187E-3</v>
      </c>
      <c r="X20" s="12">
        <v>45.131556799999998</v>
      </c>
      <c r="Y20" s="12">
        <v>64.732964100000004</v>
      </c>
      <c r="Z20" s="12">
        <v>16.633394899999999</v>
      </c>
      <c r="AA20" s="12">
        <v>15.607987400000001</v>
      </c>
      <c r="AB20" s="12">
        <v>13.182283</v>
      </c>
      <c r="AC20" s="12">
        <v>45.423665300000003</v>
      </c>
      <c r="AD20" s="12">
        <v>109.864521</v>
      </c>
      <c r="AE20" s="12">
        <v>33.3833299</v>
      </c>
      <c r="AF20" s="12">
        <v>100.196409</v>
      </c>
      <c r="AG20" s="12">
        <v>155.288186</v>
      </c>
      <c r="AH20" s="12">
        <v>133.57973899999999</v>
      </c>
      <c r="AI20" s="12">
        <v>288.86792500000001</v>
      </c>
      <c r="AJ20" s="12">
        <v>119769.25</v>
      </c>
      <c r="AK20" s="31">
        <f>MEDIAN(0.227,0.157,0.77,0.043,0.161,0.14,0.157,0.15,0.16,0.15)</f>
        <v>0.157</v>
      </c>
      <c r="AL20">
        <v>9</v>
      </c>
      <c r="AM20" s="4">
        <v>5</v>
      </c>
      <c r="AN20" s="1" t="s">
        <v>114</v>
      </c>
      <c r="AO20" s="1" t="s">
        <v>118</v>
      </c>
      <c r="AP20" s="1"/>
      <c r="AQ20" s="1"/>
      <c r="AR20" s="1"/>
      <c r="AS20" s="1"/>
      <c r="AT20" s="1"/>
      <c r="AU20" s="1"/>
    </row>
    <row r="21" spans="1:48" ht="17">
      <c r="A21" t="s">
        <v>66</v>
      </c>
      <c r="B21" t="s">
        <v>174</v>
      </c>
      <c r="C21" t="s">
        <v>256</v>
      </c>
      <c r="D21" t="s">
        <v>257</v>
      </c>
      <c r="F21" s="4">
        <v>7.13</v>
      </c>
      <c r="G21" s="4">
        <v>11.88</v>
      </c>
      <c r="H21" s="4">
        <v>2</v>
      </c>
      <c r="I21" s="12" t="s">
        <v>150</v>
      </c>
      <c r="J21" s="18" t="s">
        <v>169</v>
      </c>
      <c r="K21" s="12" t="s">
        <v>19</v>
      </c>
      <c r="L21" s="12">
        <v>1.5312999999999999E-4</v>
      </c>
      <c r="M21" s="12">
        <v>1.9064E-4</v>
      </c>
      <c r="N21" s="12">
        <v>4.2704E-4</v>
      </c>
      <c r="O21" s="12">
        <v>4.6843999999999998E-4</v>
      </c>
      <c r="P21" s="12">
        <v>3.8015E-4</v>
      </c>
      <c r="Q21" s="12">
        <v>1.27563E-3</v>
      </c>
      <c r="R21" s="12">
        <v>3.4377000000000002E-4</v>
      </c>
      <c r="S21" s="12">
        <v>1.7351000000000001E-4</v>
      </c>
      <c r="T21" s="12">
        <v>6.0891000000000005E-4</v>
      </c>
      <c r="U21" s="12">
        <v>1.6193900000000001E-3</v>
      </c>
      <c r="V21" s="12">
        <v>7.8242000000000003E-4</v>
      </c>
      <c r="W21" s="12">
        <v>2.4018099999999999E-3</v>
      </c>
      <c r="X21" s="12">
        <v>0.87568643999999995</v>
      </c>
      <c r="Y21" s="12">
        <v>1.0902235899999999</v>
      </c>
      <c r="Z21" s="12">
        <v>2.4421214199999999</v>
      </c>
      <c r="AA21" s="12">
        <v>2.6788591500000001</v>
      </c>
      <c r="AB21" s="12">
        <v>2.1739519700000001</v>
      </c>
      <c r="AC21" s="12">
        <v>7.2949325399999996</v>
      </c>
      <c r="AD21" s="12">
        <v>1.9659100300000001</v>
      </c>
      <c r="AE21" s="12">
        <v>0.99226709000000002</v>
      </c>
      <c r="AF21" s="12">
        <v>3.4821633799999998</v>
      </c>
      <c r="AG21" s="12">
        <v>9.2608425699999994</v>
      </c>
      <c r="AH21" s="12">
        <v>4.4744304699999997</v>
      </c>
      <c r="AI21" s="12">
        <v>13.735272999999999</v>
      </c>
      <c r="AJ21" s="12">
        <v>5718.7087199999996</v>
      </c>
      <c r="AK21" s="31">
        <f>MEDIAN(0.0775,0.5045,0.1,0.037,0.0567)</f>
        <v>7.7499999999999999E-2</v>
      </c>
      <c r="AL21">
        <v>11</v>
      </c>
      <c r="AM21" s="1">
        <v>8</v>
      </c>
      <c r="AN21" s="4" t="s">
        <v>115</v>
      </c>
      <c r="AO21" s="4" t="s">
        <v>118</v>
      </c>
      <c r="AP21" s="4"/>
      <c r="AQ21" s="4"/>
      <c r="AR21" s="4"/>
      <c r="AS21" s="4"/>
      <c r="AT21" s="4"/>
      <c r="AU21" s="4"/>
    </row>
    <row r="22" spans="1:48" ht="17">
      <c r="A22" t="s">
        <v>56</v>
      </c>
      <c r="B22" t="s">
        <v>292</v>
      </c>
      <c r="C22" t="s">
        <v>297</v>
      </c>
      <c r="D22" s="21" t="s">
        <v>298</v>
      </c>
      <c r="E22" s="21"/>
      <c r="F22" s="2">
        <v>68.52</v>
      </c>
      <c r="G22" s="2">
        <v>68.52</v>
      </c>
      <c r="H22" s="2">
        <v>4</v>
      </c>
      <c r="I22" s="12" t="s">
        <v>150</v>
      </c>
      <c r="J22" s="18" t="s">
        <v>169</v>
      </c>
      <c r="K22" s="12" t="s">
        <v>34</v>
      </c>
      <c r="L22" s="12">
        <v>2.2902E-4</v>
      </c>
      <c r="M22" s="12">
        <v>2.4539000000000001E-4</v>
      </c>
      <c r="N22" s="12">
        <v>3.5104999999999999E-4</v>
      </c>
      <c r="O22" s="12">
        <v>3.5567999999999998E-4</v>
      </c>
      <c r="P22" s="12">
        <v>3.9431999999999998E-4</v>
      </c>
      <c r="Q22" s="12">
        <v>1.1010499999999999E-3</v>
      </c>
      <c r="R22" s="12">
        <v>4.7440999999999998E-4</v>
      </c>
      <c r="S22" s="12">
        <v>2.0148E-4</v>
      </c>
      <c r="T22" s="12">
        <v>5.5360000000000001E-4</v>
      </c>
      <c r="U22" s="12">
        <v>1.5754600000000001E-3</v>
      </c>
      <c r="V22" s="12">
        <v>7.5507000000000005E-4</v>
      </c>
      <c r="W22" s="12">
        <v>2.3305299999999999E-3</v>
      </c>
      <c r="X22" s="12">
        <v>312.318196</v>
      </c>
      <c r="Y22" s="12">
        <v>334.64898099999999</v>
      </c>
      <c r="Z22" s="12">
        <v>478.72851600000001</v>
      </c>
      <c r="AA22" s="12">
        <v>485.04155100000003</v>
      </c>
      <c r="AB22" s="12">
        <v>537.74854500000004</v>
      </c>
      <c r="AC22" s="12">
        <v>1501.5186100000001</v>
      </c>
      <c r="AD22" s="12">
        <v>646.96717699999999</v>
      </c>
      <c r="AE22" s="12">
        <v>274.75555000000003</v>
      </c>
      <c r="AF22" s="12">
        <v>754.94969900000001</v>
      </c>
      <c r="AG22" s="12">
        <v>2148.4857900000002</v>
      </c>
      <c r="AH22" s="12">
        <v>1029.70525</v>
      </c>
      <c r="AI22" s="12">
        <v>3178.1910400000002</v>
      </c>
      <c r="AJ22" s="12">
        <v>1363719.82</v>
      </c>
      <c r="AK22" s="32">
        <f>MEDIAN(0.023)</f>
        <v>2.3E-2</v>
      </c>
      <c r="AL22">
        <v>6.33</v>
      </c>
      <c r="AM22" s="4">
        <v>5</v>
      </c>
      <c r="AN22" s="4" t="s">
        <v>115</v>
      </c>
      <c r="AO22" s="4" t="s">
        <v>118</v>
      </c>
      <c r="AP22" s="4"/>
      <c r="AQ22" s="4"/>
      <c r="AR22" s="4"/>
      <c r="AS22" s="4"/>
      <c r="AT22" s="4"/>
      <c r="AU22" s="4"/>
    </row>
    <row r="23" spans="1:48" ht="17">
      <c r="A23" t="s">
        <v>57</v>
      </c>
      <c r="B23" t="s">
        <v>292</v>
      </c>
      <c r="C23" t="s">
        <v>293</v>
      </c>
      <c r="D23" s="21" t="s">
        <v>294</v>
      </c>
      <c r="E23" s="21"/>
      <c r="F23" s="2">
        <v>59.68</v>
      </c>
      <c r="G23" s="2">
        <v>80.650000000000006</v>
      </c>
      <c r="H23" s="2">
        <v>4</v>
      </c>
      <c r="I23" s="12" t="s">
        <v>150</v>
      </c>
      <c r="J23" s="18" t="s">
        <v>169</v>
      </c>
      <c r="K23" s="12" t="s">
        <v>34</v>
      </c>
      <c r="L23" s="12">
        <v>2.2902E-4</v>
      </c>
      <c r="M23" s="12">
        <v>2.4539000000000001E-4</v>
      </c>
      <c r="N23" s="12">
        <v>3.5104999999999999E-4</v>
      </c>
      <c r="O23" s="12">
        <v>3.5567999999999998E-4</v>
      </c>
      <c r="P23" s="12">
        <v>3.9431999999999998E-4</v>
      </c>
      <c r="Q23" s="12">
        <v>1.1010499999999999E-3</v>
      </c>
      <c r="R23" s="12">
        <v>4.7440999999999998E-4</v>
      </c>
      <c r="S23" s="12">
        <v>2.0148E-4</v>
      </c>
      <c r="T23" s="12">
        <v>5.5360000000000001E-4</v>
      </c>
      <c r="U23" s="12">
        <v>1.5754600000000001E-3</v>
      </c>
      <c r="V23" s="12">
        <v>7.5507000000000005E-4</v>
      </c>
      <c r="W23" s="12">
        <v>2.3305299999999999E-3</v>
      </c>
      <c r="X23" s="12">
        <v>312.318196</v>
      </c>
      <c r="Y23" s="12">
        <v>334.64898099999999</v>
      </c>
      <c r="Z23" s="12">
        <v>478.72851600000001</v>
      </c>
      <c r="AA23" s="12">
        <v>485.04155100000003</v>
      </c>
      <c r="AB23" s="12">
        <v>537.74854500000004</v>
      </c>
      <c r="AC23" s="12">
        <v>1501.5186100000001</v>
      </c>
      <c r="AD23" s="12">
        <v>646.96717699999999</v>
      </c>
      <c r="AE23" s="12">
        <v>274.75555000000003</v>
      </c>
      <c r="AF23" s="12">
        <v>754.94969900000001</v>
      </c>
      <c r="AG23" s="12">
        <v>2148.4857900000002</v>
      </c>
      <c r="AH23" s="12">
        <v>1029.70525</v>
      </c>
      <c r="AI23" s="12">
        <v>3178.1910400000002</v>
      </c>
      <c r="AJ23" s="12">
        <v>1363719.82</v>
      </c>
      <c r="AK23" s="32">
        <f>MEDIAN(0.023)</f>
        <v>2.3E-2</v>
      </c>
      <c r="AL23">
        <v>7</v>
      </c>
      <c r="AM23" s="4">
        <v>5</v>
      </c>
      <c r="AN23" s="4" t="s">
        <v>115</v>
      </c>
      <c r="AO23" s="4" t="s">
        <v>122</v>
      </c>
      <c r="AP23" s="4"/>
      <c r="AQ23" s="4"/>
      <c r="AR23" s="4"/>
      <c r="AS23" s="4"/>
      <c r="AT23" s="4"/>
      <c r="AU23" s="4"/>
    </row>
    <row r="24" spans="1:48" ht="17">
      <c r="A24" t="s">
        <v>15</v>
      </c>
      <c r="B24" t="s">
        <v>180</v>
      </c>
      <c r="C24" t="s">
        <v>279</v>
      </c>
      <c r="D24" t="s">
        <v>280</v>
      </c>
      <c r="F24" s="3">
        <v>29.44</v>
      </c>
      <c r="G24" s="3">
        <v>35.200000000000003</v>
      </c>
      <c r="H24" s="3">
        <v>3</v>
      </c>
      <c r="I24" s="12" t="s">
        <v>150</v>
      </c>
      <c r="J24" s="18" t="s">
        <v>169</v>
      </c>
      <c r="K24" s="12" t="s">
        <v>15</v>
      </c>
      <c r="L24" s="12">
        <v>1.6652E-4</v>
      </c>
      <c r="M24" s="12">
        <v>1.6331000000000001E-4</v>
      </c>
      <c r="N24" s="12">
        <v>3.6675E-4</v>
      </c>
      <c r="O24" s="12">
        <v>3.8999E-4</v>
      </c>
      <c r="P24" s="12">
        <v>4.6579E-4</v>
      </c>
      <c r="Q24" s="12">
        <v>1.2225199999999999E-3</v>
      </c>
      <c r="R24" s="12">
        <v>3.2982999999999998E-4</v>
      </c>
      <c r="S24" s="12">
        <v>2.6214000000000001E-4</v>
      </c>
      <c r="T24" s="12">
        <v>4.1804E-4</v>
      </c>
      <c r="U24" s="12">
        <v>1.5523500000000001E-3</v>
      </c>
      <c r="V24" s="12">
        <v>6.8017999999999996E-4</v>
      </c>
      <c r="W24" s="12">
        <v>2.2325299999999999E-3</v>
      </c>
      <c r="X24" s="12">
        <v>0.27995746999999999</v>
      </c>
      <c r="Y24" s="12">
        <v>0.27456093999999998</v>
      </c>
      <c r="Z24" s="12">
        <v>0.61658974</v>
      </c>
      <c r="AA24" s="12">
        <v>0.65566106000000002</v>
      </c>
      <c r="AB24" s="12">
        <v>0.78310882000000004</v>
      </c>
      <c r="AC24" s="12">
        <v>2.0553596199999999</v>
      </c>
      <c r="AD24" s="12">
        <v>0.55451841000000002</v>
      </c>
      <c r="AE24" s="12">
        <v>0.44072903000000002</v>
      </c>
      <c r="AF24" s="12">
        <v>0.70282268999999997</v>
      </c>
      <c r="AG24" s="12">
        <v>2.60987803</v>
      </c>
      <c r="AH24" s="12">
        <v>1.14355172</v>
      </c>
      <c r="AI24" s="12">
        <v>3.75342975</v>
      </c>
      <c r="AJ24" s="12">
        <v>1681.24316</v>
      </c>
      <c r="AK24" s="31">
        <f>MEDIAN(0.05,0.125,0.05,0.05,0.0715,0.06075,0.13)</f>
        <v>6.0749999999999998E-2</v>
      </c>
      <c r="AL24">
        <v>3.33</v>
      </c>
      <c r="AM24" s="1">
        <v>9</v>
      </c>
      <c r="AN24" s="4" t="s">
        <v>115</v>
      </c>
      <c r="AO24" s="4" t="s">
        <v>120</v>
      </c>
      <c r="AP24" s="4"/>
      <c r="AQ24" s="4"/>
      <c r="AR24" s="4"/>
      <c r="AS24" s="4" t="s">
        <v>394</v>
      </c>
      <c r="AT24" s="4"/>
      <c r="AU24" s="4"/>
    </row>
    <row r="25" spans="1:48" ht="51">
      <c r="A25" t="s">
        <v>71</v>
      </c>
      <c r="B25" t="s">
        <v>185</v>
      </c>
      <c r="C25" s="12" t="s">
        <v>326</v>
      </c>
      <c r="D25" s="21" t="s">
        <v>267</v>
      </c>
      <c r="E25" s="21" t="s">
        <v>363</v>
      </c>
      <c r="F25" t="s">
        <v>107</v>
      </c>
      <c r="G25" t="s">
        <v>107</v>
      </c>
      <c r="H25" t="s">
        <v>107</v>
      </c>
      <c r="I25" s="12" t="s">
        <v>150</v>
      </c>
      <c r="J25" s="18" t="s">
        <v>151</v>
      </c>
      <c r="K25" s="12" t="s">
        <v>41</v>
      </c>
      <c r="L25" s="12">
        <v>1.6865000000000001E-4</v>
      </c>
      <c r="M25" s="12">
        <v>1.8882999999999999E-4</v>
      </c>
      <c r="N25" s="12">
        <v>2.745E-4</v>
      </c>
      <c r="O25" s="12">
        <v>3.1723999999999999E-4</v>
      </c>
      <c r="P25" s="12">
        <v>4.0004999999999999E-4</v>
      </c>
      <c r="Q25" s="12">
        <v>9.9179999999999993E-4</v>
      </c>
      <c r="R25" s="12">
        <v>3.5748000000000003E-4</v>
      </c>
      <c r="S25" s="12">
        <v>1.6322E-4</v>
      </c>
      <c r="T25" s="12">
        <v>4.0959999999999998E-4</v>
      </c>
      <c r="U25" s="12">
        <v>1.34928E-3</v>
      </c>
      <c r="V25" s="12">
        <v>5.7282000000000003E-4</v>
      </c>
      <c r="W25" s="12">
        <v>1.9220999999999999E-3</v>
      </c>
      <c r="X25" s="12">
        <v>0.17291764000000001</v>
      </c>
      <c r="Y25" s="12">
        <v>0.19359908000000001</v>
      </c>
      <c r="Z25" s="12">
        <v>0.28144299</v>
      </c>
      <c r="AA25" s="12">
        <v>0.32525831999999999</v>
      </c>
      <c r="AB25" s="12">
        <v>0.41016370000000002</v>
      </c>
      <c r="AC25" s="12">
        <v>1.0168650100000001</v>
      </c>
      <c r="AD25" s="12">
        <v>0.36651673000000001</v>
      </c>
      <c r="AE25" s="12">
        <v>0.16734516999999999</v>
      </c>
      <c r="AF25" s="12">
        <v>0.41995818000000001</v>
      </c>
      <c r="AG25" s="12">
        <v>1.3833817399999999</v>
      </c>
      <c r="AH25" s="12">
        <v>0.58730335</v>
      </c>
      <c r="AI25" s="12">
        <v>1.9706850899999999</v>
      </c>
      <c r="AJ25" s="12">
        <v>1025.27611</v>
      </c>
      <c r="AK25" s="34">
        <f>MEDIAN(0.03,0.005,0.0315)</f>
        <v>0.03</v>
      </c>
      <c r="AL25">
        <v>3.67</v>
      </c>
      <c r="AM25" s="1">
        <v>9</v>
      </c>
      <c r="AN25" s="1" t="s">
        <v>117</v>
      </c>
      <c r="AO25" s="1" t="s">
        <v>118</v>
      </c>
      <c r="AP25" s="1"/>
      <c r="AQ25" s="1" t="s">
        <v>124</v>
      </c>
      <c r="AR25" s="1"/>
      <c r="AS25" s="1"/>
      <c r="AT25" s="1" t="s">
        <v>400</v>
      </c>
      <c r="AU25" s="1"/>
      <c r="AV25" t="s">
        <v>112</v>
      </c>
    </row>
    <row r="26" spans="1:48" ht="17">
      <c r="A26" t="s">
        <v>70</v>
      </c>
      <c r="B26" t="s">
        <v>185</v>
      </c>
      <c r="C26" t="s">
        <v>266</v>
      </c>
      <c r="D26" t="s">
        <v>335</v>
      </c>
      <c r="F26" s="4">
        <v>11.73</v>
      </c>
      <c r="G26" s="4">
        <v>23.33</v>
      </c>
      <c r="H26" s="4">
        <v>2</v>
      </c>
      <c r="I26" s="12" t="s">
        <v>150</v>
      </c>
      <c r="J26" s="18" t="s">
        <v>169</v>
      </c>
      <c r="K26" s="12" t="s">
        <v>41</v>
      </c>
      <c r="L26" s="12">
        <v>1.6865000000000001E-4</v>
      </c>
      <c r="M26" s="12">
        <v>1.8882999999999999E-4</v>
      </c>
      <c r="N26" s="12">
        <v>2.745E-4</v>
      </c>
      <c r="O26" s="12">
        <v>3.1723999999999999E-4</v>
      </c>
      <c r="P26" s="12">
        <v>4.0004999999999999E-4</v>
      </c>
      <c r="Q26" s="12">
        <v>9.9179999999999993E-4</v>
      </c>
      <c r="R26" s="12">
        <v>3.5748000000000003E-4</v>
      </c>
      <c r="S26" s="12">
        <v>1.6322E-4</v>
      </c>
      <c r="T26" s="12">
        <v>4.0959999999999998E-4</v>
      </c>
      <c r="U26" s="12">
        <v>1.34928E-3</v>
      </c>
      <c r="V26" s="12">
        <v>5.7282000000000003E-4</v>
      </c>
      <c r="W26" s="12">
        <v>1.9220999999999999E-3</v>
      </c>
      <c r="X26" s="12">
        <v>0.17291764000000001</v>
      </c>
      <c r="Y26" s="12">
        <v>0.19359908000000001</v>
      </c>
      <c r="Z26" s="12">
        <v>0.28144299</v>
      </c>
      <c r="AA26" s="12">
        <v>0.32525831999999999</v>
      </c>
      <c r="AB26" s="12">
        <v>0.41016370000000002</v>
      </c>
      <c r="AC26" s="12">
        <v>1.0168650100000001</v>
      </c>
      <c r="AD26" s="12">
        <v>0.36651673000000001</v>
      </c>
      <c r="AE26" s="12">
        <v>0.16734516999999999</v>
      </c>
      <c r="AF26" s="12">
        <v>0.41995818000000001</v>
      </c>
      <c r="AG26" s="12">
        <v>1.3833817399999999</v>
      </c>
      <c r="AH26" s="12">
        <v>0.58730335</v>
      </c>
      <c r="AI26" s="12">
        <v>1.9706850899999999</v>
      </c>
      <c r="AJ26" s="12">
        <v>1025.27611</v>
      </c>
      <c r="AK26" s="33">
        <f>MEDIAN(0.03,0.005,0.0315)</f>
        <v>0.03</v>
      </c>
      <c r="AL26">
        <v>3.67</v>
      </c>
      <c r="AM26" s="1">
        <v>9</v>
      </c>
      <c r="AN26" s="1" t="s">
        <v>114</v>
      </c>
      <c r="AO26" s="1" t="s">
        <v>118</v>
      </c>
      <c r="AP26" s="1"/>
      <c r="AQ26" s="1" t="s">
        <v>124</v>
      </c>
      <c r="AR26" s="1"/>
      <c r="AS26" s="1"/>
      <c r="AT26" s="1" t="s">
        <v>399</v>
      </c>
      <c r="AU26" s="1"/>
      <c r="AV26" s="1"/>
    </row>
    <row r="27" spans="1:48" ht="17">
      <c r="A27" t="s">
        <v>72</v>
      </c>
      <c r="B27" t="s">
        <v>185</v>
      </c>
      <c r="C27" t="s">
        <v>322</v>
      </c>
      <c r="D27" t="s">
        <v>323</v>
      </c>
      <c r="F27" s="4" t="s">
        <v>107</v>
      </c>
      <c r="G27" s="4" t="s">
        <v>107</v>
      </c>
      <c r="H27" s="4">
        <v>2</v>
      </c>
      <c r="I27" s="12" t="s">
        <v>150</v>
      </c>
      <c r="J27" s="18" t="s">
        <v>169</v>
      </c>
      <c r="K27" s="12" t="s">
        <v>41</v>
      </c>
      <c r="L27" s="12">
        <v>1.6865000000000001E-4</v>
      </c>
      <c r="M27" s="12">
        <v>1.8882999999999999E-4</v>
      </c>
      <c r="N27" s="12">
        <v>2.745E-4</v>
      </c>
      <c r="O27" s="12">
        <v>3.1723999999999999E-4</v>
      </c>
      <c r="P27" s="12">
        <v>4.0004999999999999E-4</v>
      </c>
      <c r="Q27" s="12">
        <v>9.9179999999999993E-4</v>
      </c>
      <c r="R27" s="12">
        <v>3.5748000000000003E-4</v>
      </c>
      <c r="S27" s="12">
        <v>1.6322E-4</v>
      </c>
      <c r="T27" s="12">
        <v>4.0959999999999998E-4</v>
      </c>
      <c r="U27" s="12">
        <v>1.34928E-3</v>
      </c>
      <c r="V27" s="12">
        <v>5.7282000000000003E-4</v>
      </c>
      <c r="W27" s="12">
        <v>1.9220999999999999E-3</v>
      </c>
      <c r="X27" s="12">
        <v>0.17291764000000001</v>
      </c>
      <c r="Y27" s="12">
        <v>0.19359908000000001</v>
      </c>
      <c r="Z27" s="12">
        <v>0.28144299</v>
      </c>
      <c r="AA27" s="12">
        <v>0.32525831999999999</v>
      </c>
      <c r="AB27" s="12">
        <v>0.41016370000000002</v>
      </c>
      <c r="AC27" s="12">
        <v>1.0168650100000001</v>
      </c>
      <c r="AD27" s="12">
        <v>0.36651673000000001</v>
      </c>
      <c r="AE27" s="12">
        <v>0.16734516999999999</v>
      </c>
      <c r="AF27" s="12">
        <v>0.41995818000000001</v>
      </c>
      <c r="AG27" s="12">
        <v>1.3833817399999999</v>
      </c>
      <c r="AH27" s="12">
        <v>0.58730335</v>
      </c>
      <c r="AI27" s="12">
        <v>1.9706850899999999</v>
      </c>
      <c r="AJ27" s="12">
        <v>1025.27611</v>
      </c>
      <c r="AK27" s="33">
        <f>MEDIAN(0.03,0.005,0.0315)</f>
        <v>0.03</v>
      </c>
      <c r="AL27">
        <v>3.67</v>
      </c>
      <c r="AM27" s="1">
        <v>9</v>
      </c>
      <c r="AN27" s="1" t="s">
        <v>114</v>
      </c>
      <c r="AO27" s="1" t="s">
        <v>118</v>
      </c>
      <c r="AP27" s="1"/>
      <c r="AQ27" s="1"/>
      <c r="AR27" s="1"/>
      <c r="AS27" s="1"/>
      <c r="AT27" s="1" t="s">
        <v>395</v>
      </c>
      <c r="AU27" s="1"/>
    </row>
    <row r="28" spans="1:48" ht="17">
      <c r="A28" t="s">
        <v>68</v>
      </c>
      <c r="B28" t="s">
        <v>174</v>
      </c>
      <c r="C28" t="s">
        <v>290</v>
      </c>
      <c r="D28" s="21" t="s">
        <v>291</v>
      </c>
      <c r="E28" s="21"/>
      <c r="F28" s="2">
        <v>52.28</v>
      </c>
      <c r="G28" s="2">
        <v>78.63</v>
      </c>
      <c r="H28" s="2">
        <v>4</v>
      </c>
      <c r="I28" s="12" t="s">
        <v>150</v>
      </c>
      <c r="J28" s="18" t="s">
        <v>169</v>
      </c>
      <c r="K28" s="12" t="s">
        <v>47</v>
      </c>
      <c r="L28" s="12">
        <v>3.5901999999999999E-4</v>
      </c>
      <c r="M28" s="12">
        <v>2.9831999999999998E-4</v>
      </c>
      <c r="N28" s="12">
        <v>1.7401999999999999E-4</v>
      </c>
      <c r="O28" s="12">
        <v>2.052E-4</v>
      </c>
      <c r="P28" s="12">
        <v>2.8028999999999999E-4</v>
      </c>
      <c r="Q28" s="12">
        <v>6.5950999999999998E-4</v>
      </c>
      <c r="R28" s="12">
        <v>6.5733999999999996E-4</v>
      </c>
      <c r="S28" s="12">
        <v>1.2705E-4</v>
      </c>
      <c r="T28" s="12">
        <v>4.4773000000000002E-4</v>
      </c>
      <c r="U28" s="12">
        <v>1.3168399999999999E-3</v>
      </c>
      <c r="V28" s="12">
        <v>5.7479000000000004E-4</v>
      </c>
      <c r="W28" s="12">
        <v>1.89163E-3</v>
      </c>
      <c r="X28" s="12">
        <v>84.413308400000005</v>
      </c>
      <c r="Y28" s="12">
        <v>70.140214400000005</v>
      </c>
      <c r="Z28" s="12">
        <v>40.915725600000002</v>
      </c>
      <c r="AA28" s="12">
        <v>48.245784200000003</v>
      </c>
      <c r="AB28" s="12">
        <v>65.902385199999998</v>
      </c>
      <c r="AC28" s="12">
        <v>155.063895</v>
      </c>
      <c r="AD28" s="12">
        <v>154.55352300000001</v>
      </c>
      <c r="AE28" s="12">
        <v>29.872701899999999</v>
      </c>
      <c r="AF28" s="12">
        <v>105.27193699999999</v>
      </c>
      <c r="AG28" s="12">
        <v>309.61741799999999</v>
      </c>
      <c r="AH28" s="12">
        <v>135.14463900000001</v>
      </c>
      <c r="AI28" s="12">
        <v>444.76205700000003</v>
      </c>
      <c r="AJ28" s="12">
        <v>235121.09599999999</v>
      </c>
      <c r="AK28" s="31">
        <f>MEDIAN(0.473,0.038,0.34,0.331,0.35,0.325)</f>
        <v>0.33550000000000002</v>
      </c>
      <c r="AL28">
        <v>9</v>
      </c>
      <c r="AM28" s="4">
        <v>4</v>
      </c>
      <c r="AN28" s="4" t="s">
        <v>115</v>
      </c>
      <c r="AO28" s="4" t="s">
        <v>121</v>
      </c>
      <c r="AP28" s="4"/>
      <c r="AQ28" s="4"/>
      <c r="AR28" s="4"/>
      <c r="AS28" s="4"/>
      <c r="AT28" s="4"/>
      <c r="AU28" s="4"/>
    </row>
    <row r="29" spans="1:48" ht="17">
      <c r="A29" t="s">
        <v>69</v>
      </c>
      <c r="B29" t="s">
        <v>174</v>
      </c>
      <c r="C29" t="s">
        <v>270</v>
      </c>
      <c r="D29" t="s">
        <v>271</v>
      </c>
      <c r="F29" s="4">
        <v>13.78</v>
      </c>
      <c r="G29" s="4">
        <v>20.65</v>
      </c>
      <c r="H29" s="4">
        <v>2</v>
      </c>
      <c r="I29" s="12" t="s">
        <v>150</v>
      </c>
      <c r="J29" s="18" t="s">
        <v>169</v>
      </c>
      <c r="K29" s="12" t="s">
        <v>47</v>
      </c>
      <c r="L29" s="12">
        <v>3.5901999999999999E-4</v>
      </c>
      <c r="M29" s="12">
        <v>2.9831999999999998E-4</v>
      </c>
      <c r="N29" s="12">
        <v>1.7401999999999999E-4</v>
      </c>
      <c r="O29" s="12">
        <v>2.052E-4</v>
      </c>
      <c r="P29" s="12">
        <v>2.8028999999999999E-4</v>
      </c>
      <c r="Q29" s="12">
        <v>6.5950999999999998E-4</v>
      </c>
      <c r="R29" s="12">
        <v>6.5733999999999996E-4</v>
      </c>
      <c r="S29" s="12">
        <v>1.2705E-4</v>
      </c>
      <c r="T29" s="12">
        <v>4.4773000000000002E-4</v>
      </c>
      <c r="U29" s="12">
        <v>1.3168399999999999E-3</v>
      </c>
      <c r="V29" s="12">
        <v>5.7479000000000004E-4</v>
      </c>
      <c r="W29" s="12">
        <v>1.89163E-3</v>
      </c>
      <c r="X29" s="12">
        <v>84.413308400000005</v>
      </c>
      <c r="Y29" s="12">
        <v>70.140214400000005</v>
      </c>
      <c r="Z29" s="12">
        <v>40.915725600000002</v>
      </c>
      <c r="AA29" s="12">
        <v>48.245784200000003</v>
      </c>
      <c r="AB29" s="12">
        <v>65.902385199999998</v>
      </c>
      <c r="AC29" s="12">
        <v>155.063895</v>
      </c>
      <c r="AD29" s="12">
        <v>154.55352300000001</v>
      </c>
      <c r="AE29" s="12">
        <v>29.872701899999999</v>
      </c>
      <c r="AF29" s="12">
        <v>105.27193699999999</v>
      </c>
      <c r="AG29" s="12">
        <v>309.61741799999999</v>
      </c>
      <c r="AH29" s="12">
        <v>135.14463900000001</v>
      </c>
      <c r="AI29" s="12">
        <v>444.76205700000003</v>
      </c>
      <c r="AJ29" s="12">
        <v>235121.09599999999</v>
      </c>
      <c r="AK29" s="30">
        <f>MEDIAN(0.473,0.038,0.34,0.331,0.35,0.325)</f>
        <v>0.33550000000000002</v>
      </c>
      <c r="AL29">
        <v>9</v>
      </c>
      <c r="AM29" s="4">
        <v>4</v>
      </c>
      <c r="AN29" s="4" t="s">
        <v>115</v>
      </c>
      <c r="AO29" s="4" t="s">
        <v>121</v>
      </c>
      <c r="AP29" s="4"/>
      <c r="AQ29" s="4"/>
      <c r="AR29" s="4"/>
      <c r="AS29" s="4"/>
      <c r="AT29" s="4"/>
      <c r="AU29" s="4"/>
    </row>
    <row r="30" spans="1:48" ht="17">
      <c r="A30" t="s">
        <v>6</v>
      </c>
      <c r="B30" t="s">
        <v>346</v>
      </c>
      <c r="C30" t="s">
        <v>194</v>
      </c>
      <c r="D30" t="s">
        <v>342</v>
      </c>
      <c r="F30" s="5">
        <v>7.0000000000000007E-2</v>
      </c>
      <c r="G30" s="5">
        <v>0.51</v>
      </c>
      <c r="H30" s="5">
        <v>1</v>
      </c>
      <c r="I30" s="12" t="s">
        <v>150</v>
      </c>
      <c r="J30" s="18" t="s">
        <v>163</v>
      </c>
      <c r="K30" s="12" t="s">
        <v>6</v>
      </c>
      <c r="L30" s="12">
        <v>1.4813000000000001E-4</v>
      </c>
      <c r="M30" s="12">
        <v>1.7564999999999999E-4</v>
      </c>
      <c r="N30" s="12">
        <v>2.6364999999999998E-4</v>
      </c>
      <c r="O30" s="12">
        <v>3.1480000000000001E-4</v>
      </c>
      <c r="P30" s="12">
        <v>4.8926000000000004E-4</v>
      </c>
      <c r="Q30" s="12">
        <v>1.0677099999999999E-3</v>
      </c>
      <c r="R30" s="12">
        <v>3.2377000000000003E-4</v>
      </c>
      <c r="S30" s="12">
        <v>1.2533999999999999E-4</v>
      </c>
      <c r="T30" s="12">
        <v>3.7456000000000002E-4</v>
      </c>
      <c r="U30" s="12">
        <v>1.3914800000000001E-3</v>
      </c>
      <c r="V30" s="12">
        <v>4.9989999999999995E-4</v>
      </c>
      <c r="W30" s="12">
        <v>1.89138E-3</v>
      </c>
      <c r="X30" s="12">
        <v>0.46746768999999999</v>
      </c>
      <c r="Y30" s="12">
        <v>0.55431613000000002</v>
      </c>
      <c r="Z30" s="12">
        <v>0.83203108999999997</v>
      </c>
      <c r="AA30" s="12">
        <v>0.99346836000000005</v>
      </c>
      <c r="AB30" s="12">
        <v>1.5440306500000001</v>
      </c>
      <c r="AC30" s="12">
        <v>3.3695301</v>
      </c>
      <c r="AD30" s="12">
        <v>1.02178382</v>
      </c>
      <c r="AE30" s="12">
        <v>0.39556099</v>
      </c>
      <c r="AF30" s="12">
        <v>1.1820615800000001</v>
      </c>
      <c r="AG30" s="12">
        <v>4.39131392</v>
      </c>
      <c r="AH30" s="12">
        <v>1.5776225699999999</v>
      </c>
      <c r="AI30" s="12">
        <v>5.9689364899999999</v>
      </c>
      <c r="AJ30" s="12">
        <v>3155.85644</v>
      </c>
      <c r="AK30" s="32">
        <f>MEDIAN(0.0125,0.02,0.02)</f>
        <v>0.02</v>
      </c>
      <c r="AL30">
        <v>5.67</v>
      </c>
      <c r="AM30" s="1">
        <v>6</v>
      </c>
      <c r="AN30" s="4" t="s">
        <v>115</v>
      </c>
      <c r="AO30" s="4" t="s">
        <v>118</v>
      </c>
      <c r="AP30" s="4"/>
      <c r="AQ30" s="4"/>
      <c r="AR30" s="4"/>
      <c r="AS30" s="4"/>
      <c r="AT30" s="4" t="s">
        <v>395</v>
      </c>
      <c r="AU30" s="4"/>
    </row>
    <row r="31" spans="1:48" ht="17">
      <c r="A31" t="s">
        <v>35</v>
      </c>
      <c r="B31" t="s">
        <v>185</v>
      </c>
      <c r="C31" t="s">
        <v>240</v>
      </c>
      <c r="D31" t="s">
        <v>241</v>
      </c>
      <c r="F31" s="4">
        <v>3.26</v>
      </c>
      <c r="G31" s="4">
        <v>4.6500000000000004</v>
      </c>
      <c r="H31" s="4">
        <v>2</v>
      </c>
      <c r="I31" s="12" t="s">
        <v>150</v>
      </c>
      <c r="J31" s="18" t="s">
        <v>169</v>
      </c>
      <c r="K31" s="12" t="s">
        <v>35</v>
      </c>
      <c r="L31" s="12">
        <v>2.2227E-4</v>
      </c>
      <c r="M31" s="12">
        <v>2.3785000000000001E-4</v>
      </c>
      <c r="N31" s="12">
        <v>2.0845999999999999E-4</v>
      </c>
      <c r="O31" s="12">
        <v>2.0740999999999999E-4</v>
      </c>
      <c r="P31" s="12">
        <v>2.0143E-4</v>
      </c>
      <c r="Q31" s="12">
        <v>6.1729999999999999E-4</v>
      </c>
      <c r="R31" s="12">
        <v>4.6012000000000001E-4</v>
      </c>
      <c r="S31" s="12">
        <v>1.8804999999999999E-4</v>
      </c>
      <c r="T31" s="12">
        <v>5.1033999999999997E-4</v>
      </c>
      <c r="U31" s="12">
        <v>1.0774199999999999E-3</v>
      </c>
      <c r="V31" s="12">
        <v>6.9839000000000001E-4</v>
      </c>
      <c r="W31" s="12">
        <v>1.7758100000000001E-3</v>
      </c>
      <c r="X31" s="12">
        <v>0.46986700999999997</v>
      </c>
      <c r="Y31" s="12">
        <v>0.50279412000000001</v>
      </c>
      <c r="Z31" s="12">
        <v>0.44066590999999999</v>
      </c>
      <c r="AA31" s="12">
        <v>0.43844812999999999</v>
      </c>
      <c r="AB31" s="12">
        <v>0.42581269999999999</v>
      </c>
      <c r="AC31" s="12">
        <v>1.30492674</v>
      </c>
      <c r="AD31" s="12">
        <v>0.97266112999999998</v>
      </c>
      <c r="AE31" s="12">
        <v>0.39751732000000001</v>
      </c>
      <c r="AF31" s="12">
        <v>1.07883068</v>
      </c>
      <c r="AG31" s="12">
        <v>2.2775878700000001</v>
      </c>
      <c r="AH31" s="12">
        <v>1.4763479900000001</v>
      </c>
      <c r="AI31" s="12">
        <v>3.7539358699999998</v>
      </c>
      <c r="AJ31" s="12">
        <v>2113.9338699999998</v>
      </c>
      <c r="AK31" s="33">
        <f>MEDIAN(0.03,0.005,0.0315)</f>
        <v>0.03</v>
      </c>
      <c r="AL31">
        <v>3</v>
      </c>
      <c r="AM31" s="1">
        <v>8</v>
      </c>
      <c r="AN31" s="4" t="s">
        <v>115</v>
      </c>
      <c r="AO31" s="4" t="s">
        <v>120</v>
      </c>
      <c r="AP31" s="4"/>
      <c r="AQ31" s="4"/>
      <c r="AR31" s="4"/>
      <c r="AS31" s="4"/>
      <c r="AT31" s="4"/>
      <c r="AU31" s="4"/>
    </row>
    <row r="32" spans="1:48" ht="17">
      <c r="A32" t="s">
        <v>21</v>
      </c>
      <c r="B32" t="s">
        <v>346</v>
      </c>
      <c r="C32" t="s">
        <v>200</v>
      </c>
      <c r="D32" t="s">
        <v>343</v>
      </c>
      <c r="F32" s="5">
        <v>0.16</v>
      </c>
      <c r="G32" s="5">
        <v>0.17</v>
      </c>
      <c r="H32" s="5">
        <v>1</v>
      </c>
      <c r="I32" s="12" t="s">
        <v>150</v>
      </c>
      <c r="J32" s="18" t="s">
        <v>163</v>
      </c>
      <c r="K32" s="12" t="s">
        <v>21</v>
      </c>
      <c r="L32" s="12">
        <v>2.2745E-4</v>
      </c>
      <c r="M32" s="12">
        <v>2.6186999999999998E-4</v>
      </c>
      <c r="N32" s="23">
        <v>1.34E-5</v>
      </c>
      <c r="O32" s="23">
        <v>1.26E-5</v>
      </c>
      <c r="P32" s="23">
        <v>1.2300000000000001E-5</v>
      </c>
      <c r="Q32" s="23">
        <v>3.8300000000000003E-5</v>
      </c>
      <c r="R32" s="12">
        <v>4.8932000000000001E-4</v>
      </c>
      <c r="S32" s="12">
        <v>6.5835000000000004E-4</v>
      </c>
      <c r="T32" s="12">
        <v>3.8465E-4</v>
      </c>
      <c r="U32" s="12">
        <v>5.2762000000000002E-4</v>
      </c>
      <c r="V32" s="12">
        <v>1.04301E-3</v>
      </c>
      <c r="W32" s="12">
        <v>1.57062E-3</v>
      </c>
      <c r="X32" s="12">
        <v>28.718084600000001</v>
      </c>
      <c r="Y32" s="12">
        <v>33.062933200000003</v>
      </c>
      <c r="Z32" s="12">
        <v>1.69004149</v>
      </c>
      <c r="AA32" s="12">
        <v>1.59587276</v>
      </c>
      <c r="AB32" s="12">
        <v>1.54945256</v>
      </c>
      <c r="AC32" s="12">
        <v>4.83536681</v>
      </c>
      <c r="AD32" s="12">
        <v>61.781017800000001</v>
      </c>
      <c r="AE32" s="12">
        <v>83.123195300000006</v>
      </c>
      <c r="AF32" s="12">
        <v>48.565845299999999</v>
      </c>
      <c r="AG32" s="12">
        <v>66.616384600000004</v>
      </c>
      <c r="AH32" s="12">
        <v>131.689041</v>
      </c>
      <c r="AI32" s="12">
        <v>198.30542500000001</v>
      </c>
      <c r="AJ32" s="12">
        <v>126258.932</v>
      </c>
      <c r="AK32" s="32">
        <f>MEDIAN(0.0125,0.02,0.02)</f>
        <v>0.02</v>
      </c>
      <c r="AL32">
        <v>5.67</v>
      </c>
      <c r="AM32" s="1">
        <v>6</v>
      </c>
      <c r="AN32" s="4" t="s">
        <v>115</v>
      </c>
      <c r="AO32" s="4" t="s">
        <v>121</v>
      </c>
      <c r="AP32" s="4"/>
      <c r="AQ32" s="4"/>
      <c r="AR32" s="4"/>
      <c r="AS32" s="4"/>
      <c r="AT32" s="4"/>
      <c r="AU32" s="4"/>
    </row>
    <row r="33" spans="1:47" ht="17">
      <c r="A33" t="s">
        <v>74</v>
      </c>
      <c r="B33" t="s">
        <v>174</v>
      </c>
      <c r="C33" t="s">
        <v>228</v>
      </c>
      <c r="D33" t="s">
        <v>229</v>
      </c>
      <c r="F33" s="3">
        <v>1.42</v>
      </c>
      <c r="G33" s="3">
        <v>70.92</v>
      </c>
      <c r="H33" s="3">
        <v>3</v>
      </c>
      <c r="I33" s="12" t="s">
        <v>150</v>
      </c>
      <c r="J33" s="18" t="s">
        <v>169</v>
      </c>
      <c r="K33" s="12" t="s">
        <v>38</v>
      </c>
      <c r="L33" s="12">
        <v>1.5672E-4</v>
      </c>
      <c r="M33" s="12">
        <v>1.6904999999999999E-4</v>
      </c>
      <c r="N33" s="12">
        <v>1.9985000000000001E-4</v>
      </c>
      <c r="O33" s="12">
        <v>2.1195E-4</v>
      </c>
      <c r="P33" s="12">
        <v>2.4611000000000001E-4</v>
      </c>
      <c r="Q33" s="12">
        <v>6.579E-4</v>
      </c>
      <c r="R33" s="12">
        <v>3.2577000000000002E-4</v>
      </c>
      <c r="S33" s="12">
        <v>1.4034E-4</v>
      </c>
      <c r="T33" s="12">
        <v>3.7277000000000002E-4</v>
      </c>
      <c r="U33" s="12">
        <v>9.8367000000000007E-4</v>
      </c>
      <c r="V33" s="12">
        <v>5.1311E-4</v>
      </c>
      <c r="W33" s="12">
        <v>1.4967800000000001E-3</v>
      </c>
      <c r="X33" s="12">
        <v>0.54817249999999995</v>
      </c>
      <c r="Y33" s="12">
        <v>0.59131997999999997</v>
      </c>
      <c r="Z33" s="12">
        <v>0.69904478000000003</v>
      </c>
      <c r="AA33" s="12">
        <v>0.74135757999999996</v>
      </c>
      <c r="AB33" s="12">
        <v>0.86085754000000003</v>
      </c>
      <c r="AC33" s="12">
        <v>2.3012598999999998</v>
      </c>
      <c r="AD33" s="12">
        <v>1.13949247</v>
      </c>
      <c r="AE33" s="12">
        <v>0.49090302000000002</v>
      </c>
      <c r="AF33" s="12">
        <v>1.30390454</v>
      </c>
      <c r="AG33" s="12">
        <v>3.4407523800000002</v>
      </c>
      <c r="AH33" s="12">
        <v>1.79480756</v>
      </c>
      <c r="AI33" s="12">
        <v>5.2355599399999999</v>
      </c>
      <c r="AJ33" s="12">
        <v>3497.87203</v>
      </c>
      <c r="AK33" s="30">
        <f>MEDIAN(0.32,0.265,0.07,0.1,0.07,0.036)</f>
        <v>8.5000000000000006E-2</v>
      </c>
      <c r="AL33">
        <v>10.33</v>
      </c>
      <c r="AM33" s="1">
        <v>9</v>
      </c>
      <c r="AN33" s="4" t="s">
        <v>116</v>
      </c>
      <c r="AO33" s="4" t="s">
        <v>120</v>
      </c>
      <c r="AP33" s="4"/>
      <c r="AQ33" s="4"/>
      <c r="AR33" s="4"/>
      <c r="AS33" s="4"/>
      <c r="AT33" s="4"/>
      <c r="AU33" s="4"/>
    </row>
    <row r="34" spans="1:47" ht="17">
      <c r="A34" t="s">
        <v>54</v>
      </c>
      <c r="B34" t="s">
        <v>180</v>
      </c>
      <c r="C34" t="s">
        <v>181</v>
      </c>
      <c r="D34" t="s">
        <v>182</v>
      </c>
      <c r="F34" s="3">
        <v>0</v>
      </c>
      <c r="G34" s="3">
        <v>37.549999999999997</v>
      </c>
      <c r="H34" s="3">
        <v>3</v>
      </c>
      <c r="I34" s="12" t="s">
        <v>150</v>
      </c>
      <c r="J34" s="18" t="s">
        <v>169</v>
      </c>
      <c r="K34" s="12" t="s">
        <v>27</v>
      </c>
      <c r="L34" s="12">
        <v>1.6935E-4</v>
      </c>
      <c r="M34" s="12">
        <v>1.719E-4</v>
      </c>
      <c r="N34" s="12">
        <v>1.9312999999999999E-4</v>
      </c>
      <c r="O34" s="12">
        <v>1.9855E-4</v>
      </c>
      <c r="P34" s="12">
        <v>2.2048E-4</v>
      </c>
      <c r="Q34" s="12">
        <v>6.1216000000000005E-4</v>
      </c>
      <c r="R34" s="12">
        <v>3.4124999999999997E-4</v>
      </c>
      <c r="S34" s="12">
        <v>1.5233E-4</v>
      </c>
      <c r="T34" s="12">
        <v>3.8445999999999999E-4</v>
      </c>
      <c r="U34" s="12">
        <v>9.5341000000000002E-4</v>
      </c>
      <c r="V34" s="12">
        <v>5.3678000000000005E-4</v>
      </c>
      <c r="W34" s="12">
        <v>1.49019E-3</v>
      </c>
      <c r="X34" s="12">
        <v>10.8428433</v>
      </c>
      <c r="Y34" s="12">
        <v>11.0058034</v>
      </c>
      <c r="Z34" s="12">
        <v>12.364979999999999</v>
      </c>
      <c r="AA34" s="12">
        <v>12.7119202</v>
      </c>
      <c r="AB34" s="12">
        <v>14.1160748</v>
      </c>
      <c r="AC34" s="12">
        <v>39.192974999999997</v>
      </c>
      <c r="AD34" s="12">
        <v>21.848646800000001</v>
      </c>
      <c r="AE34" s="12">
        <v>9.7526896900000004</v>
      </c>
      <c r="AF34" s="12">
        <v>24.614623900000002</v>
      </c>
      <c r="AG34" s="12">
        <v>61.041621800000001</v>
      </c>
      <c r="AH34" s="12">
        <v>34.367313600000003</v>
      </c>
      <c r="AI34" s="12">
        <v>95.408935400000004</v>
      </c>
      <c r="AJ34" s="12">
        <v>64024.4925</v>
      </c>
      <c r="AK34" s="31">
        <f>MEDIAN(0.05,0.125,0.05,0.05,0.0715,0.06075,0.13)</f>
        <v>6.0749999999999998E-2</v>
      </c>
      <c r="AL34">
        <v>3.67</v>
      </c>
      <c r="AM34" s="1">
        <v>9</v>
      </c>
      <c r="AN34" s="4" t="s">
        <v>115</v>
      </c>
      <c r="AO34" s="4" t="s">
        <v>121</v>
      </c>
      <c r="AP34" s="4"/>
      <c r="AQ34" s="4"/>
      <c r="AR34" s="4"/>
      <c r="AS34" s="4"/>
      <c r="AT34" s="4"/>
      <c r="AU34" s="4"/>
    </row>
    <row r="35" spans="1:47" ht="17">
      <c r="A35" t="s">
        <v>55</v>
      </c>
      <c r="B35" t="s">
        <v>180</v>
      </c>
      <c r="C35" t="s">
        <v>232</v>
      </c>
      <c r="D35" t="s">
        <v>233</v>
      </c>
      <c r="F35" s="4">
        <v>2</v>
      </c>
      <c r="G35" s="4">
        <v>3</v>
      </c>
      <c r="H35" s="4">
        <v>2</v>
      </c>
      <c r="I35" s="12" t="s">
        <v>150</v>
      </c>
      <c r="J35" s="18" t="s">
        <v>169</v>
      </c>
      <c r="K35" s="12" t="s">
        <v>27</v>
      </c>
      <c r="L35" s="12">
        <v>1.6935E-4</v>
      </c>
      <c r="M35" s="12">
        <v>1.719E-4</v>
      </c>
      <c r="N35" s="12">
        <v>1.9312999999999999E-4</v>
      </c>
      <c r="O35" s="12">
        <v>1.9855E-4</v>
      </c>
      <c r="P35" s="12">
        <v>2.2048E-4</v>
      </c>
      <c r="Q35" s="12">
        <v>6.1216000000000005E-4</v>
      </c>
      <c r="R35" s="12">
        <v>3.4124999999999997E-4</v>
      </c>
      <c r="S35" s="12">
        <v>1.5233E-4</v>
      </c>
      <c r="T35" s="12">
        <v>3.8445999999999999E-4</v>
      </c>
      <c r="U35" s="12">
        <v>9.5341000000000002E-4</v>
      </c>
      <c r="V35" s="12">
        <v>5.3678000000000005E-4</v>
      </c>
      <c r="W35" s="12">
        <v>1.49019E-3</v>
      </c>
      <c r="X35" s="12">
        <v>10.8428433</v>
      </c>
      <c r="Y35" s="12">
        <v>11.0058034</v>
      </c>
      <c r="Z35" s="12">
        <v>12.364979999999999</v>
      </c>
      <c r="AA35" s="12">
        <v>12.7119202</v>
      </c>
      <c r="AB35" s="12">
        <v>14.1160748</v>
      </c>
      <c r="AC35" s="12">
        <v>39.192974999999997</v>
      </c>
      <c r="AD35" s="12">
        <v>21.848646800000001</v>
      </c>
      <c r="AE35" s="12">
        <v>9.7526896900000004</v>
      </c>
      <c r="AF35" s="12">
        <v>24.614623900000002</v>
      </c>
      <c r="AG35" s="12">
        <v>61.041621800000001</v>
      </c>
      <c r="AH35" s="12">
        <v>34.367313600000003</v>
      </c>
      <c r="AI35" s="12">
        <v>95.408935400000004</v>
      </c>
      <c r="AJ35" s="12">
        <v>64024.4925</v>
      </c>
      <c r="AK35" s="30">
        <f>MEDIAN(0.05,0.125,0.05,0.05,0.0715,0.06075,0.13)</f>
        <v>6.0749999999999998E-2</v>
      </c>
      <c r="AL35">
        <v>3.33</v>
      </c>
      <c r="AM35" s="1">
        <v>9</v>
      </c>
      <c r="AN35" s="4" t="s">
        <v>116</v>
      </c>
      <c r="AO35" s="4" t="s">
        <v>118</v>
      </c>
      <c r="AP35" s="4"/>
      <c r="AQ35" s="4"/>
      <c r="AR35" s="4"/>
      <c r="AS35" s="4"/>
      <c r="AT35" s="4"/>
      <c r="AU35" s="4"/>
    </row>
    <row r="36" spans="1:47" ht="17">
      <c r="A36" t="s">
        <v>11</v>
      </c>
      <c r="B36" t="s">
        <v>177</v>
      </c>
      <c r="C36" t="s">
        <v>264</v>
      </c>
      <c r="D36" t="s">
        <v>265</v>
      </c>
      <c r="F36" s="4">
        <v>9.76</v>
      </c>
      <c r="G36" s="4">
        <v>14.63</v>
      </c>
      <c r="H36" s="4">
        <v>2</v>
      </c>
      <c r="I36" s="12" t="s">
        <v>150</v>
      </c>
      <c r="J36" s="18" t="s">
        <v>169</v>
      </c>
      <c r="K36" s="12" t="s">
        <v>11</v>
      </c>
      <c r="L36" s="12">
        <v>1.3266999999999999E-4</v>
      </c>
      <c r="M36" s="12">
        <v>1.4215000000000001E-4</v>
      </c>
      <c r="N36" s="12">
        <v>1.5982E-4</v>
      </c>
      <c r="O36" s="12">
        <v>1.7050999999999999E-4</v>
      </c>
      <c r="P36" s="12">
        <v>1.9987E-4</v>
      </c>
      <c r="Q36" s="12">
        <v>5.3019000000000004E-4</v>
      </c>
      <c r="R36" s="12">
        <v>2.7482E-4</v>
      </c>
      <c r="S36" s="12">
        <v>1.0598E-4</v>
      </c>
      <c r="T36" s="12">
        <v>3.1760000000000002E-4</v>
      </c>
      <c r="U36" s="12">
        <v>8.0500999999999999E-4</v>
      </c>
      <c r="V36" s="12">
        <v>4.2359E-4</v>
      </c>
      <c r="W36" s="12">
        <v>1.2286E-3</v>
      </c>
      <c r="X36" s="12">
        <v>1.31103145</v>
      </c>
      <c r="Y36" s="12">
        <v>1.40466252</v>
      </c>
      <c r="Z36" s="12">
        <v>1.5792932</v>
      </c>
      <c r="AA36" s="12">
        <v>1.6849495000000001</v>
      </c>
      <c r="AB36" s="12">
        <v>1.97507046</v>
      </c>
      <c r="AC36" s="12">
        <v>5.2393131500000001</v>
      </c>
      <c r="AD36" s="12">
        <v>2.7156939699999998</v>
      </c>
      <c r="AE36" s="12">
        <v>1.0473085900000001</v>
      </c>
      <c r="AF36" s="12">
        <v>3.1385127599999998</v>
      </c>
      <c r="AG36" s="12">
        <v>7.9550071300000003</v>
      </c>
      <c r="AH36" s="12">
        <v>4.1858213500000003</v>
      </c>
      <c r="AI36" s="12">
        <v>12.1408285</v>
      </c>
      <c r="AJ36" s="12">
        <v>9881.8749100000005</v>
      </c>
      <c r="AK36" s="32">
        <f>MEDIAN(0,0,0.052,0.0002)</f>
        <v>1E-4</v>
      </c>
      <c r="AL36">
        <v>5</v>
      </c>
      <c r="AM36" s="1">
        <v>7</v>
      </c>
      <c r="AN36" s="4" t="s">
        <v>116</v>
      </c>
      <c r="AO36" s="4" t="s">
        <v>120</v>
      </c>
      <c r="AP36" s="4"/>
      <c r="AQ36" s="4"/>
      <c r="AR36" s="4"/>
      <c r="AS36" s="4"/>
      <c r="AT36" s="4" t="s">
        <v>396</v>
      </c>
      <c r="AU36" s="4"/>
    </row>
    <row r="37" spans="1:47" ht="17">
      <c r="A37" t="s">
        <v>45</v>
      </c>
      <c r="B37" t="s">
        <v>185</v>
      </c>
      <c r="C37" t="s">
        <v>186</v>
      </c>
      <c r="D37" t="s">
        <v>187</v>
      </c>
      <c r="F37" s="4">
        <v>0.01</v>
      </c>
      <c r="G37" s="4">
        <v>0.01</v>
      </c>
      <c r="H37" s="4">
        <v>2</v>
      </c>
      <c r="I37" s="12" t="s">
        <v>150</v>
      </c>
      <c r="J37" s="18" t="s">
        <v>169</v>
      </c>
      <c r="K37" s="12" t="s">
        <v>45</v>
      </c>
      <c r="L37" s="12">
        <v>1.7117E-4</v>
      </c>
      <c r="M37" s="12">
        <v>1.8081999999999999E-4</v>
      </c>
      <c r="N37" s="23">
        <v>9.4300000000000002E-5</v>
      </c>
      <c r="O37" s="23">
        <v>9.9400000000000004E-5</v>
      </c>
      <c r="P37" s="23">
        <v>8.9800000000000001E-5</v>
      </c>
      <c r="Q37" s="12">
        <v>2.8349000000000001E-4</v>
      </c>
      <c r="R37" s="12">
        <v>3.5199E-4</v>
      </c>
      <c r="S37" s="12">
        <v>1.6762E-4</v>
      </c>
      <c r="T37" s="12">
        <v>3.7005000000000002E-4</v>
      </c>
      <c r="U37" s="12">
        <v>6.3546999999999996E-4</v>
      </c>
      <c r="V37" s="12">
        <v>5.3768000000000002E-4</v>
      </c>
      <c r="W37" s="12">
        <v>1.17315E-3</v>
      </c>
      <c r="X37" s="12">
        <v>0.63525588</v>
      </c>
      <c r="Y37" s="12">
        <v>0.67107413000000005</v>
      </c>
      <c r="Z37" s="12">
        <v>0.34990499000000003</v>
      </c>
      <c r="AA37" s="12">
        <v>0.36893456000000002</v>
      </c>
      <c r="AB37" s="12">
        <v>0.33326844</v>
      </c>
      <c r="AC37" s="12">
        <v>1.0521079799999999</v>
      </c>
      <c r="AD37" s="12">
        <v>1.3063300099999999</v>
      </c>
      <c r="AE37" s="12">
        <v>0.62210471000000001</v>
      </c>
      <c r="AF37" s="12">
        <v>1.3733785999999999</v>
      </c>
      <c r="AG37" s="12">
        <v>2.3584379900000001</v>
      </c>
      <c r="AH37" s="12">
        <v>1.99548331</v>
      </c>
      <c r="AI37" s="12">
        <v>4.3539212999999997</v>
      </c>
      <c r="AJ37" s="12">
        <v>3711.3172300000001</v>
      </c>
      <c r="AK37" s="35">
        <f>MEDIAN(0.001,0,0.005)</f>
        <v>1E-3</v>
      </c>
      <c r="AL37">
        <v>3</v>
      </c>
      <c r="AM37" s="1">
        <v>8</v>
      </c>
      <c r="AN37" s="4" t="s">
        <v>115</v>
      </c>
      <c r="AO37" s="4" t="s">
        <v>120</v>
      </c>
      <c r="AP37" s="4"/>
      <c r="AQ37" s="4"/>
      <c r="AR37" s="4"/>
      <c r="AS37" s="4" t="s">
        <v>123</v>
      </c>
      <c r="AT37" s="4"/>
      <c r="AU37" s="4"/>
    </row>
    <row r="38" spans="1:47" ht="17">
      <c r="A38" t="s">
        <v>39</v>
      </c>
      <c r="B38" t="s">
        <v>180</v>
      </c>
      <c r="C38" t="s">
        <v>236</v>
      </c>
      <c r="D38" t="s">
        <v>237</v>
      </c>
      <c r="F38" s="4">
        <v>2.4900000000000002</v>
      </c>
      <c r="G38" s="4">
        <v>4.2</v>
      </c>
      <c r="H38" s="4">
        <v>2</v>
      </c>
      <c r="I38" s="12" t="s">
        <v>150</v>
      </c>
      <c r="J38" s="18" t="s">
        <v>169</v>
      </c>
      <c r="K38" s="12" t="s">
        <v>39</v>
      </c>
      <c r="L38" s="12">
        <v>1.1938E-4</v>
      </c>
      <c r="M38" s="12">
        <v>1.2945E-4</v>
      </c>
      <c r="N38" s="12">
        <v>1.4082999999999999E-4</v>
      </c>
      <c r="O38" s="12">
        <v>1.4069000000000001E-4</v>
      </c>
      <c r="P38" s="12">
        <v>1.4155E-4</v>
      </c>
      <c r="Q38" s="12">
        <v>4.2307E-4</v>
      </c>
      <c r="R38" s="12">
        <v>2.4883000000000001E-4</v>
      </c>
      <c r="S38" s="12">
        <v>1.3903E-4</v>
      </c>
      <c r="T38" s="12">
        <v>3.0684000000000001E-4</v>
      </c>
      <c r="U38" s="12">
        <v>6.7190000000000001E-4</v>
      </c>
      <c r="V38" s="12">
        <v>4.4586000000000002E-4</v>
      </c>
      <c r="W38" s="12">
        <v>1.11776E-3</v>
      </c>
      <c r="X38" s="12">
        <v>8.1600939999999997E-2</v>
      </c>
      <c r="Y38" s="12">
        <v>8.8485720000000004E-2</v>
      </c>
      <c r="Z38" s="12">
        <v>9.6262109999999998E-2</v>
      </c>
      <c r="AA38" s="12">
        <v>9.6171950000000006E-2</v>
      </c>
      <c r="AB38" s="12">
        <v>9.6758739999999996E-2</v>
      </c>
      <c r="AC38" s="12">
        <v>0.28919278999999998</v>
      </c>
      <c r="AD38" s="12">
        <v>0.17008667</v>
      </c>
      <c r="AE38" s="12">
        <v>9.5032450000000004E-2</v>
      </c>
      <c r="AF38" s="12">
        <v>0.20974000000000001</v>
      </c>
      <c r="AG38" s="12">
        <v>0.45927945999999997</v>
      </c>
      <c r="AH38" s="12">
        <v>0.30477244999999997</v>
      </c>
      <c r="AI38" s="12">
        <v>0.76405190999999995</v>
      </c>
      <c r="AJ38" s="12">
        <v>683.55816900000002</v>
      </c>
      <c r="AK38" s="31">
        <f>MEDIAN(0.05,0.125,0.05,0.05,0.0715,0.06075,0.13)</f>
        <v>6.0749999999999998E-2</v>
      </c>
      <c r="AL38">
        <v>5.33</v>
      </c>
      <c r="AM38" s="1">
        <v>9</v>
      </c>
      <c r="AN38" s="4" t="s">
        <v>115</v>
      </c>
      <c r="AO38" s="4" t="s">
        <v>118</v>
      </c>
      <c r="AP38" s="4"/>
      <c r="AQ38" s="4"/>
      <c r="AR38" s="4"/>
      <c r="AS38" s="4"/>
      <c r="AT38" s="4"/>
      <c r="AU38" s="4"/>
    </row>
    <row r="39" spans="1:47" ht="17">
      <c r="A39" t="s">
        <v>20</v>
      </c>
      <c r="B39" t="s">
        <v>234</v>
      </c>
      <c r="C39" t="s">
        <v>235</v>
      </c>
      <c r="D39" t="s">
        <v>336</v>
      </c>
      <c r="F39" s="4">
        <v>2.46</v>
      </c>
      <c r="G39" s="4">
        <v>2.65</v>
      </c>
      <c r="H39" s="4">
        <v>2</v>
      </c>
      <c r="I39" s="12" t="s">
        <v>150</v>
      </c>
      <c r="J39" s="18" t="s">
        <v>169</v>
      </c>
      <c r="K39" s="12" t="s">
        <v>20</v>
      </c>
      <c r="L39" s="12">
        <v>1.2787000000000001E-4</v>
      </c>
      <c r="M39" s="12">
        <v>1.3957999999999999E-4</v>
      </c>
      <c r="N39" s="12">
        <v>1.2328999999999999E-4</v>
      </c>
      <c r="O39" s="12">
        <v>1.2567000000000001E-4</v>
      </c>
      <c r="P39" s="12">
        <v>1.2635000000000001E-4</v>
      </c>
      <c r="Q39" s="12">
        <v>3.7532E-4</v>
      </c>
      <c r="R39" s="12">
        <v>2.6745000000000002E-4</v>
      </c>
      <c r="S39" s="12">
        <v>1.0656E-4</v>
      </c>
      <c r="T39" s="12">
        <v>3.3584000000000001E-4</v>
      </c>
      <c r="U39" s="12">
        <v>6.4276999999999997E-4</v>
      </c>
      <c r="V39" s="12">
        <v>4.4240000000000002E-4</v>
      </c>
      <c r="W39" s="12">
        <v>1.0851599999999999E-3</v>
      </c>
      <c r="X39" s="12">
        <v>0.40691093</v>
      </c>
      <c r="Y39" s="12">
        <v>0.44415753000000002</v>
      </c>
      <c r="Z39" s="12">
        <v>0.39234089</v>
      </c>
      <c r="AA39" s="12">
        <v>0.39989349000000002</v>
      </c>
      <c r="AB39" s="12">
        <v>0.40207169999999998</v>
      </c>
      <c r="AC39" s="12">
        <v>1.19430608</v>
      </c>
      <c r="AD39" s="12">
        <v>0.85106846000000003</v>
      </c>
      <c r="AE39" s="12">
        <v>0.33907615000000002</v>
      </c>
      <c r="AF39" s="12">
        <v>1.06869547</v>
      </c>
      <c r="AG39" s="12">
        <v>2.0453745400000001</v>
      </c>
      <c r="AH39" s="12">
        <v>1.4077716199999999</v>
      </c>
      <c r="AI39" s="12">
        <v>3.4531461600000002</v>
      </c>
      <c r="AJ39" s="12">
        <v>3182.13987</v>
      </c>
      <c r="AK39" s="31">
        <f>MEDIAN(0.124,0.0715,0.08,0.045,0.11015)</f>
        <v>0.08</v>
      </c>
      <c r="AL39">
        <v>8.33</v>
      </c>
      <c r="AM39" s="4">
        <v>5</v>
      </c>
      <c r="AN39" s="4" t="s">
        <v>115</v>
      </c>
      <c r="AO39" s="4" t="s">
        <v>121</v>
      </c>
      <c r="AP39" s="4"/>
      <c r="AQ39" s="4"/>
      <c r="AR39" s="4"/>
      <c r="AS39" s="4"/>
      <c r="AT39" s="4"/>
      <c r="AU39" s="4"/>
    </row>
    <row r="40" spans="1:47" ht="17">
      <c r="A40" t="s">
        <v>32</v>
      </c>
      <c r="B40" t="s">
        <v>234</v>
      </c>
      <c r="C40" t="s">
        <v>255</v>
      </c>
      <c r="D40" t="s">
        <v>337</v>
      </c>
      <c r="F40" s="4">
        <v>7</v>
      </c>
      <c r="G40" s="4">
        <v>7.49</v>
      </c>
      <c r="H40" s="4">
        <v>2</v>
      </c>
      <c r="I40" s="12" t="s">
        <v>150</v>
      </c>
      <c r="J40" s="18" t="s">
        <v>169</v>
      </c>
      <c r="K40" s="12" t="s">
        <v>32</v>
      </c>
      <c r="L40" s="12">
        <v>1.1323E-4</v>
      </c>
      <c r="M40" s="12">
        <v>1.2742E-4</v>
      </c>
      <c r="N40" s="12">
        <v>1.1712E-4</v>
      </c>
      <c r="O40" s="12">
        <v>1.1764000000000001E-4</v>
      </c>
      <c r="P40" s="12">
        <v>1.1678E-4</v>
      </c>
      <c r="Q40" s="12">
        <v>3.5154000000000001E-4</v>
      </c>
      <c r="R40" s="12">
        <v>2.4064999999999999E-4</v>
      </c>
      <c r="S40" s="12">
        <v>1.1318E-4</v>
      </c>
      <c r="T40" s="12">
        <v>3.4845999999999998E-4</v>
      </c>
      <c r="U40" s="12">
        <v>5.9219000000000003E-4</v>
      </c>
      <c r="V40" s="12">
        <v>4.6163999999999998E-4</v>
      </c>
      <c r="W40" s="12">
        <v>1.05383E-3</v>
      </c>
      <c r="X40" s="12">
        <v>0.41784211999999998</v>
      </c>
      <c r="Y40" s="12">
        <v>0.47022607999999999</v>
      </c>
      <c r="Z40" s="12">
        <v>0.43221922000000002</v>
      </c>
      <c r="AA40" s="12">
        <v>0.43410994000000003</v>
      </c>
      <c r="AB40" s="12">
        <v>0.4309653</v>
      </c>
      <c r="AC40" s="12">
        <v>1.29729446</v>
      </c>
      <c r="AD40" s="12">
        <v>0.88806819999999997</v>
      </c>
      <c r="AE40" s="12">
        <v>0.41766794000000002</v>
      </c>
      <c r="AF40" s="12">
        <v>1.2859416800000001</v>
      </c>
      <c r="AG40" s="12">
        <v>2.18536266</v>
      </c>
      <c r="AH40" s="12">
        <v>1.7036096199999999</v>
      </c>
      <c r="AI40" s="12">
        <v>3.8889722899999999</v>
      </c>
      <c r="AJ40" s="12">
        <v>3690.3075800000001</v>
      </c>
      <c r="AK40" s="31">
        <f>MEDIAN(0.124,0.0715,0.08,0.045,0.11015)</f>
        <v>0.08</v>
      </c>
      <c r="AL40">
        <v>7.67</v>
      </c>
      <c r="AM40" s="4">
        <v>5</v>
      </c>
      <c r="AN40" s="4" t="s">
        <v>115</v>
      </c>
      <c r="AO40" s="4" t="s">
        <v>118</v>
      </c>
      <c r="AP40" s="4"/>
      <c r="AQ40" s="4"/>
      <c r="AR40" s="4"/>
      <c r="AS40" s="4"/>
      <c r="AT40" s="4"/>
      <c r="AU40" s="4"/>
    </row>
    <row r="41" spans="1:47" ht="17">
      <c r="A41" t="s">
        <v>14</v>
      </c>
      <c r="B41" t="s">
        <v>174</v>
      </c>
      <c r="C41" t="s">
        <v>260</v>
      </c>
      <c r="D41" t="s">
        <v>261</v>
      </c>
      <c r="F41" s="4">
        <v>7.83</v>
      </c>
      <c r="G41" s="4">
        <v>11.75</v>
      </c>
      <c r="H41" s="4">
        <v>2</v>
      </c>
      <c r="I41" s="12" t="s">
        <v>150</v>
      </c>
      <c r="J41" s="18" t="s">
        <v>169</v>
      </c>
      <c r="K41" s="12" t="s">
        <v>14</v>
      </c>
      <c r="L41" s="12">
        <v>1.1352E-4</v>
      </c>
      <c r="M41" s="12">
        <v>1.2375999999999999E-4</v>
      </c>
      <c r="N41" s="12">
        <v>1.3101000000000001E-4</v>
      </c>
      <c r="O41" s="12">
        <v>1.3214999999999999E-4</v>
      </c>
      <c r="P41" s="12">
        <v>1.3306E-4</v>
      </c>
      <c r="Q41" s="12">
        <v>3.9622000000000002E-4</v>
      </c>
      <c r="R41" s="12">
        <v>2.3727000000000001E-4</v>
      </c>
      <c r="S41" s="12">
        <v>1.225E-4</v>
      </c>
      <c r="T41" s="12">
        <v>2.7831999999999998E-4</v>
      </c>
      <c r="U41" s="12">
        <v>6.3349000000000001E-4</v>
      </c>
      <c r="V41" s="12">
        <v>4.0081999999999997E-4</v>
      </c>
      <c r="W41" s="12">
        <v>1.0343100000000001E-3</v>
      </c>
      <c r="X41" s="12">
        <v>0.23803638999999999</v>
      </c>
      <c r="Y41" s="12">
        <v>0.25950445</v>
      </c>
      <c r="Z41" s="12">
        <v>0.27472638999999999</v>
      </c>
      <c r="AA41" s="12">
        <v>0.27710708000000001</v>
      </c>
      <c r="AB41" s="12">
        <v>0.27900469</v>
      </c>
      <c r="AC41" s="12">
        <v>0.83083817000000004</v>
      </c>
      <c r="AD41" s="12">
        <v>0.49754082999999999</v>
      </c>
      <c r="AE41" s="12">
        <v>0.25686320000000001</v>
      </c>
      <c r="AF41" s="12">
        <v>0.58360966000000003</v>
      </c>
      <c r="AG41" s="12">
        <v>1.328379</v>
      </c>
      <c r="AH41" s="12">
        <v>0.84047285999999999</v>
      </c>
      <c r="AI41" s="12">
        <v>2.1688518600000002</v>
      </c>
      <c r="AJ41" s="12">
        <v>2096.90969</v>
      </c>
      <c r="AK41" s="31">
        <f>MEDIAN(0.0775,0.5045,0.1,0.037,0.0567)</f>
        <v>7.7499999999999999E-2</v>
      </c>
      <c r="AL41">
        <v>11</v>
      </c>
      <c r="AM41" s="1">
        <v>8</v>
      </c>
      <c r="AN41" s="4" t="s">
        <v>115</v>
      </c>
      <c r="AO41" s="4" t="s">
        <v>121</v>
      </c>
      <c r="AP41" s="4"/>
      <c r="AQ41" s="4"/>
      <c r="AR41" s="4"/>
      <c r="AS41" s="4"/>
      <c r="AT41" s="4"/>
      <c r="AU41" s="4"/>
    </row>
    <row r="42" spans="1:47" ht="34">
      <c r="A42" t="s">
        <v>352</v>
      </c>
      <c r="B42" t="s">
        <v>385</v>
      </c>
      <c r="C42" t="s">
        <v>384</v>
      </c>
      <c r="D42" t="s">
        <v>383</v>
      </c>
      <c r="F42" t="s">
        <v>107</v>
      </c>
      <c r="G42" t="s">
        <v>107</v>
      </c>
      <c r="H42" t="s">
        <v>107</v>
      </c>
      <c r="I42" s="12" t="s">
        <v>150</v>
      </c>
      <c r="J42" s="19" t="s">
        <v>426</v>
      </c>
      <c r="K42" t="s">
        <v>107</v>
      </c>
      <c r="L42" t="s">
        <v>107</v>
      </c>
      <c r="M42" t="s">
        <v>107</v>
      </c>
      <c r="N42" t="s">
        <v>107</v>
      </c>
      <c r="O42" t="s">
        <v>107</v>
      </c>
      <c r="P42" t="s">
        <v>107</v>
      </c>
      <c r="Q42" t="s">
        <v>107</v>
      </c>
      <c r="R42" t="s">
        <v>107</v>
      </c>
      <c r="S42" t="s">
        <v>107</v>
      </c>
      <c r="T42" t="s">
        <v>107</v>
      </c>
      <c r="U42" t="s">
        <v>107</v>
      </c>
      <c r="V42" t="s">
        <v>107</v>
      </c>
      <c r="W42" t="s">
        <v>107</v>
      </c>
      <c r="X42" t="s">
        <v>107</v>
      </c>
      <c r="Y42" t="s">
        <v>107</v>
      </c>
      <c r="Z42" t="s">
        <v>107</v>
      </c>
      <c r="AA42" t="s">
        <v>107</v>
      </c>
      <c r="AB42" t="s">
        <v>107</v>
      </c>
      <c r="AC42" t="s">
        <v>107</v>
      </c>
      <c r="AD42" t="s">
        <v>107</v>
      </c>
      <c r="AE42" t="s">
        <v>107</v>
      </c>
      <c r="AF42" t="s">
        <v>107</v>
      </c>
      <c r="AG42" t="s">
        <v>107</v>
      </c>
      <c r="AH42" t="s">
        <v>107</v>
      </c>
      <c r="AI42" t="s">
        <v>107</v>
      </c>
      <c r="AJ42" t="s">
        <v>107</v>
      </c>
      <c r="AK42" s="31">
        <v>0.70599999999999996</v>
      </c>
      <c r="AL42" t="s">
        <v>428</v>
      </c>
      <c r="AM42" s="1" t="s">
        <v>428</v>
      </c>
      <c r="AN42" s="4" t="s">
        <v>115</v>
      </c>
      <c r="AO42" s="4" t="s">
        <v>118</v>
      </c>
      <c r="AP42" s="4"/>
      <c r="AQ42" s="4"/>
      <c r="AR42" s="4"/>
      <c r="AS42" s="4"/>
      <c r="AT42" s="4" t="s">
        <v>395</v>
      </c>
      <c r="AU42" s="4"/>
    </row>
    <row r="43" spans="1:47" ht="34">
      <c r="A43" t="s">
        <v>347</v>
      </c>
      <c r="B43" t="s">
        <v>373</v>
      </c>
      <c r="C43" t="s">
        <v>374</v>
      </c>
      <c r="D43" t="s">
        <v>372</v>
      </c>
      <c r="F43" t="s">
        <v>107</v>
      </c>
      <c r="G43" t="s">
        <v>107</v>
      </c>
      <c r="H43" t="s">
        <v>107</v>
      </c>
      <c r="I43" s="12" t="s">
        <v>150</v>
      </c>
      <c r="J43" s="19" t="s">
        <v>426</v>
      </c>
      <c r="K43" t="s">
        <v>107</v>
      </c>
      <c r="L43" t="s">
        <v>107</v>
      </c>
      <c r="M43" t="s">
        <v>107</v>
      </c>
      <c r="N43" t="s">
        <v>107</v>
      </c>
      <c r="O43" t="s">
        <v>107</v>
      </c>
      <c r="P43" t="s">
        <v>107</v>
      </c>
      <c r="Q43" t="s">
        <v>107</v>
      </c>
      <c r="R43" t="s">
        <v>107</v>
      </c>
      <c r="S43" t="s">
        <v>107</v>
      </c>
      <c r="T43" t="s">
        <v>107</v>
      </c>
      <c r="U43" t="s">
        <v>107</v>
      </c>
      <c r="V43" t="s">
        <v>107</v>
      </c>
      <c r="W43" t="s">
        <v>107</v>
      </c>
      <c r="X43" t="s">
        <v>107</v>
      </c>
      <c r="Y43" t="s">
        <v>107</v>
      </c>
      <c r="Z43" t="s">
        <v>107</v>
      </c>
      <c r="AA43" t="s">
        <v>107</v>
      </c>
      <c r="AB43" t="s">
        <v>107</v>
      </c>
      <c r="AC43" t="s">
        <v>107</v>
      </c>
      <c r="AD43" t="s">
        <v>107</v>
      </c>
      <c r="AE43" t="s">
        <v>107</v>
      </c>
      <c r="AF43" t="s">
        <v>107</v>
      </c>
      <c r="AG43" t="s">
        <v>107</v>
      </c>
      <c r="AH43" t="s">
        <v>107</v>
      </c>
      <c r="AI43" t="s">
        <v>107</v>
      </c>
      <c r="AJ43" t="s">
        <v>107</v>
      </c>
      <c r="AK43" s="30">
        <f>MEDIAN(0.0274,0.0341,0.304,0.27,0.081,0.298,0.315,0.12,0.126)</f>
        <v>0.126</v>
      </c>
      <c r="AL43" t="s">
        <v>428</v>
      </c>
      <c r="AM43" s="1" t="s">
        <v>428</v>
      </c>
      <c r="AN43" s="4" t="s">
        <v>115</v>
      </c>
      <c r="AO43" s="4" t="s">
        <v>118</v>
      </c>
      <c r="AP43" s="4"/>
      <c r="AQ43" s="4"/>
      <c r="AR43" s="4"/>
      <c r="AS43" s="4"/>
      <c r="AT43" s="4"/>
      <c r="AU43" s="4"/>
    </row>
    <row r="44" spans="1:47" ht="34">
      <c r="A44" t="s">
        <v>348</v>
      </c>
      <c r="B44" t="s">
        <v>373</v>
      </c>
      <c r="C44" t="s">
        <v>375</v>
      </c>
      <c r="D44" t="s">
        <v>378</v>
      </c>
      <c r="F44" t="s">
        <v>107</v>
      </c>
      <c r="G44" t="s">
        <v>107</v>
      </c>
      <c r="H44" t="s">
        <v>107</v>
      </c>
      <c r="I44" s="12" t="s">
        <v>150</v>
      </c>
      <c r="J44" s="19" t="s">
        <v>426</v>
      </c>
      <c r="K44" t="s">
        <v>107</v>
      </c>
      <c r="L44" t="s">
        <v>107</v>
      </c>
      <c r="M44" t="s">
        <v>107</v>
      </c>
      <c r="N44" t="s">
        <v>107</v>
      </c>
      <c r="O44" t="s">
        <v>107</v>
      </c>
      <c r="P44" t="s">
        <v>107</v>
      </c>
      <c r="Q44" t="s">
        <v>107</v>
      </c>
      <c r="R44" t="s">
        <v>107</v>
      </c>
      <c r="S44" t="s">
        <v>107</v>
      </c>
      <c r="T44" t="s">
        <v>107</v>
      </c>
      <c r="U44" t="s">
        <v>107</v>
      </c>
      <c r="V44" t="s">
        <v>107</v>
      </c>
      <c r="W44" t="s">
        <v>107</v>
      </c>
      <c r="X44" t="s">
        <v>107</v>
      </c>
      <c r="Y44" t="s">
        <v>107</v>
      </c>
      <c r="Z44" t="s">
        <v>107</v>
      </c>
      <c r="AA44" t="s">
        <v>107</v>
      </c>
      <c r="AB44" t="s">
        <v>107</v>
      </c>
      <c r="AC44" t="s">
        <v>107</v>
      </c>
      <c r="AD44" t="s">
        <v>107</v>
      </c>
      <c r="AE44" t="s">
        <v>107</v>
      </c>
      <c r="AF44" t="s">
        <v>107</v>
      </c>
      <c r="AG44" t="s">
        <v>107</v>
      </c>
      <c r="AH44" t="s">
        <v>107</v>
      </c>
      <c r="AI44" t="s">
        <v>107</v>
      </c>
      <c r="AJ44" t="s">
        <v>107</v>
      </c>
      <c r="AK44" s="31">
        <f>MEDIAN(0.0274,0.0341,0.304,0.27,0.081,0.298,0.315,0.12,0.126)</f>
        <v>0.126</v>
      </c>
      <c r="AL44" t="s">
        <v>428</v>
      </c>
      <c r="AM44" s="1" t="s">
        <v>428</v>
      </c>
      <c r="AN44" s="4" t="s">
        <v>115</v>
      </c>
      <c r="AO44" s="4" t="s">
        <v>118</v>
      </c>
      <c r="AP44" s="4"/>
      <c r="AQ44" s="4"/>
      <c r="AR44" s="4"/>
      <c r="AS44" s="4"/>
      <c r="AT44" s="4"/>
      <c r="AU44" s="4"/>
    </row>
    <row r="45" spans="1:47" ht="34">
      <c r="A45" t="s">
        <v>349</v>
      </c>
      <c r="B45" t="s">
        <v>373</v>
      </c>
      <c r="C45" t="s">
        <v>377</v>
      </c>
      <c r="D45" t="s">
        <v>376</v>
      </c>
      <c r="F45" t="s">
        <v>107</v>
      </c>
      <c r="G45" t="s">
        <v>107</v>
      </c>
      <c r="H45" t="s">
        <v>107</v>
      </c>
      <c r="I45" s="12" t="s">
        <v>150</v>
      </c>
      <c r="J45" s="19" t="s">
        <v>426</v>
      </c>
      <c r="K45" t="s">
        <v>107</v>
      </c>
      <c r="L45" t="s">
        <v>107</v>
      </c>
      <c r="M45" t="s">
        <v>107</v>
      </c>
      <c r="N45" t="s">
        <v>107</v>
      </c>
      <c r="O45" t="s">
        <v>107</v>
      </c>
      <c r="P45" t="s">
        <v>107</v>
      </c>
      <c r="Q45" t="s">
        <v>107</v>
      </c>
      <c r="R45" t="s">
        <v>107</v>
      </c>
      <c r="S45" t="s">
        <v>107</v>
      </c>
      <c r="T45" t="s">
        <v>107</v>
      </c>
      <c r="U45" t="s">
        <v>107</v>
      </c>
      <c r="V45" t="s">
        <v>107</v>
      </c>
      <c r="W45" t="s">
        <v>107</v>
      </c>
      <c r="X45" t="s">
        <v>107</v>
      </c>
      <c r="Y45" t="s">
        <v>107</v>
      </c>
      <c r="Z45" t="s">
        <v>107</v>
      </c>
      <c r="AA45" t="s">
        <v>107</v>
      </c>
      <c r="AB45" t="s">
        <v>107</v>
      </c>
      <c r="AC45" t="s">
        <v>107</v>
      </c>
      <c r="AD45" t="s">
        <v>107</v>
      </c>
      <c r="AE45" t="s">
        <v>107</v>
      </c>
      <c r="AF45" t="s">
        <v>107</v>
      </c>
      <c r="AG45" t="s">
        <v>107</v>
      </c>
      <c r="AH45" t="s">
        <v>107</v>
      </c>
      <c r="AI45" t="s">
        <v>107</v>
      </c>
      <c r="AJ45" t="s">
        <v>107</v>
      </c>
      <c r="AK45" s="31">
        <f>MEDIAN(0.0274,0.0341,0.304,0.27,0.081,0.298,0.315,0.12,0.126)</f>
        <v>0.126</v>
      </c>
      <c r="AL45" t="s">
        <v>428</v>
      </c>
      <c r="AM45" s="1" t="s">
        <v>428</v>
      </c>
      <c r="AN45" s="4" t="s">
        <v>115</v>
      </c>
      <c r="AO45" s="4" t="s">
        <v>118</v>
      </c>
      <c r="AP45" s="4"/>
      <c r="AQ45" s="4"/>
      <c r="AR45" s="4"/>
      <c r="AS45" s="4"/>
      <c r="AT45" s="4"/>
      <c r="AU45" s="4"/>
    </row>
    <row r="46" spans="1:47" ht="34">
      <c r="A46" t="s">
        <v>350</v>
      </c>
      <c r="B46" t="s">
        <v>373</v>
      </c>
      <c r="C46" t="s">
        <v>379</v>
      </c>
      <c r="D46" t="s">
        <v>380</v>
      </c>
      <c r="F46" t="s">
        <v>107</v>
      </c>
      <c r="G46" t="s">
        <v>107</v>
      </c>
      <c r="H46" t="s">
        <v>107</v>
      </c>
      <c r="I46" s="12" t="s">
        <v>150</v>
      </c>
      <c r="J46" s="19" t="s">
        <v>426</v>
      </c>
      <c r="K46" t="s">
        <v>107</v>
      </c>
      <c r="L46" t="s">
        <v>107</v>
      </c>
      <c r="M46" t="s">
        <v>107</v>
      </c>
      <c r="N46" t="s">
        <v>107</v>
      </c>
      <c r="O46" t="s">
        <v>107</v>
      </c>
      <c r="P46" t="s">
        <v>107</v>
      </c>
      <c r="Q46" t="s">
        <v>107</v>
      </c>
      <c r="R46" t="s">
        <v>107</v>
      </c>
      <c r="S46" t="s">
        <v>107</v>
      </c>
      <c r="T46" t="s">
        <v>107</v>
      </c>
      <c r="U46" t="s">
        <v>107</v>
      </c>
      <c r="V46" t="s">
        <v>107</v>
      </c>
      <c r="W46" t="s">
        <v>107</v>
      </c>
      <c r="X46" t="s">
        <v>107</v>
      </c>
      <c r="Y46" t="s">
        <v>107</v>
      </c>
      <c r="Z46" t="s">
        <v>107</v>
      </c>
      <c r="AA46" t="s">
        <v>107</v>
      </c>
      <c r="AB46" t="s">
        <v>107</v>
      </c>
      <c r="AC46" t="s">
        <v>107</v>
      </c>
      <c r="AD46" t="s">
        <v>107</v>
      </c>
      <c r="AE46" t="s">
        <v>107</v>
      </c>
      <c r="AF46" t="s">
        <v>107</v>
      </c>
      <c r="AG46" t="s">
        <v>107</v>
      </c>
      <c r="AH46" t="s">
        <v>107</v>
      </c>
      <c r="AI46" t="s">
        <v>107</v>
      </c>
      <c r="AJ46" t="s">
        <v>107</v>
      </c>
      <c r="AK46" s="31">
        <f>MEDIAN(0.0274,0.0341,0.304,0.27,0.081,0.298,0.315,0.12,0.126)</f>
        <v>0.126</v>
      </c>
      <c r="AL46" t="s">
        <v>428</v>
      </c>
      <c r="AM46" s="1" t="s">
        <v>428</v>
      </c>
      <c r="AN46" s="4" t="s">
        <v>115</v>
      </c>
      <c r="AO46" s="4" t="s">
        <v>118</v>
      </c>
      <c r="AP46" s="4"/>
      <c r="AQ46" s="4"/>
      <c r="AR46" s="4"/>
      <c r="AS46" s="4"/>
      <c r="AT46" s="4"/>
      <c r="AU46" s="4"/>
    </row>
    <row r="47" spans="1:47" ht="34">
      <c r="A47" t="s">
        <v>351</v>
      </c>
      <c r="B47" t="s">
        <v>373</v>
      </c>
      <c r="C47" t="s">
        <v>381</v>
      </c>
      <c r="D47" t="s">
        <v>382</v>
      </c>
      <c r="F47" t="s">
        <v>107</v>
      </c>
      <c r="G47" t="s">
        <v>107</v>
      </c>
      <c r="H47" t="s">
        <v>107</v>
      </c>
      <c r="I47" s="12" t="s">
        <v>150</v>
      </c>
      <c r="J47" s="19" t="s">
        <v>426</v>
      </c>
      <c r="K47" t="s">
        <v>107</v>
      </c>
      <c r="L47" t="s">
        <v>107</v>
      </c>
      <c r="M47" t="s">
        <v>107</v>
      </c>
      <c r="N47" t="s">
        <v>107</v>
      </c>
      <c r="O47" t="s">
        <v>107</v>
      </c>
      <c r="P47" t="s">
        <v>107</v>
      </c>
      <c r="Q47" t="s">
        <v>107</v>
      </c>
      <c r="R47" t="s">
        <v>107</v>
      </c>
      <c r="S47" t="s">
        <v>107</v>
      </c>
      <c r="T47" t="s">
        <v>107</v>
      </c>
      <c r="U47" t="s">
        <v>107</v>
      </c>
      <c r="V47" t="s">
        <v>107</v>
      </c>
      <c r="W47" t="s">
        <v>107</v>
      </c>
      <c r="X47" t="s">
        <v>107</v>
      </c>
      <c r="Y47" t="s">
        <v>107</v>
      </c>
      <c r="Z47" t="s">
        <v>107</v>
      </c>
      <c r="AA47" t="s">
        <v>107</v>
      </c>
      <c r="AB47" t="s">
        <v>107</v>
      </c>
      <c r="AC47" t="s">
        <v>107</v>
      </c>
      <c r="AD47" t="s">
        <v>107</v>
      </c>
      <c r="AE47" t="s">
        <v>107</v>
      </c>
      <c r="AF47" t="s">
        <v>107</v>
      </c>
      <c r="AG47" t="s">
        <v>107</v>
      </c>
      <c r="AH47" t="s">
        <v>107</v>
      </c>
      <c r="AI47" t="s">
        <v>107</v>
      </c>
      <c r="AJ47" t="s">
        <v>107</v>
      </c>
      <c r="AK47" s="31">
        <f>MEDIAN(0.0274,0.0341,0.304,0.27,0.081,0.298,0.315,0.12,0.126)</f>
        <v>0.126</v>
      </c>
      <c r="AL47" t="s">
        <v>428</v>
      </c>
      <c r="AM47" s="1" t="s">
        <v>428</v>
      </c>
      <c r="AN47" s="4" t="s">
        <v>115</v>
      </c>
      <c r="AO47" s="4" t="s">
        <v>118</v>
      </c>
      <c r="AP47" s="4"/>
      <c r="AQ47" s="4"/>
      <c r="AR47" s="4"/>
      <c r="AS47" s="4"/>
      <c r="AT47" s="4"/>
      <c r="AU47" s="4"/>
    </row>
    <row r="48" spans="1:47" ht="34">
      <c r="A48" t="s">
        <v>353</v>
      </c>
      <c r="B48" t="s">
        <v>346</v>
      </c>
      <c r="C48" t="s">
        <v>387</v>
      </c>
      <c r="D48" t="s">
        <v>386</v>
      </c>
      <c r="F48" t="s">
        <v>107</v>
      </c>
      <c r="G48" t="s">
        <v>107</v>
      </c>
      <c r="H48" t="s">
        <v>107</v>
      </c>
      <c r="I48" s="12" t="s">
        <v>150</v>
      </c>
      <c r="J48" s="19" t="s">
        <v>426</v>
      </c>
      <c r="K48" t="s">
        <v>107</v>
      </c>
      <c r="L48" t="s">
        <v>107</v>
      </c>
      <c r="M48" t="s">
        <v>107</v>
      </c>
      <c r="N48" t="s">
        <v>107</v>
      </c>
      <c r="O48" t="s">
        <v>107</v>
      </c>
      <c r="P48" t="s">
        <v>107</v>
      </c>
      <c r="Q48" t="s">
        <v>107</v>
      </c>
      <c r="R48" t="s">
        <v>107</v>
      </c>
      <c r="S48" t="s">
        <v>107</v>
      </c>
      <c r="T48" t="s">
        <v>107</v>
      </c>
      <c r="U48" t="s">
        <v>107</v>
      </c>
      <c r="V48" t="s">
        <v>107</v>
      </c>
      <c r="W48" t="s">
        <v>107</v>
      </c>
      <c r="X48" t="s">
        <v>107</v>
      </c>
      <c r="Y48" t="s">
        <v>107</v>
      </c>
      <c r="Z48" t="s">
        <v>107</v>
      </c>
      <c r="AA48" t="s">
        <v>107</v>
      </c>
      <c r="AB48" t="s">
        <v>107</v>
      </c>
      <c r="AC48" t="s">
        <v>107</v>
      </c>
      <c r="AD48" t="s">
        <v>107</v>
      </c>
      <c r="AE48" t="s">
        <v>107</v>
      </c>
      <c r="AF48" t="s">
        <v>107</v>
      </c>
      <c r="AG48" t="s">
        <v>107</v>
      </c>
      <c r="AH48" t="s">
        <v>107</v>
      </c>
      <c r="AI48" t="s">
        <v>107</v>
      </c>
      <c r="AJ48" t="s">
        <v>107</v>
      </c>
      <c r="AK48" s="32">
        <f>MEDIAN(0.0125,0.02,0.02)</f>
        <v>0.02</v>
      </c>
      <c r="AL48" t="s">
        <v>428</v>
      </c>
      <c r="AM48" s="1" t="s">
        <v>428</v>
      </c>
      <c r="AN48" s="4" t="s">
        <v>117</v>
      </c>
      <c r="AO48" s="4" t="s">
        <v>118</v>
      </c>
      <c r="AP48" s="4"/>
      <c r="AQ48" s="4"/>
      <c r="AR48" s="4"/>
      <c r="AS48" s="4"/>
      <c r="AT48" s="4"/>
      <c r="AU48" s="4"/>
    </row>
    <row r="49" spans="1:47" ht="17">
      <c r="A49" t="s">
        <v>52</v>
      </c>
      <c r="B49" t="s">
        <v>201</v>
      </c>
      <c r="C49" t="s">
        <v>224</v>
      </c>
      <c r="D49" t="s">
        <v>225</v>
      </c>
      <c r="F49" s="4">
        <v>1.21</v>
      </c>
      <c r="G49" s="4">
        <v>40.85</v>
      </c>
      <c r="H49" s="4">
        <v>2</v>
      </c>
      <c r="I49" s="12" t="s">
        <v>150</v>
      </c>
      <c r="J49" s="18" t="s">
        <v>169</v>
      </c>
      <c r="K49" t="s">
        <v>107</v>
      </c>
      <c r="L49" t="s">
        <v>107</v>
      </c>
      <c r="M49" t="s">
        <v>107</v>
      </c>
      <c r="N49" t="s">
        <v>107</v>
      </c>
      <c r="O49" t="s">
        <v>107</v>
      </c>
      <c r="P49" t="s">
        <v>107</v>
      </c>
      <c r="Q49" t="s">
        <v>107</v>
      </c>
      <c r="R49" t="s">
        <v>107</v>
      </c>
      <c r="S49" t="s">
        <v>107</v>
      </c>
      <c r="T49" t="s">
        <v>107</v>
      </c>
      <c r="U49" t="s">
        <v>107</v>
      </c>
      <c r="V49" t="s">
        <v>107</v>
      </c>
      <c r="W49" t="s">
        <v>107</v>
      </c>
      <c r="X49" t="s">
        <v>107</v>
      </c>
      <c r="Y49" t="s">
        <v>107</v>
      </c>
      <c r="Z49" t="s">
        <v>107</v>
      </c>
      <c r="AA49" t="s">
        <v>107</v>
      </c>
      <c r="AB49" t="s">
        <v>107</v>
      </c>
      <c r="AC49" t="s">
        <v>107</v>
      </c>
      <c r="AD49" t="s">
        <v>107</v>
      </c>
      <c r="AE49" t="s">
        <v>107</v>
      </c>
      <c r="AF49" t="s">
        <v>107</v>
      </c>
      <c r="AG49" t="s">
        <v>107</v>
      </c>
      <c r="AH49" t="s">
        <v>107</v>
      </c>
      <c r="AI49" t="s">
        <v>107</v>
      </c>
      <c r="AJ49" t="s">
        <v>107</v>
      </c>
      <c r="AK49" s="31">
        <f>MEDIAN(0.18,0.42)</f>
        <v>0.3</v>
      </c>
      <c r="AL49">
        <v>7</v>
      </c>
      <c r="AM49" s="1">
        <v>9</v>
      </c>
      <c r="AN49" s="4" t="s">
        <v>115</v>
      </c>
      <c r="AO49" s="4" t="s">
        <v>122</v>
      </c>
      <c r="AP49" s="4"/>
      <c r="AQ49" s="4"/>
      <c r="AR49" s="4"/>
      <c r="AS49" s="4"/>
      <c r="AT49" s="4" t="s">
        <v>395</v>
      </c>
      <c r="AU49" s="4"/>
    </row>
    <row r="50" spans="1:47" ht="17">
      <c r="A50" t="s">
        <v>91</v>
      </c>
      <c r="B50" t="s">
        <v>201</v>
      </c>
      <c r="C50" t="s">
        <v>222</v>
      </c>
      <c r="D50" t="s">
        <v>223</v>
      </c>
      <c r="F50" s="4">
        <v>1.06</v>
      </c>
      <c r="G50" s="4">
        <v>1.06</v>
      </c>
      <c r="H50" s="4">
        <v>2</v>
      </c>
      <c r="I50" s="12" t="s">
        <v>150</v>
      </c>
      <c r="J50" s="18" t="s">
        <v>169</v>
      </c>
      <c r="K50" t="s">
        <v>107</v>
      </c>
      <c r="L50" t="s">
        <v>107</v>
      </c>
      <c r="M50" t="s">
        <v>107</v>
      </c>
      <c r="N50" t="s">
        <v>107</v>
      </c>
      <c r="O50" t="s">
        <v>107</v>
      </c>
      <c r="P50" t="s">
        <v>107</v>
      </c>
      <c r="Q50" t="s">
        <v>107</v>
      </c>
      <c r="R50" t="s">
        <v>107</v>
      </c>
      <c r="S50" t="s">
        <v>107</v>
      </c>
      <c r="T50" t="s">
        <v>107</v>
      </c>
      <c r="U50" t="s">
        <v>107</v>
      </c>
      <c r="V50" t="s">
        <v>107</v>
      </c>
      <c r="W50" t="s">
        <v>107</v>
      </c>
      <c r="X50" t="s">
        <v>107</v>
      </c>
      <c r="Y50" t="s">
        <v>107</v>
      </c>
      <c r="Z50" t="s">
        <v>107</v>
      </c>
      <c r="AA50" t="s">
        <v>107</v>
      </c>
      <c r="AB50" t="s">
        <v>107</v>
      </c>
      <c r="AC50" t="s">
        <v>107</v>
      </c>
      <c r="AD50" t="s">
        <v>107</v>
      </c>
      <c r="AE50" t="s">
        <v>107</v>
      </c>
      <c r="AF50" t="s">
        <v>107</v>
      </c>
      <c r="AG50" t="s">
        <v>107</v>
      </c>
      <c r="AH50" t="s">
        <v>107</v>
      </c>
      <c r="AI50" t="s">
        <v>107</v>
      </c>
      <c r="AJ50" t="s">
        <v>107</v>
      </c>
      <c r="AK50" s="31">
        <f>MEDIAN(0.02,0.347,0.273)</f>
        <v>0.27300000000000002</v>
      </c>
      <c r="AL50">
        <v>7</v>
      </c>
      <c r="AM50" s="1">
        <v>9</v>
      </c>
      <c r="AN50" s="4" t="s">
        <v>115</v>
      </c>
      <c r="AO50" s="4" t="s">
        <v>121</v>
      </c>
      <c r="AP50" s="4"/>
      <c r="AQ50" s="4"/>
      <c r="AR50" s="4"/>
      <c r="AS50" s="4"/>
      <c r="AT50" s="4"/>
      <c r="AU50" s="4"/>
    </row>
    <row r="51" spans="1:47" ht="17">
      <c r="A51" t="s">
        <v>86</v>
      </c>
      <c r="B51" t="s">
        <v>174</v>
      </c>
      <c r="C51" t="s">
        <v>226</v>
      </c>
      <c r="D51" t="s">
        <v>227</v>
      </c>
      <c r="F51" s="4">
        <v>1.27</v>
      </c>
      <c r="G51" s="4">
        <v>1.91</v>
      </c>
      <c r="H51" s="4">
        <v>2</v>
      </c>
      <c r="I51" s="12" t="s">
        <v>150</v>
      </c>
      <c r="J51" s="18" t="s">
        <v>169</v>
      </c>
      <c r="K51" t="s">
        <v>107</v>
      </c>
      <c r="L51" t="s">
        <v>107</v>
      </c>
      <c r="M51" t="s">
        <v>107</v>
      </c>
      <c r="N51" t="s">
        <v>107</v>
      </c>
      <c r="O51" t="s">
        <v>107</v>
      </c>
      <c r="P51" t="s">
        <v>107</v>
      </c>
      <c r="Q51" t="s">
        <v>107</v>
      </c>
      <c r="R51" t="s">
        <v>107</v>
      </c>
      <c r="S51" t="s">
        <v>107</v>
      </c>
      <c r="T51" t="s">
        <v>107</v>
      </c>
      <c r="U51" t="s">
        <v>107</v>
      </c>
      <c r="V51" t="s">
        <v>107</v>
      </c>
      <c r="W51" t="s">
        <v>107</v>
      </c>
      <c r="X51" t="s">
        <v>107</v>
      </c>
      <c r="Y51" t="s">
        <v>107</v>
      </c>
      <c r="Z51" t="s">
        <v>107</v>
      </c>
      <c r="AA51" t="s">
        <v>107</v>
      </c>
      <c r="AB51" t="s">
        <v>107</v>
      </c>
      <c r="AC51" t="s">
        <v>107</v>
      </c>
      <c r="AD51" t="s">
        <v>107</v>
      </c>
      <c r="AE51" t="s">
        <v>107</v>
      </c>
      <c r="AF51" t="s">
        <v>107</v>
      </c>
      <c r="AG51" t="s">
        <v>107</v>
      </c>
      <c r="AH51" t="s">
        <v>107</v>
      </c>
      <c r="AI51" t="s">
        <v>107</v>
      </c>
      <c r="AJ51" t="s">
        <v>107</v>
      </c>
      <c r="AK51" s="31">
        <f>MEDIAN(0.0775,0.5045,0.1,0.037,0.0567)</f>
        <v>7.7499999999999999E-2</v>
      </c>
      <c r="AL51">
        <v>9</v>
      </c>
      <c r="AM51" s="1">
        <v>9</v>
      </c>
      <c r="AN51" s="4" t="s">
        <v>115</v>
      </c>
      <c r="AO51" s="4" t="s">
        <v>118</v>
      </c>
      <c r="AP51" s="4"/>
      <c r="AQ51" s="4"/>
      <c r="AR51" s="4"/>
      <c r="AS51" s="4"/>
      <c r="AT51" s="4"/>
      <c r="AU51" s="4"/>
    </row>
    <row r="52" spans="1:47" ht="15" customHeight="1">
      <c r="A52" t="s">
        <v>82</v>
      </c>
      <c r="B52" t="s">
        <v>174</v>
      </c>
      <c r="C52" t="s">
        <v>238</v>
      </c>
      <c r="D52" t="s">
        <v>239</v>
      </c>
      <c r="F52" s="4">
        <v>2.96</v>
      </c>
      <c r="G52" s="4">
        <v>6.75</v>
      </c>
      <c r="H52" s="4">
        <v>2</v>
      </c>
      <c r="I52" s="12" t="s">
        <v>150</v>
      </c>
      <c r="J52" s="18" t="s">
        <v>169</v>
      </c>
      <c r="K52" t="s">
        <v>107</v>
      </c>
      <c r="L52" t="s">
        <v>107</v>
      </c>
      <c r="M52" t="s">
        <v>107</v>
      </c>
      <c r="N52" t="s">
        <v>107</v>
      </c>
      <c r="O52" t="s">
        <v>107</v>
      </c>
      <c r="P52" t="s">
        <v>107</v>
      </c>
      <c r="Q52" t="s">
        <v>107</v>
      </c>
      <c r="R52" t="s">
        <v>107</v>
      </c>
      <c r="S52" t="s">
        <v>107</v>
      </c>
      <c r="T52" t="s">
        <v>107</v>
      </c>
      <c r="U52" t="s">
        <v>107</v>
      </c>
      <c r="V52" t="s">
        <v>107</v>
      </c>
      <c r="W52" t="s">
        <v>107</v>
      </c>
      <c r="X52" t="s">
        <v>107</v>
      </c>
      <c r="Y52" t="s">
        <v>107</v>
      </c>
      <c r="Z52" t="s">
        <v>107</v>
      </c>
      <c r="AA52" t="s">
        <v>107</v>
      </c>
      <c r="AB52" t="s">
        <v>107</v>
      </c>
      <c r="AC52" t="s">
        <v>107</v>
      </c>
      <c r="AD52" t="s">
        <v>107</v>
      </c>
      <c r="AE52" t="s">
        <v>107</v>
      </c>
      <c r="AF52" t="s">
        <v>107</v>
      </c>
      <c r="AG52" t="s">
        <v>107</v>
      </c>
      <c r="AH52" t="s">
        <v>107</v>
      </c>
      <c r="AI52" t="s">
        <v>107</v>
      </c>
      <c r="AJ52" t="s">
        <v>107</v>
      </c>
      <c r="AK52" s="31">
        <f>MEDIAN(0.0775,0.5045,0.1,0.037,0.0567)</f>
        <v>7.7499999999999999E-2</v>
      </c>
      <c r="AL52">
        <v>11</v>
      </c>
      <c r="AM52" s="1">
        <v>8</v>
      </c>
      <c r="AN52" s="4" t="s">
        <v>115</v>
      </c>
      <c r="AO52" s="4" t="s">
        <v>121</v>
      </c>
      <c r="AP52" s="4"/>
      <c r="AQ52" s="4"/>
      <c r="AR52" s="4"/>
      <c r="AS52" s="4"/>
      <c r="AT52" s="4"/>
      <c r="AU52" s="4"/>
    </row>
    <row r="53" spans="1:47" ht="17">
      <c r="A53" t="s">
        <v>88</v>
      </c>
      <c r="B53" t="s">
        <v>174</v>
      </c>
      <c r="C53" t="s">
        <v>208</v>
      </c>
      <c r="D53" t="s">
        <v>209</v>
      </c>
      <c r="E53" t="s">
        <v>362</v>
      </c>
      <c r="F53" s="4">
        <v>0.4</v>
      </c>
      <c r="G53" s="4">
        <v>19.260000000000002</v>
      </c>
      <c r="H53" s="4">
        <v>2</v>
      </c>
      <c r="I53" s="12" t="s">
        <v>150</v>
      </c>
      <c r="J53" s="18" t="s">
        <v>169</v>
      </c>
      <c r="K53" t="s">
        <v>107</v>
      </c>
      <c r="L53" t="s">
        <v>107</v>
      </c>
      <c r="M53" t="s">
        <v>107</v>
      </c>
      <c r="N53" t="s">
        <v>107</v>
      </c>
      <c r="O53" t="s">
        <v>107</v>
      </c>
      <c r="P53" t="s">
        <v>107</v>
      </c>
      <c r="Q53" t="s">
        <v>107</v>
      </c>
      <c r="R53" t="s">
        <v>107</v>
      </c>
      <c r="S53" t="s">
        <v>107</v>
      </c>
      <c r="T53" t="s">
        <v>107</v>
      </c>
      <c r="U53" t="s">
        <v>107</v>
      </c>
      <c r="V53" t="s">
        <v>107</v>
      </c>
      <c r="W53" t="s">
        <v>107</v>
      </c>
      <c r="X53" t="s">
        <v>107</v>
      </c>
      <c r="Y53" t="s">
        <v>107</v>
      </c>
      <c r="Z53" t="s">
        <v>107</v>
      </c>
      <c r="AA53" t="s">
        <v>107</v>
      </c>
      <c r="AB53" t="s">
        <v>107</v>
      </c>
      <c r="AC53" t="s">
        <v>107</v>
      </c>
      <c r="AD53" t="s">
        <v>107</v>
      </c>
      <c r="AE53" t="s">
        <v>107</v>
      </c>
      <c r="AF53" t="s">
        <v>107</v>
      </c>
      <c r="AG53" t="s">
        <v>107</v>
      </c>
      <c r="AH53" t="s">
        <v>107</v>
      </c>
      <c r="AI53" t="s">
        <v>107</v>
      </c>
      <c r="AJ53" t="s">
        <v>107</v>
      </c>
      <c r="AK53" s="31">
        <f>MEDIAN(0.036,0.1,0.048,0.06)</f>
        <v>5.3999999999999999E-2</v>
      </c>
      <c r="AL53">
        <v>8.33</v>
      </c>
      <c r="AM53" s="1">
        <v>8</v>
      </c>
      <c r="AN53" s="1" t="s">
        <v>115</v>
      </c>
      <c r="AO53" s="1" t="s">
        <v>118</v>
      </c>
      <c r="AP53" s="1" t="s">
        <v>123</v>
      </c>
      <c r="AQ53" s="1" t="s">
        <v>123</v>
      </c>
      <c r="AR53" s="1"/>
      <c r="AS53" s="1"/>
      <c r="AT53" s="1" t="s">
        <v>398</v>
      </c>
      <c r="AU53" s="1"/>
    </row>
    <row r="54" spans="1:47" ht="17">
      <c r="A54" t="s">
        <v>93</v>
      </c>
      <c r="B54" t="s">
        <v>197</v>
      </c>
      <c r="C54" t="s">
        <v>212</v>
      </c>
      <c r="D54" t="s">
        <v>213</v>
      </c>
      <c r="F54" s="4">
        <v>0.47</v>
      </c>
      <c r="G54" s="4">
        <v>4.9400000000000004</v>
      </c>
      <c r="H54" s="4">
        <v>2</v>
      </c>
      <c r="I54" s="12" t="s">
        <v>150</v>
      </c>
      <c r="J54" s="18" t="s">
        <v>169</v>
      </c>
      <c r="K54" t="s">
        <v>107</v>
      </c>
      <c r="L54" t="s">
        <v>107</v>
      </c>
      <c r="M54" t="s">
        <v>107</v>
      </c>
      <c r="N54" t="s">
        <v>107</v>
      </c>
      <c r="O54" t="s">
        <v>107</v>
      </c>
      <c r="P54" t="s">
        <v>107</v>
      </c>
      <c r="Q54" t="s">
        <v>107</v>
      </c>
      <c r="R54" t="s">
        <v>107</v>
      </c>
      <c r="S54" t="s">
        <v>107</v>
      </c>
      <c r="T54" t="s">
        <v>107</v>
      </c>
      <c r="U54" t="s">
        <v>107</v>
      </c>
      <c r="V54" t="s">
        <v>107</v>
      </c>
      <c r="W54" t="s">
        <v>107</v>
      </c>
      <c r="X54" t="s">
        <v>107</v>
      </c>
      <c r="Y54" t="s">
        <v>107</v>
      </c>
      <c r="Z54" t="s">
        <v>107</v>
      </c>
      <c r="AA54" t="s">
        <v>107</v>
      </c>
      <c r="AB54" t="s">
        <v>107</v>
      </c>
      <c r="AC54" t="s">
        <v>107</v>
      </c>
      <c r="AD54" t="s">
        <v>107</v>
      </c>
      <c r="AE54" t="s">
        <v>107</v>
      </c>
      <c r="AF54" t="s">
        <v>107</v>
      </c>
      <c r="AG54" t="s">
        <v>107</v>
      </c>
      <c r="AH54" t="s">
        <v>107</v>
      </c>
      <c r="AI54" t="s">
        <v>107</v>
      </c>
      <c r="AJ54" t="s">
        <v>107</v>
      </c>
      <c r="AK54" s="35">
        <f>MEDIAN(0.04,0.1,0.02)</f>
        <v>0.04</v>
      </c>
      <c r="AL54">
        <v>6.33</v>
      </c>
      <c r="AM54" s="1">
        <v>8</v>
      </c>
      <c r="AN54" s="4" t="s">
        <v>115</v>
      </c>
      <c r="AO54" s="4" t="s">
        <v>122</v>
      </c>
      <c r="AP54" s="4"/>
      <c r="AQ54" s="4"/>
      <c r="AR54" s="4"/>
      <c r="AS54" s="4"/>
      <c r="AT54" s="4"/>
      <c r="AU54" s="4"/>
    </row>
    <row r="55" spans="1:47" ht="17">
      <c r="A55" t="s">
        <v>96</v>
      </c>
      <c r="B55" t="s">
        <v>197</v>
      </c>
      <c r="C55" t="s">
        <v>218</v>
      </c>
      <c r="D55" t="s">
        <v>219</v>
      </c>
      <c r="F55" s="4">
        <v>0.92</v>
      </c>
      <c r="G55" s="4">
        <v>30</v>
      </c>
      <c r="H55" s="4">
        <v>2</v>
      </c>
      <c r="I55" s="12" t="s">
        <v>150</v>
      </c>
      <c r="J55" s="18" t="s">
        <v>169</v>
      </c>
      <c r="K55" t="s">
        <v>107</v>
      </c>
      <c r="L55" t="s">
        <v>107</v>
      </c>
      <c r="M55" t="s">
        <v>107</v>
      </c>
      <c r="N55" t="s">
        <v>107</v>
      </c>
      <c r="O55" t="s">
        <v>107</v>
      </c>
      <c r="P55" t="s">
        <v>107</v>
      </c>
      <c r="Q55" t="s">
        <v>107</v>
      </c>
      <c r="R55" t="s">
        <v>107</v>
      </c>
      <c r="S55" t="s">
        <v>107</v>
      </c>
      <c r="T55" t="s">
        <v>107</v>
      </c>
      <c r="U55" t="s">
        <v>107</v>
      </c>
      <c r="V55" t="s">
        <v>107</v>
      </c>
      <c r="W55" t="s">
        <v>107</v>
      </c>
      <c r="X55" t="s">
        <v>107</v>
      </c>
      <c r="Y55" t="s">
        <v>107</v>
      </c>
      <c r="Z55" t="s">
        <v>107</v>
      </c>
      <c r="AA55" t="s">
        <v>107</v>
      </c>
      <c r="AB55" t="s">
        <v>107</v>
      </c>
      <c r="AC55" t="s">
        <v>107</v>
      </c>
      <c r="AD55" t="s">
        <v>107</v>
      </c>
      <c r="AE55" t="s">
        <v>107</v>
      </c>
      <c r="AF55" t="s">
        <v>107</v>
      </c>
      <c r="AG55" t="s">
        <v>107</v>
      </c>
      <c r="AH55" t="s">
        <v>107</v>
      </c>
      <c r="AI55" t="s">
        <v>107</v>
      </c>
      <c r="AJ55" t="s">
        <v>107</v>
      </c>
      <c r="AK55" s="32">
        <f>MEDIAN(0.04,0.1,0.02)</f>
        <v>0.04</v>
      </c>
      <c r="AL55">
        <v>6.33</v>
      </c>
      <c r="AM55" s="1">
        <v>8</v>
      </c>
      <c r="AN55" s="4" t="s">
        <v>115</v>
      </c>
      <c r="AO55" s="4" t="s">
        <v>118</v>
      </c>
      <c r="AP55" s="4"/>
      <c r="AQ55" s="4"/>
      <c r="AR55" s="4"/>
      <c r="AS55" s="4"/>
      <c r="AT55" s="4"/>
      <c r="AU55" s="4"/>
    </row>
    <row r="56" spans="1:47" ht="61">
      <c r="A56" t="s">
        <v>94</v>
      </c>
      <c r="B56" t="s">
        <v>177</v>
      </c>
      <c r="C56" t="s">
        <v>318</v>
      </c>
      <c r="D56" t="s">
        <v>319</v>
      </c>
      <c r="F56" s="5" t="s">
        <v>107</v>
      </c>
      <c r="G56" s="5" t="s">
        <v>107</v>
      </c>
      <c r="H56" s="5">
        <v>1</v>
      </c>
      <c r="I56" s="12" t="s">
        <v>150</v>
      </c>
      <c r="J56" s="20" t="s">
        <v>162</v>
      </c>
      <c r="K56" t="s">
        <v>107</v>
      </c>
      <c r="L56" t="s">
        <v>107</v>
      </c>
      <c r="M56" t="s">
        <v>107</v>
      </c>
      <c r="N56" t="s">
        <v>107</v>
      </c>
      <c r="O56" t="s">
        <v>107</v>
      </c>
      <c r="P56" t="s">
        <v>107</v>
      </c>
      <c r="Q56" t="s">
        <v>107</v>
      </c>
      <c r="R56" t="s">
        <v>107</v>
      </c>
      <c r="S56" t="s">
        <v>107</v>
      </c>
      <c r="T56" t="s">
        <v>107</v>
      </c>
      <c r="U56" t="s">
        <v>107</v>
      </c>
      <c r="V56" t="s">
        <v>107</v>
      </c>
      <c r="W56" t="s">
        <v>107</v>
      </c>
      <c r="X56" t="s">
        <v>107</v>
      </c>
      <c r="Y56" t="s">
        <v>107</v>
      </c>
      <c r="Z56" t="s">
        <v>107</v>
      </c>
      <c r="AA56" t="s">
        <v>107</v>
      </c>
      <c r="AB56" t="s">
        <v>107</v>
      </c>
      <c r="AC56" t="s">
        <v>107</v>
      </c>
      <c r="AD56" t="s">
        <v>107</v>
      </c>
      <c r="AE56" t="s">
        <v>107</v>
      </c>
      <c r="AF56" t="s">
        <v>107</v>
      </c>
      <c r="AG56" t="s">
        <v>107</v>
      </c>
      <c r="AH56" t="s">
        <v>107</v>
      </c>
      <c r="AI56" t="s">
        <v>107</v>
      </c>
      <c r="AJ56" t="s">
        <v>107</v>
      </c>
      <c r="AK56" s="32">
        <v>3.7999999999999999E-2</v>
      </c>
      <c r="AL56">
        <v>5.67</v>
      </c>
      <c r="AM56" s="1">
        <v>8</v>
      </c>
      <c r="AN56" s="1" t="s">
        <v>117</v>
      </c>
      <c r="AO56" s="1" t="s">
        <v>118</v>
      </c>
      <c r="AP56" s="1" t="s">
        <v>123</v>
      </c>
      <c r="AQ56" s="1"/>
      <c r="AR56" s="1"/>
      <c r="AS56" s="1"/>
      <c r="AT56" s="1"/>
      <c r="AU56" s="1"/>
    </row>
    <row r="57" spans="1:47" ht="17">
      <c r="A57" t="s">
        <v>90</v>
      </c>
      <c r="B57" t="s">
        <v>345</v>
      </c>
      <c r="C57" t="s">
        <v>268</v>
      </c>
      <c r="D57" t="s">
        <v>269</v>
      </c>
      <c r="F57" s="4">
        <v>12</v>
      </c>
      <c r="G57" s="4">
        <v>12</v>
      </c>
      <c r="H57" s="4">
        <v>2</v>
      </c>
      <c r="I57" s="12" t="s">
        <v>150</v>
      </c>
      <c r="J57" s="18" t="s">
        <v>169</v>
      </c>
      <c r="K57" t="s">
        <v>107</v>
      </c>
      <c r="L57" t="s">
        <v>107</v>
      </c>
      <c r="M57" t="s">
        <v>107</v>
      </c>
      <c r="N57" t="s">
        <v>107</v>
      </c>
      <c r="O57" t="s">
        <v>107</v>
      </c>
      <c r="P57" t="s">
        <v>107</v>
      </c>
      <c r="Q57" t="s">
        <v>107</v>
      </c>
      <c r="R57" t="s">
        <v>107</v>
      </c>
      <c r="S57" t="s">
        <v>107</v>
      </c>
      <c r="T57" t="s">
        <v>107</v>
      </c>
      <c r="U57" t="s">
        <v>107</v>
      </c>
      <c r="V57" t="s">
        <v>107</v>
      </c>
      <c r="W57" t="s">
        <v>107</v>
      </c>
      <c r="X57" t="s">
        <v>107</v>
      </c>
      <c r="Y57" t="s">
        <v>107</v>
      </c>
      <c r="Z57" t="s">
        <v>107</v>
      </c>
      <c r="AA57" t="s">
        <v>107</v>
      </c>
      <c r="AB57" t="s">
        <v>107</v>
      </c>
      <c r="AC57" t="s">
        <v>107</v>
      </c>
      <c r="AD57" t="s">
        <v>107</v>
      </c>
      <c r="AE57" t="s">
        <v>107</v>
      </c>
      <c r="AF57" t="s">
        <v>107</v>
      </c>
      <c r="AG57" t="s">
        <v>107</v>
      </c>
      <c r="AH57" t="s">
        <v>107</v>
      </c>
      <c r="AI57" t="s">
        <v>107</v>
      </c>
      <c r="AJ57" t="s">
        <v>107</v>
      </c>
      <c r="AK57" s="30">
        <v>7.9000000000000001E-2</v>
      </c>
      <c r="AL57">
        <v>7.33</v>
      </c>
      <c r="AM57" s="1">
        <v>6</v>
      </c>
      <c r="AN57" s="1" t="s">
        <v>114</v>
      </c>
      <c r="AO57" s="1" t="s">
        <v>121</v>
      </c>
      <c r="AP57" s="1" t="s">
        <v>123</v>
      </c>
      <c r="AQ57" s="1"/>
      <c r="AR57" s="1" t="s">
        <v>123</v>
      </c>
      <c r="AS57" s="1"/>
      <c r="AT57" s="1"/>
      <c r="AU57" s="1" t="s">
        <v>123</v>
      </c>
    </row>
    <row r="58" spans="1:47" ht="17">
      <c r="A58" t="s">
        <v>95</v>
      </c>
      <c r="B58" t="s">
        <v>177</v>
      </c>
      <c r="C58" t="s">
        <v>178</v>
      </c>
      <c r="D58" t="s">
        <v>179</v>
      </c>
      <c r="F58" s="4">
        <v>0</v>
      </c>
      <c r="G58" s="4">
        <v>7.33</v>
      </c>
      <c r="H58" s="4">
        <v>2</v>
      </c>
      <c r="I58" s="12" t="s">
        <v>150</v>
      </c>
      <c r="J58" s="18" t="s">
        <v>169</v>
      </c>
      <c r="K58" t="s">
        <v>107</v>
      </c>
      <c r="L58" t="s">
        <v>107</v>
      </c>
      <c r="M58" t="s">
        <v>107</v>
      </c>
      <c r="N58" t="s">
        <v>107</v>
      </c>
      <c r="O58" t="s">
        <v>107</v>
      </c>
      <c r="P58" t="s">
        <v>107</v>
      </c>
      <c r="Q58" t="s">
        <v>107</v>
      </c>
      <c r="R58" t="s">
        <v>107</v>
      </c>
      <c r="S58" t="s">
        <v>107</v>
      </c>
      <c r="T58" t="s">
        <v>107</v>
      </c>
      <c r="U58" t="s">
        <v>107</v>
      </c>
      <c r="V58" t="s">
        <v>107</v>
      </c>
      <c r="W58" t="s">
        <v>107</v>
      </c>
      <c r="X58" t="s">
        <v>107</v>
      </c>
      <c r="Y58" t="s">
        <v>107</v>
      </c>
      <c r="Z58" t="s">
        <v>107</v>
      </c>
      <c r="AA58" t="s">
        <v>107</v>
      </c>
      <c r="AB58" t="s">
        <v>107</v>
      </c>
      <c r="AC58" t="s">
        <v>107</v>
      </c>
      <c r="AD58" t="s">
        <v>107</v>
      </c>
      <c r="AE58" t="s">
        <v>107</v>
      </c>
      <c r="AF58" t="s">
        <v>107</v>
      </c>
      <c r="AG58" t="s">
        <v>107</v>
      </c>
      <c r="AH58" t="s">
        <v>107</v>
      </c>
      <c r="AI58" t="s">
        <v>107</v>
      </c>
      <c r="AJ58" t="s">
        <v>107</v>
      </c>
      <c r="AK58" s="32">
        <v>3.7999999999999999E-2</v>
      </c>
      <c r="AL58">
        <v>5.67</v>
      </c>
      <c r="AM58" s="1">
        <v>6</v>
      </c>
      <c r="AN58" s="1" t="s">
        <v>116</v>
      </c>
      <c r="AO58" s="1" t="s">
        <v>118</v>
      </c>
      <c r="AP58" s="1"/>
      <c r="AQ58" s="1"/>
      <c r="AR58" s="1"/>
      <c r="AS58" s="1"/>
      <c r="AT58" s="1"/>
      <c r="AU58" s="1"/>
    </row>
    <row r="59" spans="1:47" ht="17">
      <c r="A59" t="s">
        <v>84</v>
      </c>
      <c r="B59" t="s">
        <v>174</v>
      </c>
      <c r="C59" t="s">
        <v>206</v>
      </c>
      <c r="D59" t="s">
        <v>207</v>
      </c>
      <c r="F59" s="4">
        <v>0.38</v>
      </c>
      <c r="G59" s="4">
        <v>1.92</v>
      </c>
      <c r="H59" s="4">
        <v>2</v>
      </c>
      <c r="I59" s="12" t="s">
        <v>150</v>
      </c>
      <c r="J59" s="18" t="s">
        <v>169</v>
      </c>
      <c r="K59" t="s">
        <v>107</v>
      </c>
      <c r="L59" t="s">
        <v>107</v>
      </c>
      <c r="M59" t="s">
        <v>107</v>
      </c>
      <c r="N59" t="s">
        <v>107</v>
      </c>
      <c r="O59" t="s">
        <v>107</v>
      </c>
      <c r="P59" t="s">
        <v>107</v>
      </c>
      <c r="Q59" t="s">
        <v>107</v>
      </c>
      <c r="R59" t="s">
        <v>107</v>
      </c>
      <c r="S59" t="s">
        <v>107</v>
      </c>
      <c r="T59" t="s">
        <v>107</v>
      </c>
      <c r="U59" t="s">
        <v>107</v>
      </c>
      <c r="V59" t="s">
        <v>107</v>
      </c>
      <c r="W59" t="s">
        <v>107</v>
      </c>
      <c r="X59" t="s">
        <v>107</v>
      </c>
      <c r="Y59" t="s">
        <v>107</v>
      </c>
      <c r="Z59" t="s">
        <v>107</v>
      </c>
      <c r="AA59" t="s">
        <v>107</v>
      </c>
      <c r="AB59" t="s">
        <v>107</v>
      </c>
      <c r="AC59" t="s">
        <v>107</v>
      </c>
      <c r="AD59" t="s">
        <v>107</v>
      </c>
      <c r="AE59" t="s">
        <v>107</v>
      </c>
      <c r="AF59" t="s">
        <v>107</v>
      </c>
      <c r="AG59" t="s">
        <v>107</v>
      </c>
      <c r="AH59" t="s">
        <v>107</v>
      </c>
      <c r="AI59" t="s">
        <v>107</v>
      </c>
      <c r="AJ59" t="s">
        <v>107</v>
      </c>
      <c r="AK59" s="31">
        <f>MEDIAN(0.391,0.25,0.66,0.25,0.038,0.35,0.2405,0.3,0.266,0.265)</f>
        <v>0.26550000000000001</v>
      </c>
      <c r="AL59">
        <v>10</v>
      </c>
      <c r="AM59" s="4">
        <v>4</v>
      </c>
      <c r="AN59" s="4" t="s">
        <v>115</v>
      </c>
      <c r="AO59" s="4" t="s">
        <v>121</v>
      </c>
      <c r="AP59" s="4"/>
      <c r="AQ59" s="4"/>
      <c r="AR59" s="4"/>
      <c r="AS59" s="4"/>
      <c r="AT59" s="4"/>
      <c r="AU59" s="4"/>
    </row>
    <row r="60" spans="1:47" ht="17">
      <c r="A60" t="s">
        <v>359</v>
      </c>
      <c r="B60" t="s">
        <v>174</v>
      </c>
      <c r="C60" t="s">
        <v>340</v>
      </c>
      <c r="D60" t="s">
        <v>190</v>
      </c>
      <c r="E60" t="s">
        <v>361</v>
      </c>
      <c r="F60" s="4">
        <v>0.05</v>
      </c>
      <c r="G60" s="4">
        <v>1.61</v>
      </c>
      <c r="H60" s="4">
        <v>2</v>
      </c>
      <c r="I60" s="12" t="s">
        <v>150</v>
      </c>
      <c r="J60" s="18" t="s">
        <v>169</v>
      </c>
      <c r="K60" t="s">
        <v>107</v>
      </c>
      <c r="L60" t="s">
        <v>107</v>
      </c>
      <c r="M60" t="s">
        <v>107</v>
      </c>
      <c r="N60" t="s">
        <v>107</v>
      </c>
      <c r="O60" t="s">
        <v>107</v>
      </c>
      <c r="P60" t="s">
        <v>107</v>
      </c>
      <c r="Q60" t="s">
        <v>107</v>
      </c>
      <c r="R60" t="s">
        <v>107</v>
      </c>
      <c r="S60" t="s">
        <v>107</v>
      </c>
      <c r="T60" t="s">
        <v>107</v>
      </c>
      <c r="U60" t="s">
        <v>107</v>
      </c>
      <c r="V60" t="s">
        <v>107</v>
      </c>
      <c r="W60" t="s">
        <v>107</v>
      </c>
      <c r="X60" t="s">
        <v>107</v>
      </c>
      <c r="Y60" t="s">
        <v>107</v>
      </c>
      <c r="Z60" t="s">
        <v>107</v>
      </c>
      <c r="AA60" t="s">
        <v>107</v>
      </c>
      <c r="AB60" t="s">
        <v>107</v>
      </c>
      <c r="AC60" t="s">
        <v>107</v>
      </c>
      <c r="AD60" t="s">
        <v>107</v>
      </c>
      <c r="AE60" t="s">
        <v>107</v>
      </c>
      <c r="AF60" t="s">
        <v>107</v>
      </c>
      <c r="AG60" t="s">
        <v>107</v>
      </c>
      <c r="AH60" t="s">
        <v>107</v>
      </c>
      <c r="AI60" t="s">
        <v>107</v>
      </c>
      <c r="AJ60" t="s">
        <v>107</v>
      </c>
      <c r="AK60" s="31">
        <f>MEDIAN(0.391,0.25,0.66,0.25,0.038,0.35,0.2405,0.3,0.266,0.265)</f>
        <v>0.26550000000000001</v>
      </c>
      <c r="AL60">
        <v>9.33</v>
      </c>
      <c r="AM60" s="4">
        <v>4</v>
      </c>
      <c r="AN60" s="4" t="s">
        <v>115</v>
      </c>
      <c r="AO60" s="4" t="s">
        <v>122</v>
      </c>
      <c r="AP60" s="4"/>
      <c r="AQ60" s="4"/>
      <c r="AR60" s="4"/>
      <c r="AS60" s="4"/>
      <c r="AT60" s="4"/>
      <c r="AU60" s="4"/>
    </row>
  </sheetData>
  <sortState xmlns:xlrd2="http://schemas.microsoft.com/office/spreadsheetml/2017/richdata2" ref="A1:AV59">
    <sortCondition descending="1" ref="W1:W59"/>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B473D-2AC0-1646-822C-9B3117723314}">
  <dimension ref="A1:AV7"/>
  <sheetViews>
    <sheetView zoomScale="130" zoomScaleNormal="130" workbookViewId="0">
      <pane xSplit="1" ySplit="1" topLeftCell="B2" activePane="bottomRight" state="frozen"/>
      <selection pane="topRight" activeCell="B1" sqref="B1"/>
      <selection pane="bottomLeft" activeCell="A2" sqref="A2"/>
      <selection pane="bottomRight" activeCell="AF13" sqref="AF13"/>
    </sheetView>
  </sheetViews>
  <sheetFormatPr baseColWidth="10" defaultRowHeight="16"/>
  <cols>
    <col min="2" max="2" width="16.6640625" customWidth="1"/>
    <col min="3" max="3" width="24.5" customWidth="1"/>
    <col min="4" max="5" width="23.33203125" customWidth="1"/>
    <col min="10" max="10" width="42" style="19" customWidth="1"/>
    <col min="11" max="36" width="18.83203125" customWidth="1"/>
    <col min="37" max="37" width="7.33203125" style="25" bestFit="1" customWidth="1"/>
    <col min="46" max="46" width="25.1640625" customWidth="1"/>
  </cols>
  <sheetData>
    <row r="1" spans="1:48"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s="29" t="s">
        <v>430</v>
      </c>
      <c r="AL1" t="s">
        <v>48</v>
      </c>
      <c r="AM1" s="1" t="s">
        <v>49</v>
      </c>
      <c r="AN1" t="s">
        <v>103</v>
      </c>
      <c r="AO1" t="s">
        <v>104</v>
      </c>
      <c r="AP1" t="s">
        <v>105</v>
      </c>
      <c r="AQ1" t="s">
        <v>106</v>
      </c>
      <c r="AR1" t="s">
        <v>354</v>
      </c>
      <c r="AS1" t="s">
        <v>355</v>
      </c>
      <c r="AT1" s="22" t="s">
        <v>356</v>
      </c>
      <c r="AU1" s="22" t="s">
        <v>357</v>
      </c>
      <c r="AV1" t="s">
        <v>110</v>
      </c>
    </row>
    <row r="2" spans="1:48" ht="17">
      <c r="A2" t="s">
        <v>56</v>
      </c>
      <c r="B2" t="s">
        <v>292</v>
      </c>
      <c r="C2" t="s">
        <v>297</v>
      </c>
      <c r="D2" s="21" t="s">
        <v>298</v>
      </c>
      <c r="E2" s="21"/>
      <c r="F2" s="2">
        <v>68.52</v>
      </c>
      <c r="G2" s="2">
        <v>68.52</v>
      </c>
      <c r="H2" s="2">
        <v>4</v>
      </c>
      <c r="I2" s="12" t="s">
        <v>150</v>
      </c>
      <c r="J2" s="18" t="s">
        <v>169</v>
      </c>
      <c r="K2" s="12" t="s">
        <v>34</v>
      </c>
      <c r="L2" s="12">
        <v>2.2902E-4</v>
      </c>
      <c r="M2" s="12">
        <v>2.4539000000000001E-4</v>
      </c>
      <c r="N2" s="12">
        <v>3.5104999999999999E-4</v>
      </c>
      <c r="O2" s="12">
        <v>3.5567999999999998E-4</v>
      </c>
      <c r="P2" s="12">
        <v>3.9431999999999998E-4</v>
      </c>
      <c r="Q2" s="12">
        <v>1.1010499999999999E-3</v>
      </c>
      <c r="R2" s="12">
        <v>4.7440999999999998E-4</v>
      </c>
      <c r="S2" s="12">
        <v>2.0148E-4</v>
      </c>
      <c r="T2" s="12">
        <v>5.5360000000000001E-4</v>
      </c>
      <c r="U2" s="12">
        <v>1.5754600000000001E-3</v>
      </c>
      <c r="V2" s="12">
        <v>7.5507000000000005E-4</v>
      </c>
      <c r="W2" s="12">
        <v>2.3305299999999999E-3</v>
      </c>
      <c r="X2" s="12">
        <v>312.318196</v>
      </c>
      <c r="Y2" s="12">
        <v>334.64898099999999</v>
      </c>
      <c r="Z2" s="12">
        <v>478.72851600000001</v>
      </c>
      <c r="AA2" s="12">
        <v>485.04155100000003</v>
      </c>
      <c r="AB2" s="12">
        <v>537.74854500000004</v>
      </c>
      <c r="AC2" s="12">
        <v>1501.5186100000001</v>
      </c>
      <c r="AD2" s="12">
        <v>646.96717699999999</v>
      </c>
      <c r="AE2" s="12">
        <v>274.75555000000003</v>
      </c>
      <c r="AF2" s="12">
        <v>754.94969900000001</v>
      </c>
      <c r="AG2" s="12">
        <v>2148.4857900000002</v>
      </c>
      <c r="AH2" s="12">
        <v>1029.70525</v>
      </c>
      <c r="AI2" s="12">
        <v>3178.1910400000002</v>
      </c>
      <c r="AJ2" s="12">
        <v>1363719.82</v>
      </c>
      <c r="AK2" s="32">
        <f>MEDIAN(0.023)</f>
        <v>2.3E-2</v>
      </c>
      <c r="AL2">
        <v>6.33</v>
      </c>
      <c r="AM2" s="4">
        <v>5</v>
      </c>
      <c r="AN2" s="4" t="s">
        <v>115</v>
      </c>
      <c r="AO2" s="4" t="s">
        <v>118</v>
      </c>
      <c r="AP2" s="4"/>
      <c r="AQ2" s="4"/>
      <c r="AR2" s="4"/>
      <c r="AS2" s="4"/>
      <c r="AT2" s="4"/>
      <c r="AU2" s="4"/>
    </row>
    <row r="3" spans="1:48" ht="17">
      <c r="A3" t="s">
        <v>57</v>
      </c>
      <c r="B3" t="s">
        <v>292</v>
      </c>
      <c r="C3" t="s">
        <v>293</v>
      </c>
      <c r="D3" s="21" t="s">
        <v>294</v>
      </c>
      <c r="E3" s="21"/>
      <c r="F3" s="2">
        <v>59.68</v>
      </c>
      <c r="G3" s="2">
        <v>80.650000000000006</v>
      </c>
      <c r="H3" s="2">
        <v>4</v>
      </c>
      <c r="I3" s="12" t="s">
        <v>150</v>
      </c>
      <c r="J3" s="18" t="s">
        <v>169</v>
      </c>
      <c r="K3" s="12" t="s">
        <v>34</v>
      </c>
      <c r="L3" s="12">
        <v>2.2902E-4</v>
      </c>
      <c r="M3" s="12">
        <v>2.4539000000000001E-4</v>
      </c>
      <c r="N3" s="12">
        <v>3.5104999999999999E-4</v>
      </c>
      <c r="O3" s="12">
        <v>3.5567999999999998E-4</v>
      </c>
      <c r="P3" s="12">
        <v>3.9431999999999998E-4</v>
      </c>
      <c r="Q3" s="12">
        <v>1.1010499999999999E-3</v>
      </c>
      <c r="R3" s="12">
        <v>4.7440999999999998E-4</v>
      </c>
      <c r="S3" s="12">
        <v>2.0148E-4</v>
      </c>
      <c r="T3" s="12">
        <v>5.5360000000000001E-4</v>
      </c>
      <c r="U3" s="12">
        <v>1.5754600000000001E-3</v>
      </c>
      <c r="V3" s="12">
        <v>7.5507000000000005E-4</v>
      </c>
      <c r="W3" s="12">
        <v>2.3305299999999999E-3</v>
      </c>
      <c r="X3" s="12">
        <v>312.318196</v>
      </c>
      <c r="Y3" s="12">
        <v>334.64898099999999</v>
      </c>
      <c r="Z3" s="12">
        <v>478.72851600000001</v>
      </c>
      <c r="AA3" s="12">
        <v>485.04155100000003</v>
      </c>
      <c r="AB3" s="12">
        <v>537.74854500000004</v>
      </c>
      <c r="AC3" s="12">
        <v>1501.5186100000001</v>
      </c>
      <c r="AD3" s="12">
        <v>646.96717699999999</v>
      </c>
      <c r="AE3" s="12">
        <v>274.75555000000003</v>
      </c>
      <c r="AF3" s="12">
        <v>754.94969900000001</v>
      </c>
      <c r="AG3" s="12">
        <v>2148.4857900000002</v>
      </c>
      <c r="AH3" s="12">
        <v>1029.70525</v>
      </c>
      <c r="AI3" s="12">
        <v>3178.1910400000002</v>
      </c>
      <c r="AJ3" s="12">
        <v>1363719.82</v>
      </c>
      <c r="AK3" s="35">
        <f>MEDIAN(0.023)</f>
        <v>2.3E-2</v>
      </c>
      <c r="AL3">
        <v>7</v>
      </c>
      <c r="AM3" s="4">
        <v>5</v>
      </c>
      <c r="AN3" s="4" t="s">
        <v>115</v>
      </c>
      <c r="AO3" s="4" t="s">
        <v>122</v>
      </c>
      <c r="AP3" s="4"/>
      <c r="AQ3" s="4"/>
      <c r="AR3" s="4"/>
      <c r="AS3" s="4"/>
      <c r="AT3" s="4"/>
      <c r="AU3" s="4"/>
    </row>
    <row r="4" spans="1:48" ht="17">
      <c r="A4" t="s">
        <v>43</v>
      </c>
      <c r="B4" t="s">
        <v>191</v>
      </c>
      <c r="C4" t="s">
        <v>320</v>
      </c>
      <c r="D4" t="s">
        <v>321</v>
      </c>
      <c r="F4" s="4" t="s">
        <v>107</v>
      </c>
      <c r="G4" s="4" t="s">
        <v>107</v>
      </c>
      <c r="H4" s="4">
        <v>2</v>
      </c>
      <c r="I4" s="12" t="s">
        <v>150</v>
      </c>
      <c r="J4" s="18" t="s">
        <v>169</v>
      </c>
      <c r="K4" s="12" t="s">
        <v>43</v>
      </c>
      <c r="L4" s="12">
        <v>1.4325E-3</v>
      </c>
      <c r="M4" s="12">
        <v>1.5737800000000001E-3</v>
      </c>
      <c r="N4" s="12">
        <v>3.6741999999999998E-4</v>
      </c>
      <c r="O4" s="12">
        <v>3.5389999999999998E-4</v>
      </c>
      <c r="P4" s="12">
        <v>3.5786999999999999E-4</v>
      </c>
      <c r="Q4" s="12">
        <v>1.0792E-3</v>
      </c>
      <c r="R4" s="12">
        <v>3.0062800000000001E-3</v>
      </c>
      <c r="S4" s="12">
        <v>7.2882000000000003E-4</v>
      </c>
      <c r="T4" s="12">
        <v>3.6739699999999999E-3</v>
      </c>
      <c r="U4" s="12">
        <v>4.0854799999999998E-3</v>
      </c>
      <c r="V4" s="12">
        <v>4.4027900000000002E-3</v>
      </c>
      <c r="W4" s="12">
        <v>8.4882699999999991E-3</v>
      </c>
      <c r="X4" s="12">
        <v>1.2087959100000001</v>
      </c>
      <c r="Y4" s="12">
        <v>1.328009</v>
      </c>
      <c r="Z4" s="12">
        <v>0.31004451999999999</v>
      </c>
      <c r="AA4" s="12">
        <v>0.29863426999999998</v>
      </c>
      <c r="AB4" s="12">
        <v>0.30198624000000002</v>
      </c>
      <c r="AC4" s="12">
        <v>0.91066502999999999</v>
      </c>
      <c r="AD4" s="12">
        <v>2.5368049099999999</v>
      </c>
      <c r="AE4" s="12">
        <v>0.61500087999999997</v>
      </c>
      <c r="AF4" s="12">
        <v>3.1002205100000002</v>
      </c>
      <c r="AG4" s="12">
        <v>3.4474699499999999</v>
      </c>
      <c r="AH4" s="12">
        <v>3.71522139</v>
      </c>
      <c r="AI4" s="12">
        <v>7.1626913400000003</v>
      </c>
      <c r="AJ4" s="12">
        <v>843.83430799999996</v>
      </c>
      <c r="AK4" s="35">
        <f>MEDIAN(0.0405,0.0425,0.1,0.03875)</f>
        <v>4.1500000000000002E-2</v>
      </c>
      <c r="AL4">
        <v>12</v>
      </c>
      <c r="AM4" s="4">
        <v>3</v>
      </c>
      <c r="AN4" s="4" t="s">
        <v>115</v>
      </c>
      <c r="AO4" s="4" t="s">
        <v>120</v>
      </c>
      <c r="AP4" s="4"/>
      <c r="AQ4" s="4"/>
      <c r="AR4" s="4"/>
      <c r="AS4" s="4"/>
      <c r="AT4" s="4"/>
      <c r="AU4" s="4"/>
    </row>
    <row r="5" spans="1:48" ht="17">
      <c r="A5" t="s">
        <v>36</v>
      </c>
      <c r="B5" t="s">
        <v>191</v>
      </c>
      <c r="C5" t="s">
        <v>230</v>
      </c>
      <c r="D5" t="s">
        <v>231</v>
      </c>
      <c r="F5" s="4">
        <v>1.97</v>
      </c>
      <c r="G5" s="4">
        <v>4.0599999999999996</v>
      </c>
      <c r="H5" s="4">
        <v>2</v>
      </c>
      <c r="I5" s="12" t="s">
        <v>150</v>
      </c>
      <c r="J5" s="18" t="s">
        <v>169</v>
      </c>
      <c r="K5" s="12" t="s">
        <v>36</v>
      </c>
      <c r="L5" s="12">
        <v>8.7580999999999998E-4</v>
      </c>
      <c r="M5" s="12">
        <v>1.1316E-3</v>
      </c>
      <c r="N5" s="12">
        <v>9.954199999999999E-4</v>
      </c>
      <c r="O5" s="12">
        <v>9.4945000000000001E-4</v>
      </c>
      <c r="P5" s="12">
        <v>9.4176000000000004E-4</v>
      </c>
      <c r="Q5" s="12">
        <v>2.8866299999999998E-3</v>
      </c>
      <c r="R5" s="12">
        <v>2.0074200000000002E-3</v>
      </c>
      <c r="S5" s="12">
        <v>4.5239E-4</v>
      </c>
      <c r="T5" s="12">
        <v>1.94353E-3</v>
      </c>
      <c r="U5" s="12">
        <v>4.8940399999999997E-3</v>
      </c>
      <c r="V5" s="12">
        <v>2.3959200000000002E-3</v>
      </c>
      <c r="W5" s="12">
        <v>7.2899699999999998E-3</v>
      </c>
      <c r="X5" s="12">
        <v>7.3534341100000002</v>
      </c>
      <c r="Y5" s="12">
        <v>9.5010877199999992</v>
      </c>
      <c r="Z5" s="12">
        <v>8.3576909599999993</v>
      </c>
      <c r="AA5" s="12">
        <v>7.9716576000000003</v>
      </c>
      <c r="AB5" s="12">
        <v>7.9071044300000004</v>
      </c>
      <c r="AC5" s="12">
        <v>24.236453000000001</v>
      </c>
      <c r="AD5" s="12">
        <v>16.854521800000001</v>
      </c>
      <c r="AE5" s="12">
        <v>3.79833563</v>
      </c>
      <c r="AF5" s="12">
        <v>16.3181154</v>
      </c>
      <c r="AG5" s="12">
        <v>41.090974799999998</v>
      </c>
      <c r="AH5" s="12">
        <v>20.116451099999999</v>
      </c>
      <c r="AI5" s="12">
        <v>61.207425899999997</v>
      </c>
      <c r="AJ5" s="12">
        <v>8396.1190700000006</v>
      </c>
      <c r="AK5" s="32">
        <f>MEDIAN(0.0405,0.0425,0.1,0.03875)</f>
        <v>4.1500000000000002E-2</v>
      </c>
      <c r="AL5">
        <v>11.67</v>
      </c>
      <c r="AM5" s="4">
        <v>3</v>
      </c>
      <c r="AN5" s="4" t="s">
        <v>115</v>
      </c>
      <c r="AO5" s="4" t="s">
        <v>120</v>
      </c>
      <c r="AP5" s="4"/>
      <c r="AQ5" s="4"/>
      <c r="AR5" s="4"/>
      <c r="AS5" s="4"/>
      <c r="AT5" s="4"/>
      <c r="AU5" s="4"/>
    </row>
    <row r="6" spans="1:48" ht="51">
      <c r="A6" t="s">
        <v>61</v>
      </c>
      <c r="B6" t="s">
        <v>191</v>
      </c>
      <c r="C6" t="s">
        <v>192</v>
      </c>
      <c r="D6" t="s">
        <v>193</v>
      </c>
      <c r="F6" s="5">
        <v>0.06</v>
      </c>
      <c r="G6" s="5">
        <v>0.13</v>
      </c>
      <c r="H6" s="5">
        <v>1</v>
      </c>
      <c r="I6" s="12" t="s">
        <v>150</v>
      </c>
      <c r="J6" s="18" t="s">
        <v>156</v>
      </c>
      <c r="K6" s="12" t="s">
        <v>31</v>
      </c>
      <c r="L6" s="12">
        <v>2.5704999999999999E-4</v>
      </c>
      <c r="M6" s="12">
        <v>3.6289999999999998E-4</v>
      </c>
      <c r="N6" s="12">
        <v>2.0995000000000001E-4</v>
      </c>
      <c r="O6" s="12">
        <v>1.9922000000000001E-4</v>
      </c>
      <c r="P6" s="12">
        <v>1.8661E-4</v>
      </c>
      <c r="Q6" s="12">
        <v>5.9579000000000001E-4</v>
      </c>
      <c r="R6" s="12">
        <v>6.1994999999999997E-4</v>
      </c>
      <c r="S6" s="12">
        <v>3.1058000000000002E-4</v>
      </c>
      <c r="T6" s="12">
        <v>1.26307E-3</v>
      </c>
      <c r="U6" s="12">
        <v>1.2157299999999999E-3</v>
      </c>
      <c r="V6" s="12">
        <v>1.57365E-3</v>
      </c>
      <c r="W6" s="12">
        <v>2.7893800000000002E-3</v>
      </c>
      <c r="X6" s="12">
        <v>1.9597410099999999</v>
      </c>
      <c r="Y6" s="12">
        <v>2.7667052399999998</v>
      </c>
      <c r="Z6" s="12">
        <v>1.6006647000000001</v>
      </c>
      <c r="AA6" s="12">
        <v>1.5188636099999999</v>
      </c>
      <c r="AB6" s="12">
        <v>1.42271923</v>
      </c>
      <c r="AC6" s="12">
        <v>4.54224753</v>
      </c>
      <c r="AD6" s="12">
        <v>4.7264462500000004</v>
      </c>
      <c r="AE6" s="12">
        <v>2.3678207599999999</v>
      </c>
      <c r="AF6" s="12">
        <v>9.62957514</v>
      </c>
      <c r="AG6" s="12">
        <v>9.2686937799999995</v>
      </c>
      <c r="AH6" s="12">
        <v>11.997395900000001</v>
      </c>
      <c r="AI6" s="12">
        <v>21.266089699999998</v>
      </c>
      <c r="AJ6" s="12">
        <v>7623.9463999999998</v>
      </c>
      <c r="AK6" s="32">
        <f>MEDIAN(0.0405,0.0425,0.1,0.03875)</f>
        <v>4.1500000000000002E-2</v>
      </c>
      <c r="AL6">
        <v>12.33</v>
      </c>
      <c r="AM6" s="4">
        <v>3</v>
      </c>
      <c r="AN6" s="4" t="s">
        <v>115</v>
      </c>
      <c r="AO6" s="4" t="s">
        <v>120</v>
      </c>
      <c r="AP6" s="4"/>
      <c r="AQ6" s="4"/>
      <c r="AR6" s="4"/>
      <c r="AS6" s="4"/>
      <c r="AT6" s="4"/>
      <c r="AU6" s="4"/>
    </row>
    <row r="7" spans="1:48" ht="51">
      <c r="A7" t="s">
        <v>62</v>
      </c>
      <c r="B7" t="s">
        <v>191</v>
      </c>
      <c r="C7" t="s">
        <v>311</v>
      </c>
      <c r="D7" t="s">
        <v>312</v>
      </c>
      <c r="F7" s="5" t="s">
        <v>107</v>
      </c>
      <c r="G7" s="5" t="s">
        <v>107</v>
      </c>
      <c r="H7" s="5">
        <v>1</v>
      </c>
      <c r="I7" s="12" t="s">
        <v>150</v>
      </c>
      <c r="J7" s="18" t="s">
        <v>156</v>
      </c>
      <c r="K7" s="12" t="s">
        <v>31</v>
      </c>
      <c r="L7" s="12">
        <v>2.5704999999999999E-4</v>
      </c>
      <c r="M7" s="12">
        <v>3.6289999999999998E-4</v>
      </c>
      <c r="N7" s="12">
        <v>2.0995000000000001E-4</v>
      </c>
      <c r="O7" s="12">
        <v>1.9922000000000001E-4</v>
      </c>
      <c r="P7" s="12">
        <v>1.8661E-4</v>
      </c>
      <c r="Q7" s="12">
        <v>5.9579000000000001E-4</v>
      </c>
      <c r="R7" s="12">
        <v>6.1994999999999997E-4</v>
      </c>
      <c r="S7" s="12">
        <v>3.1058000000000002E-4</v>
      </c>
      <c r="T7" s="12">
        <v>1.26307E-3</v>
      </c>
      <c r="U7" s="12">
        <v>1.2157299999999999E-3</v>
      </c>
      <c r="V7" s="12">
        <v>1.57365E-3</v>
      </c>
      <c r="W7" s="12">
        <v>2.7893800000000002E-3</v>
      </c>
      <c r="X7" s="12">
        <v>1.9597410099999999</v>
      </c>
      <c r="Y7" s="12">
        <v>2.7667052399999998</v>
      </c>
      <c r="Z7" s="12">
        <v>1.6006647000000001</v>
      </c>
      <c r="AA7" s="12">
        <v>1.5188636099999999</v>
      </c>
      <c r="AB7" s="12">
        <v>1.42271923</v>
      </c>
      <c r="AC7" s="12">
        <v>4.54224753</v>
      </c>
      <c r="AD7" s="12">
        <v>4.7264462500000004</v>
      </c>
      <c r="AE7" s="12">
        <v>2.3678207599999999</v>
      </c>
      <c r="AF7" s="12">
        <v>9.62957514</v>
      </c>
      <c r="AG7" s="12">
        <v>9.2686937799999995</v>
      </c>
      <c r="AH7" s="12">
        <v>11.997395900000001</v>
      </c>
      <c r="AI7" s="12">
        <v>21.266089699999998</v>
      </c>
      <c r="AJ7" s="12">
        <v>7623.9463999999998</v>
      </c>
      <c r="AK7" s="32">
        <f>MEDIAN(0.0405,0.0425,0.1,0.03875)</f>
        <v>4.1500000000000002E-2</v>
      </c>
      <c r="AL7">
        <v>12.33</v>
      </c>
      <c r="AM7" s="4">
        <v>3</v>
      </c>
      <c r="AN7" s="4" t="s">
        <v>115</v>
      </c>
      <c r="AO7" s="4" t="s">
        <v>120</v>
      </c>
      <c r="AP7" s="4"/>
      <c r="AQ7" s="4"/>
      <c r="AR7" s="4"/>
      <c r="AS7" s="4"/>
      <c r="AT7" s="4"/>
      <c r="AU7" s="4"/>
    </row>
  </sheetData>
  <sortState xmlns:xlrd2="http://schemas.microsoft.com/office/spreadsheetml/2017/richdata2" ref="A2:AV24">
    <sortCondition descending="1" ref="AM2:AM24"/>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ED56-58CF-734C-97B9-5ACCB4FA7441}">
  <dimension ref="A1:AV5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6"/>
  <sheetData>
    <row r="1" spans="1:48"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s="29" t="s">
        <v>430</v>
      </c>
      <c r="AL1" t="s">
        <v>48</v>
      </c>
      <c r="AM1" s="1" t="s">
        <v>49</v>
      </c>
      <c r="AN1" t="s">
        <v>103</v>
      </c>
      <c r="AO1" t="s">
        <v>104</v>
      </c>
      <c r="AP1" t="s">
        <v>105</v>
      </c>
      <c r="AQ1" t="s">
        <v>106</v>
      </c>
      <c r="AR1" t="s">
        <v>354</v>
      </c>
      <c r="AS1" t="s">
        <v>355</v>
      </c>
      <c r="AT1" s="22" t="s">
        <v>356</v>
      </c>
      <c r="AU1" s="22" t="s">
        <v>357</v>
      </c>
      <c r="AV1" t="s">
        <v>110</v>
      </c>
    </row>
    <row r="2" spans="1:48" ht="119">
      <c r="A2" t="s">
        <v>352</v>
      </c>
      <c r="B2" t="s">
        <v>385</v>
      </c>
      <c r="C2" t="s">
        <v>384</v>
      </c>
      <c r="D2" t="s">
        <v>383</v>
      </c>
      <c r="F2" t="s">
        <v>107</v>
      </c>
      <c r="G2" t="s">
        <v>107</v>
      </c>
      <c r="H2" t="s">
        <v>107</v>
      </c>
      <c r="I2" s="12" t="s">
        <v>150</v>
      </c>
      <c r="J2" s="19" t="s">
        <v>426</v>
      </c>
      <c r="K2" t="s">
        <v>107</v>
      </c>
      <c r="L2" t="s">
        <v>107</v>
      </c>
      <c r="M2" t="s">
        <v>107</v>
      </c>
      <c r="N2" t="s">
        <v>107</v>
      </c>
      <c r="O2" t="s">
        <v>107</v>
      </c>
      <c r="P2" t="s">
        <v>107</v>
      </c>
      <c r="Q2" t="s">
        <v>107</v>
      </c>
      <c r="R2" t="s">
        <v>107</v>
      </c>
      <c r="S2" t="s">
        <v>107</v>
      </c>
      <c r="T2" t="s">
        <v>107</v>
      </c>
      <c r="U2" t="s">
        <v>107</v>
      </c>
      <c r="V2" t="s">
        <v>107</v>
      </c>
      <c r="W2" t="s">
        <v>107</v>
      </c>
      <c r="X2" t="s">
        <v>107</v>
      </c>
      <c r="Y2" t="s">
        <v>107</v>
      </c>
      <c r="Z2" t="s">
        <v>107</v>
      </c>
      <c r="AA2" t="s">
        <v>107</v>
      </c>
      <c r="AB2" t="s">
        <v>107</v>
      </c>
      <c r="AC2" t="s">
        <v>107</v>
      </c>
      <c r="AD2" t="s">
        <v>107</v>
      </c>
      <c r="AE2" t="s">
        <v>107</v>
      </c>
      <c r="AF2" t="s">
        <v>107</v>
      </c>
      <c r="AG2" t="s">
        <v>107</v>
      </c>
      <c r="AH2" t="s">
        <v>107</v>
      </c>
      <c r="AI2" t="s">
        <v>107</v>
      </c>
      <c r="AJ2" t="s">
        <v>107</v>
      </c>
      <c r="AK2" s="31">
        <v>0.70599999999999996</v>
      </c>
      <c r="AL2" t="s">
        <v>428</v>
      </c>
      <c r="AM2" s="1" t="s">
        <v>428</v>
      </c>
      <c r="AN2" s="4" t="s">
        <v>115</v>
      </c>
      <c r="AO2" s="4" t="s">
        <v>118</v>
      </c>
      <c r="AP2" s="4"/>
      <c r="AQ2" s="4"/>
      <c r="AR2" s="4"/>
      <c r="AS2" s="4"/>
      <c r="AT2" s="4" t="s">
        <v>395</v>
      </c>
      <c r="AU2" s="4"/>
    </row>
    <row r="3" spans="1:48" ht="119">
      <c r="A3" t="s">
        <v>347</v>
      </c>
      <c r="B3" t="s">
        <v>373</v>
      </c>
      <c r="C3" t="s">
        <v>374</v>
      </c>
      <c r="D3" t="s">
        <v>372</v>
      </c>
      <c r="F3" t="s">
        <v>107</v>
      </c>
      <c r="G3" t="s">
        <v>107</v>
      </c>
      <c r="H3" t="s">
        <v>107</v>
      </c>
      <c r="I3" s="12" t="s">
        <v>150</v>
      </c>
      <c r="J3" s="19" t="s">
        <v>426</v>
      </c>
      <c r="K3" t="s">
        <v>107</v>
      </c>
      <c r="L3" t="s">
        <v>107</v>
      </c>
      <c r="M3" t="s">
        <v>107</v>
      </c>
      <c r="N3" t="s">
        <v>107</v>
      </c>
      <c r="O3" t="s">
        <v>107</v>
      </c>
      <c r="P3" t="s">
        <v>107</v>
      </c>
      <c r="Q3" t="s">
        <v>107</v>
      </c>
      <c r="R3" t="s">
        <v>107</v>
      </c>
      <c r="S3" t="s">
        <v>107</v>
      </c>
      <c r="T3" t="s">
        <v>107</v>
      </c>
      <c r="U3" t="s">
        <v>107</v>
      </c>
      <c r="V3" t="s">
        <v>107</v>
      </c>
      <c r="W3" t="s">
        <v>107</v>
      </c>
      <c r="X3" t="s">
        <v>107</v>
      </c>
      <c r="Y3" t="s">
        <v>107</v>
      </c>
      <c r="Z3" t="s">
        <v>107</v>
      </c>
      <c r="AA3" t="s">
        <v>107</v>
      </c>
      <c r="AB3" t="s">
        <v>107</v>
      </c>
      <c r="AC3" t="s">
        <v>107</v>
      </c>
      <c r="AD3" t="s">
        <v>107</v>
      </c>
      <c r="AE3" t="s">
        <v>107</v>
      </c>
      <c r="AF3" t="s">
        <v>107</v>
      </c>
      <c r="AG3" t="s">
        <v>107</v>
      </c>
      <c r="AH3" t="s">
        <v>107</v>
      </c>
      <c r="AI3" t="s">
        <v>107</v>
      </c>
      <c r="AJ3" t="s">
        <v>107</v>
      </c>
      <c r="AK3" s="30">
        <f>MEDIAN(0.0274,0.0341,0.304,0.27,0.081,0.298,0.315,0.12,0.126)</f>
        <v>0.126</v>
      </c>
      <c r="AL3" t="s">
        <v>428</v>
      </c>
      <c r="AM3" s="1" t="s">
        <v>428</v>
      </c>
      <c r="AN3" s="4" t="s">
        <v>115</v>
      </c>
      <c r="AO3" s="4" t="s">
        <v>118</v>
      </c>
      <c r="AP3" s="4"/>
      <c r="AQ3" s="4"/>
      <c r="AR3" s="4"/>
      <c r="AS3" s="4"/>
      <c r="AT3" s="4"/>
      <c r="AU3" s="4"/>
    </row>
    <row r="4" spans="1:48" ht="119">
      <c r="A4" t="s">
        <v>348</v>
      </c>
      <c r="B4" t="s">
        <v>373</v>
      </c>
      <c r="C4" t="s">
        <v>375</v>
      </c>
      <c r="D4" t="s">
        <v>378</v>
      </c>
      <c r="F4" t="s">
        <v>107</v>
      </c>
      <c r="G4" t="s">
        <v>107</v>
      </c>
      <c r="H4" t="s">
        <v>107</v>
      </c>
      <c r="I4" s="12" t="s">
        <v>150</v>
      </c>
      <c r="J4" s="19" t="s">
        <v>426</v>
      </c>
      <c r="K4" t="s">
        <v>107</v>
      </c>
      <c r="L4" t="s">
        <v>107</v>
      </c>
      <c r="M4" t="s">
        <v>107</v>
      </c>
      <c r="N4" t="s">
        <v>107</v>
      </c>
      <c r="O4" t="s">
        <v>107</v>
      </c>
      <c r="P4" t="s">
        <v>107</v>
      </c>
      <c r="Q4" t="s">
        <v>107</v>
      </c>
      <c r="R4" t="s">
        <v>107</v>
      </c>
      <c r="S4" t="s">
        <v>107</v>
      </c>
      <c r="T4" t="s">
        <v>107</v>
      </c>
      <c r="U4" t="s">
        <v>107</v>
      </c>
      <c r="V4" t="s">
        <v>107</v>
      </c>
      <c r="W4" t="s">
        <v>107</v>
      </c>
      <c r="X4" t="s">
        <v>107</v>
      </c>
      <c r="Y4" t="s">
        <v>107</v>
      </c>
      <c r="Z4" t="s">
        <v>107</v>
      </c>
      <c r="AA4" t="s">
        <v>107</v>
      </c>
      <c r="AB4" t="s">
        <v>107</v>
      </c>
      <c r="AC4" t="s">
        <v>107</v>
      </c>
      <c r="AD4" t="s">
        <v>107</v>
      </c>
      <c r="AE4" t="s">
        <v>107</v>
      </c>
      <c r="AF4" t="s">
        <v>107</v>
      </c>
      <c r="AG4" t="s">
        <v>107</v>
      </c>
      <c r="AH4" t="s">
        <v>107</v>
      </c>
      <c r="AI4" t="s">
        <v>107</v>
      </c>
      <c r="AJ4" t="s">
        <v>107</v>
      </c>
      <c r="AK4" s="31">
        <f>MEDIAN(0.0274,0.0341,0.304,0.27,0.081,0.298,0.315,0.12,0.126)</f>
        <v>0.126</v>
      </c>
      <c r="AL4" t="s">
        <v>428</v>
      </c>
      <c r="AM4" s="1" t="s">
        <v>428</v>
      </c>
      <c r="AN4" s="4" t="s">
        <v>115</v>
      </c>
      <c r="AO4" s="4" t="s">
        <v>118</v>
      </c>
      <c r="AP4" s="4"/>
      <c r="AQ4" s="4"/>
      <c r="AR4" s="4"/>
      <c r="AS4" s="4"/>
      <c r="AT4" s="4"/>
      <c r="AU4" s="4"/>
    </row>
    <row r="5" spans="1:48" ht="119">
      <c r="A5" t="s">
        <v>349</v>
      </c>
      <c r="B5" t="s">
        <v>373</v>
      </c>
      <c r="C5" t="s">
        <v>377</v>
      </c>
      <c r="D5" t="s">
        <v>376</v>
      </c>
      <c r="F5" t="s">
        <v>107</v>
      </c>
      <c r="G5" t="s">
        <v>107</v>
      </c>
      <c r="H5" t="s">
        <v>107</v>
      </c>
      <c r="I5" s="12" t="s">
        <v>150</v>
      </c>
      <c r="J5" s="19" t="s">
        <v>426</v>
      </c>
      <c r="K5" t="s">
        <v>107</v>
      </c>
      <c r="L5" t="s">
        <v>107</v>
      </c>
      <c r="M5" t="s">
        <v>107</v>
      </c>
      <c r="N5" t="s">
        <v>107</v>
      </c>
      <c r="O5" t="s">
        <v>107</v>
      </c>
      <c r="P5" t="s">
        <v>107</v>
      </c>
      <c r="Q5" t="s">
        <v>107</v>
      </c>
      <c r="R5" t="s">
        <v>107</v>
      </c>
      <c r="S5" t="s">
        <v>107</v>
      </c>
      <c r="T5" t="s">
        <v>107</v>
      </c>
      <c r="U5" t="s">
        <v>107</v>
      </c>
      <c r="V5" t="s">
        <v>107</v>
      </c>
      <c r="W5" t="s">
        <v>107</v>
      </c>
      <c r="X5" t="s">
        <v>107</v>
      </c>
      <c r="Y5" t="s">
        <v>107</v>
      </c>
      <c r="Z5" t="s">
        <v>107</v>
      </c>
      <c r="AA5" t="s">
        <v>107</v>
      </c>
      <c r="AB5" t="s">
        <v>107</v>
      </c>
      <c r="AC5" t="s">
        <v>107</v>
      </c>
      <c r="AD5" t="s">
        <v>107</v>
      </c>
      <c r="AE5" t="s">
        <v>107</v>
      </c>
      <c r="AF5" t="s">
        <v>107</v>
      </c>
      <c r="AG5" t="s">
        <v>107</v>
      </c>
      <c r="AH5" t="s">
        <v>107</v>
      </c>
      <c r="AI5" t="s">
        <v>107</v>
      </c>
      <c r="AJ5" t="s">
        <v>107</v>
      </c>
      <c r="AK5" s="31">
        <f>MEDIAN(0.0274,0.0341,0.304,0.27,0.081,0.298,0.315,0.12,0.126)</f>
        <v>0.126</v>
      </c>
      <c r="AL5" t="s">
        <v>428</v>
      </c>
      <c r="AM5" s="1" t="s">
        <v>428</v>
      </c>
      <c r="AN5" s="4" t="s">
        <v>115</v>
      </c>
      <c r="AO5" s="4" t="s">
        <v>118</v>
      </c>
      <c r="AP5" s="4"/>
      <c r="AQ5" s="4"/>
      <c r="AR5" s="4"/>
      <c r="AS5" s="4"/>
      <c r="AT5" s="4"/>
      <c r="AU5" s="4"/>
    </row>
    <row r="6" spans="1:48" ht="119">
      <c r="A6" t="s">
        <v>350</v>
      </c>
      <c r="B6" t="s">
        <v>373</v>
      </c>
      <c r="C6" t="s">
        <v>379</v>
      </c>
      <c r="D6" t="s">
        <v>380</v>
      </c>
      <c r="F6" t="s">
        <v>107</v>
      </c>
      <c r="G6" t="s">
        <v>107</v>
      </c>
      <c r="H6" t="s">
        <v>107</v>
      </c>
      <c r="I6" s="12" t="s">
        <v>150</v>
      </c>
      <c r="J6" s="19" t="s">
        <v>426</v>
      </c>
      <c r="K6" t="s">
        <v>107</v>
      </c>
      <c r="L6" t="s">
        <v>107</v>
      </c>
      <c r="M6" t="s">
        <v>107</v>
      </c>
      <c r="N6" t="s">
        <v>107</v>
      </c>
      <c r="O6" t="s">
        <v>107</v>
      </c>
      <c r="P6" t="s">
        <v>107</v>
      </c>
      <c r="Q6" t="s">
        <v>107</v>
      </c>
      <c r="R6" t="s">
        <v>107</v>
      </c>
      <c r="S6" t="s">
        <v>107</v>
      </c>
      <c r="T6" t="s">
        <v>107</v>
      </c>
      <c r="U6" t="s">
        <v>107</v>
      </c>
      <c r="V6" t="s">
        <v>107</v>
      </c>
      <c r="W6" t="s">
        <v>107</v>
      </c>
      <c r="X6" t="s">
        <v>107</v>
      </c>
      <c r="Y6" t="s">
        <v>107</v>
      </c>
      <c r="Z6" t="s">
        <v>107</v>
      </c>
      <c r="AA6" t="s">
        <v>107</v>
      </c>
      <c r="AB6" t="s">
        <v>107</v>
      </c>
      <c r="AC6" t="s">
        <v>107</v>
      </c>
      <c r="AD6" t="s">
        <v>107</v>
      </c>
      <c r="AE6" t="s">
        <v>107</v>
      </c>
      <c r="AF6" t="s">
        <v>107</v>
      </c>
      <c r="AG6" t="s">
        <v>107</v>
      </c>
      <c r="AH6" t="s">
        <v>107</v>
      </c>
      <c r="AI6" t="s">
        <v>107</v>
      </c>
      <c r="AJ6" t="s">
        <v>107</v>
      </c>
      <c r="AK6" s="31">
        <f>MEDIAN(0.0274,0.0341,0.304,0.27,0.081,0.298,0.315,0.12,0.126)</f>
        <v>0.126</v>
      </c>
      <c r="AL6" t="s">
        <v>428</v>
      </c>
      <c r="AM6" s="1" t="s">
        <v>428</v>
      </c>
      <c r="AN6" s="4" t="s">
        <v>115</v>
      </c>
      <c r="AO6" s="4" t="s">
        <v>118</v>
      </c>
      <c r="AP6" s="4"/>
      <c r="AQ6" s="4"/>
      <c r="AR6" s="4"/>
      <c r="AS6" s="4"/>
      <c r="AT6" s="4"/>
      <c r="AU6" s="4"/>
    </row>
    <row r="7" spans="1:48" ht="119">
      <c r="A7" t="s">
        <v>351</v>
      </c>
      <c r="B7" t="s">
        <v>373</v>
      </c>
      <c r="C7" t="s">
        <v>381</v>
      </c>
      <c r="D7" t="s">
        <v>382</v>
      </c>
      <c r="F7" t="s">
        <v>107</v>
      </c>
      <c r="G7" t="s">
        <v>107</v>
      </c>
      <c r="H7" t="s">
        <v>107</v>
      </c>
      <c r="I7" s="12" t="s">
        <v>150</v>
      </c>
      <c r="J7" s="19" t="s">
        <v>426</v>
      </c>
      <c r="K7" t="s">
        <v>107</v>
      </c>
      <c r="L7" t="s">
        <v>107</v>
      </c>
      <c r="M7" t="s">
        <v>107</v>
      </c>
      <c r="N7" t="s">
        <v>107</v>
      </c>
      <c r="O7" t="s">
        <v>107</v>
      </c>
      <c r="P7" t="s">
        <v>107</v>
      </c>
      <c r="Q7" t="s">
        <v>107</v>
      </c>
      <c r="R7" t="s">
        <v>107</v>
      </c>
      <c r="S7" t="s">
        <v>107</v>
      </c>
      <c r="T7" t="s">
        <v>107</v>
      </c>
      <c r="U7" t="s">
        <v>107</v>
      </c>
      <c r="V7" t="s">
        <v>107</v>
      </c>
      <c r="W7" t="s">
        <v>107</v>
      </c>
      <c r="X7" t="s">
        <v>107</v>
      </c>
      <c r="Y7" t="s">
        <v>107</v>
      </c>
      <c r="Z7" t="s">
        <v>107</v>
      </c>
      <c r="AA7" t="s">
        <v>107</v>
      </c>
      <c r="AB7" t="s">
        <v>107</v>
      </c>
      <c r="AC7" t="s">
        <v>107</v>
      </c>
      <c r="AD7" t="s">
        <v>107</v>
      </c>
      <c r="AE7" t="s">
        <v>107</v>
      </c>
      <c r="AF7" t="s">
        <v>107</v>
      </c>
      <c r="AG7" t="s">
        <v>107</v>
      </c>
      <c r="AH7" t="s">
        <v>107</v>
      </c>
      <c r="AI7" t="s">
        <v>107</v>
      </c>
      <c r="AJ7" t="s">
        <v>107</v>
      </c>
      <c r="AK7" s="31">
        <f>MEDIAN(0.0274,0.0341,0.304,0.27,0.081,0.298,0.315,0.12,0.126)</f>
        <v>0.126</v>
      </c>
      <c r="AL7" t="s">
        <v>428</v>
      </c>
      <c r="AM7" s="1" t="s">
        <v>428</v>
      </c>
      <c r="AN7" s="4" t="s">
        <v>115</v>
      </c>
      <c r="AO7" s="4" t="s">
        <v>118</v>
      </c>
      <c r="AP7" s="4"/>
      <c r="AQ7" s="4"/>
      <c r="AR7" s="4"/>
      <c r="AS7" s="4"/>
      <c r="AT7" s="4"/>
      <c r="AU7" s="4"/>
    </row>
    <row r="8" spans="1:48" ht="119">
      <c r="A8" t="s">
        <v>353</v>
      </c>
      <c r="B8" t="s">
        <v>346</v>
      </c>
      <c r="C8" t="s">
        <v>387</v>
      </c>
      <c r="D8" t="s">
        <v>386</v>
      </c>
      <c r="F8" t="s">
        <v>107</v>
      </c>
      <c r="G8" t="s">
        <v>107</v>
      </c>
      <c r="H8" t="s">
        <v>107</v>
      </c>
      <c r="I8" s="12" t="s">
        <v>150</v>
      </c>
      <c r="J8" s="19" t="s">
        <v>426</v>
      </c>
      <c r="K8" t="s">
        <v>107</v>
      </c>
      <c r="L8" t="s">
        <v>107</v>
      </c>
      <c r="M8" t="s">
        <v>107</v>
      </c>
      <c r="N8" t="s">
        <v>107</v>
      </c>
      <c r="O8" t="s">
        <v>107</v>
      </c>
      <c r="P8" t="s">
        <v>107</v>
      </c>
      <c r="Q8" t="s">
        <v>107</v>
      </c>
      <c r="R8" t="s">
        <v>107</v>
      </c>
      <c r="S8" t="s">
        <v>107</v>
      </c>
      <c r="T8" t="s">
        <v>107</v>
      </c>
      <c r="U8" t="s">
        <v>107</v>
      </c>
      <c r="V8" t="s">
        <v>107</v>
      </c>
      <c r="W8" t="s">
        <v>107</v>
      </c>
      <c r="X8" t="s">
        <v>107</v>
      </c>
      <c r="Y8" t="s">
        <v>107</v>
      </c>
      <c r="Z8" t="s">
        <v>107</v>
      </c>
      <c r="AA8" t="s">
        <v>107</v>
      </c>
      <c r="AB8" t="s">
        <v>107</v>
      </c>
      <c r="AC8" t="s">
        <v>107</v>
      </c>
      <c r="AD8" t="s">
        <v>107</v>
      </c>
      <c r="AE8" t="s">
        <v>107</v>
      </c>
      <c r="AF8" t="s">
        <v>107</v>
      </c>
      <c r="AG8" t="s">
        <v>107</v>
      </c>
      <c r="AH8" t="s">
        <v>107</v>
      </c>
      <c r="AI8" t="s">
        <v>107</v>
      </c>
      <c r="AJ8" t="s">
        <v>107</v>
      </c>
      <c r="AK8" s="32">
        <f>MEDIAN(0.0125,0.02,0.02)</f>
        <v>0.02</v>
      </c>
      <c r="AL8" t="s">
        <v>428</v>
      </c>
      <c r="AM8" s="1" t="s">
        <v>428</v>
      </c>
      <c r="AN8" s="1" t="s">
        <v>117</v>
      </c>
      <c r="AO8" s="1" t="s">
        <v>118</v>
      </c>
      <c r="AP8" s="1"/>
      <c r="AQ8" s="1"/>
      <c r="AR8" s="1"/>
      <c r="AS8" s="1"/>
      <c r="AT8" s="1"/>
      <c r="AU8" s="1"/>
    </row>
    <row r="9" spans="1:48" ht="51">
      <c r="A9" t="s">
        <v>52</v>
      </c>
      <c r="B9" t="s">
        <v>201</v>
      </c>
      <c r="C9" t="s">
        <v>224</v>
      </c>
      <c r="D9" t="s">
        <v>225</v>
      </c>
      <c r="F9" s="4">
        <v>1.21</v>
      </c>
      <c r="G9" s="4">
        <v>40.85</v>
      </c>
      <c r="H9" s="4">
        <v>2</v>
      </c>
      <c r="I9" s="12" t="s">
        <v>150</v>
      </c>
      <c r="J9" s="18" t="s">
        <v>169</v>
      </c>
      <c r="K9" t="s">
        <v>107</v>
      </c>
      <c r="L9" t="s">
        <v>107</v>
      </c>
      <c r="M9" t="s">
        <v>107</v>
      </c>
      <c r="N9" t="s">
        <v>107</v>
      </c>
      <c r="O9" t="s">
        <v>107</v>
      </c>
      <c r="P9" t="s">
        <v>107</v>
      </c>
      <c r="Q9" t="s">
        <v>107</v>
      </c>
      <c r="R9" t="s">
        <v>107</v>
      </c>
      <c r="S9" t="s">
        <v>107</v>
      </c>
      <c r="T9" t="s">
        <v>107</v>
      </c>
      <c r="U9" t="s">
        <v>107</v>
      </c>
      <c r="V9" t="s">
        <v>107</v>
      </c>
      <c r="W9" t="s">
        <v>107</v>
      </c>
      <c r="X9" t="s">
        <v>107</v>
      </c>
      <c r="Y9" t="s">
        <v>107</v>
      </c>
      <c r="Z9" t="s">
        <v>107</v>
      </c>
      <c r="AA9" t="s">
        <v>107</v>
      </c>
      <c r="AB9" t="s">
        <v>107</v>
      </c>
      <c r="AC9" t="s">
        <v>107</v>
      </c>
      <c r="AD9" t="s">
        <v>107</v>
      </c>
      <c r="AE9" t="s">
        <v>107</v>
      </c>
      <c r="AF9" t="s">
        <v>107</v>
      </c>
      <c r="AG9" t="s">
        <v>107</v>
      </c>
      <c r="AH9" t="s">
        <v>107</v>
      </c>
      <c r="AI9" t="s">
        <v>107</v>
      </c>
      <c r="AJ9" t="s">
        <v>107</v>
      </c>
      <c r="AK9" s="31">
        <f>MEDIAN(0.18,0.42)</f>
        <v>0.3</v>
      </c>
      <c r="AL9">
        <v>7</v>
      </c>
      <c r="AM9" s="1">
        <v>9</v>
      </c>
      <c r="AN9" s="4" t="s">
        <v>115</v>
      </c>
      <c r="AO9" s="4" t="s">
        <v>122</v>
      </c>
      <c r="AP9" s="4"/>
      <c r="AQ9" s="4"/>
      <c r="AR9" s="4"/>
      <c r="AS9" s="4"/>
      <c r="AT9" s="4" t="s">
        <v>395</v>
      </c>
      <c r="AU9" s="4"/>
    </row>
    <row r="10" spans="1:48" ht="51">
      <c r="A10" t="s">
        <v>91</v>
      </c>
      <c r="B10" t="s">
        <v>201</v>
      </c>
      <c r="C10" t="s">
        <v>222</v>
      </c>
      <c r="D10" t="s">
        <v>223</v>
      </c>
      <c r="F10" s="4">
        <v>1.06</v>
      </c>
      <c r="G10" s="4">
        <v>1.06</v>
      </c>
      <c r="H10" s="4">
        <v>2</v>
      </c>
      <c r="I10" s="12" t="s">
        <v>150</v>
      </c>
      <c r="J10" s="18" t="s">
        <v>169</v>
      </c>
      <c r="K10" t="s">
        <v>107</v>
      </c>
      <c r="L10" t="s">
        <v>107</v>
      </c>
      <c r="M10" t="s">
        <v>107</v>
      </c>
      <c r="N10" t="s">
        <v>107</v>
      </c>
      <c r="O10" t="s">
        <v>107</v>
      </c>
      <c r="P10" t="s">
        <v>107</v>
      </c>
      <c r="Q10" t="s">
        <v>107</v>
      </c>
      <c r="R10" t="s">
        <v>107</v>
      </c>
      <c r="S10" t="s">
        <v>107</v>
      </c>
      <c r="T10" t="s">
        <v>107</v>
      </c>
      <c r="U10" t="s">
        <v>107</v>
      </c>
      <c r="V10" t="s">
        <v>107</v>
      </c>
      <c r="W10" t="s">
        <v>107</v>
      </c>
      <c r="X10" t="s">
        <v>107</v>
      </c>
      <c r="Y10" t="s">
        <v>107</v>
      </c>
      <c r="Z10" t="s">
        <v>107</v>
      </c>
      <c r="AA10" t="s">
        <v>107</v>
      </c>
      <c r="AB10" t="s">
        <v>107</v>
      </c>
      <c r="AC10" t="s">
        <v>107</v>
      </c>
      <c r="AD10" t="s">
        <v>107</v>
      </c>
      <c r="AE10" t="s">
        <v>107</v>
      </c>
      <c r="AF10" t="s">
        <v>107</v>
      </c>
      <c r="AG10" t="s">
        <v>107</v>
      </c>
      <c r="AH10" t="s">
        <v>107</v>
      </c>
      <c r="AI10" t="s">
        <v>107</v>
      </c>
      <c r="AJ10" t="s">
        <v>107</v>
      </c>
      <c r="AK10" s="31">
        <f>MEDIAN(0.02,0.347,0.273)</f>
        <v>0.27300000000000002</v>
      </c>
      <c r="AL10">
        <v>7</v>
      </c>
      <c r="AM10" s="1">
        <v>9</v>
      </c>
      <c r="AN10" s="4" t="s">
        <v>115</v>
      </c>
      <c r="AO10" s="4" t="s">
        <v>121</v>
      </c>
      <c r="AP10" s="4"/>
      <c r="AQ10" s="4"/>
      <c r="AR10" s="4"/>
      <c r="AS10" s="4"/>
      <c r="AT10" s="4"/>
      <c r="AU10" s="4"/>
    </row>
    <row r="11" spans="1:48" ht="51">
      <c r="A11" t="s">
        <v>74</v>
      </c>
      <c r="B11" t="s">
        <v>174</v>
      </c>
      <c r="C11" t="s">
        <v>228</v>
      </c>
      <c r="D11" t="s">
        <v>229</v>
      </c>
      <c r="F11" s="3">
        <v>1.42</v>
      </c>
      <c r="G11" s="3">
        <v>70.92</v>
      </c>
      <c r="H11" s="3">
        <v>3</v>
      </c>
      <c r="I11" s="12" t="s">
        <v>150</v>
      </c>
      <c r="J11" s="18" t="s">
        <v>169</v>
      </c>
      <c r="K11" s="12" t="s">
        <v>38</v>
      </c>
      <c r="L11" s="12">
        <v>1.5672E-4</v>
      </c>
      <c r="M11" s="12">
        <v>1.6904999999999999E-4</v>
      </c>
      <c r="N11" s="12">
        <v>1.9985000000000001E-4</v>
      </c>
      <c r="O11" s="12">
        <v>2.1195E-4</v>
      </c>
      <c r="P11" s="12">
        <v>2.4611000000000001E-4</v>
      </c>
      <c r="Q11" s="12">
        <v>6.579E-4</v>
      </c>
      <c r="R11" s="12">
        <v>3.2577000000000002E-4</v>
      </c>
      <c r="S11" s="12">
        <v>1.4034E-4</v>
      </c>
      <c r="T11" s="12">
        <v>3.7277000000000002E-4</v>
      </c>
      <c r="U11" s="12">
        <v>9.8367000000000007E-4</v>
      </c>
      <c r="V11" s="12">
        <v>5.1311E-4</v>
      </c>
      <c r="W11" s="12">
        <v>1.4967800000000001E-3</v>
      </c>
      <c r="X11" s="12">
        <v>0.54817249999999995</v>
      </c>
      <c r="Y11" s="12">
        <v>0.59131997999999997</v>
      </c>
      <c r="Z11" s="12">
        <v>0.69904478000000003</v>
      </c>
      <c r="AA11" s="12">
        <v>0.74135757999999996</v>
      </c>
      <c r="AB11" s="12">
        <v>0.86085754000000003</v>
      </c>
      <c r="AC11" s="12">
        <v>2.3012598999999998</v>
      </c>
      <c r="AD11" s="12">
        <v>1.13949247</v>
      </c>
      <c r="AE11" s="12">
        <v>0.49090302000000002</v>
      </c>
      <c r="AF11" s="12">
        <v>1.30390454</v>
      </c>
      <c r="AG11" s="12">
        <v>3.4407523800000002</v>
      </c>
      <c r="AH11" s="12">
        <v>1.79480756</v>
      </c>
      <c r="AI11" s="12">
        <v>5.2355599399999999</v>
      </c>
      <c r="AJ11" s="12">
        <v>3497.87203</v>
      </c>
      <c r="AK11" s="31">
        <f>MEDIAN(0.32,0.265,0.07,0.1,0.07,0.036)</f>
        <v>8.5000000000000006E-2</v>
      </c>
      <c r="AL11">
        <v>10.33</v>
      </c>
      <c r="AM11" s="1">
        <v>9</v>
      </c>
      <c r="AN11" s="4" t="s">
        <v>116</v>
      </c>
      <c r="AO11" s="4" t="s">
        <v>120</v>
      </c>
      <c r="AP11" s="4"/>
      <c r="AQ11" s="4"/>
      <c r="AR11" s="4"/>
      <c r="AS11" s="4"/>
      <c r="AT11" s="4"/>
      <c r="AU11" s="4"/>
    </row>
    <row r="12" spans="1:48" ht="15" customHeight="1">
      <c r="A12" t="s">
        <v>86</v>
      </c>
      <c r="B12" t="s">
        <v>174</v>
      </c>
      <c r="C12" t="s">
        <v>226</v>
      </c>
      <c r="D12" t="s">
        <v>227</v>
      </c>
      <c r="F12" s="4">
        <v>1.27</v>
      </c>
      <c r="G12" s="4">
        <v>1.91</v>
      </c>
      <c r="H12" s="4">
        <v>2</v>
      </c>
      <c r="I12" s="12" t="s">
        <v>150</v>
      </c>
      <c r="J12" s="18" t="s">
        <v>169</v>
      </c>
      <c r="K12" t="s">
        <v>107</v>
      </c>
      <c r="L12" t="s">
        <v>107</v>
      </c>
      <c r="M12" t="s">
        <v>107</v>
      </c>
      <c r="N12" t="s">
        <v>107</v>
      </c>
      <c r="O12" t="s">
        <v>107</v>
      </c>
      <c r="P12" t="s">
        <v>107</v>
      </c>
      <c r="Q12" t="s">
        <v>107</v>
      </c>
      <c r="R12" t="s">
        <v>107</v>
      </c>
      <c r="S12" t="s">
        <v>107</v>
      </c>
      <c r="T12" t="s">
        <v>107</v>
      </c>
      <c r="U12" t="s">
        <v>107</v>
      </c>
      <c r="V12" t="s">
        <v>107</v>
      </c>
      <c r="W12" t="s">
        <v>107</v>
      </c>
      <c r="X12" t="s">
        <v>107</v>
      </c>
      <c r="Y12" t="s">
        <v>107</v>
      </c>
      <c r="Z12" t="s">
        <v>107</v>
      </c>
      <c r="AA12" t="s">
        <v>107</v>
      </c>
      <c r="AB12" t="s">
        <v>107</v>
      </c>
      <c r="AC12" t="s">
        <v>107</v>
      </c>
      <c r="AD12" t="s">
        <v>107</v>
      </c>
      <c r="AE12" t="s">
        <v>107</v>
      </c>
      <c r="AF12" t="s">
        <v>107</v>
      </c>
      <c r="AG12" t="s">
        <v>107</v>
      </c>
      <c r="AH12" t="s">
        <v>107</v>
      </c>
      <c r="AI12" t="s">
        <v>107</v>
      </c>
      <c r="AJ12" t="s">
        <v>107</v>
      </c>
      <c r="AK12" s="31">
        <f>MEDIAN(0.0775,0.5045,0.1,0.037,0.0567)</f>
        <v>7.7499999999999999E-2</v>
      </c>
      <c r="AL12">
        <v>9</v>
      </c>
      <c r="AM12" s="1">
        <v>9</v>
      </c>
      <c r="AN12" s="4" t="s">
        <v>115</v>
      </c>
      <c r="AO12" s="4" t="s">
        <v>118</v>
      </c>
      <c r="AP12" s="4"/>
      <c r="AQ12" s="4"/>
      <c r="AR12" s="4"/>
      <c r="AS12" s="4"/>
      <c r="AT12" s="4"/>
      <c r="AU12" s="4"/>
    </row>
    <row r="13" spans="1:48" ht="51">
      <c r="A13" t="s">
        <v>15</v>
      </c>
      <c r="B13" t="s">
        <v>180</v>
      </c>
      <c r="C13" t="s">
        <v>279</v>
      </c>
      <c r="D13" t="s">
        <v>280</v>
      </c>
      <c r="F13" s="3">
        <v>29.44</v>
      </c>
      <c r="G13" s="3">
        <v>35.200000000000003</v>
      </c>
      <c r="H13" s="3">
        <v>3</v>
      </c>
      <c r="I13" s="12" t="s">
        <v>150</v>
      </c>
      <c r="J13" s="18" t="s">
        <v>169</v>
      </c>
      <c r="K13" s="12" t="s">
        <v>15</v>
      </c>
      <c r="L13" s="12">
        <v>1.6652E-4</v>
      </c>
      <c r="M13" s="12">
        <v>1.6331000000000001E-4</v>
      </c>
      <c r="N13" s="12">
        <v>3.6675E-4</v>
      </c>
      <c r="O13" s="12">
        <v>3.8999E-4</v>
      </c>
      <c r="P13" s="12">
        <v>4.6579E-4</v>
      </c>
      <c r="Q13" s="12">
        <v>1.2225199999999999E-3</v>
      </c>
      <c r="R13" s="12">
        <v>3.2982999999999998E-4</v>
      </c>
      <c r="S13" s="12">
        <v>2.6214000000000001E-4</v>
      </c>
      <c r="T13" s="12">
        <v>4.1804E-4</v>
      </c>
      <c r="U13" s="12">
        <v>1.5523500000000001E-3</v>
      </c>
      <c r="V13" s="12">
        <v>6.8017999999999996E-4</v>
      </c>
      <c r="W13" s="12">
        <v>2.2325299999999999E-3</v>
      </c>
      <c r="X13" s="12">
        <v>0.27995746999999999</v>
      </c>
      <c r="Y13" s="12">
        <v>0.27456093999999998</v>
      </c>
      <c r="Z13" s="12">
        <v>0.61658974</v>
      </c>
      <c r="AA13" s="12">
        <v>0.65566106000000002</v>
      </c>
      <c r="AB13" s="12">
        <v>0.78310882000000004</v>
      </c>
      <c r="AC13" s="12">
        <v>2.0553596199999999</v>
      </c>
      <c r="AD13" s="12">
        <v>0.55451841000000002</v>
      </c>
      <c r="AE13" s="12">
        <v>0.44072903000000002</v>
      </c>
      <c r="AF13" s="12">
        <v>0.70282268999999997</v>
      </c>
      <c r="AG13" s="12">
        <v>2.60987803</v>
      </c>
      <c r="AH13" s="12">
        <v>1.14355172</v>
      </c>
      <c r="AI13" s="12">
        <v>3.75342975</v>
      </c>
      <c r="AJ13" s="12">
        <v>1681.24316</v>
      </c>
      <c r="AK13" s="31">
        <f>MEDIAN(0.05,0.125,0.05,0.05,0.0715,0.06075,0.13)</f>
        <v>6.0749999999999998E-2</v>
      </c>
      <c r="AL13">
        <v>3.33</v>
      </c>
      <c r="AM13" s="1">
        <v>9</v>
      </c>
      <c r="AN13" s="4" t="s">
        <v>115</v>
      </c>
      <c r="AO13" s="4" t="s">
        <v>120</v>
      </c>
      <c r="AP13" s="4"/>
      <c r="AQ13" s="4"/>
      <c r="AR13" s="4"/>
      <c r="AS13" s="4" t="s">
        <v>394</v>
      </c>
      <c r="AT13" s="4"/>
      <c r="AU13" s="4"/>
    </row>
    <row r="14" spans="1:48" ht="51">
      <c r="A14" t="s">
        <v>54</v>
      </c>
      <c r="B14" t="s">
        <v>180</v>
      </c>
      <c r="C14" t="s">
        <v>181</v>
      </c>
      <c r="D14" t="s">
        <v>182</v>
      </c>
      <c r="F14" s="3">
        <v>0</v>
      </c>
      <c r="G14" s="3">
        <v>37.549999999999997</v>
      </c>
      <c r="H14" s="3">
        <v>3</v>
      </c>
      <c r="I14" s="12" t="s">
        <v>150</v>
      </c>
      <c r="J14" s="18" t="s">
        <v>169</v>
      </c>
      <c r="K14" s="12" t="s">
        <v>27</v>
      </c>
      <c r="L14" s="12">
        <v>1.6935E-4</v>
      </c>
      <c r="M14" s="12">
        <v>1.719E-4</v>
      </c>
      <c r="N14" s="12">
        <v>1.9312999999999999E-4</v>
      </c>
      <c r="O14" s="12">
        <v>1.9855E-4</v>
      </c>
      <c r="P14" s="12">
        <v>2.2048E-4</v>
      </c>
      <c r="Q14" s="12">
        <v>6.1216000000000005E-4</v>
      </c>
      <c r="R14" s="12">
        <v>3.4124999999999997E-4</v>
      </c>
      <c r="S14" s="12">
        <v>1.5233E-4</v>
      </c>
      <c r="T14" s="12">
        <v>3.8445999999999999E-4</v>
      </c>
      <c r="U14" s="12">
        <v>9.5341000000000002E-4</v>
      </c>
      <c r="V14" s="12">
        <v>5.3678000000000005E-4</v>
      </c>
      <c r="W14" s="12">
        <v>1.49019E-3</v>
      </c>
      <c r="X14" s="12">
        <v>10.8428433</v>
      </c>
      <c r="Y14" s="12">
        <v>11.0058034</v>
      </c>
      <c r="Z14" s="12">
        <v>12.364979999999999</v>
      </c>
      <c r="AA14" s="12">
        <v>12.7119202</v>
      </c>
      <c r="AB14" s="12">
        <v>14.1160748</v>
      </c>
      <c r="AC14" s="12">
        <v>39.192974999999997</v>
      </c>
      <c r="AD14" s="12">
        <v>21.848646800000001</v>
      </c>
      <c r="AE14" s="12">
        <v>9.7526896900000004</v>
      </c>
      <c r="AF14" s="12">
        <v>24.614623900000002</v>
      </c>
      <c r="AG14" s="12">
        <v>61.041621800000001</v>
      </c>
      <c r="AH14" s="12">
        <v>34.367313600000003</v>
      </c>
      <c r="AI14" s="12">
        <v>95.408935400000004</v>
      </c>
      <c r="AJ14" s="12">
        <v>64024.4925</v>
      </c>
      <c r="AK14" s="30">
        <f>MEDIAN(0.05,0.125,0.05,0.05,0.0715,0.06075,0.13)</f>
        <v>6.0749999999999998E-2</v>
      </c>
      <c r="AL14">
        <v>3.67</v>
      </c>
      <c r="AM14" s="1">
        <v>9</v>
      </c>
      <c r="AN14" s="4" t="s">
        <v>115</v>
      </c>
      <c r="AO14" s="4" t="s">
        <v>121</v>
      </c>
      <c r="AP14" s="4"/>
      <c r="AQ14" s="4"/>
      <c r="AR14" s="4"/>
      <c r="AS14" s="4"/>
      <c r="AT14" s="4"/>
      <c r="AU14" s="4"/>
    </row>
    <row r="15" spans="1:48" ht="51">
      <c r="A15" t="s">
        <v>55</v>
      </c>
      <c r="B15" t="s">
        <v>180</v>
      </c>
      <c r="C15" t="s">
        <v>232</v>
      </c>
      <c r="D15" t="s">
        <v>233</v>
      </c>
      <c r="F15" s="4">
        <v>2</v>
      </c>
      <c r="G15" s="4">
        <v>3</v>
      </c>
      <c r="H15" s="4">
        <v>2</v>
      </c>
      <c r="I15" s="12" t="s">
        <v>150</v>
      </c>
      <c r="J15" s="18" t="s">
        <v>169</v>
      </c>
      <c r="K15" s="12" t="s">
        <v>27</v>
      </c>
      <c r="L15" s="12">
        <v>1.6935E-4</v>
      </c>
      <c r="M15" s="12">
        <v>1.719E-4</v>
      </c>
      <c r="N15" s="12">
        <v>1.9312999999999999E-4</v>
      </c>
      <c r="O15" s="12">
        <v>1.9855E-4</v>
      </c>
      <c r="P15" s="12">
        <v>2.2048E-4</v>
      </c>
      <c r="Q15" s="12">
        <v>6.1216000000000005E-4</v>
      </c>
      <c r="R15" s="12">
        <v>3.4124999999999997E-4</v>
      </c>
      <c r="S15" s="12">
        <v>1.5233E-4</v>
      </c>
      <c r="T15" s="12">
        <v>3.8445999999999999E-4</v>
      </c>
      <c r="U15" s="12">
        <v>9.5341000000000002E-4</v>
      </c>
      <c r="V15" s="12">
        <v>5.3678000000000005E-4</v>
      </c>
      <c r="W15" s="12">
        <v>1.49019E-3</v>
      </c>
      <c r="X15" s="12">
        <v>10.8428433</v>
      </c>
      <c r="Y15" s="12">
        <v>11.0058034</v>
      </c>
      <c r="Z15" s="12">
        <v>12.364979999999999</v>
      </c>
      <c r="AA15" s="12">
        <v>12.7119202</v>
      </c>
      <c r="AB15" s="12">
        <v>14.1160748</v>
      </c>
      <c r="AC15" s="12">
        <v>39.192974999999997</v>
      </c>
      <c r="AD15" s="12">
        <v>21.848646800000001</v>
      </c>
      <c r="AE15" s="12">
        <v>9.7526896900000004</v>
      </c>
      <c r="AF15" s="12">
        <v>24.614623900000002</v>
      </c>
      <c r="AG15" s="12">
        <v>61.041621800000001</v>
      </c>
      <c r="AH15" s="12">
        <v>34.367313600000003</v>
      </c>
      <c r="AI15" s="12">
        <v>95.408935400000004</v>
      </c>
      <c r="AJ15" s="12">
        <v>64024.4925</v>
      </c>
      <c r="AK15" s="31">
        <f>MEDIAN(0.05,0.125,0.05,0.05,0.0715,0.06075,0.13)</f>
        <v>6.0749999999999998E-2</v>
      </c>
      <c r="AL15">
        <v>3.33</v>
      </c>
      <c r="AM15" s="1">
        <v>9</v>
      </c>
      <c r="AN15" s="4" t="s">
        <v>116</v>
      </c>
      <c r="AO15" s="4" t="s">
        <v>118</v>
      </c>
      <c r="AP15" s="4"/>
      <c r="AQ15" s="4"/>
      <c r="AR15" s="4"/>
      <c r="AS15" s="4"/>
      <c r="AT15" s="4"/>
      <c r="AU15" s="4"/>
    </row>
    <row r="16" spans="1:48" ht="51">
      <c r="A16" t="s">
        <v>39</v>
      </c>
      <c r="B16" t="s">
        <v>180</v>
      </c>
      <c r="C16" t="s">
        <v>236</v>
      </c>
      <c r="D16" t="s">
        <v>237</v>
      </c>
      <c r="F16" s="4">
        <v>2.4900000000000002</v>
      </c>
      <c r="G16" s="4">
        <v>4.2</v>
      </c>
      <c r="H16" s="4">
        <v>2</v>
      </c>
      <c r="I16" s="12" t="s">
        <v>150</v>
      </c>
      <c r="J16" s="18" t="s">
        <v>169</v>
      </c>
      <c r="K16" s="12" t="s">
        <v>39</v>
      </c>
      <c r="L16" s="12">
        <v>1.1938E-4</v>
      </c>
      <c r="M16" s="12">
        <v>1.2945E-4</v>
      </c>
      <c r="N16" s="12">
        <v>1.4082999999999999E-4</v>
      </c>
      <c r="O16" s="12">
        <v>1.4069000000000001E-4</v>
      </c>
      <c r="P16" s="12">
        <v>1.4155E-4</v>
      </c>
      <c r="Q16" s="12">
        <v>4.2307E-4</v>
      </c>
      <c r="R16" s="12">
        <v>2.4883000000000001E-4</v>
      </c>
      <c r="S16" s="12">
        <v>1.3903E-4</v>
      </c>
      <c r="T16" s="12">
        <v>3.0684000000000001E-4</v>
      </c>
      <c r="U16" s="12">
        <v>6.7190000000000001E-4</v>
      </c>
      <c r="V16" s="12">
        <v>4.4586000000000002E-4</v>
      </c>
      <c r="W16" s="12">
        <v>1.11776E-3</v>
      </c>
      <c r="X16" s="12">
        <v>8.1600939999999997E-2</v>
      </c>
      <c r="Y16" s="12">
        <v>8.8485720000000004E-2</v>
      </c>
      <c r="Z16" s="12">
        <v>9.6262109999999998E-2</v>
      </c>
      <c r="AA16" s="12">
        <v>9.6171950000000006E-2</v>
      </c>
      <c r="AB16" s="12">
        <v>9.6758739999999996E-2</v>
      </c>
      <c r="AC16" s="12">
        <v>0.28919278999999998</v>
      </c>
      <c r="AD16" s="12">
        <v>0.17008667</v>
      </c>
      <c r="AE16" s="12">
        <v>9.5032450000000004E-2</v>
      </c>
      <c r="AF16" s="12">
        <v>0.20974000000000001</v>
      </c>
      <c r="AG16" s="12">
        <v>0.45927945999999997</v>
      </c>
      <c r="AH16" s="12">
        <v>0.30477244999999997</v>
      </c>
      <c r="AI16" s="12">
        <v>0.76405190999999995</v>
      </c>
      <c r="AJ16" s="12">
        <v>683.55816900000002</v>
      </c>
      <c r="AK16" s="31">
        <f>MEDIAN(0.05,0.125,0.05,0.05,0.0715,0.06075,0.13)</f>
        <v>6.0749999999999998E-2</v>
      </c>
      <c r="AL16">
        <v>5.33</v>
      </c>
      <c r="AM16" s="1">
        <v>9</v>
      </c>
      <c r="AN16" s="4" t="s">
        <v>115</v>
      </c>
      <c r="AO16" s="4" t="s">
        <v>118</v>
      </c>
      <c r="AP16" s="4"/>
      <c r="AQ16" s="4"/>
      <c r="AR16" s="4"/>
      <c r="AS16" s="4"/>
      <c r="AT16" s="4"/>
      <c r="AU16" s="4"/>
    </row>
    <row r="17" spans="1:48" ht="170">
      <c r="A17" t="s">
        <v>71</v>
      </c>
      <c r="B17" t="s">
        <v>185</v>
      </c>
      <c r="C17" s="12" t="s">
        <v>326</v>
      </c>
      <c r="D17" s="21" t="s">
        <v>267</v>
      </c>
      <c r="E17" s="21" t="s">
        <v>363</v>
      </c>
      <c r="F17" t="s">
        <v>107</v>
      </c>
      <c r="G17" t="s">
        <v>107</v>
      </c>
      <c r="H17" t="s">
        <v>107</v>
      </c>
      <c r="I17" s="12" t="s">
        <v>150</v>
      </c>
      <c r="J17" s="18" t="s">
        <v>151</v>
      </c>
      <c r="K17" s="12" t="s">
        <v>41</v>
      </c>
      <c r="L17" s="12">
        <v>1.6865000000000001E-4</v>
      </c>
      <c r="M17" s="12">
        <v>1.8882999999999999E-4</v>
      </c>
      <c r="N17" s="12">
        <v>2.745E-4</v>
      </c>
      <c r="O17" s="12">
        <v>3.1723999999999999E-4</v>
      </c>
      <c r="P17" s="12">
        <v>4.0004999999999999E-4</v>
      </c>
      <c r="Q17" s="12">
        <v>9.9179999999999993E-4</v>
      </c>
      <c r="R17" s="12">
        <v>3.5748000000000003E-4</v>
      </c>
      <c r="S17" s="12">
        <v>1.6322E-4</v>
      </c>
      <c r="T17" s="12">
        <v>4.0959999999999998E-4</v>
      </c>
      <c r="U17" s="12">
        <v>1.34928E-3</v>
      </c>
      <c r="V17" s="12">
        <v>5.7282000000000003E-4</v>
      </c>
      <c r="W17" s="12">
        <v>1.9220999999999999E-3</v>
      </c>
      <c r="X17" s="12">
        <v>0.17291764000000001</v>
      </c>
      <c r="Y17" s="12">
        <v>0.19359908000000001</v>
      </c>
      <c r="Z17" s="12">
        <v>0.28144299</v>
      </c>
      <c r="AA17" s="12">
        <v>0.32525831999999999</v>
      </c>
      <c r="AB17" s="12">
        <v>0.41016370000000002</v>
      </c>
      <c r="AC17" s="12">
        <v>1.0168650100000001</v>
      </c>
      <c r="AD17" s="12">
        <v>0.36651673000000001</v>
      </c>
      <c r="AE17" s="12">
        <v>0.16734516999999999</v>
      </c>
      <c r="AF17" s="12">
        <v>0.41995818000000001</v>
      </c>
      <c r="AG17" s="12">
        <v>1.3833817399999999</v>
      </c>
      <c r="AH17" s="12">
        <v>0.58730335</v>
      </c>
      <c r="AI17" s="12">
        <v>1.9706850899999999</v>
      </c>
      <c r="AJ17" s="12">
        <v>1025.27611</v>
      </c>
      <c r="AK17" s="34">
        <f>MEDIAN(0.03,0.005,0.0315)</f>
        <v>0.03</v>
      </c>
      <c r="AL17">
        <v>3.67</v>
      </c>
      <c r="AM17" s="1">
        <v>9</v>
      </c>
      <c r="AN17" s="1" t="s">
        <v>117</v>
      </c>
      <c r="AO17" s="1" t="s">
        <v>118</v>
      </c>
      <c r="AP17" s="1"/>
      <c r="AQ17" s="1" t="s">
        <v>124</v>
      </c>
      <c r="AR17" s="1"/>
      <c r="AS17" s="1"/>
      <c r="AT17" s="1" t="s">
        <v>400</v>
      </c>
      <c r="AU17" s="1"/>
      <c r="AV17" t="s">
        <v>112</v>
      </c>
    </row>
    <row r="18" spans="1:48" ht="51">
      <c r="A18" t="s">
        <v>70</v>
      </c>
      <c r="B18" t="s">
        <v>185</v>
      </c>
      <c r="C18" t="s">
        <v>266</v>
      </c>
      <c r="D18" t="s">
        <v>335</v>
      </c>
      <c r="F18" s="4">
        <v>11.73</v>
      </c>
      <c r="G18" s="4">
        <v>23.33</v>
      </c>
      <c r="H18" s="4">
        <v>2</v>
      </c>
      <c r="I18" s="12" t="s">
        <v>150</v>
      </c>
      <c r="J18" s="18" t="s">
        <v>169</v>
      </c>
      <c r="K18" s="12" t="s">
        <v>41</v>
      </c>
      <c r="L18" s="12">
        <v>1.6865000000000001E-4</v>
      </c>
      <c r="M18" s="12">
        <v>1.8882999999999999E-4</v>
      </c>
      <c r="N18" s="12">
        <v>2.745E-4</v>
      </c>
      <c r="O18" s="12">
        <v>3.1723999999999999E-4</v>
      </c>
      <c r="P18" s="12">
        <v>4.0004999999999999E-4</v>
      </c>
      <c r="Q18" s="12">
        <v>9.9179999999999993E-4</v>
      </c>
      <c r="R18" s="12">
        <v>3.5748000000000003E-4</v>
      </c>
      <c r="S18" s="12">
        <v>1.6322E-4</v>
      </c>
      <c r="T18" s="12">
        <v>4.0959999999999998E-4</v>
      </c>
      <c r="U18" s="12">
        <v>1.34928E-3</v>
      </c>
      <c r="V18" s="12">
        <v>5.7282000000000003E-4</v>
      </c>
      <c r="W18" s="12">
        <v>1.9220999999999999E-3</v>
      </c>
      <c r="X18" s="12">
        <v>0.17291764000000001</v>
      </c>
      <c r="Y18" s="12">
        <v>0.19359908000000001</v>
      </c>
      <c r="Z18" s="12">
        <v>0.28144299</v>
      </c>
      <c r="AA18" s="12">
        <v>0.32525831999999999</v>
      </c>
      <c r="AB18" s="12">
        <v>0.41016370000000002</v>
      </c>
      <c r="AC18" s="12">
        <v>1.0168650100000001</v>
      </c>
      <c r="AD18" s="12">
        <v>0.36651673000000001</v>
      </c>
      <c r="AE18" s="12">
        <v>0.16734516999999999</v>
      </c>
      <c r="AF18" s="12">
        <v>0.41995818000000001</v>
      </c>
      <c r="AG18" s="12">
        <v>1.3833817399999999</v>
      </c>
      <c r="AH18" s="12">
        <v>0.58730335</v>
      </c>
      <c r="AI18" s="12">
        <v>1.9706850899999999</v>
      </c>
      <c r="AJ18" s="12">
        <v>1025.27611</v>
      </c>
      <c r="AK18" s="33">
        <f>MEDIAN(0.03,0.005,0.0315)</f>
        <v>0.03</v>
      </c>
      <c r="AL18">
        <v>3.67</v>
      </c>
      <c r="AM18" s="1">
        <v>9</v>
      </c>
      <c r="AN18" s="1" t="s">
        <v>114</v>
      </c>
      <c r="AO18" s="1" t="s">
        <v>118</v>
      </c>
      <c r="AP18" s="1"/>
      <c r="AQ18" s="1" t="s">
        <v>124</v>
      </c>
      <c r="AR18" s="1"/>
      <c r="AS18" s="1"/>
      <c r="AT18" s="1" t="s">
        <v>399</v>
      </c>
      <c r="AU18" s="1"/>
      <c r="AV18" s="1"/>
    </row>
    <row r="19" spans="1:48" ht="51">
      <c r="A19" t="s">
        <v>72</v>
      </c>
      <c r="B19" t="s">
        <v>185</v>
      </c>
      <c r="C19" t="s">
        <v>322</v>
      </c>
      <c r="D19" t="s">
        <v>323</v>
      </c>
      <c r="F19" s="4" t="s">
        <v>107</v>
      </c>
      <c r="G19" s="4" t="s">
        <v>107</v>
      </c>
      <c r="H19" s="4">
        <v>2</v>
      </c>
      <c r="I19" s="12" t="s">
        <v>150</v>
      </c>
      <c r="J19" s="18" t="s">
        <v>169</v>
      </c>
      <c r="K19" s="12" t="s">
        <v>41</v>
      </c>
      <c r="L19" s="12">
        <v>1.6865000000000001E-4</v>
      </c>
      <c r="M19" s="12">
        <v>1.8882999999999999E-4</v>
      </c>
      <c r="N19" s="12">
        <v>2.745E-4</v>
      </c>
      <c r="O19" s="12">
        <v>3.1723999999999999E-4</v>
      </c>
      <c r="P19" s="12">
        <v>4.0004999999999999E-4</v>
      </c>
      <c r="Q19" s="12">
        <v>9.9179999999999993E-4</v>
      </c>
      <c r="R19" s="12">
        <v>3.5748000000000003E-4</v>
      </c>
      <c r="S19" s="12">
        <v>1.6322E-4</v>
      </c>
      <c r="T19" s="12">
        <v>4.0959999999999998E-4</v>
      </c>
      <c r="U19" s="12">
        <v>1.34928E-3</v>
      </c>
      <c r="V19" s="12">
        <v>5.7282000000000003E-4</v>
      </c>
      <c r="W19" s="12">
        <v>1.9220999999999999E-3</v>
      </c>
      <c r="X19" s="12">
        <v>0.17291764000000001</v>
      </c>
      <c r="Y19" s="12">
        <v>0.19359908000000001</v>
      </c>
      <c r="Z19" s="12">
        <v>0.28144299</v>
      </c>
      <c r="AA19" s="12">
        <v>0.32525831999999999</v>
      </c>
      <c r="AB19" s="12">
        <v>0.41016370000000002</v>
      </c>
      <c r="AC19" s="12">
        <v>1.0168650100000001</v>
      </c>
      <c r="AD19" s="12">
        <v>0.36651673000000001</v>
      </c>
      <c r="AE19" s="12">
        <v>0.16734516999999999</v>
      </c>
      <c r="AF19" s="12">
        <v>0.41995818000000001</v>
      </c>
      <c r="AG19" s="12">
        <v>1.3833817399999999</v>
      </c>
      <c r="AH19" s="12">
        <v>0.58730335</v>
      </c>
      <c r="AI19" s="12">
        <v>1.9706850899999999</v>
      </c>
      <c r="AJ19" s="12">
        <v>1025.27611</v>
      </c>
      <c r="AK19" s="33">
        <f>MEDIAN(0.03,0.005,0.0315)</f>
        <v>0.03</v>
      </c>
      <c r="AL19">
        <v>3.67</v>
      </c>
      <c r="AM19" s="1">
        <v>9</v>
      </c>
      <c r="AN19" s="1" t="s">
        <v>114</v>
      </c>
      <c r="AO19" s="1" t="s">
        <v>118</v>
      </c>
      <c r="AP19" s="1"/>
      <c r="AQ19" s="1"/>
      <c r="AR19" s="1"/>
      <c r="AS19" s="1"/>
      <c r="AT19" s="1" t="s">
        <v>395</v>
      </c>
      <c r="AU19" s="1"/>
    </row>
    <row r="20" spans="1:48" ht="51">
      <c r="A20" t="s">
        <v>82</v>
      </c>
      <c r="B20" t="s">
        <v>174</v>
      </c>
      <c r="C20" t="s">
        <v>238</v>
      </c>
      <c r="D20" t="s">
        <v>239</v>
      </c>
      <c r="F20" s="4">
        <v>2.96</v>
      </c>
      <c r="G20" s="4">
        <v>6.75</v>
      </c>
      <c r="H20" s="4">
        <v>2</v>
      </c>
      <c r="I20" s="12" t="s">
        <v>150</v>
      </c>
      <c r="J20" s="18" t="s">
        <v>169</v>
      </c>
      <c r="K20" t="s">
        <v>107</v>
      </c>
      <c r="L20" t="s">
        <v>107</v>
      </c>
      <c r="M20" t="s">
        <v>107</v>
      </c>
      <c r="N20" t="s">
        <v>107</v>
      </c>
      <c r="O20" t="s">
        <v>107</v>
      </c>
      <c r="P20" t="s">
        <v>107</v>
      </c>
      <c r="Q20" t="s">
        <v>107</v>
      </c>
      <c r="R20" t="s">
        <v>107</v>
      </c>
      <c r="S20" t="s">
        <v>107</v>
      </c>
      <c r="T20" t="s">
        <v>107</v>
      </c>
      <c r="U20" t="s">
        <v>107</v>
      </c>
      <c r="V20" t="s">
        <v>107</v>
      </c>
      <c r="W20" t="s">
        <v>107</v>
      </c>
      <c r="X20" t="s">
        <v>107</v>
      </c>
      <c r="Y20" t="s">
        <v>107</v>
      </c>
      <c r="Z20" t="s">
        <v>107</v>
      </c>
      <c r="AA20" t="s">
        <v>107</v>
      </c>
      <c r="AB20" t="s">
        <v>107</v>
      </c>
      <c r="AC20" t="s">
        <v>107</v>
      </c>
      <c r="AD20" t="s">
        <v>107</v>
      </c>
      <c r="AE20" t="s">
        <v>107</v>
      </c>
      <c r="AF20" t="s">
        <v>107</v>
      </c>
      <c r="AG20" t="s">
        <v>107</v>
      </c>
      <c r="AH20" t="s">
        <v>107</v>
      </c>
      <c r="AI20" t="s">
        <v>107</v>
      </c>
      <c r="AJ20" t="s">
        <v>107</v>
      </c>
      <c r="AK20" s="31">
        <f>MEDIAN(0.0775,0.5045,0.1,0.037,0.0567)</f>
        <v>7.7499999999999999E-2</v>
      </c>
      <c r="AL20">
        <v>11</v>
      </c>
      <c r="AM20" s="1">
        <v>8</v>
      </c>
      <c r="AN20" s="4" t="s">
        <v>115</v>
      </c>
      <c r="AO20" s="4" t="s">
        <v>121</v>
      </c>
      <c r="AP20" s="4"/>
      <c r="AQ20" s="4"/>
      <c r="AR20" s="4"/>
      <c r="AS20" s="4"/>
      <c r="AT20" s="4"/>
      <c r="AU20" s="4"/>
    </row>
    <row r="21" spans="1:48" ht="51">
      <c r="A21" t="s">
        <v>66</v>
      </c>
      <c r="B21" t="s">
        <v>174</v>
      </c>
      <c r="C21" t="s">
        <v>256</v>
      </c>
      <c r="D21" t="s">
        <v>257</v>
      </c>
      <c r="F21" s="4">
        <v>7.13</v>
      </c>
      <c r="G21" s="4">
        <v>11.88</v>
      </c>
      <c r="H21" s="4">
        <v>2</v>
      </c>
      <c r="I21" s="12" t="s">
        <v>150</v>
      </c>
      <c r="J21" s="18" t="s">
        <v>169</v>
      </c>
      <c r="K21" s="12" t="s">
        <v>19</v>
      </c>
      <c r="L21" s="12">
        <v>1.5312999999999999E-4</v>
      </c>
      <c r="M21" s="12">
        <v>1.9064E-4</v>
      </c>
      <c r="N21" s="12">
        <v>4.2704E-4</v>
      </c>
      <c r="O21" s="12">
        <v>4.6843999999999998E-4</v>
      </c>
      <c r="P21" s="12">
        <v>3.8015E-4</v>
      </c>
      <c r="Q21" s="12">
        <v>1.27563E-3</v>
      </c>
      <c r="R21" s="12">
        <v>3.4377000000000002E-4</v>
      </c>
      <c r="S21" s="12">
        <v>1.7351000000000001E-4</v>
      </c>
      <c r="T21" s="12">
        <v>6.0891000000000005E-4</v>
      </c>
      <c r="U21" s="12">
        <v>1.6193900000000001E-3</v>
      </c>
      <c r="V21" s="12">
        <v>7.8242000000000003E-4</v>
      </c>
      <c r="W21" s="12">
        <v>2.4018099999999999E-3</v>
      </c>
      <c r="X21" s="12">
        <v>0.87568643999999995</v>
      </c>
      <c r="Y21" s="12">
        <v>1.0902235899999999</v>
      </c>
      <c r="Z21" s="12">
        <v>2.4421214199999999</v>
      </c>
      <c r="AA21" s="12">
        <v>2.6788591500000001</v>
      </c>
      <c r="AB21" s="12">
        <v>2.1739519700000001</v>
      </c>
      <c r="AC21" s="12">
        <v>7.2949325399999996</v>
      </c>
      <c r="AD21" s="12">
        <v>1.9659100300000001</v>
      </c>
      <c r="AE21" s="12">
        <v>0.99226709000000002</v>
      </c>
      <c r="AF21" s="12">
        <v>3.4821633799999998</v>
      </c>
      <c r="AG21" s="12">
        <v>9.2608425699999994</v>
      </c>
      <c r="AH21" s="12">
        <v>4.4744304699999997</v>
      </c>
      <c r="AI21" s="12">
        <v>13.735272999999999</v>
      </c>
      <c r="AJ21" s="12">
        <v>5718.7087199999996</v>
      </c>
      <c r="AK21" s="31">
        <f>MEDIAN(0.0775,0.5045,0.1,0.037,0.0567)</f>
        <v>7.7499999999999999E-2</v>
      </c>
      <c r="AL21">
        <v>11</v>
      </c>
      <c r="AM21" s="1">
        <v>8</v>
      </c>
      <c r="AN21" s="4" t="s">
        <v>115</v>
      </c>
      <c r="AO21" s="4" t="s">
        <v>118</v>
      </c>
      <c r="AP21" s="4"/>
      <c r="AQ21" s="4"/>
      <c r="AR21" s="4"/>
      <c r="AS21" s="4"/>
      <c r="AT21" s="4"/>
      <c r="AU21" s="4"/>
    </row>
    <row r="22" spans="1:48" ht="51">
      <c r="A22" t="s">
        <v>14</v>
      </c>
      <c r="B22" t="s">
        <v>174</v>
      </c>
      <c r="C22" t="s">
        <v>260</v>
      </c>
      <c r="D22" t="s">
        <v>261</v>
      </c>
      <c r="F22" s="4">
        <v>7.83</v>
      </c>
      <c r="G22" s="4">
        <v>11.75</v>
      </c>
      <c r="H22" s="4">
        <v>2</v>
      </c>
      <c r="I22" s="12" t="s">
        <v>150</v>
      </c>
      <c r="J22" s="18" t="s">
        <v>169</v>
      </c>
      <c r="K22" s="12" t="s">
        <v>14</v>
      </c>
      <c r="L22" s="12">
        <v>1.1352E-4</v>
      </c>
      <c r="M22" s="12">
        <v>1.2375999999999999E-4</v>
      </c>
      <c r="N22" s="12">
        <v>1.3101000000000001E-4</v>
      </c>
      <c r="O22" s="12">
        <v>1.3214999999999999E-4</v>
      </c>
      <c r="P22" s="12">
        <v>1.3306E-4</v>
      </c>
      <c r="Q22" s="12">
        <v>3.9622000000000002E-4</v>
      </c>
      <c r="R22" s="12">
        <v>2.3727000000000001E-4</v>
      </c>
      <c r="S22" s="12">
        <v>1.225E-4</v>
      </c>
      <c r="T22" s="12">
        <v>2.7831999999999998E-4</v>
      </c>
      <c r="U22" s="12">
        <v>6.3349000000000001E-4</v>
      </c>
      <c r="V22" s="12">
        <v>4.0081999999999997E-4</v>
      </c>
      <c r="W22" s="12">
        <v>1.0343100000000001E-3</v>
      </c>
      <c r="X22" s="12">
        <v>0.23803638999999999</v>
      </c>
      <c r="Y22" s="12">
        <v>0.25950445</v>
      </c>
      <c r="Z22" s="12">
        <v>0.27472638999999999</v>
      </c>
      <c r="AA22" s="12">
        <v>0.27710708000000001</v>
      </c>
      <c r="AB22" s="12">
        <v>0.27900469</v>
      </c>
      <c r="AC22" s="12">
        <v>0.83083817000000004</v>
      </c>
      <c r="AD22" s="12">
        <v>0.49754082999999999</v>
      </c>
      <c r="AE22" s="12">
        <v>0.25686320000000001</v>
      </c>
      <c r="AF22" s="12">
        <v>0.58360966000000003</v>
      </c>
      <c r="AG22" s="12">
        <v>1.328379</v>
      </c>
      <c r="AH22" s="12">
        <v>0.84047285999999999</v>
      </c>
      <c r="AI22" s="12">
        <v>2.1688518600000002</v>
      </c>
      <c r="AJ22" s="12">
        <v>2096.90969</v>
      </c>
      <c r="AK22" s="30">
        <f>MEDIAN(0.0775,0.5045,0.1,0.037,0.0567)</f>
        <v>7.7499999999999999E-2</v>
      </c>
      <c r="AL22">
        <v>11</v>
      </c>
      <c r="AM22" s="1">
        <v>8</v>
      </c>
      <c r="AN22" s="4" t="s">
        <v>115</v>
      </c>
      <c r="AO22" s="4" t="s">
        <v>121</v>
      </c>
      <c r="AP22" s="4"/>
      <c r="AQ22" s="4"/>
      <c r="AR22" s="4"/>
      <c r="AS22" s="4"/>
      <c r="AT22" s="4"/>
      <c r="AU22" s="4"/>
    </row>
    <row r="23" spans="1:48" ht="51">
      <c r="A23" t="s">
        <v>88</v>
      </c>
      <c r="B23" t="s">
        <v>174</v>
      </c>
      <c r="C23" t="s">
        <v>208</v>
      </c>
      <c r="D23" t="s">
        <v>209</v>
      </c>
      <c r="E23" t="s">
        <v>362</v>
      </c>
      <c r="F23" s="4">
        <v>0.4</v>
      </c>
      <c r="G23" s="4">
        <v>19.260000000000002</v>
      </c>
      <c r="H23" s="4">
        <v>2</v>
      </c>
      <c r="I23" s="12" t="s">
        <v>150</v>
      </c>
      <c r="J23" s="18" t="s">
        <v>169</v>
      </c>
      <c r="K23" t="s">
        <v>107</v>
      </c>
      <c r="L23" t="s">
        <v>107</v>
      </c>
      <c r="M23" t="s">
        <v>107</v>
      </c>
      <c r="N23" t="s">
        <v>107</v>
      </c>
      <c r="O23" t="s">
        <v>107</v>
      </c>
      <c r="P23" t="s">
        <v>107</v>
      </c>
      <c r="Q23" t="s">
        <v>107</v>
      </c>
      <c r="R23" t="s">
        <v>107</v>
      </c>
      <c r="S23" t="s">
        <v>107</v>
      </c>
      <c r="T23" t="s">
        <v>107</v>
      </c>
      <c r="U23" t="s">
        <v>107</v>
      </c>
      <c r="V23" t="s">
        <v>107</v>
      </c>
      <c r="W23" t="s">
        <v>107</v>
      </c>
      <c r="X23" t="s">
        <v>107</v>
      </c>
      <c r="Y23" t="s">
        <v>107</v>
      </c>
      <c r="Z23" t="s">
        <v>107</v>
      </c>
      <c r="AA23" t="s">
        <v>107</v>
      </c>
      <c r="AB23" t="s">
        <v>107</v>
      </c>
      <c r="AC23" t="s">
        <v>107</v>
      </c>
      <c r="AD23" t="s">
        <v>107</v>
      </c>
      <c r="AE23" t="s">
        <v>107</v>
      </c>
      <c r="AF23" t="s">
        <v>107</v>
      </c>
      <c r="AG23" t="s">
        <v>107</v>
      </c>
      <c r="AH23" t="s">
        <v>107</v>
      </c>
      <c r="AI23" t="s">
        <v>107</v>
      </c>
      <c r="AJ23" t="s">
        <v>107</v>
      </c>
      <c r="AK23" s="31">
        <f>MEDIAN(0.036,0.1,0.048,0.06)</f>
        <v>5.3999999999999999E-2</v>
      </c>
      <c r="AL23">
        <v>8.33</v>
      </c>
      <c r="AM23" s="1">
        <v>8</v>
      </c>
      <c r="AN23" s="1" t="s">
        <v>115</v>
      </c>
      <c r="AO23" s="1" t="s">
        <v>118</v>
      </c>
      <c r="AP23" s="1" t="s">
        <v>123</v>
      </c>
      <c r="AQ23" s="1" t="s">
        <v>123</v>
      </c>
      <c r="AR23" s="1"/>
      <c r="AS23" s="1"/>
      <c r="AT23" s="1" t="s">
        <v>398</v>
      </c>
      <c r="AU23" s="1"/>
    </row>
    <row r="24" spans="1:48" ht="51">
      <c r="A24" t="s">
        <v>93</v>
      </c>
      <c r="B24" t="s">
        <v>197</v>
      </c>
      <c r="C24" t="s">
        <v>212</v>
      </c>
      <c r="D24" t="s">
        <v>213</v>
      </c>
      <c r="F24" s="4">
        <v>0.47</v>
      </c>
      <c r="G24" s="4">
        <v>4.9400000000000004</v>
      </c>
      <c r="H24" s="4">
        <v>2</v>
      </c>
      <c r="I24" s="12" t="s">
        <v>150</v>
      </c>
      <c r="J24" s="18" t="s">
        <v>169</v>
      </c>
      <c r="K24" t="s">
        <v>107</v>
      </c>
      <c r="L24" t="s">
        <v>107</v>
      </c>
      <c r="M24" t="s">
        <v>107</v>
      </c>
      <c r="N24" t="s">
        <v>107</v>
      </c>
      <c r="O24" t="s">
        <v>107</v>
      </c>
      <c r="P24" t="s">
        <v>107</v>
      </c>
      <c r="Q24" t="s">
        <v>107</v>
      </c>
      <c r="R24" t="s">
        <v>107</v>
      </c>
      <c r="S24" t="s">
        <v>107</v>
      </c>
      <c r="T24" t="s">
        <v>107</v>
      </c>
      <c r="U24" t="s">
        <v>107</v>
      </c>
      <c r="V24" t="s">
        <v>107</v>
      </c>
      <c r="W24" t="s">
        <v>107</v>
      </c>
      <c r="X24" t="s">
        <v>107</v>
      </c>
      <c r="Y24" t="s">
        <v>107</v>
      </c>
      <c r="Z24" t="s">
        <v>107</v>
      </c>
      <c r="AA24" t="s">
        <v>107</v>
      </c>
      <c r="AB24" t="s">
        <v>107</v>
      </c>
      <c r="AC24" t="s">
        <v>107</v>
      </c>
      <c r="AD24" t="s">
        <v>107</v>
      </c>
      <c r="AE24" t="s">
        <v>107</v>
      </c>
      <c r="AF24" t="s">
        <v>107</v>
      </c>
      <c r="AG24" t="s">
        <v>107</v>
      </c>
      <c r="AH24" t="s">
        <v>107</v>
      </c>
      <c r="AI24" t="s">
        <v>107</v>
      </c>
      <c r="AJ24" t="s">
        <v>107</v>
      </c>
      <c r="AK24" s="32">
        <f>MEDIAN(0.04,0.1,0.02)</f>
        <v>0.04</v>
      </c>
      <c r="AL24">
        <v>6.33</v>
      </c>
      <c r="AM24" s="1">
        <v>8</v>
      </c>
      <c r="AN24" s="4" t="s">
        <v>115</v>
      </c>
      <c r="AO24" s="4" t="s">
        <v>122</v>
      </c>
      <c r="AP24" s="4"/>
      <c r="AQ24" s="4"/>
      <c r="AR24" s="4"/>
      <c r="AS24" s="4"/>
      <c r="AT24" s="4"/>
      <c r="AU24" s="4"/>
    </row>
    <row r="25" spans="1:48" ht="51">
      <c r="A25" t="s">
        <v>96</v>
      </c>
      <c r="B25" t="s">
        <v>197</v>
      </c>
      <c r="C25" t="s">
        <v>218</v>
      </c>
      <c r="D25" t="s">
        <v>219</v>
      </c>
      <c r="F25" s="4">
        <v>0.92</v>
      </c>
      <c r="G25" s="4">
        <v>30</v>
      </c>
      <c r="H25" s="4">
        <v>2</v>
      </c>
      <c r="I25" s="12" t="s">
        <v>150</v>
      </c>
      <c r="J25" s="18" t="s">
        <v>169</v>
      </c>
      <c r="K25" t="s">
        <v>107</v>
      </c>
      <c r="L25" t="s">
        <v>107</v>
      </c>
      <c r="M25" t="s">
        <v>107</v>
      </c>
      <c r="N25" t="s">
        <v>107</v>
      </c>
      <c r="O25" t="s">
        <v>107</v>
      </c>
      <c r="P25" t="s">
        <v>107</v>
      </c>
      <c r="Q25" t="s">
        <v>107</v>
      </c>
      <c r="R25" t="s">
        <v>107</v>
      </c>
      <c r="S25" t="s">
        <v>107</v>
      </c>
      <c r="T25" t="s">
        <v>107</v>
      </c>
      <c r="U25" t="s">
        <v>107</v>
      </c>
      <c r="V25" t="s">
        <v>107</v>
      </c>
      <c r="W25" t="s">
        <v>107</v>
      </c>
      <c r="X25" t="s">
        <v>107</v>
      </c>
      <c r="Y25" t="s">
        <v>107</v>
      </c>
      <c r="Z25" t="s">
        <v>107</v>
      </c>
      <c r="AA25" t="s">
        <v>107</v>
      </c>
      <c r="AB25" t="s">
        <v>107</v>
      </c>
      <c r="AC25" t="s">
        <v>107</v>
      </c>
      <c r="AD25" t="s">
        <v>107</v>
      </c>
      <c r="AE25" t="s">
        <v>107</v>
      </c>
      <c r="AF25" t="s">
        <v>107</v>
      </c>
      <c r="AG25" t="s">
        <v>107</v>
      </c>
      <c r="AH25" t="s">
        <v>107</v>
      </c>
      <c r="AI25" t="s">
        <v>107</v>
      </c>
      <c r="AJ25" t="s">
        <v>107</v>
      </c>
      <c r="AK25" s="32">
        <f>MEDIAN(0.04,0.1,0.02)</f>
        <v>0.04</v>
      </c>
      <c r="AL25">
        <v>6.33</v>
      </c>
      <c r="AM25" s="1">
        <v>8</v>
      </c>
      <c r="AN25" s="4" t="s">
        <v>115</v>
      </c>
      <c r="AO25" s="4" t="s">
        <v>118</v>
      </c>
      <c r="AP25" s="4"/>
      <c r="AQ25" s="4"/>
      <c r="AR25" s="4"/>
      <c r="AS25" s="4"/>
      <c r="AT25" s="4"/>
      <c r="AU25" s="4"/>
    </row>
    <row r="26" spans="1:48" ht="286">
      <c r="A26" t="s">
        <v>94</v>
      </c>
      <c r="B26" t="s">
        <v>177</v>
      </c>
      <c r="C26" t="s">
        <v>318</v>
      </c>
      <c r="D26" t="s">
        <v>319</v>
      </c>
      <c r="F26" s="5" t="s">
        <v>107</v>
      </c>
      <c r="G26" s="5" t="s">
        <v>107</v>
      </c>
      <c r="H26" s="5">
        <v>1</v>
      </c>
      <c r="I26" s="12" t="s">
        <v>150</v>
      </c>
      <c r="J26" s="20" t="s">
        <v>162</v>
      </c>
      <c r="K26" t="s">
        <v>107</v>
      </c>
      <c r="L26" t="s">
        <v>107</v>
      </c>
      <c r="M26" t="s">
        <v>107</v>
      </c>
      <c r="N26" t="s">
        <v>107</v>
      </c>
      <c r="O26" t="s">
        <v>107</v>
      </c>
      <c r="P26" t="s">
        <v>107</v>
      </c>
      <c r="Q26" t="s">
        <v>107</v>
      </c>
      <c r="R26" t="s">
        <v>107</v>
      </c>
      <c r="S26" t="s">
        <v>107</v>
      </c>
      <c r="T26" t="s">
        <v>107</v>
      </c>
      <c r="U26" t="s">
        <v>107</v>
      </c>
      <c r="V26" t="s">
        <v>107</v>
      </c>
      <c r="W26" t="s">
        <v>107</v>
      </c>
      <c r="X26" t="s">
        <v>107</v>
      </c>
      <c r="Y26" t="s">
        <v>107</v>
      </c>
      <c r="Z26" t="s">
        <v>107</v>
      </c>
      <c r="AA26" t="s">
        <v>107</v>
      </c>
      <c r="AB26" t="s">
        <v>107</v>
      </c>
      <c r="AC26" t="s">
        <v>107</v>
      </c>
      <c r="AD26" t="s">
        <v>107</v>
      </c>
      <c r="AE26" t="s">
        <v>107</v>
      </c>
      <c r="AF26" t="s">
        <v>107</v>
      </c>
      <c r="AG26" t="s">
        <v>107</v>
      </c>
      <c r="AH26" t="s">
        <v>107</v>
      </c>
      <c r="AI26" t="s">
        <v>107</v>
      </c>
      <c r="AJ26" t="s">
        <v>107</v>
      </c>
      <c r="AK26" s="32">
        <v>3.7999999999999999E-2</v>
      </c>
      <c r="AL26">
        <v>5.67</v>
      </c>
      <c r="AM26" s="1">
        <v>8</v>
      </c>
      <c r="AN26" s="1" t="s">
        <v>117</v>
      </c>
      <c r="AO26" s="1" t="s">
        <v>118</v>
      </c>
      <c r="AP26" s="1" t="s">
        <v>123</v>
      </c>
      <c r="AQ26" s="1"/>
      <c r="AR26" s="1"/>
      <c r="AS26" s="1"/>
      <c r="AT26" s="1"/>
      <c r="AU26" s="1"/>
    </row>
    <row r="27" spans="1:48" ht="51">
      <c r="A27" t="s">
        <v>12</v>
      </c>
      <c r="B27" t="s">
        <v>185</v>
      </c>
      <c r="C27" t="s">
        <v>245</v>
      </c>
      <c r="D27" t="s">
        <v>246</v>
      </c>
      <c r="F27" s="4">
        <v>3.78</v>
      </c>
      <c r="G27" s="4">
        <v>0</v>
      </c>
      <c r="H27" s="4">
        <v>2</v>
      </c>
      <c r="I27" s="12" t="s">
        <v>150</v>
      </c>
      <c r="J27" s="18" t="s">
        <v>169</v>
      </c>
      <c r="K27" s="12" t="s">
        <v>12</v>
      </c>
      <c r="L27" s="12">
        <v>8.0714999999999997E-4</v>
      </c>
      <c r="M27" s="12">
        <v>8.3407000000000002E-4</v>
      </c>
      <c r="N27" s="12">
        <v>8.8765000000000003E-4</v>
      </c>
      <c r="O27" s="12">
        <v>8.4435000000000001E-4</v>
      </c>
      <c r="P27" s="12">
        <v>7.3353999999999997E-4</v>
      </c>
      <c r="Q27" s="12">
        <v>2.46554E-3</v>
      </c>
      <c r="R27" s="12">
        <v>1.6412200000000001E-3</v>
      </c>
      <c r="S27" s="12">
        <v>6.3834000000000004E-4</v>
      </c>
      <c r="T27" s="12">
        <v>1.82182E-3</v>
      </c>
      <c r="U27" s="12">
        <v>4.1067600000000001E-3</v>
      </c>
      <c r="V27" s="12">
        <v>2.4601699999999998E-3</v>
      </c>
      <c r="W27" s="12">
        <v>6.5669200000000004E-3</v>
      </c>
      <c r="X27" s="12">
        <v>169.00401099999999</v>
      </c>
      <c r="Y27" s="12">
        <v>174.64072300000001</v>
      </c>
      <c r="Z27" s="12">
        <v>185.85898900000001</v>
      </c>
      <c r="AA27" s="12">
        <v>176.79278199999999</v>
      </c>
      <c r="AB27" s="12">
        <v>153.59077400000001</v>
      </c>
      <c r="AC27" s="12">
        <v>516.24254499999995</v>
      </c>
      <c r="AD27" s="12">
        <v>343.64473400000003</v>
      </c>
      <c r="AE27" s="12">
        <v>133.658591</v>
      </c>
      <c r="AF27" s="12">
        <v>381.45966299999998</v>
      </c>
      <c r="AG27" s="12">
        <v>859.88727900000004</v>
      </c>
      <c r="AH27" s="12">
        <v>515.11825399999998</v>
      </c>
      <c r="AI27" s="12">
        <v>1375.0055299999999</v>
      </c>
      <c r="AJ27" s="12">
        <v>209383.56099999999</v>
      </c>
      <c r="AK27" s="33">
        <f>MEDIAN(0.03,0.005,0.0315)</f>
        <v>0.03</v>
      </c>
      <c r="AL27">
        <v>3.67</v>
      </c>
      <c r="AM27" s="1">
        <v>8</v>
      </c>
      <c r="AN27" s="4" t="s">
        <v>116</v>
      </c>
      <c r="AO27" s="4" t="s">
        <v>118</v>
      </c>
      <c r="AP27" s="4"/>
      <c r="AQ27" s="4"/>
      <c r="AR27" s="4"/>
      <c r="AS27" s="4"/>
      <c r="AT27" s="4" t="s">
        <v>395</v>
      </c>
      <c r="AU27" s="4"/>
    </row>
    <row r="28" spans="1:48" ht="51">
      <c r="A28" t="s">
        <v>35</v>
      </c>
      <c r="B28" t="s">
        <v>185</v>
      </c>
      <c r="C28" t="s">
        <v>240</v>
      </c>
      <c r="D28" t="s">
        <v>241</v>
      </c>
      <c r="F28" s="4">
        <v>3.26</v>
      </c>
      <c r="G28" s="4">
        <v>4.6500000000000004</v>
      </c>
      <c r="H28" s="4">
        <v>2</v>
      </c>
      <c r="I28" s="12" t="s">
        <v>150</v>
      </c>
      <c r="J28" s="18" t="s">
        <v>169</v>
      </c>
      <c r="K28" s="12" t="s">
        <v>35</v>
      </c>
      <c r="L28" s="12">
        <v>2.2227E-4</v>
      </c>
      <c r="M28" s="12">
        <v>2.3785000000000001E-4</v>
      </c>
      <c r="N28" s="12">
        <v>2.0845999999999999E-4</v>
      </c>
      <c r="O28" s="12">
        <v>2.0740999999999999E-4</v>
      </c>
      <c r="P28" s="12">
        <v>2.0143E-4</v>
      </c>
      <c r="Q28" s="12">
        <v>6.1729999999999999E-4</v>
      </c>
      <c r="R28" s="12">
        <v>4.6012000000000001E-4</v>
      </c>
      <c r="S28" s="12">
        <v>1.8804999999999999E-4</v>
      </c>
      <c r="T28" s="12">
        <v>5.1033999999999997E-4</v>
      </c>
      <c r="U28" s="12">
        <v>1.0774199999999999E-3</v>
      </c>
      <c r="V28" s="12">
        <v>6.9839000000000001E-4</v>
      </c>
      <c r="W28" s="12">
        <v>1.7758100000000001E-3</v>
      </c>
      <c r="X28" s="12">
        <v>0.46986700999999997</v>
      </c>
      <c r="Y28" s="12">
        <v>0.50279412000000001</v>
      </c>
      <c r="Z28" s="12">
        <v>0.44066590999999999</v>
      </c>
      <c r="AA28" s="12">
        <v>0.43844812999999999</v>
      </c>
      <c r="AB28" s="12">
        <v>0.42581269999999999</v>
      </c>
      <c r="AC28" s="12">
        <v>1.30492674</v>
      </c>
      <c r="AD28" s="12">
        <v>0.97266112999999998</v>
      </c>
      <c r="AE28" s="12">
        <v>0.39751732000000001</v>
      </c>
      <c r="AF28" s="12">
        <v>1.07883068</v>
      </c>
      <c r="AG28" s="12">
        <v>2.2775878700000001</v>
      </c>
      <c r="AH28" s="12">
        <v>1.4763479900000001</v>
      </c>
      <c r="AI28" s="12">
        <v>3.7539358699999998</v>
      </c>
      <c r="AJ28" s="12">
        <v>2113.9338699999998</v>
      </c>
      <c r="AK28" s="33">
        <f>MEDIAN(0.03,0.005,0.0315)</f>
        <v>0.03</v>
      </c>
      <c r="AL28">
        <v>3</v>
      </c>
      <c r="AM28" s="1">
        <v>8</v>
      </c>
      <c r="AN28" s="4" t="s">
        <v>115</v>
      </c>
      <c r="AO28" s="4" t="s">
        <v>120</v>
      </c>
      <c r="AP28" s="4"/>
      <c r="AQ28" s="4"/>
      <c r="AR28" s="4"/>
      <c r="AS28" s="4"/>
      <c r="AT28" s="4"/>
      <c r="AU28" s="4"/>
    </row>
    <row r="29" spans="1:48" ht="51">
      <c r="A29" t="s">
        <v>37</v>
      </c>
      <c r="B29" t="s">
        <v>185</v>
      </c>
      <c r="C29" t="s">
        <v>243</v>
      </c>
      <c r="D29" t="s">
        <v>244</v>
      </c>
      <c r="F29" s="4">
        <v>3.3</v>
      </c>
      <c r="G29" s="4">
        <v>4.75</v>
      </c>
      <c r="H29" s="4">
        <v>2</v>
      </c>
      <c r="I29" s="12" t="s">
        <v>150</v>
      </c>
      <c r="J29" s="18" t="s">
        <v>169</v>
      </c>
      <c r="K29" s="12" t="s">
        <v>37</v>
      </c>
      <c r="L29" s="12">
        <v>7.5146999999999996E-4</v>
      </c>
      <c r="M29" s="12">
        <v>8.6346000000000003E-4</v>
      </c>
      <c r="N29" s="12">
        <v>4.8139999999999999E-4</v>
      </c>
      <c r="O29" s="12">
        <v>5.2141000000000004E-4</v>
      </c>
      <c r="P29" s="12">
        <v>6.4340000000000003E-4</v>
      </c>
      <c r="Q29" s="12">
        <v>1.6462E-3</v>
      </c>
      <c r="R29" s="12">
        <v>1.6149300000000001E-3</v>
      </c>
      <c r="S29" s="12">
        <v>4.9054999999999997E-4</v>
      </c>
      <c r="T29" s="12">
        <v>1.0832000000000001E-3</v>
      </c>
      <c r="U29" s="12">
        <v>3.2611300000000001E-3</v>
      </c>
      <c r="V29" s="12">
        <v>1.57376E-3</v>
      </c>
      <c r="W29" s="12">
        <v>4.8348899999999997E-3</v>
      </c>
      <c r="X29" s="12">
        <v>61.844323299999999</v>
      </c>
      <c r="Y29" s="12">
        <v>71.061276699999993</v>
      </c>
      <c r="Z29" s="12">
        <v>39.617971699999998</v>
      </c>
      <c r="AA29" s="12">
        <v>42.910668999999999</v>
      </c>
      <c r="AB29" s="12">
        <v>52.950142399999997</v>
      </c>
      <c r="AC29" s="12">
        <v>135.47878299999999</v>
      </c>
      <c r="AD29" s="12">
        <v>132.90559999999999</v>
      </c>
      <c r="AE29" s="12">
        <v>40.371414399999999</v>
      </c>
      <c r="AF29" s="12">
        <v>89.145484400000001</v>
      </c>
      <c r="AG29" s="12">
        <v>268.38438300000001</v>
      </c>
      <c r="AH29" s="12">
        <v>129.516899</v>
      </c>
      <c r="AI29" s="12">
        <v>397.90128199999998</v>
      </c>
      <c r="AJ29" s="12">
        <v>82297.958199999994</v>
      </c>
      <c r="AK29" s="32">
        <f>MEDIAN(0.001,0,0.005)</f>
        <v>1E-3</v>
      </c>
      <c r="AL29">
        <v>3.67</v>
      </c>
      <c r="AM29" s="1">
        <v>8</v>
      </c>
      <c r="AN29" s="4" t="s">
        <v>115</v>
      </c>
      <c r="AO29" s="4" t="s">
        <v>118</v>
      </c>
      <c r="AP29" s="4"/>
      <c r="AQ29" s="4"/>
      <c r="AR29" s="4"/>
      <c r="AS29" s="4"/>
      <c r="AT29" s="4"/>
      <c r="AU29" s="4"/>
    </row>
    <row r="30" spans="1:48" ht="51">
      <c r="A30" t="s">
        <v>45</v>
      </c>
      <c r="B30" t="s">
        <v>185</v>
      </c>
      <c r="C30" t="s">
        <v>186</v>
      </c>
      <c r="D30" t="s">
        <v>187</v>
      </c>
      <c r="F30" s="4">
        <v>0.01</v>
      </c>
      <c r="G30" s="4">
        <v>0.01</v>
      </c>
      <c r="H30" s="4">
        <v>2</v>
      </c>
      <c r="I30" s="12" t="s">
        <v>150</v>
      </c>
      <c r="J30" s="18" t="s">
        <v>169</v>
      </c>
      <c r="K30" s="12" t="s">
        <v>45</v>
      </c>
      <c r="L30" s="12">
        <v>1.7117E-4</v>
      </c>
      <c r="M30" s="12">
        <v>1.8081999999999999E-4</v>
      </c>
      <c r="N30" s="23">
        <v>9.4300000000000002E-5</v>
      </c>
      <c r="O30" s="23">
        <v>9.9400000000000004E-5</v>
      </c>
      <c r="P30" s="23">
        <v>8.9800000000000001E-5</v>
      </c>
      <c r="Q30" s="12">
        <v>2.8349000000000001E-4</v>
      </c>
      <c r="R30" s="12">
        <v>3.5199E-4</v>
      </c>
      <c r="S30" s="12">
        <v>1.6762E-4</v>
      </c>
      <c r="T30" s="12">
        <v>3.7005000000000002E-4</v>
      </c>
      <c r="U30" s="12">
        <v>6.3546999999999996E-4</v>
      </c>
      <c r="V30" s="12">
        <v>5.3768000000000002E-4</v>
      </c>
      <c r="W30" s="12">
        <v>1.17315E-3</v>
      </c>
      <c r="X30" s="12">
        <v>0.63525588</v>
      </c>
      <c r="Y30" s="12">
        <v>0.67107413000000005</v>
      </c>
      <c r="Z30" s="12">
        <v>0.34990499000000003</v>
      </c>
      <c r="AA30" s="12">
        <v>0.36893456000000002</v>
      </c>
      <c r="AB30" s="12">
        <v>0.33326844</v>
      </c>
      <c r="AC30" s="12">
        <v>1.0521079799999999</v>
      </c>
      <c r="AD30" s="12">
        <v>1.3063300099999999</v>
      </c>
      <c r="AE30" s="12">
        <v>0.62210471000000001</v>
      </c>
      <c r="AF30" s="12">
        <v>1.3733785999999999</v>
      </c>
      <c r="AG30" s="12">
        <v>2.3584379900000001</v>
      </c>
      <c r="AH30" s="12">
        <v>1.99548331</v>
      </c>
      <c r="AI30" s="12">
        <v>4.3539212999999997</v>
      </c>
      <c r="AJ30" s="12">
        <v>3711.3172300000001</v>
      </c>
      <c r="AK30" s="32">
        <f>MEDIAN(0.001,0,0.005)</f>
        <v>1E-3</v>
      </c>
      <c r="AL30">
        <v>3</v>
      </c>
      <c r="AM30" s="1">
        <v>8</v>
      </c>
      <c r="AN30" s="4" t="s">
        <v>115</v>
      </c>
      <c r="AO30" s="4" t="s">
        <v>120</v>
      </c>
      <c r="AP30" s="4"/>
      <c r="AQ30" s="4"/>
      <c r="AR30" s="4"/>
      <c r="AS30" s="4" t="s">
        <v>123</v>
      </c>
      <c r="AT30" s="4"/>
      <c r="AU30" s="4"/>
    </row>
    <row r="31" spans="1:48" ht="51">
      <c r="A31" t="s">
        <v>3</v>
      </c>
      <c r="B31" t="s">
        <v>346</v>
      </c>
      <c r="C31" t="s">
        <v>296</v>
      </c>
      <c r="D31" s="21" t="s">
        <v>327</v>
      </c>
      <c r="E31" s="21"/>
      <c r="F31" s="1">
        <v>68.42</v>
      </c>
      <c r="G31" s="1">
        <v>100</v>
      </c>
      <c r="H31" s="1">
        <v>5</v>
      </c>
      <c r="I31" s="12" t="s">
        <v>150</v>
      </c>
      <c r="J31" s="18" t="s">
        <v>169</v>
      </c>
      <c r="K31" s="12" t="s">
        <v>3</v>
      </c>
      <c r="L31" s="12">
        <v>2.6490999999999998E-4</v>
      </c>
      <c r="M31" s="12">
        <v>3.6272000000000002E-4</v>
      </c>
      <c r="N31" s="12">
        <v>5.1685999999999995E-4</v>
      </c>
      <c r="O31" s="12">
        <v>4.9657E-4</v>
      </c>
      <c r="P31" s="12">
        <v>4.7224000000000002E-4</v>
      </c>
      <c r="Q31" s="12">
        <v>1.48566E-3</v>
      </c>
      <c r="R31" s="12">
        <v>6.2763000000000001E-4</v>
      </c>
      <c r="S31" s="12">
        <v>2.1785000000000001E-4</v>
      </c>
      <c r="T31" s="12">
        <v>6.0767000000000004E-4</v>
      </c>
      <c r="U31" s="12">
        <v>2.1132999999999998E-3</v>
      </c>
      <c r="V31" s="12">
        <v>8.2552000000000005E-4</v>
      </c>
      <c r="W31" s="12">
        <v>2.93882E-3</v>
      </c>
      <c r="X31" s="12">
        <v>5.1588303499999997</v>
      </c>
      <c r="Y31" s="12">
        <v>7.0636774999999998</v>
      </c>
      <c r="Z31" s="12">
        <v>10.065268100000001</v>
      </c>
      <c r="AA31" s="12">
        <v>9.6700769599999994</v>
      </c>
      <c r="AB31" s="12">
        <v>9.1963613899999999</v>
      </c>
      <c r="AC31" s="12">
        <v>28.931706500000001</v>
      </c>
      <c r="AD31" s="12">
        <v>12.2225079</v>
      </c>
      <c r="AE31" s="12">
        <v>4.2424436999999999</v>
      </c>
      <c r="AF31" s="12">
        <v>11.8336402</v>
      </c>
      <c r="AG31" s="12">
        <v>41.1542143</v>
      </c>
      <c r="AH31" s="12">
        <v>16.0760839</v>
      </c>
      <c r="AI31" s="12">
        <v>57.230298300000001</v>
      </c>
      <c r="AJ31" s="12">
        <v>19473.936600000001</v>
      </c>
      <c r="AK31" s="32">
        <f>MEDIAN(0.0125,0.02,0.02)</f>
        <v>0.02</v>
      </c>
      <c r="AL31">
        <v>5.67</v>
      </c>
      <c r="AM31" s="1">
        <v>7</v>
      </c>
      <c r="AN31" s="1" t="s">
        <v>117</v>
      </c>
      <c r="AO31" s="1" t="s">
        <v>118</v>
      </c>
      <c r="AP31" s="1"/>
      <c r="AQ31" s="1"/>
      <c r="AR31" s="1"/>
      <c r="AS31" s="1"/>
      <c r="AT31" s="1" t="s">
        <v>395</v>
      </c>
      <c r="AU31" s="1"/>
    </row>
    <row r="32" spans="1:48" ht="51">
      <c r="A32" t="s">
        <v>11</v>
      </c>
      <c r="B32" t="s">
        <v>177</v>
      </c>
      <c r="C32" t="s">
        <v>264</v>
      </c>
      <c r="D32" t="s">
        <v>265</v>
      </c>
      <c r="F32" s="4">
        <v>9.76</v>
      </c>
      <c r="G32" s="4">
        <v>14.63</v>
      </c>
      <c r="H32" s="4">
        <v>2</v>
      </c>
      <c r="I32" s="12" t="s">
        <v>150</v>
      </c>
      <c r="J32" s="18" t="s">
        <v>169</v>
      </c>
      <c r="K32" s="12" t="s">
        <v>11</v>
      </c>
      <c r="L32" s="12">
        <v>1.3266999999999999E-4</v>
      </c>
      <c r="M32" s="12">
        <v>1.4215000000000001E-4</v>
      </c>
      <c r="N32" s="12">
        <v>1.5982E-4</v>
      </c>
      <c r="O32" s="12">
        <v>1.7050999999999999E-4</v>
      </c>
      <c r="P32" s="12">
        <v>1.9987E-4</v>
      </c>
      <c r="Q32" s="12">
        <v>5.3019000000000004E-4</v>
      </c>
      <c r="R32" s="12">
        <v>2.7482E-4</v>
      </c>
      <c r="S32" s="12">
        <v>1.0598E-4</v>
      </c>
      <c r="T32" s="12">
        <v>3.1760000000000002E-4</v>
      </c>
      <c r="U32" s="12">
        <v>8.0500999999999999E-4</v>
      </c>
      <c r="V32" s="12">
        <v>4.2359E-4</v>
      </c>
      <c r="W32" s="12">
        <v>1.2286E-3</v>
      </c>
      <c r="X32" s="12">
        <v>1.31103145</v>
      </c>
      <c r="Y32" s="12">
        <v>1.40466252</v>
      </c>
      <c r="Z32" s="12">
        <v>1.5792932</v>
      </c>
      <c r="AA32" s="12">
        <v>1.6849495000000001</v>
      </c>
      <c r="AB32" s="12">
        <v>1.97507046</v>
      </c>
      <c r="AC32" s="12">
        <v>5.2393131500000001</v>
      </c>
      <c r="AD32" s="12">
        <v>2.7156939699999998</v>
      </c>
      <c r="AE32" s="12">
        <v>1.0473085900000001</v>
      </c>
      <c r="AF32" s="12">
        <v>3.1385127599999998</v>
      </c>
      <c r="AG32" s="12">
        <v>7.9550071300000003</v>
      </c>
      <c r="AH32" s="12">
        <v>4.1858213500000003</v>
      </c>
      <c r="AI32" s="12">
        <v>12.1408285</v>
      </c>
      <c r="AJ32" s="12">
        <v>9881.8749100000005</v>
      </c>
      <c r="AK32" s="32">
        <f>MEDIAN(0,0,0.052,0.0002)</f>
        <v>1E-4</v>
      </c>
      <c r="AL32">
        <v>5</v>
      </c>
      <c r="AM32" s="1">
        <v>7</v>
      </c>
      <c r="AN32" s="4" t="s">
        <v>116</v>
      </c>
      <c r="AO32" s="4" t="s">
        <v>120</v>
      </c>
      <c r="AP32" s="4"/>
      <c r="AQ32" s="4"/>
      <c r="AR32" s="4"/>
      <c r="AS32" s="4"/>
      <c r="AT32" s="4" t="s">
        <v>396</v>
      </c>
      <c r="AU32" s="4"/>
    </row>
    <row r="33" spans="1:47" ht="51">
      <c r="A33" t="s">
        <v>90</v>
      </c>
      <c r="B33" t="s">
        <v>345</v>
      </c>
      <c r="C33" t="s">
        <v>268</v>
      </c>
      <c r="D33" t="s">
        <v>269</v>
      </c>
      <c r="F33" s="4">
        <v>12</v>
      </c>
      <c r="G33" s="4">
        <v>12</v>
      </c>
      <c r="H33" s="4">
        <v>2</v>
      </c>
      <c r="I33" s="12" t="s">
        <v>150</v>
      </c>
      <c r="J33" s="18" t="s">
        <v>169</v>
      </c>
      <c r="K33" t="s">
        <v>107</v>
      </c>
      <c r="L33" t="s">
        <v>107</v>
      </c>
      <c r="M33" t="s">
        <v>107</v>
      </c>
      <c r="N33" t="s">
        <v>107</v>
      </c>
      <c r="O33" t="s">
        <v>107</v>
      </c>
      <c r="P33" t="s">
        <v>107</v>
      </c>
      <c r="Q33" t="s">
        <v>107</v>
      </c>
      <c r="R33" t="s">
        <v>107</v>
      </c>
      <c r="S33" t="s">
        <v>107</v>
      </c>
      <c r="T33" t="s">
        <v>107</v>
      </c>
      <c r="U33" t="s">
        <v>107</v>
      </c>
      <c r="V33" t="s">
        <v>107</v>
      </c>
      <c r="W33" t="s">
        <v>107</v>
      </c>
      <c r="X33" t="s">
        <v>107</v>
      </c>
      <c r="Y33" t="s">
        <v>107</v>
      </c>
      <c r="Z33" t="s">
        <v>107</v>
      </c>
      <c r="AA33" t="s">
        <v>107</v>
      </c>
      <c r="AB33" t="s">
        <v>107</v>
      </c>
      <c r="AC33" t="s">
        <v>107</v>
      </c>
      <c r="AD33" t="s">
        <v>107</v>
      </c>
      <c r="AE33" t="s">
        <v>107</v>
      </c>
      <c r="AF33" t="s">
        <v>107</v>
      </c>
      <c r="AG33" t="s">
        <v>107</v>
      </c>
      <c r="AH33" t="s">
        <v>107</v>
      </c>
      <c r="AI33" t="s">
        <v>107</v>
      </c>
      <c r="AJ33" t="s">
        <v>107</v>
      </c>
      <c r="AK33" s="30">
        <v>7.9000000000000001E-2</v>
      </c>
      <c r="AL33">
        <v>7.33</v>
      </c>
      <c r="AM33" s="1">
        <v>6</v>
      </c>
      <c r="AN33" s="1" t="s">
        <v>114</v>
      </c>
      <c r="AO33" s="1" t="s">
        <v>121</v>
      </c>
      <c r="AP33" s="1" t="s">
        <v>123</v>
      </c>
      <c r="AQ33" s="1"/>
      <c r="AR33" s="1" t="s">
        <v>123</v>
      </c>
      <c r="AS33" s="1"/>
      <c r="AT33" s="1"/>
      <c r="AU33" s="1" t="s">
        <v>123</v>
      </c>
    </row>
    <row r="34" spans="1:47" ht="51">
      <c r="A34" t="s">
        <v>4</v>
      </c>
      <c r="B34" t="s">
        <v>345</v>
      </c>
      <c r="C34" t="s">
        <v>272</v>
      </c>
      <c r="D34" s="21" t="s">
        <v>273</v>
      </c>
      <c r="E34" s="21"/>
      <c r="F34" s="3">
        <v>18.329999999999998</v>
      </c>
      <c r="G34" s="3">
        <v>83.33</v>
      </c>
      <c r="H34" s="3">
        <v>3</v>
      </c>
      <c r="I34" s="12" t="s">
        <v>150</v>
      </c>
      <c r="J34" s="18" t="s">
        <v>169</v>
      </c>
      <c r="K34" s="12" t="s">
        <v>4</v>
      </c>
      <c r="L34" s="12">
        <v>1.14153E-3</v>
      </c>
      <c r="M34" s="12">
        <v>9.6305000000000002E-4</v>
      </c>
      <c r="N34" s="12">
        <v>1.3166999999999999E-4</v>
      </c>
      <c r="O34" s="12">
        <v>1.2766000000000001E-4</v>
      </c>
      <c r="P34" s="12">
        <v>1.2760000000000001E-4</v>
      </c>
      <c r="Q34" s="12">
        <v>3.8693000000000001E-4</v>
      </c>
      <c r="R34" s="12">
        <v>2.10458E-3</v>
      </c>
      <c r="S34" s="12">
        <v>7.9465000000000004E-4</v>
      </c>
      <c r="T34" s="12">
        <v>1.5065899999999999E-3</v>
      </c>
      <c r="U34" s="12">
        <v>2.4915100000000002E-3</v>
      </c>
      <c r="V34" s="12">
        <v>2.3012499999999999E-3</v>
      </c>
      <c r="W34" s="12">
        <v>4.7927600000000001E-3</v>
      </c>
      <c r="X34" s="12">
        <v>102.44717900000001</v>
      </c>
      <c r="Y34" s="12">
        <v>86.4292078</v>
      </c>
      <c r="Z34" s="12">
        <v>11.817167899999999</v>
      </c>
      <c r="AA34" s="12">
        <v>11.456729599999999</v>
      </c>
      <c r="AB34" s="12">
        <v>11.4513225</v>
      </c>
      <c r="AC34" s="12">
        <v>34.725220100000001</v>
      </c>
      <c r="AD34" s="12">
        <v>188.87638699999999</v>
      </c>
      <c r="AE34" s="12">
        <v>71.316603000000001</v>
      </c>
      <c r="AF34" s="12">
        <v>135.209721</v>
      </c>
      <c r="AG34" s="12">
        <v>223.601607</v>
      </c>
      <c r="AH34" s="12">
        <v>206.52632399999999</v>
      </c>
      <c r="AI34" s="12">
        <v>430.12793099999999</v>
      </c>
      <c r="AJ34" s="12">
        <v>89745.439899999998</v>
      </c>
      <c r="AK34" s="31">
        <v>7.9000000000000001E-2</v>
      </c>
      <c r="AL34">
        <v>8</v>
      </c>
      <c r="AM34" s="1">
        <v>6</v>
      </c>
      <c r="AN34" s="4" t="s">
        <v>116</v>
      </c>
      <c r="AO34" s="4" t="s">
        <v>121</v>
      </c>
      <c r="AP34" s="4"/>
      <c r="AQ34" s="4"/>
      <c r="AR34" s="4"/>
      <c r="AS34" s="4"/>
      <c r="AT34" s="4" t="s">
        <v>395</v>
      </c>
      <c r="AU34" s="4"/>
    </row>
    <row r="35" spans="1:47" ht="51">
      <c r="A35" t="s">
        <v>95</v>
      </c>
      <c r="B35" t="s">
        <v>177</v>
      </c>
      <c r="C35" t="s">
        <v>178</v>
      </c>
      <c r="D35" t="s">
        <v>179</v>
      </c>
      <c r="F35" s="4">
        <v>0</v>
      </c>
      <c r="G35" s="4">
        <v>7.33</v>
      </c>
      <c r="H35" s="4">
        <v>2</v>
      </c>
      <c r="I35" s="12" t="s">
        <v>150</v>
      </c>
      <c r="J35" s="18" t="s">
        <v>169</v>
      </c>
      <c r="K35" t="s">
        <v>107</v>
      </c>
      <c r="L35" t="s">
        <v>107</v>
      </c>
      <c r="M35" t="s">
        <v>107</v>
      </c>
      <c r="N35" t="s">
        <v>107</v>
      </c>
      <c r="O35" t="s">
        <v>107</v>
      </c>
      <c r="P35" t="s">
        <v>107</v>
      </c>
      <c r="Q35" t="s">
        <v>107</v>
      </c>
      <c r="R35" t="s">
        <v>107</v>
      </c>
      <c r="S35" t="s">
        <v>107</v>
      </c>
      <c r="T35" t="s">
        <v>107</v>
      </c>
      <c r="U35" t="s">
        <v>107</v>
      </c>
      <c r="V35" t="s">
        <v>107</v>
      </c>
      <c r="W35" t="s">
        <v>107</v>
      </c>
      <c r="X35" t="s">
        <v>107</v>
      </c>
      <c r="Y35" t="s">
        <v>107</v>
      </c>
      <c r="Z35" t="s">
        <v>107</v>
      </c>
      <c r="AA35" t="s">
        <v>107</v>
      </c>
      <c r="AB35" t="s">
        <v>107</v>
      </c>
      <c r="AC35" t="s">
        <v>107</v>
      </c>
      <c r="AD35" t="s">
        <v>107</v>
      </c>
      <c r="AE35" t="s">
        <v>107</v>
      </c>
      <c r="AF35" t="s">
        <v>107</v>
      </c>
      <c r="AG35" t="s">
        <v>107</v>
      </c>
      <c r="AH35" t="s">
        <v>107</v>
      </c>
      <c r="AI35" t="s">
        <v>107</v>
      </c>
      <c r="AJ35" t="s">
        <v>107</v>
      </c>
      <c r="AK35" s="32">
        <v>3.7999999999999999E-2</v>
      </c>
      <c r="AL35">
        <v>5.67</v>
      </c>
      <c r="AM35" s="1">
        <v>6</v>
      </c>
      <c r="AN35" s="1" t="s">
        <v>116</v>
      </c>
      <c r="AO35" s="1" t="s">
        <v>118</v>
      </c>
      <c r="AP35" s="1"/>
      <c r="AQ35" s="1"/>
      <c r="AR35" s="1"/>
      <c r="AS35" s="1"/>
      <c r="AT35" s="1"/>
      <c r="AU35" s="1"/>
    </row>
    <row r="36" spans="1:47" ht="34">
      <c r="A36" t="s">
        <v>6</v>
      </c>
      <c r="B36" t="s">
        <v>346</v>
      </c>
      <c r="C36" t="s">
        <v>194</v>
      </c>
      <c r="D36" t="s">
        <v>342</v>
      </c>
      <c r="F36" s="5">
        <v>7.0000000000000007E-2</v>
      </c>
      <c r="G36" s="5">
        <v>0.51</v>
      </c>
      <c r="H36" s="5">
        <v>1</v>
      </c>
      <c r="I36" s="12" t="s">
        <v>150</v>
      </c>
      <c r="J36" s="18" t="s">
        <v>163</v>
      </c>
      <c r="K36" s="12" t="s">
        <v>6</v>
      </c>
      <c r="L36" s="12">
        <v>1.4813000000000001E-4</v>
      </c>
      <c r="M36" s="12">
        <v>1.7564999999999999E-4</v>
      </c>
      <c r="N36" s="12">
        <v>2.6364999999999998E-4</v>
      </c>
      <c r="O36" s="12">
        <v>3.1480000000000001E-4</v>
      </c>
      <c r="P36" s="12">
        <v>4.8926000000000004E-4</v>
      </c>
      <c r="Q36" s="12">
        <v>1.0677099999999999E-3</v>
      </c>
      <c r="R36" s="12">
        <v>3.2377000000000003E-4</v>
      </c>
      <c r="S36" s="12">
        <v>1.2533999999999999E-4</v>
      </c>
      <c r="T36" s="12">
        <v>3.7456000000000002E-4</v>
      </c>
      <c r="U36" s="12">
        <v>1.3914800000000001E-3</v>
      </c>
      <c r="V36" s="12">
        <v>4.9989999999999995E-4</v>
      </c>
      <c r="W36" s="12">
        <v>1.89138E-3</v>
      </c>
      <c r="X36" s="12">
        <v>0.46746768999999999</v>
      </c>
      <c r="Y36" s="12">
        <v>0.55431613000000002</v>
      </c>
      <c r="Z36" s="12">
        <v>0.83203108999999997</v>
      </c>
      <c r="AA36" s="12">
        <v>0.99346836000000005</v>
      </c>
      <c r="AB36" s="12">
        <v>1.5440306500000001</v>
      </c>
      <c r="AC36" s="12">
        <v>3.3695301</v>
      </c>
      <c r="AD36" s="12">
        <v>1.02178382</v>
      </c>
      <c r="AE36" s="12">
        <v>0.39556099</v>
      </c>
      <c r="AF36" s="12">
        <v>1.1820615800000001</v>
      </c>
      <c r="AG36" s="12">
        <v>4.39131392</v>
      </c>
      <c r="AH36" s="12">
        <v>1.5776225699999999</v>
      </c>
      <c r="AI36" s="12">
        <v>5.9689364899999999</v>
      </c>
      <c r="AJ36" s="12">
        <v>3155.85644</v>
      </c>
      <c r="AK36" s="32">
        <f>MEDIAN(0.0125,0.02,0.02)</f>
        <v>0.02</v>
      </c>
      <c r="AL36">
        <v>5.67</v>
      </c>
      <c r="AM36" s="1">
        <v>6</v>
      </c>
      <c r="AN36" s="4" t="s">
        <v>115</v>
      </c>
      <c r="AO36" s="4" t="s">
        <v>118</v>
      </c>
      <c r="AP36" s="4"/>
      <c r="AQ36" s="4"/>
      <c r="AR36" s="4"/>
      <c r="AS36" s="4"/>
      <c r="AT36" s="4" t="s">
        <v>395</v>
      </c>
      <c r="AU36" s="4"/>
    </row>
    <row r="37" spans="1:47" ht="34">
      <c r="A37" t="s">
        <v>21</v>
      </c>
      <c r="B37" t="s">
        <v>346</v>
      </c>
      <c r="C37" t="s">
        <v>200</v>
      </c>
      <c r="D37" t="s">
        <v>343</v>
      </c>
      <c r="F37" s="5">
        <v>0.16</v>
      </c>
      <c r="G37" s="5">
        <v>0.17</v>
      </c>
      <c r="H37" s="5">
        <v>1</v>
      </c>
      <c r="I37" s="12" t="s">
        <v>150</v>
      </c>
      <c r="J37" s="18" t="s">
        <v>163</v>
      </c>
      <c r="K37" s="12" t="s">
        <v>21</v>
      </c>
      <c r="L37" s="12">
        <v>2.2745E-4</v>
      </c>
      <c r="M37" s="12">
        <v>2.6186999999999998E-4</v>
      </c>
      <c r="N37" s="23">
        <v>1.34E-5</v>
      </c>
      <c r="O37" s="23">
        <v>1.26E-5</v>
      </c>
      <c r="P37" s="23">
        <v>1.2300000000000001E-5</v>
      </c>
      <c r="Q37" s="23">
        <v>3.8300000000000003E-5</v>
      </c>
      <c r="R37" s="12">
        <v>4.8932000000000001E-4</v>
      </c>
      <c r="S37" s="12">
        <v>6.5835000000000004E-4</v>
      </c>
      <c r="T37" s="12">
        <v>3.8465E-4</v>
      </c>
      <c r="U37" s="12">
        <v>5.2762000000000002E-4</v>
      </c>
      <c r="V37" s="12">
        <v>1.04301E-3</v>
      </c>
      <c r="W37" s="12">
        <v>1.57062E-3</v>
      </c>
      <c r="X37" s="12">
        <v>28.718084600000001</v>
      </c>
      <c r="Y37" s="12">
        <v>33.062933200000003</v>
      </c>
      <c r="Z37" s="12">
        <v>1.69004149</v>
      </c>
      <c r="AA37" s="12">
        <v>1.59587276</v>
      </c>
      <c r="AB37" s="12">
        <v>1.54945256</v>
      </c>
      <c r="AC37" s="12">
        <v>4.83536681</v>
      </c>
      <c r="AD37" s="12">
        <v>61.781017800000001</v>
      </c>
      <c r="AE37" s="12">
        <v>83.123195300000006</v>
      </c>
      <c r="AF37" s="12">
        <v>48.565845299999999</v>
      </c>
      <c r="AG37" s="12">
        <v>66.616384600000004</v>
      </c>
      <c r="AH37" s="12">
        <v>131.689041</v>
      </c>
      <c r="AI37" s="12">
        <v>198.30542500000001</v>
      </c>
      <c r="AJ37" s="12">
        <v>126258.932</v>
      </c>
      <c r="AK37" s="32">
        <f>MEDIAN(0.0125,0.02,0.02)</f>
        <v>0.02</v>
      </c>
      <c r="AL37">
        <v>5.67</v>
      </c>
      <c r="AM37" s="1">
        <v>6</v>
      </c>
      <c r="AN37" s="4" t="s">
        <v>115</v>
      </c>
      <c r="AO37" s="4" t="s">
        <v>121</v>
      </c>
      <c r="AP37" s="4"/>
      <c r="AQ37" s="4"/>
      <c r="AR37" s="4"/>
      <c r="AS37" s="4"/>
      <c r="AT37" s="4"/>
      <c r="AU37" s="4"/>
    </row>
    <row r="38" spans="1:47" ht="51">
      <c r="A38" t="s">
        <v>30</v>
      </c>
      <c r="B38" t="s">
        <v>177</v>
      </c>
      <c r="C38" t="s">
        <v>242</v>
      </c>
      <c r="D38" t="s">
        <v>331</v>
      </c>
      <c r="F38" s="4">
        <v>3.27</v>
      </c>
      <c r="G38" s="4">
        <v>20</v>
      </c>
      <c r="H38" s="4">
        <v>2</v>
      </c>
      <c r="I38" s="12" t="s">
        <v>150</v>
      </c>
      <c r="J38" s="18" t="s">
        <v>169</v>
      </c>
      <c r="K38" s="12" t="s">
        <v>30</v>
      </c>
      <c r="L38" s="12">
        <v>9.9314E-4</v>
      </c>
      <c r="M38" s="12">
        <v>1.0620600000000001E-3</v>
      </c>
      <c r="N38" s="12">
        <v>4.9456000000000001E-4</v>
      </c>
      <c r="O38" s="12">
        <v>5.1250000000000004E-4</v>
      </c>
      <c r="P38" s="12">
        <v>5.2043E-4</v>
      </c>
      <c r="Q38" s="12">
        <v>1.5275E-3</v>
      </c>
      <c r="R38" s="12">
        <v>2.0552000000000001E-3</v>
      </c>
      <c r="S38" s="12">
        <v>1.5524499999999999E-3</v>
      </c>
      <c r="T38" s="12">
        <v>1.79612E-3</v>
      </c>
      <c r="U38" s="12">
        <v>3.5826999999999999E-3</v>
      </c>
      <c r="V38" s="12">
        <v>3.34856E-3</v>
      </c>
      <c r="W38" s="12">
        <v>6.9312599999999999E-3</v>
      </c>
      <c r="X38" s="12">
        <v>97.452612400000007</v>
      </c>
      <c r="Y38" s="12">
        <v>104.21504299999999</v>
      </c>
      <c r="Z38" s="12">
        <v>48.5294083</v>
      </c>
      <c r="AA38" s="12">
        <v>50.289192100000001</v>
      </c>
      <c r="AB38" s="12">
        <v>51.0677497</v>
      </c>
      <c r="AC38" s="12">
        <v>149.88634999999999</v>
      </c>
      <c r="AD38" s="12">
        <v>201.66765599999999</v>
      </c>
      <c r="AE38" s="12">
        <v>152.33477300000001</v>
      </c>
      <c r="AF38" s="12">
        <v>176.244833</v>
      </c>
      <c r="AG38" s="12">
        <v>351.55400600000002</v>
      </c>
      <c r="AH38" s="12">
        <v>328.57960600000001</v>
      </c>
      <c r="AI38" s="12">
        <v>680.13361199999997</v>
      </c>
      <c r="AJ38" s="12">
        <v>98125.497799999997</v>
      </c>
      <c r="AK38" s="32">
        <f>MEDIAN(0.002,0.002,0.001,0.01,0.01)</f>
        <v>2E-3</v>
      </c>
      <c r="AL38">
        <v>5.33</v>
      </c>
      <c r="AM38" s="1">
        <v>6</v>
      </c>
      <c r="AN38" s="4" t="s">
        <v>115</v>
      </c>
      <c r="AO38" s="4" t="s">
        <v>121</v>
      </c>
      <c r="AP38" s="4"/>
      <c r="AQ38" s="4"/>
      <c r="AR38" s="4"/>
      <c r="AS38" s="4"/>
      <c r="AT38" s="4"/>
      <c r="AU38" s="4"/>
    </row>
    <row r="39" spans="1:47" ht="51">
      <c r="A39" t="s">
        <v>33</v>
      </c>
      <c r="B39" t="s">
        <v>177</v>
      </c>
      <c r="C39" t="s">
        <v>299</v>
      </c>
      <c r="D39" s="21" t="s">
        <v>328</v>
      </c>
      <c r="E39" s="21"/>
      <c r="F39" s="2">
        <v>70</v>
      </c>
      <c r="G39" s="2">
        <v>70</v>
      </c>
      <c r="H39" s="2">
        <v>4</v>
      </c>
      <c r="I39" s="12" t="s">
        <v>150</v>
      </c>
      <c r="J39" s="18" t="s">
        <v>169</v>
      </c>
      <c r="K39" s="12" t="s">
        <v>33</v>
      </c>
      <c r="L39" s="12">
        <v>7.8925999999999996E-4</v>
      </c>
      <c r="M39" s="12">
        <v>8.5705000000000004E-4</v>
      </c>
      <c r="N39" s="12">
        <v>9.2411000000000001E-4</v>
      </c>
      <c r="O39" s="12">
        <v>1.3869900000000001E-3</v>
      </c>
      <c r="P39" s="12">
        <v>1.9784899999999998E-3</v>
      </c>
      <c r="Q39" s="12">
        <v>4.2895800000000003E-3</v>
      </c>
      <c r="R39" s="12">
        <v>1.64631E-3</v>
      </c>
      <c r="S39" s="12">
        <v>8.9760999999999997E-4</v>
      </c>
      <c r="T39" s="12">
        <v>1.67219E-3</v>
      </c>
      <c r="U39" s="12">
        <v>5.9358900000000001E-3</v>
      </c>
      <c r="V39" s="12">
        <v>2.5698000000000001E-3</v>
      </c>
      <c r="W39" s="12">
        <v>8.5056899999999998E-3</v>
      </c>
      <c r="X39" s="12">
        <v>32.795738200000002</v>
      </c>
      <c r="Y39" s="12">
        <v>35.612477800000001</v>
      </c>
      <c r="Z39" s="12">
        <v>38.398857300000003</v>
      </c>
      <c r="AA39" s="12">
        <v>57.632652499999999</v>
      </c>
      <c r="AB39" s="12">
        <v>82.211010200000004</v>
      </c>
      <c r="AC39" s="12">
        <v>178.24252000000001</v>
      </c>
      <c r="AD39" s="12">
        <v>68.408215900000002</v>
      </c>
      <c r="AE39" s="12">
        <v>37.297761000000001</v>
      </c>
      <c r="AF39" s="12">
        <v>69.483642399999994</v>
      </c>
      <c r="AG39" s="12">
        <v>246.65073599999999</v>
      </c>
      <c r="AH39" s="12">
        <v>106.781403</v>
      </c>
      <c r="AI39" s="12">
        <v>353.43213900000001</v>
      </c>
      <c r="AJ39" s="12">
        <v>41552.436199999996</v>
      </c>
      <c r="AK39" s="32">
        <f>MEDIAN(0,0,0.052,0.0002)</f>
        <v>1E-4</v>
      </c>
      <c r="AL39">
        <v>5</v>
      </c>
      <c r="AM39" s="1">
        <v>6</v>
      </c>
      <c r="AN39" s="1" t="s">
        <v>114</v>
      </c>
      <c r="AO39" s="1" t="s">
        <v>122</v>
      </c>
      <c r="AP39" s="1"/>
      <c r="AQ39" s="1"/>
      <c r="AR39" s="1"/>
      <c r="AS39" s="1"/>
      <c r="AT39" s="1"/>
      <c r="AU39" s="1" t="s">
        <v>123</v>
      </c>
    </row>
    <row r="40" spans="1:47" ht="51">
      <c r="A40" t="s">
        <v>10</v>
      </c>
      <c r="B40" t="s">
        <v>177</v>
      </c>
      <c r="C40" t="s">
        <v>310</v>
      </c>
      <c r="D40" t="s">
        <v>332</v>
      </c>
      <c r="F40" s="4" t="s">
        <v>107</v>
      </c>
      <c r="G40" s="4" t="s">
        <v>107</v>
      </c>
      <c r="H40" s="4">
        <v>2</v>
      </c>
      <c r="I40" s="12" t="s">
        <v>150</v>
      </c>
      <c r="J40" s="18" t="s">
        <v>169</v>
      </c>
      <c r="K40" s="12" t="s">
        <v>10</v>
      </c>
      <c r="L40" s="12">
        <v>8.4281999999999998E-4</v>
      </c>
      <c r="M40" s="12">
        <v>1.0918E-3</v>
      </c>
      <c r="N40" s="12">
        <v>3.2265000000000001E-4</v>
      </c>
      <c r="O40" s="12">
        <v>2.8376999999999997E-4</v>
      </c>
      <c r="P40" s="12">
        <v>3.1881999999999999E-4</v>
      </c>
      <c r="Q40" s="12">
        <v>9.2524000000000003E-4</v>
      </c>
      <c r="R40" s="12">
        <v>1.93462E-3</v>
      </c>
      <c r="S40" s="12">
        <v>8.4091999999999999E-4</v>
      </c>
      <c r="T40" s="12">
        <v>2.2644000000000002E-3</v>
      </c>
      <c r="U40" s="12">
        <v>2.8598600000000001E-3</v>
      </c>
      <c r="V40" s="12">
        <v>3.10532E-3</v>
      </c>
      <c r="W40" s="12">
        <v>5.9651799999999996E-3</v>
      </c>
      <c r="X40" s="12">
        <v>4.6935279899999998</v>
      </c>
      <c r="Y40" s="12">
        <v>6.0800034199999997</v>
      </c>
      <c r="Z40" s="12">
        <v>1.7967785000000001</v>
      </c>
      <c r="AA40" s="12">
        <v>1.5802710600000001</v>
      </c>
      <c r="AB40" s="12">
        <v>1.7754334899999999</v>
      </c>
      <c r="AC40" s="12">
        <v>5.1524830399999999</v>
      </c>
      <c r="AD40" s="12">
        <v>10.7735314</v>
      </c>
      <c r="AE40" s="12">
        <v>4.6829330899999997</v>
      </c>
      <c r="AF40" s="12">
        <v>12.6100029</v>
      </c>
      <c r="AG40" s="12">
        <v>15.926014500000001</v>
      </c>
      <c r="AH40" s="12">
        <v>17.292936000000001</v>
      </c>
      <c r="AI40" s="12">
        <v>33.218950499999998</v>
      </c>
      <c r="AJ40" s="12">
        <v>5568.8137999999999</v>
      </c>
      <c r="AK40" s="32">
        <f>MEDIAN(0,0,0.052,0.0002)</f>
        <v>1E-4</v>
      </c>
      <c r="AL40">
        <v>5</v>
      </c>
      <c r="AM40" s="1">
        <v>6</v>
      </c>
      <c r="AN40" s="1" t="s">
        <v>114</v>
      </c>
      <c r="AO40" s="1" t="s">
        <v>120</v>
      </c>
      <c r="AP40" s="1"/>
      <c r="AQ40" s="1"/>
      <c r="AR40" s="1"/>
      <c r="AS40" s="1"/>
      <c r="AT40" s="1"/>
      <c r="AU40" s="1"/>
    </row>
    <row r="41" spans="1:47" ht="51">
      <c r="A41" t="s">
        <v>59</v>
      </c>
      <c r="B41" t="s">
        <v>177</v>
      </c>
      <c r="C41" t="s">
        <v>276</v>
      </c>
      <c r="D41" s="21" t="s">
        <v>330</v>
      </c>
      <c r="E41" s="21"/>
      <c r="F41" s="3">
        <v>24.5</v>
      </c>
      <c r="G41" s="3">
        <v>35</v>
      </c>
      <c r="H41" s="3">
        <v>3</v>
      </c>
      <c r="I41" s="12" t="s">
        <v>150</v>
      </c>
      <c r="J41" s="18" t="s">
        <v>169</v>
      </c>
      <c r="K41" s="12" t="s">
        <v>44</v>
      </c>
      <c r="L41" s="12">
        <v>7.6380000000000003E-4</v>
      </c>
      <c r="M41" s="12">
        <v>6.2458000000000001E-4</v>
      </c>
      <c r="N41" s="12">
        <v>5.2778999999999999E-4</v>
      </c>
      <c r="O41" s="12">
        <v>6.7984999999999996E-4</v>
      </c>
      <c r="P41" s="12">
        <v>9.7710000000000006E-4</v>
      </c>
      <c r="Q41" s="12">
        <v>2.1847300000000002E-3</v>
      </c>
      <c r="R41" s="12">
        <v>1.38838E-3</v>
      </c>
      <c r="S41" s="12">
        <v>3.2142999999999999E-4</v>
      </c>
      <c r="T41" s="12">
        <v>8.1963999999999995E-4</v>
      </c>
      <c r="U41" s="12">
        <v>3.57311E-3</v>
      </c>
      <c r="V41" s="12">
        <v>1.1410700000000001E-3</v>
      </c>
      <c r="W41" s="12">
        <v>4.7141700000000002E-3</v>
      </c>
      <c r="X41" s="12">
        <v>362.25929600000001</v>
      </c>
      <c r="Y41" s="12">
        <v>296.22680800000001</v>
      </c>
      <c r="Z41" s="12">
        <v>250.321529</v>
      </c>
      <c r="AA41" s="12">
        <v>322.43985199999997</v>
      </c>
      <c r="AB41" s="12">
        <v>463.42095999999998</v>
      </c>
      <c r="AC41" s="12">
        <v>1036.1823400000001</v>
      </c>
      <c r="AD41" s="12">
        <v>658.48610399999995</v>
      </c>
      <c r="AE41" s="12">
        <v>152.446787</v>
      </c>
      <c r="AF41" s="12">
        <v>388.74211400000002</v>
      </c>
      <c r="AG41" s="12">
        <v>1694.6684399999999</v>
      </c>
      <c r="AH41" s="12">
        <v>541.18890099999999</v>
      </c>
      <c r="AI41" s="12">
        <v>2235.8573500000002</v>
      </c>
      <c r="AJ41" s="12">
        <v>474283.96100000001</v>
      </c>
      <c r="AK41" s="32">
        <f>MEDIAN(0,0,0.052,0.0002)</f>
        <v>1E-4</v>
      </c>
      <c r="AL41">
        <v>5</v>
      </c>
      <c r="AM41" s="1">
        <v>6</v>
      </c>
      <c r="AN41" s="4" t="s">
        <v>116</v>
      </c>
      <c r="AO41" s="4" t="s">
        <v>118</v>
      </c>
      <c r="AP41" s="4"/>
      <c r="AQ41" s="4"/>
      <c r="AR41" s="4"/>
      <c r="AS41" s="4"/>
      <c r="AT41" s="4"/>
      <c r="AU41" s="4"/>
    </row>
    <row r="42" spans="1:47" ht="51">
      <c r="A42" t="s">
        <v>5</v>
      </c>
      <c r="B42" t="s">
        <v>174</v>
      </c>
      <c r="C42" t="s">
        <v>251</v>
      </c>
      <c r="D42" t="s">
        <v>252</v>
      </c>
      <c r="F42" s="4">
        <v>5.71</v>
      </c>
      <c r="G42" s="4">
        <v>9.7100000000000009</v>
      </c>
      <c r="H42" s="4">
        <v>2</v>
      </c>
      <c r="I42" s="12" t="s">
        <v>150</v>
      </c>
      <c r="J42" s="18" t="s">
        <v>169</v>
      </c>
      <c r="K42" s="12" t="s">
        <v>5</v>
      </c>
      <c r="L42" s="12">
        <v>3.7681999999999999E-4</v>
      </c>
      <c r="M42" s="12">
        <v>5.4047999999999998E-4</v>
      </c>
      <c r="N42" s="12">
        <v>1.3888E-4</v>
      </c>
      <c r="O42" s="12">
        <v>1.3032000000000001E-4</v>
      </c>
      <c r="P42" s="12">
        <v>1.1006E-4</v>
      </c>
      <c r="Q42" s="12">
        <v>3.7926000000000002E-4</v>
      </c>
      <c r="R42" s="12">
        <v>9.1730000000000002E-4</v>
      </c>
      <c r="S42" s="12">
        <v>2.7872999999999998E-4</v>
      </c>
      <c r="T42" s="12">
        <v>8.3657999999999996E-4</v>
      </c>
      <c r="U42" s="12">
        <v>1.29656E-3</v>
      </c>
      <c r="V42" s="12">
        <v>1.11531E-3</v>
      </c>
      <c r="W42" s="12">
        <v>2.41187E-3</v>
      </c>
      <c r="X42" s="12">
        <v>45.131556799999998</v>
      </c>
      <c r="Y42" s="12">
        <v>64.732964100000004</v>
      </c>
      <c r="Z42" s="12">
        <v>16.633394899999999</v>
      </c>
      <c r="AA42" s="12">
        <v>15.607987400000001</v>
      </c>
      <c r="AB42" s="12">
        <v>13.182283</v>
      </c>
      <c r="AC42" s="12">
        <v>45.423665300000003</v>
      </c>
      <c r="AD42" s="12">
        <v>109.864521</v>
      </c>
      <c r="AE42" s="12">
        <v>33.3833299</v>
      </c>
      <c r="AF42" s="12">
        <v>100.196409</v>
      </c>
      <c r="AG42" s="12">
        <v>155.288186</v>
      </c>
      <c r="AH42" s="12">
        <v>133.57973899999999</v>
      </c>
      <c r="AI42" s="12">
        <v>288.86792500000001</v>
      </c>
      <c r="AJ42" s="12">
        <v>119769.25</v>
      </c>
      <c r="AK42" s="31">
        <f>MEDIAN(0.227,0.157,0.77,0.043,0.161,0.14,0.157,0.15,0.16,0.15)</f>
        <v>0.157</v>
      </c>
      <c r="AL42">
        <v>9</v>
      </c>
      <c r="AM42" s="4">
        <v>5</v>
      </c>
      <c r="AN42" s="1" t="s">
        <v>114</v>
      </c>
      <c r="AO42" s="1" t="s">
        <v>118</v>
      </c>
      <c r="AP42" s="1"/>
      <c r="AQ42" s="1"/>
      <c r="AR42" s="1"/>
      <c r="AS42" s="1"/>
      <c r="AT42" s="1"/>
      <c r="AU42" s="1"/>
    </row>
    <row r="43" spans="1:47" ht="51">
      <c r="A43" t="s">
        <v>20</v>
      </c>
      <c r="B43" t="s">
        <v>234</v>
      </c>
      <c r="C43" t="s">
        <v>235</v>
      </c>
      <c r="D43" t="s">
        <v>336</v>
      </c>
      <c r="F43" s="4">
        <v>2.46</v>
      </c>
      <c r="G43" s="4">
        <v>2.65</v>
      </c>
      <c r="H43" s="4">
        <v>2</v>
      </c>
      <c r="I43" s="12" t="s">
        <v>150</v>
      </c>
      <c r="J43" s="18" t="s">
        <v>169</v>
      </c>
      <c r="K43" s="12" t="s">
        <v>20</v>
      </c>
      <c r="L43" s="12">
        <v>1.2787000000000001E-4</v>
      </c>
      <c r="M43" s="12">
        <v>1.3957999999999999E-4</v>
      </c>
      <c r="N43" s="12">
        <v>1.2328999999999999E-4</v>
      </c>
      <c r="O43" s="12">
        <v>1.2567000000000001E-4</v>
      </c>
      <c r="P43" s="12">
        <v>1.2635000000000001E-4</v>
      </c>
      <c r="Q43" s="12">
        <v>3.7532E-4</v>
      </c>
      <c r="R43" s="12">
        <v>2.6745000000000002E-4</v>
      </c>
      <c r="S43" s="12">
        <v>1.0656E-4</v>
      </c>
      <c r="T43" s="12">
        <v>3.3584000000000001E-4</v>
      </c>
      <c r="U43" s="12">
        <v>6.4276999999999997E-4</v>
      </c>
      <c r="V43" s="12">
        <v>4.4240000000000002E-4</v>
      </c>
      <c r="W43" s="12">
        <v>1.0851599999999999E-3</v>
      </c>
      <c r="X43" s="12">
        <v>0.40691093</v>
      </c>
      <c r="Y43" s="12">
        <v>0.44415753000000002</v>
      </c>
      <c r="Z43" s="12">
        <v>0.39234089</v>
      </c>
      <c r="AA43" s="12">
        <v>0.39989349000000002</v>
      </c>
      <c r="AB43" s="12">
        <v>0.40207169999999998</v>
      </c>
      <c r="AC43" s="12">
        <v>1.19430608</v>
      </c>
      <c r="AD43" s="12">
        <v>0.85106846000000003</v>
      </c>
      <c r="AE43" s="12">
        <v>0.33907615000000002</v>
      </c>
      <c r="AF43" s="12">
        <v>1.06869547</v>
      </c>
      <c r="AG43" s="12">
        <v>2.0453745400000001</v>
      </c>
      <c r="AH43" s="12">
        <v>1.4077716199999999</v>
      </c>
      <c r="AI43" s="12">
        <v>3.4531461600000002</v>
      </c>
      <c r="AJ43" s="12">
        <v>3182.13987</v>
      </c>
      <c r="AK43" s="31">
        <f>MEDIAN(0.124,0.0715,0.08,0.045,0.11015)</f>
        <v>0.08</v>
      </c>
      <c r="AL43">
        <v>8.33</v>
      </c>
      <c r="AM43" s="4">
        <v>5</v>
      </c>
      <c r="AN43" s="4" t="s">
        <v>115</v>
      </c>
      <c r="AO43" s="4" t="s">
        <v>121</v>
      </c>
      <c r="AP43" s="4"/>
      <c r="AQ43" s="4"/>
      <c r="AR43" s="4"/>
      <c r="AS43" s="4"/>
      <c r="AT43" s="4"/>
      <c r="AU43" s="4"/>
    </row>
    <row r="44" spans="1:47" ht="51">
      <c r="A44" t="s">
        <v>32</v>
      </c>
      <c r="B44" t="s">
        <v>234</v>
      </c>
      <c r="C44" t="s">
        <v>255</v>
      </c>
      <c r="D44" t="s">
        <v>337</v>
      </c>
      <c r="F44" s="4">
        <v>7</v>
      </c>
      <c r="G44" s="4">
        <v>7.49</v>
      </c>
      <c r="H44" s="4">
        <v>2</v>
      </c>
      <c r="I44" s="12" t="s">
        <v>150</v>
      </c>
      <c r="J44" s="18" t="s">
        <v>169</v>
      </c>
      <c r="K44" s="12" t="s">
        <v>32</v>
      </c>
      <c r="L44" s="12">
        <v>1.1323E-4</v>
      </c>
      <c r="M44" s="12">
        <v>1.2742E-4</v>
      </c>
      <c r="N44" s="12">
        <v>1.1712E-4</v>
      </c>
      <c r="O44" s="12">
        <v>1.1764000000000001E-4</v>
      </c>
      <c r="P44" s="12">
        <v>1.1678E-4</v>
      </c>
      <c r="Q44" s="12">
        <v>3.5154000000000001E-4</v>
      </c>
      <c r="R44" s="12">
        <v>2.4064999999999999E-4</v>
      </c>
      <c r="S44" s="12">
        <v>1.1318E-4</v>
      </c>
      <c r="T44" s="12">
        <v>3.4845999999999998E-4</v>
      </c>
      <c r="U44" s="12">
        <v>5.9219000000000003E-4</v>
      </c>
      <c r="V44" s="12">
        <v>4.6163999999999998E-4</v>
      </c>
      <c r="W44" s="12">
        <v>1.05383E-3</v>
      </c>
      <c r="X44" s="12">
        <v>0.41784211999999998</v>
      </c>
      <c r="Y44" s="12">
        <v>0.47022607999999999</v>
      </c>
      <c r="Z44" s="12">
        <v>0.43221922000000002</v>
      </c>
      <c r="AA44" s="12">
        <v>0.43410994000000003</v>
      </c>
      <c r="AB44" s="12">
        <v>0.4309653</v>
      </c>
      <c r="AC44" s="12">
        <v>1.29729446</v>
      </c>
      <c r="AD44" s="12">
        <v>0.88806819999999997</v>
      </c>
      <c r="AE44" s="12">
        <v>0.41766794000000002</v>
      </c>
      <c r="AF44" s="12">
        <v>1.2859416800000001</v>
      </c>
      <c r="AG44" s="12">
        <v>2.18536266</v>
      </c>
      <c r="AH44" s="12">
        <v>1.7036096199999999</v>
      </c>
      <c r="AI44" s="12">
        <v>3.8889722899999999</v>
      </c>
      <c r="AJ44" s="12">
        <v>3690.3075800000001</v>
      </c>
      <c r="AK44" s="30">
        <f>MEDIAN(0.124,0.0715,0.08,0.045,0.11015)</f>
        <v>0.08</v>
      </c>
      <c r="AL44">
        <v>7.67</v>
      </c>
      <c r="AM44" s="4">
        <v>5</v>
      </c>
      <c r="AN44" s="4" t="s">
        <v>115</v>
      </c>
      <c r="AO44" s="4" t="s">
        <v>118</v>
      </c>
      <c r="AP44" s="4"/>
      <c r="AQ44" s="4"/>
      <c r="AR44" s="4"/>
      <c r="AS44" s="4"/>
      <c r="AT44" s="4"/>
      <c r="AU44" s="4"/>
    </row>
    <row r="45" spans="1:47" ht="51">
      <c r="A45" t="s">
        <v>40</v>
      </c>
      <c r="B45" t="s">
        <v>174</v>
      </c>
      <c r="C45" t="s">
        <v>262</v>
      </c>
      <c r="D45" t="s">
        <v>263</v>
      </c>
      <c r="F45" s="4">
        <v>9.7100000000000009</v>
      </c>
      <c r="G45" s="4">
        <v>19.420000000000002</v>
      </c>
      <c r="H45" s="4">
        <v>2</v>
      </c>
      <c r="I45" s="12" t="s">
        <v>150</v>
      </c>
      <c r="J45" s="18" t="s">
        <v>169</v>
      </c>
      <c r="K45" s="12" t="s">
        <v>40</v>
      </c>
      <c r="L45" s="12">
        <v>6.7699999999999998E-4</v>
      </c>
      <c r="M45" s="12">
        <v>7.6250000000000005E-4</v>
      </c>
      <c r="N45" s="12">
        <v>7.3799E-4</v>
      </c>
      <c r="O45" s="12">
        <v>7.6389999999999997E-4</v>
      </c>
      <c r="P45" s="12">
        <v>6.8243999999999998E-4</v>
      </c>
      <c r="Q45" s="12">
        <v>2.1843399999999999E-3</v>
      </c>
      <c r="R45" s="12">
        <v>1.4394900000000001E-3</v>
      </c>
      <c r="S45" s="12">
        <v>1.0714699999999999E-3</v>
      </c>
      <c r="T45" s="12">
        <v>1.7547699999999999E-3</v>
      </c>
      <c r="U45" s="12">
        <v>3.6238300000000002E-3</v>
      </c>
      <c r="V45" s="12">
        <v>2.8262399999999998E-3</v>
      </c>
      <c r="W45" s="12">
        <v>6.4500699999999996E-3</v>
      </c>
      <c r="X45" s="12">
        <v>10.2262691</v>
      </c>
      <c r="Y45" s="12">
        <v>11.517735399999999</v>
      </c>
      <c r="Z45" s="12">
        <v>11.147625100000001</v>
      </c>
      <c r="AA45" s="12">
        <v>11.538952</v>
      </c>
      <c r="AB45" s="12">
        <v>10.3085305</v>
      </c>
      <c r="AC45" s="12">
        <v>32.995107599999997</v>
      </c>
      <c r="AD45" s="12">
        <v>21.744004400000001</v>
      </c>
      <c r="AE45" s="12">
        <v>16.184806500000001</v>
      </c>
      <c r="AF45" s="12">
        <v>26.506373700000001</v>
      </c>
      <c r="AG45" s="12">
        <v>54.739111999999999</v>
      </c>
      <c r="AH45" s="12">
        <v>42.691180199999998</v>
      </c>
      <c r="AI45" s="12">
        <v>97.430292199999997</v>
      </c>
      <c r="AJ45" s="12">
        <v>15105.301100000001</v>
      </c>
      <c r="AK45" s="31">
        <f>MEDIAN(0.175,0.0695,0.038,0.18,0.067)</f>
        <v>6.9500000000000006E-2</v>
      </c>
      <c r="AL45">
        <v>9.33</v>
      </c>
      <c r="AM45" s="4">
        <v>5</v>
      </c>
      <c r="AN45" s="4" t="s">
        <v>115</v>
      </c>
      <c r="AO45" s="4" t="s">
        <v>120</v>
      </c>
      <c r="AP45" s="4"/>
      <c r="AQ45" s="4"/>
      <c r="AR45" s="4"/>
      <c r="AS45" s="4"/>
      <c r="AT45" s="4"/>
      <c r="AU45" s="4"/>
    </row>
    <row r="46" spans="1:47" ht="51">
      <c r="A46" t="s">
        <v>7</v>
      </c>
      <c r="B46" t="s">
        <v>174</v>
      </c>
      <c r="C46" t="s">
        <v>300</v>
      </c>
      <c r="D46" s="21" t="s">
        <v>301</v>
      </c>
      <c r="E46" s="21"/>
      <c r="F46" s="2">
        <v>75.95</v>
      </c>
      <c r="G46" s="2">
        <v>100</v>
      </c>
      <c r="H46" s="2">
        <v>4</v>
      </c>
      <c r="I46" s="12" t="s">
        <v>150</v>
      </c>
      <c r="J46" s="18" t="s">
        <v>169</v>
      </c>
      <c r="K46" s="12" t="s">
        <v>7</v>
      </c>
      <c r="L46" s="12">
        <v>1.02268E-3</v>
      </c>
      <c r="M46" s="12">
        <v>7.9516999999999999E-4</v>
      </c>
      <c r="N46" s="12">
        <v>3.8712000000000002E-4</v>
      </c>
      <c r="O46" s="12">
        <v>4.2388000000000001E-4</v>
      </c>
      <c r="P46" s="12">
        <v>5.1440000000000004E-4</v>
      </c>
      <c r="Q46" s="12">
        <v>1.3254E-3</v>
      </c>
      <c r="R46" s="12">
        <v>1.81785E-3</v>
      </c>
      <c r="S46" s="12">
        <v>3.5425000000000002E-4</v>
      </c>
      <c r="T46" s="12">
        <v>1.2635599999999999E-3</v>
      </c>
      <c r="U46" s="12">
        <v>3.1432500000000002E-3</v>
      </c>
      <c r="V46" s="12">
        <v>1.6178099999999999E-3</v>
      </c>
      <c r="W46" s="12">
        <v>4.7610600000000001E-3</v>
      </c>
      <c r="X46" s="12">
        <v>8.5634092099999997</v>
      </c>
      <c r="Y46" s="12">
        <v>6.6583942699999996</v>
      </c>
      <c r="Z46" s="12">
        <v>3.2415982799999998</v>
      </c>
      <c r="AA46" s="12">
        <v>3.5493830399999999</v>
      </c>
      <c r="AB46" s="12">
        <v>4.3073301400000004</v>
      </c>
      <c r="AC46" s="12">
        <v>11.098311499999999</v>
      </c>
      <c r="AD46" s="12">
        <v>15.2218035</v>
      </c>
      <c r="AE46" s="12">
        <v>2.96632278</v>
      </c>
      <c r="AF46" s="12">
        <v>10.5804329</v>
      </c>
      <c r="AG46" s="12">
        <v>26.320115000000001</v>
      </c>
      <c r="AH46" s="12">
        <v>13.5467557</v>
      </c>
      <c r="AI46" s="12">
        <v>39.8668707</v>
      </c>
      <c r="AJ46" s="12">
        <v>8373.5298899999998</v>
      </c>
      <c r="AK46" s="31">
        <f>MEDIAN(0.175,0.0695,0.038,0.18,0.067)</f>
        <v>6.9500000000000006E-2</v>
      </c>
      <c r="AL46">
        <v>9.33</v>
      </c>
      <c r="AM46" s="4">
        <v>5</v>
      </c>
      <c r="AN46" s="4" t="s">
        <v>115</v>
      </c>
      <c r="AO46" s="4" t="s">
        <v>121</v>
      </c>
      <c r="AP46" s="4"/>
      <c r="AQ46" s="4"/>
      <c r="AR46" s="4"/>
      <c r="AS46" s="4"/>
      <c r="AT46" s="4"/>
      <c r="AU46" s="4"/>
    </row>
    <row r="47" spans="1:47" ht="51">
      <c r="A47" t="s">
        <v>63</v>
      </c>
      <c r="B47" t="s">
        <v>174</v>
      </c>
      <c r="C47" t="s">
        <v>258</v>
      </c>
      <c r="D47" t="s">
        <v>333</v>
      </c>
      <c r="F47" s="4">
        <v>7.23</v>
      </c>
      <c r="G47" s="4">
        <v>0</v>
      </c>
      <c r="H47" s="4">
        <v>2</v>
      </c>
      <c r="I47" s="12" t="s">
        <v>150</v>
      </c>
      <c r="J47" s="18" t="s">
        <v>169</v>
      </c>
      <c r="K47" s="12" t="s">
        <v>23</v>
      </c>
      <c r="L47" s="12">
        <v>8.3175000000000002E-4</v>
      </c>
      <c r="M47" s="12">
        <v>6.4802000000000002E-4</v>
      </c>
      <c r="N47" s="12">
        <v>1.4244E-4</v>
      </c>
      <c r="O47" s="12">
        <v>1.4354999999999999E-4</v>
      </c>
      <c r="P47" s="12">
        <v>1.5987999999999999E-4</v>
      </c>
      <c r="Q47" s="12">
        <v>4.4587000000000001E-4</v>
      </c>
      <c r="R47" s="12">
        <v>1.47977E-3</v>
      </c>
      <c r="S47" s="12">
        <v>2.9437000000000002E-4</v>
      </c>
      <c r="T47" s="12">
        <v>8.4681999999999997E-4</v>
      </c>
      <c r="U47" s="12">
        <v>1.9256399999999999E-3</v>
      </c>
      <c r="V47" s="12">
        <v>1.14119E-3</v>
      </c>
      <c r="W47" s="12">
        <v>3.06683E-3</v>
      </c>
      <c r="X47" s="12">
        <v>33.307465700000002</v>
      </c>
      <c r="Y47" s="12">
        <v>25.950198</v>
      </c>
      <c r="Z47" s="12">
        <v>5.7040423699999998</v>
      </c>
      <c r="AA47" s="12">
        <v>5.7483908599999998</v>
      </c>
      <c r="AB47" s="12">
        <v>6.4025754299999997</v>
      </c>
      <c r="AC47" s="12">
        <v>17.855008699999999</v>
      </c>
      <c r="AD47" s="12">
        <v>59.257663700000002</v>
      </c>
      <c r="AE47" s="12">
        <v>11.788172700000001</v>
      </c>
      <c r="AF47" s="12">
        <v>33.911104700000003</v>
      </c>
      <c r="AG47" s="12">
        <v>77.1126723</v>
      </c>
      <c r="AH47" s="12">
        <v>45.699277299999999</v>
      </c>
      <c r="AI47" s="12">
        <v>122.81195</v>
      </c>
      <c r="AJ47" s="12">
        <v>40045.183100000002</v>
      </c>
      <c r="AK47" s="31">
        <f>MEDIAN(0.555,0.73,0.038,0.34,0.284,0.35,0.35)</f>
        <v>0.35</v>
      </c>
      <c r="AL47">
        <v>9.67</v>
      </c>
      <c r="AM47" s="4">
        <v>4</v>
      </c>
      <c r="AN47" s="4" t="s">
        <v>115</v>
      </c>
      <c r="AO47" s="4" t="s">
        <v>118</v>
      </c>
      <c r="AP47" s="4"/>
      <c r="AQ47" s="4"/>
      <c r="AR47" s="4"/>
      <c r="AS47" s="4"/>
      <c r="AT47" s="4"/>
      <c r="AU47" s="4"/>
    </row>
    <row r="48" spans="1:47" ht="51">
      <c r="A48" t="s">
        <v>68</v>
      </c>
      <c r="B48" t="s">
        <v>174</v>
      </c>
      <c r="C48" t="s">
        <v>290</v>
      </c>
      <c r="D48" s="21" t="s">
        <v>291</v>
      </c>
      <c r="E48" s="21"/>
      <c r="F48" s="2">
        <v>52.28</v>
      </c>
      <c r="G48" s="2">
        <v>78.63</v>
      </c>
      <c r="H48" s="2">
        <v>4</v>
      </c>
      <c r="I48" s="12" t="s">
        <v>150</v>
      </c>
      <c r="J48" s="18" t="s">
        <v>169</v>
      </c>
      <c r="K48" s="12" t="s">
        <v>47</v>
      </c>
      <c r="L48" s="12">
        <v>3.5901999999999999E-4</v>
      </c>
      <c r="M48" s="12">
        <v>2.9831999999999998E-4</v>
      </c>
      <c r="N48" s="12">
        <v>1.7401999999999999E-4</v>
      </c>
      <c r="O48" s="12">
        <v>2.052E-4</v>
      </c>
      <c r="P48" s="12">
        <v>2.8028999999999999E-4</v>
      </c>
      <c r="Q48" s="12">
        <v>6.5950999999999998E-4</v>
      </c>
      <c r="R48" s="12">
        <v>6.5733999999999996E-4</v>
      </c>
      <c r="S48" s="12">
        <v>1.2705E-4</v>
      </c>
      <c r="T48" s="12">
        <v>4.4773000000000002E-4</v>
      </c>
      <c r="U48" s="12">
        <v>1.3168399999999999E-3</v>
      </c>
      <c r="V48" s="12">
        <v>5.7479000000000004E-4</v>
      </c>
      <c r="W48" s="12">
        <v>1.89163E-3</v>
      </c>
      <c r="X48" s="12">
        <v>84.413308400000005</v>
      </c>
      <c r="Y48" s="12">
        <v>70.140214400000005</v>
      </c>
      <c r="Z48" s="12">
        <v>40.915725600000002</v>
      </c>
      <c r="AA48" s="12">
        <v>48.245784200000003</v>
      </c>
      <c r="AB48" s="12">
        <v>65.902385199999998</v>
      </c>
      <c r="AC48" s="12">
        <v>155.063895</v>
      </c>
      <c r="AD48" s="12">
        <v>154.55352300000001</v>
      </c>
      <c r="AE48" s="12">
        <v>29.872701899999999</v>
      </c>
      <c r="AF48" s="12">
        <v>105.27193699999999</v>
      </c>
      <c r="AG48" s="12">
        <v>309.61741799999999</v>
      </c>
      <c r="AH48" s="12">
        <v>135.14463900000001</v>
      </c>
      <c r="AI48" s="12">
        <v>444.76205700000003</v>
      </c>
      <c r="AJ48" s="12">
        <v>235121.09599999999</v>
      </c>
      <c r="AK48" s="31">
        <f>MEDIAN(0.473,0.038,0.34,0.331,0.35,0.325)</f>
        <v>0.33550000000000002</v>
      </c>
      <c r="AL48">
        <v>9</v>
      </c>
      <c r="AM48" s="4">
        <v>4</v>
      </c>
      <c r="AN48" s="4" t="s">
        <v>115</v>
      </c>
      <c r="AO48" s="4" t="s">
        <v>121</v>
      </c>
      <c r="AP48" s="4"/>
      <c r="AQ48" s="4"/>
      <c r="AR48" s="4"/>
      <c r="AS48" s="4"/>
      <c r="AT48" s="4"/>
      <c r="AU48" s="4"/>
    </row>
    <row r="49" spans="1:47" ht="51">
      <c r="A49" t="s">
        <v>69</v>
      </c>
      <c r="B49" t="s">
        <v>174</v>
      </c>
      <c r="C49" t="s">
        <v>270</v>
      </c>
      <c r="D49" t="s">
        <v>271</v>
      </c>
      <c r="F49" s="4">
        <v>13.78</v>
      </c>
      <c r="G49" s="4">
        <v>20.65</v>
      </c>
      <c r="H49" s="4">
        <v>2</v>
      </c>
      <c r="I49" s="12" t="s">
        <v>150</v>
      </c>
      <c r="J49" s="18" t="s">
        <v>169</v>
      </c>
      <c r="K49" s="12" t="s">
        <v>47</v>
      </c>
      <c r="L49" s="12">
        <v>3.5901999999999999E-4</v>
      </c>
      <c r="M49" s="12">
        <v>2.9831999999999998E-4</v>
      </c>
      <c r="N49" s="12">
        <v>1.7401999999999999E-4</v>
      </c>
      <c r="O49" s="12">
        <v>2.052E-4</v>
      </c>
      <c r="P49" s="12">
        <v>2.8028999999999999E-4</v>
      </c>
      <c r="Q49" s="12">
        <v>6.5950999999999998E-4</v>
      </c>
      <c r="R49" s="12">
        <v>6.5733999999999996E-4</v>
      </c>
      <c r="S49" s="12">
        <v>1.2705E-4</v>
      </c>
      <c r="T49" s="12">
        <v>4.4773000000000002E-4</v>
      </c>
      <c r="U49" s="12">
        <v>1.3168399999999999E-3</v>
      </c>
      <c r="V49" s="12">
        <v>5.7479000000000004E-4</v>
      </c>
      <c r="W49" s="12">
        <v>1.89163E-3</v>
      </c>
      <c r="X49" s="12">
        <v>84.413308400000005</v>
      </c>
      <c r="Y49" s="12">
        <v>70.140214400000005</v>
      </c>
      <c r="Z49" s="12">
        <v>40.915725600000002</v>
      </c>
      <c r="AA49" s="12">
        <v>48.245784200000003</v>
      </c>
      <c r="AB49" s="12">
        <v>65.902385199999998</v>
      </c>
      <c r="AC49" s="12">
        <v>155.063895</v>
      </c>
      <c r="AD49" s="12">
        <v>154.55352300000001</v>
      </c>
      <c r="AE49" s="12">
        <v>29.872701899999999</v>
      </c>
      <c r="AF49" s="12">
        <v>105.27193699999999</v>
      </c>
      <c r="AG49" s="12">
        <v>309.61741799999999</v>
      </c>
      <c r="AH49" s="12">
        <v>135.14463900000001</v>
      </c>
      <c r="AI49" s="12">
        <v>444.76205700000003</v>
      </c>
      <c r="AJ49" s="12">
        <v>235121.09599999999</v>
      </c>
      <c r="AK49" s="31">
        <f>MEDIAN(0.473,0.038,0.34,0.331,0.35,0.325)</f>
        <v>0.33550000000000002</v>
      </c>
      <c r="AL49">
        <v>9</v>
      </c>
      <c r="AM49" s="4">
        <v>4</v>
      </c>
      <c r="AN49" s="4" t="s">
        <v>115</v>
      </c>
      <c r="AO49" s="4" t="s">
        <v>121</v>
      </c>
      <c r="AP49" s="4"/>
      <c r="AQ49" s="4"/>
      <c r="AR49" s="4"/>
      <c r="AS49" s="4"/>
      <c r="AT49" s="4"/>
      <c r="AU49" s="4"/>
    </row>
    <row r="50" spans="1:47" ht="51">
      <c r="A50" t="s">
        <v>84</v>
      </c>
      <c r="B50" t="s">
        <v>174</v>
      </c>
      <c r="C50" t="s">
        <v>206</v>
      </c>
      <c r="D50" t="s">
        <v>207</v>
      </c>
      <c r="F50" s="4">
        <v>0.38</v>
      </c>
      <c r="G50" s="4">
        <v>1.92</v>
      </c>
      <c r="H50" s="4">
        <v>2</v>
      </c>
      <c r="I50" s="12" t="s">
        <v>150</v>
      </c>
      <c r="J50" s="18" t="s">
        <v>169</v>
      </c>
      <c r="K50" t="s">
        <v>107</v>
      </c>
      <c r="L50" t="s">
        <v>107</v>
      </c>
      <c r="M50" t="s">
        <v>107</v>
      </c>
      <c r="N50" t="s">
        <v>107</v>
      </c>
      <c r="O50" t="s">
        <v>107</v>
      </c>
      <c r="P50" t="s">
        <v>107</v>
      </c>
      <c r="Q50" t="s">
        <v>107</v>
      </c>
      <c r="R50" t="s">
        <v>107</v>
      </c>
      <c r="S50" t="s">
        <v>107</v>
      </c>
      <c r="T50" t="s">
        <v>107</v>
      </c>
      <c r="U50" t="s">
        <v>107</v>
      </c>
      <c r="V50" t="s">
        <v>107</v>
      </c>
      <c r="W50" t="s">
        <v>107</v>
      </c>
      <c r="X50" t="s">
        <v>107</v>
      </c>
      <c r="Y50" t="s">
        <v>107</v>
      </c>
      <c r="Z50" t="s">
        <v>107</v>
      </c>
      <c r="AA50" t="s">
        <v>107</v>
      </c>
      <c r="AB50" t="s">
        <v>107</v>
      </c>
      <c r="AC50" t="s">
        <v>107</v>
      </c>
      <c r="AD50" t="s">
        <v>107</v>
      </c>
      <c r="AE50" t="s">
        <v>107</v>
      </c>
      <c r="AF50" t="s">
        <v>107</v>
      </c>
      <c r="AG50" t="s">
        <v>107</v>
      </c>
      <c r="AH50" t="s">
        <v>107</v>
      </c>
      <c r="AI50" t="s">
        <v>107</v>
      </c>
      <c r="AJ50" t="s">
        <v>107</v>
      </c>
      <c r="AK50" s="30">
        <f>MEDIAN(0.391,0.25,0.66,0.25,0.038,0.35,0.2405,0.3,0.266,0.265)</f>
        <v>0.26550000000000001</v>
      </c>
      <c r="AL50">
        <v>10</v>
      </c>
      <c r="AM50" s="4">
        <v>4</v>
      </c>
      <c r="AN50" s="4" t="s">
        <v>115</v>
      </c>
      <c r="AO50" s="4" t="s">
        <v>121</v>
      </c>
      <c r="AP50" s="4"/>
      <c r="AQ50" s="4"/>
      <c r="AR50" s="4"/>
      <c r="AS50" s="4"/>
      <c r="AT50" s="4"/>
      <c r="AU50" s="4"/>
    </row>
    <row r="51" spans="1:47" ht="51">
      <c r="A51" t="s">
        <v>359</v>
      </c>
      <c r="B51" t="s">
        <v>174</v>
      </c>
      <c r="C51" t="s">
        <v>340</v>
      </c>
      <c r="D51" t="s">
        <v>190</v>
      </c>
      <c r="E51" t="s">
        <v>361</v>
      </c>
      <c r="F51" s="4">
        <v>0.05</v>
      </c>
      <c r="G51" s="4">
        <v>1.61</v>
      </c>
      <c r="H51" s="4">
        <v>2</v>
      </c>
      <c r="I51" s="12" t="s">
        <v>150</v>
      </c>
      <c r="J51" s="18" t="s">
        <v>169</v>
      </c>
      <c r="K51" t="s">
        <v>107</v>
      </c>
      <c r="L51" t="s">
        <v>107</v>
      </c>
      <c r="M51" t="s">
        <v>107</v>
      </c>
      <c r="N51" t="s">
        <v>107</v>
      </c>
      <c r="O51" t="s">
        <v>107</v>
      </c>
      <c r="P51" t="s">
        <v>107</v>
      </c>
      <c r="Q51" t="s">
        <v>107</v>
      </c>
      <c r="R51" t="s">
        <v>107</v>
      </c>
      <c r="S51" t="s">
        <v>107</v>
      </c>
      <c r="T51" t="s">
        <v>107</v>
      </c>
      <c r="U51" t="s">
        <v>107</v>
      </c>
      <c r="V51" t="s">
        <v>107</v>
      </c>
      <c r="W51" t="s">
        <v>107</v>
      </c>
      <c r="X51" t="s">
        <v>107</v>
      </c>
      <c r="Y51" t="s">
        <v>107</v>
      </c>
      <c r="Z51" t="s">
        <v>107</v>
      </c>
      <c r="AA51" t="s">
        <v>107</v>
      </c>
      <c r="AB51" t="s">
        <v>107</v>
      </c>
      <c r="AC51" t="s">
        <v>107</v>
      </c>
      <c r="AD51" t="s">
        <v>107</v>
      </c>
      <c r="AE51" t="s">
        <v>107</v>
      </c>
      <c r="AF51" t="s">
        <v>107</v>
      </c>
      <c r="AG51" t="s">
        <v>107</v>
      </c>
      <c r="AH51" t="s">
        <v>107</v>
      </c>
      <c r="AI51" t="s">
        <v>107</v>
      </c>
      <c r="AJ51" t="s">
        <v>107</v>
      </c>
      <c r="AK51" s="31">
        <f>MEDIAN(0.391,0.25,0.66,0.25,0.038,0.35,0.2405,0.3,0.266,0.265)</f>
        <v>0.26550000000000001</v>
      </c>
      <c r="AL51">
        <v>9.33</v>
      </c>
      <c r="AM51" s="4">
        <v>4</v>
      </c>
      <c r="AN51" s="4" t="s">
        <v>115</v>
      </c>
      <c r="AO51" s="4" t="s">
        <v>122</v>
      </c>
      <c r="AP51" s="4"/>
      <c r="AQ51" s="4"/>
      <c r="AR51" s="4"/>
      <c r="AS51" s="4"/>
      <c r="AT51" s="4"/>
      <c r="AU51" s="4"/>
    </row>
    <row r="52" spans="1:47" ht="51">
      <c r="A52" t="s">
        <v>13</v>
      </c>
      <c r="B52" t="s">
        <v>174</v>
      </c>
      <c r="C52" t="s">
        <v>274</v>
      </c>
      <c r="D52" t="s">
        <v>275</v>
      </c>
      <c r="F52" s="3">
        <v>24.19</v>
      </c>
      <c r="G52" s="3">
        <v>48.39</v>
      </c>
      <c r="H52" s="3">
        <v>3</v>
      </c>
      <c r="I52" s="12" t="s">
        <v>150</v>
      </c>
      <c r="J52" s="18" t="s">
        <v>169</v>
      </c>
      <c r="K52" s="12" t="s">
        <v>13</v>
      </c>
      <c r="L52" s="12">
        <v>4.7110000000000001E-4</v>
      </c>
      <c r="M52" s="12">
        <v>4.4047999999999998E-4</v>
      </c>
      <c r="N52" s="12">
        <v>4.6978999999999999E-4</v>
      </c>
      <c r="O52" s="12">
        <v>4.9041000000000004E-4</v>
      </c>
      <c r="P52" s="12">
        <v>6.5309000000000005E-4</v>
      </c>
      <c r="Q52" s="12">
        <v>1.6133E-3</v>
      </c>
      <c r="R52" s="12">
        <v>9.1157E-4</v>
      </c>
      <c r="S52" s="12">
        <v>2.5196000000000002E-4</v>
      </c>
      <c r="T52" s="12">
        <v>6.9640000000000001E-4</v>
      </c>
      <c r="U52" s="12">
        <v>2.5248699999999998E-3</v>
      </c>
      <c r="V52" s="12">
        <v>9.4835999999999998E-4</v>
      </c>
      <c r="W52" s="12">
        <v>3.4732299999999999E-3</v>
      </c>
      <c r="X52" s="12">
        <v>61.357314199999998</v>
      </c>
      <c r="Y52" s="12">
        <v>57.369589699999999</v>
      </c>
      <c r="Z52" s="12">
        <v>61.187714100000001</v>
      </c>
      <c r="AA52" s="12">
        <v>63.8730701</v>
      </c>
      <c r="AB52" s="12">
        <v>85.061706700000002</v>
      </c>
      <c r="AC52" s="12">
        <v>210.122491</v>
      </c>
      <c r="AD52" s="12">
        <v>118.726904</v>
      </c>
      <c r="AE52" s="12">
        <v>32.816763000000002</v>
      </c>
      <c r="AF52" s="12">
        <v>90.701642899999996</v>
      </c>
      <c r="AG52" s="12">
        <v>328.84939500000002</v>
      </c>
      <c r="AH52" s="12">
        <v>123.518406</v>
      </c>
      <c r="AI52" s="12">
        <v>452.36780099999999</v>
      </c>
      <c r="AJ52" s="12">
        <v>130244.02</v>
      </c>
      <c r="AK52" s="30">
        <f>MEDIAN(0.391,0.25,0.66,0.25,0.038,0.35,0.2405,0.3,0.266,0.265)</f>
        <v>0.26550000000000001</v>
      </c>
      <c r="AL52">
        <v>9.33</v>
      </c>
      <c r="AM52" s="4">
        <v>4</v>
      </c>
      <c r="AN52" s="4" t="s">
        <v>115</v>
      </c>
      <c r="AO52" s="4" t="s">
        <v>118</v>
      </c>
      <c r="AP52" s="4"/>
      <c r="AQ52" s="4"/>
      <c r="AR52" s="4"/>
      <c r="AS52" s="4"/>
      <c r="AT52" s="4"/>
      <c r="AU52" s="4"/>
    </row>
    <row r="53" spans="1:47" ht="51">
      <c r="A53" t="s">
        <v>64</v>
      </c>
      <c r="B53" t="s">
        <v>174</v>
      </c>
      <c r="C53" t="s">
        <v>341</v>
      </c>
      <c r="D53" t="s">
        <v>334</v>
      </c>
      <c r="E53" t="s">
        <v>365</v>
      </c>
      <c r="F53" s="4">
        <v>15</v>
      </c>
      <c r="G53" s="4">
        <v>15</v>
      </c>
      <c r="H53" s="4">
        <v>2</v>
      </c>
      <c r="I53" s="12" t="s">
        <v>150</v>
      </c>
      <c r="J53" s="18" t="s">
        <v>169</v>
      </c>
      <c r="K53" s="12" t="s">
        <v>23</v>
      </c>
      <c r="L53" s="12">
        <v>8.3175000000000002E-4</v>
      </c>
      <c r="M53" s="12">
        <v>6.4802000000000002E-4</v>
      </c>
      <c r="N53" s="12">
        <v>1.4244E-4</v>
      </c>
      <c r="O53" s="12">
        <v>1.4354999999999999E-4</v>
      </c>
      <c r="P53" s="12">
        <v>1.5987999999999999E-4</v>
      </c>
      <c r="Q53" s="12">
        <v>4.4587000000000001E-4</v>
      </c>
      <c r="R53" s="12">
        <v>1.47977E-3</v>
      </c>
      <c r="S53" s="12">
        <v>2.9437000000000002E-4</v>
      </c>
      <c r="T53" s="12">
        <v>8.4681999999999997E-4</v>
      </c>
      <c r="U53" s="12">
        <v>1.9256399999999999E-3</v>
      </c>
      <c r="V53" s="12">
        <v>1.14119E-3</v>
      </c>
      <c r="W53" s="12">
        <v>3.06683E-3</v>
      </c>
      <c r="X53" s="12">
        <v>33.307465700000002</v>
      </c>
      <c r="Y53" s="12">
        <v>25.950198</v>
      </c>
      <c r="Z53" s="12">
        <v>5.7040423699999998</v>
      </c>
      <c r="AA53" s="12">
        <v>5.7483908599999998</v>
      </c>
      <c r="AB53" s="12">
        <v>6.4025754299999997</v>
      </c>
      <c r="AC53" s="12">
        <v>17.855008699999999</v>
      </c>
      <c r="AD53" s="12">
        <v>59.257663700000002</v>
      </c>
      <c r="AE53" s="12">
        <v>11.788172700000001</v>
      </c>
      <c r="AF53" s="12">
        <v>33.911104700000003</v>
      </c>
      <c r="AG53" s="12">
        <v>77.1126723</v>
      </c>
      <c r="AH53" s="12">
        <v>45.699277299999999</v>
      </c>
      <c r="AI53" s="12">
        <v>122.81195</v>
      </c>
      <c r="AJ53" s="12">
        <v>40045.183100000002</v>
      </c>
      <c r="AK53" s="31">
        <f>MEDIAN(0.391,0.25,0.66,0.25,0.038,0.35,0.2405,0.3,0.266,0.265)</f>
        <v>0.26550000000000001</v>
      </c>
      <c r="AL53">
        <v>9.33</v>
      </c>
      <c r="AM53" s="4">
        <v>4</v>
      </c>
      <c r="AN53" s="4" t="s">
        <v>115</v>
      </c>
      <c r="AO53" s="4" t="s">
        <v>120</v>
      </c>
      <c r="AP53" s="4"/>
      <c r="AQ53" s="4"/>
      <c r="AR53" s="4"/>
      <c r="AS53" s="4"/>
      <c r="AT53" s="4"/>
      <c r="AU53"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29AE6-DAED-6C4F-B0B0-A12409A89A33}">
  <dimension ref="A1:AV41"/>
  <sheetViews>
    <sheetView workbookViewId="0">
      <pane xSplit="1" ySplit="1" topLeftCell="B2" activePane="bottomRight" state="frozen"/>
      <selection pane="topRight" activeCell="B1" sqref="B1"/>
      <selection pane="bottomLeft" activeCell="A2" sqref="A2"/>
      <selection pane="bottomRight" activeCell="AS13" sqref="AS13"/>
    </sheetView>
  </sheetViews>
  <sheetFormatPr baseColWidth="10" defaultRowHeight="16"/>
  <cols>
    <col min="12" max="22" width="0" hidden="1" customWidth="1"/>
    <col min="24" max="34" width="0" hidden="1" customWidth="1"/>
  </cols>
  <sheetData>
    <row r="1" spans="1:48">
      <c r="A1" t="s">
        <v>358</v>
      </c>
      <c r="B1" t="s">
        <v>171</v>
      </c>
      <c r="C1" t="s">
        <v>172</v>
      </c>
      <c r="D1" t="s">
        <v>173</v>
      </c>
      <c r="E1" t="s">
        <v>360</v>
      </c>
      <c r="F1" t="s">
        <v>125</v>
      </c>
      <c r="G1" t="s">
        <v>126</v>
      </c>
      <c r="H1" t="s">
        <v>127</v>
      </c>
      <c r="I1" s="12" t="s">
        <v>427</v>
      </c>
      <c r="J1" s="12"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s="29" t="s">
        <v>430</v>
      </c>
      <c r="AL1" t="s">
        <v>48</v>
      </c>
      <c r="AM1" s="1" t="s">
        <v>49</v>
      </c>
      <c r="AN1" t="s">
        <v>103</v>
      </c>
      <c r="AO1" t="s">
        <v>104</v>
      </c>
      <c r="AP1" t="s">
        <v>105</v>
      </c>
      <c r="AQ1" t="s">
        <v>106</v>
      </c>
      <c r="AR1" t="s">
        <v>354</v>
      </c>
      <c r="AS1" t="s">
        <v>355</v>
      </c>
      <c r="AT1" s="22" t="s">
        <v>356</v>
      </c>
      <c r="AU1" s="22" t="s">
        <v>357</v>
      </c>
      <c r="AV1" t="s">
        <v>110</v>
      </c>
    </row>
    <row r="2" spans="1:48">
      <c r="A2" t="s">
        <v>30</v>
      </c>
      <c r="B2" t="s">
        <v>177</v>
      </c>
      <c r="C2" t="s">
        <v>242</v>
      </c>
      <c r="D2" t="s">
        <v>331</v>
      </c>
      <c r="F2" s="4">
        <v>3.27</v>
      </c>
      <c r="G2" s="4">
        <v>20</v>
      </c>
      <c r="H2" s="4">
        <v>2</v>
      </c>
      <c r="I2" s="12" t="s">
        <v>150</v>
      </c>
      <c r="J2" s="12" t="s">
        <v>169</v>
      </c>
      <c r="K2" s="12" t="s">
        <v>30</v>
      </c>
      <c r="L2" s="12">
        <v>9.9314E-4</v>
      </c>
      <c r="M2" s="12">
        <v>1.0620600000000001E-3</v>
      </c>
      <c r="N2" s="12">
        <v>4.9456000000000001E-4</v>
      </c>
      <c r="O2" s="12">
        <v>5.1250000000000004E-4</v>
      </c>
      <c r="P2" s="12">
        <v>5.2043E-4</v>
      </c>
      <c r="Q2" s="12">
        <v>1.5275E-3</v>
      </c>
      <c r="R2" s="12">
        <v>2.0552000000000001E-3</v>
      </c>
      <c r="S2" s="12">
        <v>1.5524499999999999E-3</v>
      </c>
      <c r="T2" s="12">
        <v>1.79612E-3</v>
      </c>
      <c r="U2" s="12">
        <v>3.5826999999999999E-3</v>
      </c>
      <c r="V2" s="12">
        <v>3.34856E-3</v>
      </c>
      <c r="W2" s="12">
        <v>6.9312599999999999E-3</v>
      </c>
      <c r="X2" s="12">
        <v>97.452612400000007</v>
      </c>
      <c r="Y2" s="12">
        <v>104.21504299999999</v>
      </c>
      <c r="Z2" s="12">
        <v>48.5294083</v>
      </c>
      <c r="AA2" s="12">
        <v>50.289192100000001</v>
      </c>
      <c r="AB2" s="12">
        <v>51.0677497</v>
      </c>
      <c r="AC2" s="12">
        <v>149.88634999999999</v>
      </c>
      <c r="AD2" s="12">
        <v>201.66765599999999</v>
      </c>
      <c r="AE2" s="12">
        <v>152.33477300000001</v>
      </c>
      <c r="AF2" s="12">
        <v>176.244833</v>
      </c>
      <c r="AG2" s="12">
        <v>351.55400600000002</v>
      </c>
      <c r="AH2" s="12">
        <v>328.57960600000001</v>
      </c>
      <c r="AI2" s="12">
        <v>680.13361199999997</v>
      </c>
      <c r="AJ2" s="12">
        <v>98125.497799999997</v>
      </c>
      <c r="AK2" s="32">
        <f>MEDIAN(0.002,0.002,0.001,0.01,0.01)</f>
        <v>2E-3</v>
      </c>
      <c r="AL2">
        <v>5.33</v>
      </c>
      <c r="AM2" s="1">
        <v>6</v>
      </c>
      <c r="AN2" s="4" t="s">
        <v>115</v>
      </c>
      <c r="AO2" s="4" t="s">
        <v>121</v>
      </c>
      <c r="AP2" s="4"/>
      <c r="AQ2" s="4"/>
      <c r="AR2" s="4"/>
      <c r="AS2" s="4"/>
      <c r="AT2" s="4"/>
      <c r="AU2" s="4"/>
    </row>
    <row r="3" spans="1:48">
      <c r="A3" t="s">
        <v>12</v>
      </c>
      <c r="B3" t="s">
        <v>185</v>
      </c>
      <c r="C3" t="s">
        <v>245</v>
      </c>
      <c r="D3" t="s">
        <v>246</v>
      </c>
      <c r="F3" s="4">
        <v>3.78</v>
      </c>
      <c r="G3" s="4">
        <v>0</v>
      </c>
      <c r="H3" s="4">
        <v>2</v>
      </c>
      <c r="I3" s="12" t="s">
        <v>150</v>
      </c>
      <c r="J3" s="12" t="s">
        <v>169</v>
      </c>
      <c r="K3" s="12" t="s">
        <v>12</v>
      </c>
      <c r="L3" s="12">
        <v>8.0714999999999997E-4</v>
      </c>
      <c r="M3" s="12">
        <v>8.3407000000000002E-4</v>
      </c>
      <c r="N3" s="12">
        <v>8.8765000000000003E-4</v>
      </c>
      <c r="O3" s="12">
        <v>8.4435000000000001E-4</v>
      </c>
      <c r="P3" s="12">
        <v>7.3353999999999997E-4</v>
      </c>
      <c r="Q3" s="12">
        <v>2.46554E-3</v>
      </c>
      <c r="R3" s="12">
        <v>1.6412200000000001E-3</v>
      </c>
      <c r="S3" s="12">
        <v>6.3834000000000004E-4</v>
      </c>
      <c r="T3" s="12">
        <v>1.82182E-3</v>
      </c>
      <c r="U3" s="12">
        <v>4.1067600000000001E-3</v>
      </c>
      <c r="V3" s="12">
        <v>2.4601699999999998E-3</v>
      </c>
      <c r="W3" s="12">
        <v>6.5669200000000004E-3</v>
      </c>
      <c r="X3" s="12">
        <v>169.00401099999999</v>
      </c>
      <c r="Y3" s="12">
        <v>174.64072300000001</v>
      </c>
      <c r="Z3" s="12">
        <v>185.85898900000001</v>
      </c>
      <c r="AA3" s="12">
        <v>176.79278199999999</v>
      </c>
      <c r="AB3" s="12">
        <v>153.59077400000001</v>
      </c>
      <c r="AC3" s="12">
        <v>516.24254499999995</v>
      </c>
      <c r="AD3" s="12">
        <v>343.64473400000003</v>
      </c>
      <c r="AE3" s="12">
        <v>133.658591</v>
      </c>
      <c r="AF3" s="12">
        <v>381.45966299999998</v>
      </c>
      <c r="AG3" s="12">
        <v>859.88727900000004</v>
      </c>
      <c r="AH3" s="12">
        <v>515.11825399999998</v>
      </c>
      <c r="AI3" s="12">
        <v>1375.0055299999999</v>
      </c>
      <c r="AJ3" s="12">
        <v>209383.56099999999</v>
      </c>
      <c r="AK3" s="36">
        <f>MEDIAN(0.03,0.005,0.0315)</f>
        <v>0.03</v>
      </c>
      <c r="AL3">
        <v>3.67</v>
      </c>
      <c r="AM3" s="1">
        <v>8</v>
      </c>
      <c r="AN3" s="4" t="s">
        <v>116</v>
      </c>
      <c r="AO3" s="4" t="s">
        <v>118</v>
      </c>
      <c r="AP3" s="4"/>
      <c r="AQ3" s="4"/>
      <c r="AR3" s="4"/>
      <c r="AS3" s="4"/>
      <c r="AT3" s="4" t="s">
        <v>395</v>
      </c>
      <c r="AU3" s="4"/>
    </row>
    <row r="4" spans="1:48">
      <c r="A4" t="s">
        <v>40</v>
      </c>
      <c r="B4" t="s">
        <v>174</v>
      </c>
      <c r="C4" t="s">
        <v>262</v>
      </c>
      <c r="D4" t="s">
        <v>263</v>
      </c>
      <c r="F4" s="4">
        <v>9.7100000000000009</v>
      </c>
      <c r="G4" s="4">
        <v>19.420000000000002</v>
      </c>
      <c r="H4" s="4">
        <v>2</v>
      </c>
      <c r="I4" s="12" t="s">
        <v>150</v>
      </c>
      <c r="J4" s="12" t="s">
        <v>169</v>
      </c>
      <c r="K4" s="12" t="s">
        <v>40</v>
      </c>
      <c r="L4" s="12">
        <v>6.7699999999999998E-4</v>
      </c>
      <c r="M4" s="12">
        <v>7.6250000000000005E-4</v>
      </c>
      <c r="N4" s="12">
        <v>7.3799E-4</v>
      </c>
      <c r="O4" s="12">
        <v>7.6389999999999997E-4</v>
      </c>
      <c r="P4" s="12">
        <v>6.8243999999999998E-4</v>
      </c>
      <c r="Q4" s="12">
        <v>2.1843399999999999E-3</v>
      </c>
      <c r="R4" s="12">
        <v>1.4394900000000001E-3</v>
      </c>
      <c r="S4" s="12">
        <v>1.0714699999999999E-3</v>
      </c>
      <c r="T4" s="12">
        <v>1.7547699999999999E-3</v>
      </c>
      <c r="U4" s="12">
        <v>3.6238300000000002E-3</v>
      </c>
      <c r="V4" s="12">
        <v>2.8262399999999998E-3</v>
      </c>
      <c r="W4" s="12">
        <v>6.4500699999999996E-3</v>
      </c>
      <c r="X4" s="12">
        <v>10.2262691</v>
      </c>
      <c r="Y4" s="12">
        <v>11.517735399999999</v>
      </c>
      <c r="Z4" s="12">
        <v>11.147625100000001</v>
      </c>
      <c r="AA4" s="12">
        <v>11.538952</v>
      </c>
      <c r="AB4" s="12">
        <v>10.3085305</v>
      </c>
      <c r="AC4" s="12">
        <v>32.995107599999997</v>
      </c>
      <c r="AD4" s="12">
        <v>21.744004400000001</v>
      </c>
      <c r="AE4" s="12">
        <v>16.184806500000001</v>
      </c>
      <c r="AF4" s="12">
        <v>26.506373700000001</v>
      </c>
      <c r="AG4" s="12">
        <v>54.739111999999999</v>
      </c>
      <c r="AH4" s="12">
        <v>42.691180199999998</v>
      </c>
      <c r="AI4" s="12">
        <v>97.430292199999997</v>
      </c>
      <c r="AJ4" s="12">
        <v>15105.301100000001</v>
      </c>
      <c r="AK4" s="30">
        <f>MEDIAN(0.175,0.0695,0.038,0.18,0.067)</f>
        <v>6.9500000000000006E-2</v>
      </c>
      <c r="AL4">
        <v>9.33</v>
      </c>
      <c r="AM4" s="4">
        <v>5</v>
      </c>
      <c r="AN4" s="4" t="s">
        <v>115</v>
      </c>
      <c r="AO4" s="4" t="s">
        <v>120</v>
      </c>
      <c r="AP4" s="4"/>
      <c r="AQ4" s="4"/>
      <c r="AR4" s="4"/>
      <c r="AS4" s="4"/>
      <c r="AT4" s="4"/>
      <c r="AU4" s="4"/>
    </row>
    <row r="5" spans="1:48">
      <c r="A5" t="s">
        <v>37</v>
      </c>
      <c r="B5" t="s">
        <v>185</v>
      </c>
      <c r="C5" t="s">
        <v>243</v>
      </c>
      <c r="D5" t="s">
        <v>244</v>
      </c>
      <c r="F5" s="4">
        <v>3.3</v>
      </c>
      <c r="G5" s="4">
        <v>4.75</v>
      </c>
      <c r="H5" s="4">
        <v>2</v>
      </c>
      <c r="I5" s="12" t="s">
        <v>150</v>
      </c>
      <c r="J5" s="12" t="s">
        <v>169</v>
      </c>
      <c r="K5" s="12" t="s">
        <v>37</v>
      </c>
      <c r="L5" s="12">
        <v>7.5146999999999996E-4</v>
      </c>
      <c r="M5" s="12">
        <v>8.6346000000000003E-4</v>
      </c>
      <c r="N5" s="12">
        <v>4.8139999999999999E-4</v>
      </c>
      <c r="O5" s="12">
        <v>5.2141000000000004E-4</v>
      </c>
      <c r="P5" s="12">
        <v>6.4340000000000003E-4</v>
      </c>
      <c r="Q5" s="12">
        <v>1.6462E-3</v>
      </c>
      <c r="R5" s="12">
        <v>1.6149300000000001E-3</v>
      </c>
      <c r="S5" s="12">
        <v>4.9054999999999997E-4</v>
      </c>
      <c r="T5" s="12">
        <v>1.0832000000000001E-3</v>
      </c>
      <c r="U5" s="12">
        <v>3.2611300000000001E-3</v>
      </c>
      <c r="V5" s="12">
        <v>1.57376E-3</v>
      </c>
      <c r="W5" s="12">
        <v>4.8348899999999997E-3</v>
      </c>
      <c r="X5" s="12">
        <v>61.844323299999999</v>
      </c>
      <c r="Y5" s="12">
        <v>71.061276699999993</v>
      </c>
      <c r="Z5" s="12">
        <v>39.617971699999998</v>
      </c>
      <c r="AA5" s="12">
        <v>42.910668999999999</v>
      </c>
      <c r="AB5" s="12">
        <v>52.950142399999997</v>
      </c>
      <c r="AC5" s="12">
        <v>135.47878299999999</v>
      </c>
      <c r="AD5" s="12">
        <v>132.90559999999999</v>
      </c>
      <c r="AE5" s="12">
        <v>40.371414399999999</v>
      </c>
      <c r="AF5" s="12">
        <v>89.145484400000001</v>
      </c>
      <c r="AG5" s="12">
        <v>268.38438300000001</v>
      </c>
      <c r="AH5" s="12">
        <v>129.516899</v>
      </c>
      <c r="AI5" s="12">
        <v>397.90128199999998</v>
      </c>
      <c r="AJ5" s="12">
        <v>82297.958199999994</v>
      </c>
      <c r="AK5" s="32">
        <f>MEDIAN(0.001,0,0.005)</f>
        <v>1E-3</v>
      </c>
      <c r="AL5">
        <v>3.67</v>
      </c>
      <c r="AM5" s="1">
        <v>8</v>
      </c>
      <c r="AN5" s="4" t="s">
        <v>115</v>
      </c>
      <c r="AO5" s="4" t="s">
        <v>118</v>
      </c>
      <c r="AP5" s="4"/>
      <c r="AQ5" s="4"/>
      <c r="AR5" s="4"/>
      <c r="AS5" s="4"/>
      <c r="AT5" s="4"/>
      <c r="AU5" s="4"/>
    </row>
    <row r="6" spans="1:48">
      <c r="A6" t="s">
        <v>4</v>
      </c>
      <c r="B6" t="s">
        <v>345</v>
      </c>
      <c r="C6" t="s">
        <v>272</v>
      </c>
      <c r="D6" s="21" t="s">
        <v>273</v>
      </c>
      <c r="E6" s="21"/>
      <c r="F6" s="3">
        <v>18.329999999999998</v>
      </c>
      <c r="G6" s="3">
        <v>83.33</v>
      </c>
      <c r="H6" s="3">
        <v>3</v>
      </c>
      <c r="I6" s="12" t="s">
        <v>150</v>
      </c>
      <c r="J6" s="12" t="s">
        <v>169</v>
      </c>
      <c r="K6" s="12" t="s">
        <v>4</v>
      </c>
      <c r="L6" s="12">
        <v>1.14153E-3</v>
      </c>
      <c r="M6" s="12">
        <v>9.6305000000000002E-4</v>
      </c>
      <c r="N6" s="12">
        <v>1.3166999999999999E-4</v>
      </c>
      <c r="O6" s="12">
        <v>1.2766000000000001E-4</v>
      </c>
      <c r="P6" s="12">
        <v>1.2760000000000001E-4</v>
      </c>
      <c r="Q6" s="12">
        <v>3.8693000000000001E-4</v>
      </c>
      <c r="R6" s="12">
        <v>2.10458E-3</v>
      </c>
      <c r="S6" s="12">
        <v>7.9465000000000004E-4</v>
      </c>
      <c r="T6" s="12">
        <v>1.5065899999999999E-3</v>
      </c>
      <c r="U6" s="12">
        <v>2.4915100000000002E-3</v>
      </c>
      <c r="V6" s="12">
        <v>2.3012499999999999E-3</v>
      </c>
      <c r="W6" s="12">
        <v>4.7927600000000001E-3</v>
      </c>
      <c r="X6" s="12">
        <v>102.44717900000001</v>
      </c>
      <c r="Y6" s="12">
        <v>86.4292078</v>
      </c>
      <c r="Z6" s="12">
        <v>11.817167899999999</v>
      </c>
      <c r="AA6" s="12">
        <v>11.456729599999999</v>
      </c>
      <c r="AB6" s="12">
        <v>11.4513225</v>
      </c>
      <c r="AC6" s="12">
        <v>34.725220100000001</v>
      </c>
      <c r="AD6" s="12">
        <v>188.87638699999999</v>
      </c>
      <c r="AE6" s="12">
        <v>71.316603000000001</v>
      </c>
      <c r="AF6" s="12">
        <v>135.209721</v>
      </c>
      <c r="AG6" s="12">
        <v>223.601607</v>
      </c>
      <c r="AH6" s="12">
        <v>206.52632399999999</v>
      </c>
      <c r="AI6" s="12">
        <v>430.12793099999999</v>
      </c>
      <c r="AJ6" s="12">
        <v>89745.439899999998</v>
      </c>
      <c r="AK6" s="31">
        <v>7.9000000000000001E-2</v>
      </c>
      <c r="AL6">
        <v>8</v>
      </c>
      <c r="AM6" s="1">
        <v>6</v>
      </c>
      <c r="AN6" s="4" t="s">
        <v>116</v>
      </c>
      <c r="AO6" s="4" t="s">
        <v>121</v>
      </c>
      <c r="AP6" s="4"/>
      <c r="AQ6" s="4"/>
      <c r="AR6" s="4"/>
      <c r="AS6" s="4"/>
      <c r="AT6" s="4" t="s">
        <v>395</v>
      </c>
      <c r="AU6" s="4"/>
    </row>
    <row r="7" spans="1:48">
      <c r="A7" t="s">
        <v>7</v>
      </c>
      <c r="B7" t="s">
        <v>174</v>
      </c>
      <c r="C7" t="s">
        <v>300</v>
      </c>
      <c r="D7" s="21" t="s">
        <v>301</v>
      </c>
      <c r="E7" s="21"/>
      <c r="F7" s="2">
        <v>75.95</v>
      </c>
      <c r="G7" s="2">
        <v>100</v>
      </c>
      <c r="H7" s="2">
        <v>4</v>
      </c>
      <c r="I7" s="12" t="s">
        <v>150</v>
      </c>
      <c r="J7" s="12" t="s">
        <v>169</v>
      </c>
      <c r="K7" s="12" t="s">
        <v>7</v>
      </c>
      <c r="L7" s="12">
        <v>1.02268E-3</v>
      </c>
      <c r="M7" s="12">
        <v>7.9516999999999999E-4</v>
      </c>
      <c r="N7" s="12">
        <v>3.8712000000000002E-4</v>
      </c>
      <c r="O7" s="12">
        <v>4.2388000000000001E-4</v>
      </c>
      <c r="P7" s="12">
        <v>5.1440000000000004E-4</v>
      </c>
      <c r="Q7" s="12">
        <v>1.3254E-3</v>
      </c>
      <c r="R7" s="12">
        <v>1.81785E-3</v>
      </c>
      <c r="S7" s="12">
        <v>3.5425000000000002E-4</v>
      </c>
      <c r="T7" s="12">
        <v>1.2635599999999999E-3</v>
      </c>
      <c r="U7" s="12">
        <v>3.1432500000000002E-3</v>
      </c>
      <c r="V7" s="12">
        <v>1.6178099999999999E-3</v>
      </c>
      <c r="W7" s="12">
        <v>4.7610600000000001E-3</v>
      </c>
      <c r="X7" s="12">
        <v>8.5634092099999997</v>
      </c>
      <c r="Y7" s="12">
        <v>6.6583942699999996</v>
      </c>
      <c r="Z7" s="12">
        <v>3.2415982799999998</v>
      </c>
      <c r="AA7" s="12">
        <v>3.5493830399999999</v>
      </c>
      <c r="AB7" s="12">
        <v>4.3073301400000004</v>
      </c>
      <c r="AC7" s="12">
        <v>11.098311499999999</v>
      </c>
      <c r="AD7" s="12">
        <v>15.2218035</v>
      </c>
      <c r="AE7" s="12">
        <v>2.96632278</v>
      </c>
      <c r="AF7" s="12">
        <v>10.5804329</v>
      </c>
      <c r="AG7" s="12">
        <v>26.320115000000001</v>
      </c>
      <c r="AH7" s="12">
        <v>13.5467557</v>
      </c>
      <c r="AI7" s="12">
        <v>39.8668707</v>
      </c>
      <c r="AJ7" s="12">
        <v>8373.5298899999998</v>
      </c>
      <c r="AK7" s="31">
        <f>MEDIAN(0.175,0.0695,0.038,0.18,0.067)</f>
        <v>6.9500000000000006E-2</v>
      </c>
      <c r="AL7">
        <v>9.33</v>
      </c>
      <c r="AM7" s="4">
        <v>5</v>
      </c>
      <c r="AN7" s="4" t="s">
        <v>115</v>
      </c>
      <c r="AO7" s="4" t="s">
        <v>121</v>
      </c>
      <c r="AP7" s="4"/>
      <c r="AQ7" s="4"/>
      <c r="AR7" s="4"/>
      <c r="AS7" s="4"/>
      <c r="AT7" s="4"/>
      <c r="AU7" s="4"/>
    </row>
    <row r="8" spans="1:48">
      <c r="A8" t="s">
        <v>59</v>
      </c>
      <c r="B8" t="s">
        <v>177</v>
      </c>
      <c r="C8" t="s">
        <v>276</v>
      </c>
      <c r="D8" s="21" t="s">
        <v>330</v>
      </c>
      <c r="E8" s="21"/>
      <c r="F8" s="3">
        <v>24.5</v>
      </c>
      <c r="G8" s="3">
        <v>35</v>
      </c>
      <c r="H8" s="3">
        <v>3</v>
      </c>
      <c r="I8" s="12" t="s">
        <v>150</v>
      </c>
      <c r="J8" s="12" t="s">
        <v>169</v>
      </c>
      <c r="K8" s="12" t="s">
        <v>44</v>
      </c>
      <c r="L8" s="12">
        <v>7.6380000000000003E-4</v>
      </c>
      <c r="M8" s="12">
        <v>6.2458000000000001E-4</v>
      </c>
      <c r="N8" s="12">
        <v>5.2778999999999999E-4</v>
      </c>
      <c r="O8" s="12">
        <v>6.7984999999999996E-4</v>
      </c>
      <c r="P8" s="12">
        <v>9.7710000000000006E-4</v>
      </c>
      <c r="Q8" s="12">
        <v>2.1847300000000002E-3</v>
      </c>
      <c r="R8" s="12">
        <v>1.38838E-3</v>
      </c>
      <c r="S8" s="12">
        <v>3.2142999999999999E-4</v>
      </c>
      <c r="T8" s="12">
        <v>8.1963999999999995E-4</v>
      </c>
      <c r="U8" s="12">
        <v>3.57311E-3</v>
      </c>
      <c r="V8" s="12">
        <v>1.1410700000000001E-3</v>
      </c>
      <c r="W8" s="12">
        <v>4.7141700000000002E-3</v>
      </c>
      <c r="X8" s="12">
        <v>362.25929600000001</v>
      </c>
      <c r="Y8" s="12">
        <v>296.22680800000001</v>
      </c>
      <c r="Z8" s="12">
        <v>250.321529</v>
      </c>
      <c r="AA8" s="12">
        <v>322.43985199999997</v>
      </c>
      <c r="AB8" s="12">
        <v>463.42095999999998</v>
      </c>
      <c r="AC8" s="12">
        <v>1036.1823400000001</v>
      </c>
      <c r="AD8" s="12">
        <v>658.48610399999995</v>
      </c>
      <c r="AE8" s="12">
        <v>152.446787</v>
      </c>
      <c r="AF8" s="12">
        <v>388.74211400000002</v>
      </c>
      <c r="AG8" s="12">
        <v>1694.6684399999999</v>
      </c>
      <c r="AH8" s="12">
        <v>541.18890099999999</v>
      </c>
      <c r="AI8" s="12">
        <v>2235.8573500000002</v>
      </c>
      <c r="AJ8" s="12">
        <v>474283.96100000001</v>
      </c>
      <c r="AK8" s="32">
        <f>MEDIAN(0,0,0.052,0.0002)</f>
        <v>1E-4</v>
      </c>
      <c r="AL8">
        <v>5</v>
      </c>
      <c r="AM8" s="1">
        <v>6</v>
      </c>
      <c r="AN8" s="4" t="s">
        <v>116</v>
      </c>
      <c r="AO8" s="4" t="s">
        <v>118</v>
      </c>
      <c r="AP8" s="4"/>
      <c r="AQ8" s="4"/>
      <c r="AR8" s="4"/>
      <c r="AS8" s="4"/>
      <c r="AT8" s="4"/>
      <c r="AU8" s="4"/>
    </row>
    <row r="9" spans="1:48">
      <c r="A9" t="s">
        <v>13</v>
      </c>
      <c r="B9" t="s">
        <v>174</v>
      </c>
      <c r="C9" t="s">
        <v>274</v>
      </c>
      <c r="D9" t="s">
        <v>275</v>
      </c>
      <c r="F9" s="3">
        <v>24.19</v>
      </c>
      <c r="G9" s="3">
        <v>48.39</v>
      </c>
      <c r="H9" s="3">
        <v>3</v>
      </c>
      <c r="I9" s="12" t="s">
        <v>150</v>
      </c>
      <c r="J9" s="12" t="s">
        <v>169</v>
      </c>
      <c r="K9" s="12" t="s">
        <v>13</v>
      </c>
      <c r="L9" s="12">
        <v>4.7110000000000001E-4</v>
      </c>
      <c r="M9" s="12">
        <v>4.4047999999999998E-4</v>
      </c>
      <c r="N9" s="12">
        <v>4.6978999999999999E-4</v>
      </c>
      <c r="O9" s="12">
        <v>4.9041000000000004E-4</v>
      </c>
      <c r="P9" s="12">
        <v>6.5309000000000005E-4</v>
      </c>
      <c r="Q9" s="12">
        <v>1.6133E-3</v>
      </c>
      <c r="R9" s="12">
        <v>9.1157E-4</v>
      </c>
      <c r="S9" s="12">
        <v>2.5196000000000002E-4</v>
      </c>
      <c r="T9" s="12">
        <v>6.9640000000000001E-4</v>
      </c>
      <c r="U9" s="12">
        <v>2.5248699999999998E-3</v>
      </c>
      <c r="V9" s="12">
        <v>9.4835999999999998E-4</v>
      </c>
      <c r="W9" s="12">
        <v>3.4732299999999999E-3</v>
      </c>
      <c r="X9" s="12">
        <v>61.357314199999998</v>
      </c>
      <c r="Y9" s="12">
        <v>57.369589699999999</v>
      </c>
      <c r="Z9" s="12">
        <v>61.187714100000001</v>
      </c>
      <c r="AA9" s="12">
        <v>63.8730701</v>
      </c>
      <c r="AB9" s="12">
        <v>85.061706700000002</v>
      </c>
      <c r="AC9" s="12">
        <v>210.122491</v>
      </c>
      <c r="AD9" s="12">
        <v>118.726904</v>
      </c>
      <c r="AE9" s="12">
        <v>32.816763000000002</v>
      </c>
      <c r="AF9" s="12">
        <v>90.701642899999996</v>
      </c>
      <c r="AG9" s="12">
        <v>328.84939500000002</v>
      </c>
      <c r="AH9" s="12">
        <v>123.518406</v>
      </c>
      <c r="AI9" s="12">
        <v>452.36780099999999</v>
      </c>
      <c r="AJ9" s="12">
        <v>130244.02</v>
      </c>
      <c r="AK9" s="31">
        <f>MEDIAN(0.391,0.25,0.66,0.25,0.038,0.35,0.2405,0.3,0.266,0.265)</f>
        <v>0.26550000000000001</v>
      </c>
      <c r="AL9">
        <v>9.33</v>
      </c>
      <c r="AM9" s="4">
        <v>4</v>
      </c>
      <c r="AN9" s="4" t="s">
        <v>115</v>
      </c>
      <c r="AO9" s="4" t="s">
        <v>118</v>
      </c>
      <c r="AP9" s="4"/>
      <c r="AQ9" s="4"/>
      <c r="AR9" s="4"/>
      <c r="AS9" s="4"/>
      <c r="AT9" s="4"/>
      <c r="AU9" s="4"/>
    </row>
    <row r="10" spans="1:48">
      <c r="A10" t="s">
        <v>63</v>
      </c>
      <c r="B10" t="s">
        <v>174</v>
      </c>
      <c r="C10" t="s">
        <v>258</v>
      </c>
      <c r="D10" t="s">
        <v>333</v>
      </c>
      <c r="F10" s="4">
        <v>7.23</v>
      </c>
      <c r="G10" s="4">
        <v>0</v>
      </c>
      <c r="H10" s="4">
        <v>2</v>
      </c>
      <c r="I10" s="12" t="s">
        <v>150</v>
      </c>
      <c r="J10" s="12" t="s">
        <v>169</v>
      </c>
      <c r="K10" s="12" t="s">
        <v>23</v>
      </c>
      <c r="L10" s="12">
        <v>8.3175000000000002E-4</v>
      </c>
      <c r="M10" s="12">
        <v>6.4802000000000002E-4</v>
      </c>
      <c r="N10" s="12">
        <v>1.4244E-4</v>
      </c>
      <c r="O10" s="12">
        <v>1.4354999999999999E-4</v>
      </c>
      <c r="P10" s="12">
        <v>1.5987999999999999E-4</v>
      </c>
      <c r="Q10" s="12">
        <v>4.4587000000000001E-4</v>
      </c>
      <c r="R10" s="12">
        <v>1.47977E-3</v>
      </c>
      <c r="S10" s="12">
        <v>2.9437000000000002E-4</v>
      </c>
      <c r="T10" s="12">
        <v>8.4681999999999997E-4</v>
      </c>
      <c r="U10" s="12">
        <v>1.9256399999999999E-3</v>
      </c>
      <c r="V10" s="12">
        <v>1.14119E-3</v>
      </c>
      <c r="W10" s="12">
        <v>3.06683E-3</v>
      </c>
      <c r="X10" s="12">
        <v>33.307465700000002</v>
      </c>
      <c r="Y10" s="12">
        <v>25.950198</v>
      </c>
      <c r="Z10" s="12">
        <v>5.7040423699999998</v>
      </c>
      <c r="AA10" s="12">
        <v>5.7483908599999998</v>
      </c>
      <c r="AB10" s="12">
        <v>6.4025754299999997</v>
      </c>
      <c r="AC10" s="12">
        <v>17.855008699999999</v>
      </c>
      <c r="AD10" s="12">
        <v>59.257663700000002</v>
      </c>
      <c r="AE10" s="12">
        <v>11.788172700000001</v>
      </c>
      <c r="AF10" s="12">
        <v>33.911104700000003</v>
      </c>
      <c r="AG10" s="12">
        <v>77.1126723</v>
      </c>
      <c r="AH10" s="12">
        <v>45.699277299999999</v>
      </c>
      <c r="AI10" s="12">
        <v>122.81195</v>
      </c>
      <c r="AJ10" s="12">
        <v>40045.183100000002</v>
      </c>
      <c r="AK10" s="31">
        <f>MEDIAN(0.555,0.73,0.038,0.34,0.284,0.35,0.35)</f>
        <v>0.35</v>
      </c>
      <c r="AL10">
        <v>9.67</v>
      </c>
      <c r="AM10" s="4">
        <v>4</v>
      </c>
      <c r="AN10" s="4" t="s">
        <v>115</v>
      </c>
      <c r="AO10" s="4" t="s">
        <v>118</v>
      </c>
      <c r="AP10" s="4"/>
      <c r="AQ10" s="4"/>
      <c r="AR10" s="4"/>
      <c r="AS10" s="4"/>
      <c r="AT10" s="4"/>
      <c r="AU10" s="4"/>
    </row>
    <row r="11" spans="1:48">
      <c r="A11" t="s">
        <v>64</v>
      </c>
      <c r="B11" t="s">
        <v>174</v>
      </c>
      <c r="C11" t="s">
        <v>341</v>
      </c>
      <c r="D11" t="s">
        <v>334</v>
      </c>
      <c r="E11" t="s">
        <v>365</v>
      </c>
      <c r="F11" s="4">
        <v>15</v>
      </c>
      <c r="G11" s="4">
        <v>15</v>
      </c>
      <c r="H11" s="4">
        <v>2</v>
      </c>
      <c r="I11" s="12" t="s">
        <v>150</v>
      </c>
      <c r="J11" s="12" t="s">
        <v>169</v>
      </c>
      <c r="K11" s="12" t="s">
        <v>23</v>
      </c>
      <c r="L11" s="12">
        <v>8.3175000000000002E-4</v>
      </c>
      <c r="M11" s="12">
        <v>6.4802000000000002E-4</v>
      </c>
      <c r="N11" s="12">
        <v>1.4244E-4</v>
      </c>
      <c r="O11" s="12">
        <v>1.4354999999999999E-4</v>
      </c>
      <c r="P11" s="12">
        <v>1.5987999999999999E-4</v>
      </c>
      <c r="Q11" s="12">
        <v>4.4587000000000001E-4</v>
      </c>
      <c r="R11" s="12">
        <v>1.47977E-3</v>
      </c>
      <c r="S11" s="12">
        <v>2.9437000000000002E-4</v>
      </c>
      <c r="T11" s="12">
        <v>8.4681999999999997E-4</v>
      </c>
      <c r="U11" s="12">
        <v>1.9256399999999999E-3</v>
      </c>
      <c r="V11" s="12">
        <v>1.14119E-3</v>
      </c>
      <c r="W11" s="12">
        <v>3.06683E-3</v>
      </c>
      <c r="X11" s="12">
        <v>33.307465700000002</v>
      </c>
      <c r="Y11" s="12">
        <v>25.950198</v>
      </c>
      <c r="Z11" s="12">
        <v>5.7040423699999998</v>
      </c>
      <c r="AA11" s="12">
        <v>5.7483908599999998</v>
      </c>
      <c r="AB11" s="12">
        <v>6.4025754299999997</v>
      </c>
      <c r="AC11" s="12">
        <v>17.855008699999999</v>
      </c>
      <c r="AD11" s="12">
        <v>59.257663700000002</v>
      </c>
      <c r="AE11" s="12">
        <v>11.788172700000001</v>
      </c>
      <c r="AF11" s="12">
        <v>33.911104700000003</v>
      </c>
      <c r="AG11" s="12">
        <v>77.1126723</v>
      </c>
      <c r="AH11" s="12">
        <v>45.699277299999999</v>
      </c>
      <c r="AI11" s="12">
        <v>122.81195</v>
      </c>
      <c r="AJ11" s="12">
        <v>40045.183100000002</v>
      </c>
      <c r="AK11" s="31">
        <f>MEDIAN(0.391,0.25,0.66,0.25,0.038,0.35,0.2405,0.3,0.266,0.265)</f>
        <v>0.26550000000000001</v>
      </c>
      <c r="AL11">
        <v>9.33</v>
      </c>
      <c r="AM11" s="4">
        <v>4</v>
      </c>
      <c r="AN11" s="4" t="s">
        <v>115</v>
      </c>
      <c r="AO11" s="4" t="s">
        <v>120</v>
      </c>
      <c r="AP11" s="4"/>
      <c r="AQ11" s="4"/>
      <c r="AR11" s="4"/>
      <c r="AS11" s="4"/>
      <c r="AT11" s="4"/>
      <c r="AU11" s="4"/>
    </row>
    <row r="12" spans="1:48">
      <c r="A12" t="s">
        <v>66</v>
      </c>
      <c r="B12" t="s">
        <v>174</v>
      </c>
      <c r="C12" t="s">
        <v>256</v>
      </c>
      <c r="D12" t="s">
        <v>257</v>
      </c>
      <c r="F12" s="4">
        <v>7.13</v>
      </c>
      <c r="G12" s="4">
        <v>11.88</v>
      </c>
      <c r="H12" s="4">
        <v>2</v>
      </c>
      <c r="I12" s="12" t="s">
        <v>150</v>
      </c>
      <c r="J12" s="12" t="s">
        <v>169</v>
      </c>
      <c r="K12" s="12" t="s">
        <v>19</v>
      </c>
      <c r="L12" s="12">
        <v>1.5312999999999999E-4</v>
      </c>
      <c r="M12" s="12">
        <v>1.9064E-4</v>
      </c>
      <c r="N12" s="12">
        <v>4.2704E-4</v>
      </c>
      <c r="O12" s="12">
        <v>4.6843999999999998E-4</v>
      </c>
      <c r="P12" s="12">
        <v>3.8015E-4</v>
      </c>
      <c r="Q12" s="12">
        <v>1.27563E-3</v>
      </c>
      <c r="R12" s="12">
        <v>3.4377000000000002E-4</v>
      </c>
      <c r="S12" s="12">
        <v>1.7351000000000001E-4</v>
      </c>
      <c r="T12" s="12">
        <v>6.0891000000000005E-4</v>
      </c>
      <c r="U12" s="12">
        <v>1.6193900000000001E-3</v>
      </c>
      <c r="V12" s="12">
        <v>7.8242000000000003E-4</v>
      </c>
      <c r="W12" s="12">
        <v>2.4018099999999999E-3</v>
      </c>
      <c r="X12" s="12">
        <v>0.87568643999999995</v>
      </c>
      <c r="Y12" s="12">
        <v>1.0902235899999999</v>
      </c>
      <c r="Z12" s="12">
        <v>2.4421214199999999</v>
      </c>
      <c r="AA12" s="12">
        <v>2.6788591500000001</v>
      </c>
      <c r="AB12" s="12">
        <v>2.1739519700000001</v>
      </c>
      <c r="AC12" s="12">
        <v>7.2949325399999996</v>
      </c>
      <c r="AD12" s="12">
        <v>1.9659100300000001</v>
      </c>
      <c r="AE12" s="12">
        <v>0.99226709000000002</v>
      </c>
      <c r="AF12" s="12">
        <v>3.4821633799999998</v>
      </c>
      <c r="AG12" s="12">
        <v>9.2608425699999994</v>
      </c>
      <c r="AH12" s="12">
        <v>4.4744304699999997</v>
      </c>
      <c r="AI12" s="12">
        <v>13.735272999999999</v>
      </c>
      <c r="AJ12" s="12">
        <v>5718.7087199999996</v>
      </c>
      <c r="AK12" s="31">
        <f>MEDIAN(0.0775,0.5045,0.1,0.037,0.0567)</f>
        <v>7.7499999999999999E-2</v>
      </c>
      <c r="AL12">
        <v>11</v>
      </c>
      <c r="AM12" s="1">
        <v>8</v>
      </c>
      <c r="AN12" s="4" t="s">
        <v>115</v>
      </c>
      <c r="AO12" s="4" t="s">
        <v>118</v>
      </c>
      <c r="AP12" s="4"/>
      <c r="AQ12" s="4"/>
      <c r="AR12" s="4"/>
      <c r="AS12" s="4"/>
      <c r="AT12" s="4"/>
      <c r="AU12" s="4"/>
    </row>
    <row r="13" spans="1:48">
      <c r="A13" t="s">
        <v>15</v>
      </c>
      <c r="B13" t="s">
        <v>180</v>
      </c>
      <c r="C13" t="s">
        <v>279</v>
      </c>
      <c r="D13" t="s">
        <v>280</v>
      </c>
      <c r="F13" s="3">
        <v>29.44</v>
      </c>
      <c r="G13" s="3">
        <v>35.200000000000003</v>
      </c>
      <c r="H13" s="3">
        <v>3</v>
      </c>
      <c r="I13" s="12" t="s">
        <v>150</v>
      </c>
      <c r="J13" s="12" t="s">
        <v>169</v>
      </c>
      <c r="K13" s="12" t="s">
        <v>15</v>
      </c>
      <c r="L13" s="12">
        <v>1.6652E-4</v>
      </c>
      <c r="M13" s="12">
        <v>1.6331000000000001E-4</v>
      </c>
      <c r="N13" s="12">
        <v>3.6675E-4</v>
      </c>
      <c r="O13" s="12">
        <v>3.8999E-4</v>
      </c>
      <c r="P13" s="12">
        <v>4.6579E-4</v>
      </c>
      <c r="Q13" s="12">
        <v>1.2225199999999999E-3</v>
      </c>
      <c r="R13" s="12">
        <v>3.2982999999999998E-4</v>
      </c>
      <c r="S13" s="12">
        <v>2.6214000000000001E-4</v>
      </c>
      <c r="T13" s="12">
        <v>4.1804E-4</v>
      </c>
      <c r="U13" s="12">
        <v>1.5523500000000001E-3</v>
      </c>
      <c r="V13" s="12">
        <v>6.8017999999999996E-4</v>
      </c>
      <c r="W13" s="12">
        <v>2.2325299999999999E-3</v>
      </c>
      <c r="X13" s="12">
        <v>0.27995746999999999</v>
      </c>
      <c r="Y13" s="12">
        <v>0.27456093999999998</v>
      </c>
      <c r="Z13" s="12">
        <v>0.61658974</v>
      </c>
      <c r="AA13" s="12">
        <v>0.65566106000000002</v>
      </c>
      <c r="AB13" s="12">
        <v>0.78310882000000004</v>
      </c>
      <c r="AC13" s="12">
        <v>2.0553596199999999</v>
      </c>
      <c r="AD13" s="12">
        <v>0.55451841000000002</v>
      </c>
      <c r="AE13" s="12">
        <v>0.44072903000000002</v>
      </c>
      <c r="AF13" s="12">
        <v>0.70282268999999997</v>
      </c>
      <c r="AG13" s="12">
        <v>2.60987803</v>
      </c>
      <c r="AH13" s="12">
        <v>1.14355172</v>
      </c>
      <c r="AI13" s="12">
        <v>3.75342975</v>
      </c>
      <c r="AJ13" s="12">
        <v>1681.24316</v>
      </c>
      <c r="AK13" s="31">
        <f>MEDIAN(0.05,0.125,0.05,0.05,0.0715,0.06075,0.13)</f>
        <v>6.0749999999999998E-2</v>
      </c>
      <c r="AL13">
        <v>3.33</v>
      </c>
      <c r="AM13" s="1">
        <v>9</v>
      </c>
      <c r="AN13" s="4" t="s">
        <v>115</v>
      </c>
      <c r="AO13" s="4" t="s">
        <v>120</v>
      </c>
      <c r="AP13" s="4"/>
      <c r="AQ13" s="4"/>
      <c r="AR13" s="4"/>
      <c r="AS13" s="4" t="s">
        <v>394</v>
      </c>
      <c r="AT13" s="4"/>
      <c r="AU13" s="4"/>
    </row>
    <row r="14" spans="1:48">
      <c r="A14" t="s">
        <v>68</v>
      </c>
      <c r="B14" t="s">
        <v>174</v>
      </c>
      <c r="C14" t="s">
        <v>290</v>
      </c>
      <c r="D14" s="21" t="s">
        <v>291</v>
      </c>
      <c r="E14" s="21"/>
      <c r="F14" s="2">
        <v>52.28</v>
      </c>
      <c r="G14" s="2">
        <v>78.63</v>
      </c>
      <c r="H14" s="2">
        <v>4</v>
      </c>
      <c r="I14" s="12" t="s">
        <v>150</v>
      </c>
      <c r="J14" s="12" t="s">
        <v>169</v>
      </c>
      <c r="K14" s="12" t="s">
        <v>47</v>
      </c>
      <c r="L14" s="12">
        <v>3.5901999999999999E-4</v>
      </c>
      <c r="M14" s="12">
        <v>2.9831999999999998E-4</v>
      </c>
      <c r="N14" s="12">
        <v>1.7401999999999999E-4</v>
      </c>
      <c r="O14" s="12">
        <v>2.052E-4</v>
      </c>
      <c r="P14" s="12">
        <v>2.8028999999999999E-4</v>
      </c>
      <c r="Q14" s="12">
        <v>6.5950999999999998E-4</v>
      </c>
      <c r="R14" s="12">
        <v>6.5733999999999996E-4</v>
      </c>
      <c r="S14" s="12">
        <v>1.2705E-4</v>
      </c>
      <c r="T14" s="12">
        <v>4.4773000000000002E-4</v>
      </c>
      <c r="U14" s="12">
        <v>1.3168399999999999E-3</v>
      </c>
      <c r="V14" s="12">
        <v>5.7479000000000004E-4</v>
      </c>
      <c r="W14" s="12">
        <v>1.89163E-3</v>
      </c>
      <c r="X14" s="12">
        <v>84.413308400000005</v>
      </c>
      <c r="Y14" s="12">
        <v>70.140214400000005</v>
      </c>
      <c r="Z14" s="12">
        <v>40.915725600000002</v>
      </c>
      <c r="AA14" s="12">
        <v>48.245784200000003</v>
      </c>
      <c r="AB14" s="12">
        <v>65.902385199999998</v>
      </c>
      <c r="AC14" s="12">
        <v>155.063895</v>
      </c>
      <c r="AD14" s="12">
        <v>154.55352300000001</v>
      </c>
      <c r="AE14" s="12">
        <v>29.872701899999999</v>
      </c>
      <c r="AF14" s="12">
        <v>105.27193699999999</v>
      </c>
      <c r="AG14" s="12">
        <v>309.61741799999999</v>
      </c>
      <c r="AH14" s="12">
        <v>135.14463900000001</v>
      </c>
      <c r="AI14" s="12">
        <v>444.76205700000003</v>
      </c>
      <c r="AJ14" s="12">
        <v>235121.09599999999</v>
      </c>
      <c r="AK14" s="31">
        <f>MEDIAN(0.473,0.038,0.34,0.331,0.35,0.325)</f>
        <v>0.33550000000000002</v>
      </c>
      <c r="AL14">
        <v>9</v>
      </c>
      <c r="AM14" s="4">
        <v>4</v>
      </c>
      <c r="AN14" s="4" t="s">
        <v>115</v>
      </c>
      <c r="AO14" s="4" t="s">
        <v>121</v>
      </c>
      <c r="AP14" s="4"/>
      <c r="AQ14" s="4"/>
      <c r="AR14" s="4"/>
      <c r="AS14" s="4"/>
      <c r="AT14" s="4"/>
      <c r="AU14" s="4"/>
    </row>
    <row r="15" spans="1:48">
      <c r="A15" t="s">
        <v>69</v>
      </c>
      <c r="B15" t="s">
        <v>174</v>
      </c>
      <c r="C15" t="s">
        <v>270</v>
      </c>
      <c r="D15" t="s">
        <v>271</v>
      </c>
      <c r="F15" s="4">
        <v>13.78</v>
      </c>
      <c r="G15" s="4">
        <v>20.65</v>
      </c>
      <c r="H15" s="4">
        <v>2</v>
      </c>
      <c r="I15" s="12" t="s">
        <v>150</v>
      </c>
      <c r="J15" s="12" t="s">
        <v>169</v>
      </c>
      <c r="K15" s="12" t="s">
        <v>47</v>
      </c>
      <c r="L15" s="12">
        <v>3.5901999999999999E-4</v>
      </c>
      <c r="M15" s="12">
        <v>2.9831999999999998E-4</v>
      </c>
      <c r="N15" s="12">
        <v>1.7401999999999999E-4</v>
      </c>
      <c r="O15" s="12">
        <v>2.052E-4</v>
      </c>
      <c r="P15" s="12">
        <v>2.8028999999999999E-4</v>
      </c>
      <c r="Q15" s="12">
        <v>6.5950999999999998E-4</v>
      </c>
      <c r="R15" s="12">
        <v>6.5733999999999996E-4</v>
      </c>
      <c r="S15" s="12">
        <v>1.2705E-4</v>
      </c>
      <c r="T15" s="12">
        <v>4.4773000000000002E-4</v>
      </c>
      <c r="U15" s="12">
        <v>1.3168399999999999E-3</v>
      </c>
      <c r="V15" s="12">
        <v>5.7479000000000004E-4</v>
      </c>
      <c r="W15" s="12">
        <v>1.89163E-3</v>
      </c>
      <c r="X15" s="12">
        <v>84.413308400000005</v>
      </c>
      <c r="Y15" s="12">
        <v>70.140214400000005</v>
      </c>
      <c r="Z15" s="12">
        <v>40.915725600000002</v>
      </c>
      <c r="AA15" s="12">
        <v>48.245784200000003</v>
      </c>
      <c r="AB15" s="12">
        <v>65.902385199999998</v>
      </c>
      <c r="AC15" s="12">
        <v>155.063895</v>
      </c>
      <c r="AD15" s="12">
        <v>154.55352300000001</v>
      </c>
      <c r="AE15" s="12">
        <v>29.872701899999999</v>
      </c>
      <c r="AF15" s="12">
        <v>105.27193699999999</v>
      </c>
      <c r="AG15" s="12">
        <v>309.61741799999999</v>
      </c>
      <c r="AH15" s="12">
        <v>135.14463900000001</v>
      </c>
      <c r="AI15" s="12">
        <v>444.76205700000003</v>
      </c>
      <c r="AJ15" s="12">
        <v>235121.09599999999</v>
      </c>
      <c r="AK15" s="31">
        <f>MEDIAN(0.473,0.038,0.34,0.331,0.35,0.325)</f>
        <v>0.33550000000000002</v>
      </c>
      <c r="AL15">
        <v>9</v>
      </c>
      <c r="AM15" s="4">
        <v>4</v>
      </c>
      <c r="AN15" s="4" t="s">
        <v>115</v>
      </c>
      <c r="AO15" s="4" t="s">
        <v>121</v>
      </c>
      <c r="AP15" s="4"/>
      <c r="AQ15" s="4"/>
      <c r="AR15" s="4"/>
      <c r="AS15" s="4"/>
      <c r="AT15" s="4"/>
      <c r="AU15" s="4"/>
    </row>
    <row r="16" spans="1:48">
      <c r="A16" t="s">
        <v>6</v>
      </c>
      <c r="B16" t="s">
        <v>346</v>
      </c>
      <c r="C16" t="s">
        <v>194</v>
      </c>
      <c r="D16" t="s">
        <v>342</v>
      </c>
      <c r="F16" s="5">
        <v>7.0000000000000007E-2</v>
      </c>
      <c r="G16" s="5">
        <v>0.51</v>
      </c>
      <c r="H16" s="5">
        <v>1</v>
      </c>
      <c r="I16" s="12" t="s">
        <v>150</v>
      </c>
      <c r="J16" s="12" t="s">
        <v>163</v>
      </c>
      <c r="K16" s="12" t="s">
        <v>6</v>
      </c>
      <c r="L16" s="12">
        <v>1.4813000000000001E-4</v>
      </c>
      <c r="M16" s="12">
        <v>1.7564999999999999E-4</v>
      </c>
      <c r="N16" s="12">
        <v>2.6364999999999998E-4</v>
      </c>
      <c r="O16" s="12">
        <v>3.1480000000000001E-4</v>
      </c>
      <c r="P16" s="12">
        <v>4.8926000000000004E-4</v>
      </c>
      <c r="Q16" s="12">
        <v>1.0677099999999999E-3</v>
      </c>
      <c r="R16" s="12">
        <v>3.2377000000000003E-4</v>
      </c>
      <c r="S16" s="12">
        <v>1.2533999999999999E-4</v>
      </c>
      <c r="T16" s="12">
        <v>3.7456000000000002E-4</v>
      </c>
      <c r="U16" s="12">
        <v>1.3914800000000001E-3</v>
      </c>
      <c r="V16" s="12">
        <v>4.9989999999999995E-4</v>
      </c>
      <c r="W16" s="12">
        <v>1.89138E-3</v>
      </c>
      <c r="X16" s="12">
        <v>0.46746768999999999</v>
      </c>
      <c r="Y16" s="12">
        <v>0.55431613000000002</v>
      </c>
      <c r="Z16" s="12">
        <v>0.83203108999999997</v>
      </c>
      <c r="AA16" s="12">
        <v>0.99346836000000005</v>
      </c>
      <c r="AB16" s="12">
        <v>1.5440306500000001</v>
      </c>
      <c r="AC16" s="12">
        <v>3.3695301</v>
      </c>
      <c r="AD16" s="12">
        <v>1.02178382</v>
      </c>
      <c r="AE16" s="12">
        <v>0.39556099</v>
      </c>
      <c r="AF16" s="12">
        <v>1.1820615800000001</v>
      </c>
      <c r="AG16" s="12">
        <v>4.39131392</v>
      </c>
      <c r="AH16" s="12">
        <v>1.5776225699999999</v>
      </c>
      <c r="AI16" s="12">
        <v>5.9689364899999999</v>
      </c>
      <c r="AJ16" s="12">
        <v>3155.85644</v>
      </c>
      <c r="AK16" s="32">
        <f>MEDIAN(0.0125,0.02,0.02)</f>
        <v>0.02</v>
      </c>
      <c r="AL16">
        <v>5.67</v>
      </c>
      <c r="AM16" s="1">
        <v>6</v>
      </c>
      <c r="AN16" s="4" t="s">
        <v>115</v>
      </c>
      <c r="AO16" s="4" t="s">
        <v>118</v>
      </c>
      <c r="AP16" s="4"/>
      <c r="AQ16" s="4"/>
      <c r="AR16" s="4"/>
      <c r="AS16" s="4"/>
      <c r="AT16" s="4" t="s">
        <v>395</v>
      </c>
      <c r="AU16" s="4"/>
    </row>
    <row r="17" spans="1:47">
      <c r="A17" t="s">
        <v>35</v>
      </c>
      <c r="B17" t="s">
        <v>185</v>
      </c>
      <c r="C17" t="s">
        <v>240</v>
      </c>
      <c r="D17" t="s">
        <v>241</v>
      </c>
      <c r="F17" s="4">
        <v>3.26</v>
      </c>
      <c r="G17" s="4">
        <v>4.6500000000000004</v>
      </c>
      <c r="H17" s="4">
        <v>2</v>
      </c>
      <c r="I17" s="12" t="s">
        <v>150</v>
      </c>
      <c r="J17" s="12" t="s">
        <v>169</v>
      </c>
      <c r="K17" s="12" t="s">
        <v>35</v>
      </c>
      <c r="L17" s="12">
        <v>2.2227E-4</v>
      </c>
      <c r="M17" s="12">
        <v>2.3785000000000001E-4</v>
      </c>
      <c r="N17" s="12">
        <v>2.0845999999999999E-4</v>
      </c>
      <c r="O17" s="12">
        <v>2.0740999999999999E-4</v>
      </c>
      <c r="P17" s="12">
        <v>2.0143E-4</v>
      </c>
      <c r="Q17" s="12">
        <v>6.1729999999999999E-4</v>
      </c>
      <c r="R17" s="12">
        <v>4.6012000000000001E-4</v>
      </c>
      <c r="S17" s="12">
        <v>1.8804999999999999E-4</v>
      </c>
      <c r="T17" s="12">
        <v>5.1033999999999997E-4</v>
      </c>
      <c r="U17" s="12">
        <v>1.0774199999999999E-3</v>
      </c>
      <c r="V17" s="12">
        <v>6.9839000000000001E-4</v>
      </c>
      <c r="W17" s="12">
        <v>1.7758100000000001E-3</v>
      </c>
      <c r="X17" s="12">
        <v>0.46986700999999997</v>
      </c>
      <c r="Y17" s="12">
        <v>0.50279412000000001</v>
      </c>
      <c r="Z17" s="12">
        <v>0.44066590999999999</v>
      </c>
      <c r="AA17" s="12">
        <v>0.43844812999999999</v>
      </c>
      <c r="AB17" s="12">
        <v>0.42581269999999999</v>
      </c>
      <c r="AC17" s="12">
        <v>1.30492674</v>
      </c>
      <c r="AD17" s="12">
        <v>0.97266112999999998</v>
      </c>
      <c r="AE17" s="12">
        <v>0.39751732000000001</v>
      </c>
      <c r="AF17" s="12">
        <v>1.07883068</v>
      </c>
      <c r="AG17" s="12">
        <v>2.2775878700000001</v>
      </c>
      <c r="AH17" s="12">
        <v>1.4763479900000001</v>
      </c>
      <c r="AI17" s="12">
        <v>3.7539358699999998</v>
      </c>
      <c r="AJ17" s="12">
        <v>2113.9338699999998</v>
      </c>
      <c r="AK17" s="36">
        <f>MEDIAN(0.03,0.005,0.0315)</f>
        <v>0.03</v>
      </c>
      <c r="AL17">
        <v>3</v>
      </c>
      <c r="AM17" s="1">
        <v>8</v>
      </c>
      <c r="AN17" s="4" t="s">
        <v>115</v>
      </c>
      <c r="AO17" s="4" t="s">
        <v>120</v>
      </c>
      <c r="AP17" s="4"/>
      <c r="AQ17" s="4"/>
      <c r="AR17" s="4"/>
      <c r="AS17" s="4"/>
      <c r="AT17" s="4"/>
      <c r="AU17" s="4"/>
    </row>
    <row r="18" spans="1:47">
      <c r="A18" t="s">
        <v>21</v>
      </c>
      <c r="B18" t="s">
        <v>346</v>
      </c>
      <c r="C18" t="s">
        <v>200</v>
      </c>
      <c r="D18" t="s">
        <v>343</v>
      </c>
      <c r="F18" s="5">
        <v>0.16</v>
      </c>
      <c r="G18" s="5">
        <v>0.17</v>
      </c>
      <c r="H18" s="5">
        <v>1</v>
      </c>
      <c r="I18" s="12" t="s">
        <v>150</v>
      </c>
      <c r="J18" s="12" t="s">
        <v>163</v>
      </c>
      <c r="K18" s="12" t="s">
        <v>21</v>
      </c>
      <c r="L18" s="12">
        <v>2.2745E-4</v>
      </c>
      <c r="M18" s="12">
        <v>2.6186999999999998E-4</v>
      </c>
      <c r="N18" s="23">
        <v>1.34E-5</v>
      </c>
      <c r="O18" s="23">
        <v>1.26E-5</v>
      </c>
      <c r="P18" s="23">
        <v>1.2300000000000001E-5</v>
      </c>
      <c r="Q18" s="23">
        <v>3.8300000000000003E-5</v>
      </c>
      <c r="R18" s="12">
        <v>4.8932000000000001E-4</v>
      </c>
      <c r="S18" s="12">
        <v>6.5835000000000004E-4</v>
      </c>
      <c r="T18" s="12">
        <v>3.8465E-4</v>
      </c>
      <c r="U18" s="12">
        <v>5.2762000000000002E-4</v>
      </c>
      <c r="V18" s="12">
        <v>1.04301E-3</v>
      </c>
      <c r="W18" s="12">
        <v>1.57062E-3</v>
      </c>
      <c r="X18" s="12">
        <v>28.718084600000001</v>
      </c>
      <c r="Y18" s="12">
        <v>33.062933200000003</v>
      </c>
      <c r="Z18" s="12">
        <v>1.69004149</v>
      </c>
      <c r="AA18" s="12">
        <v>1.59587276</v>
      </c>
      <c r="AB18" s="12">
        <v>1.54945256</v>
      </c>
      <c r="AC18" s="12">
        <v>4.83536681</v>
      </c>
      <c r="AD18" s="12">
        <v>61.781017800000001</v>
      </c>
      <c r="AE18" s="12">
        <v>83.123195300000006</v>
      </c>
      <c r="AF18" s="12">
        <v>48.565845299999999</v>
      </c>
      <c r="AG18" s="12">
        <v>66.616384600000004</v>
      </c>
      <c r="AH18" s="12">
        <v>131.689041</v>
      </c>
      <c r="AI18" s="12">
        <v>198.30542500000001</v>
      </c>
      <c r="AJ18" s="12">
        <v>126258.932</v>
      </c>
      <c r="AK18" s="35">
        <f>MEDIAN(0.0125,0.02,0.02)</f>
        <v>0.02</v>
      </c>
      <c r="AL18">
        <v>5.67</v>
      </c>
      <c r="AM18" s="1">
        <v>6</v>
      </c>
      <c r="AN18" s="4" t="s">
        <v>115</v>
      </c>
      <c r="AO18" s="4" t="s">
        <v>121</v>
      </c>
      <c r="AP18" s="4"/>
      <c r="AQ18" s="4"/>
      <c r="AR18" s="4"/>
      <c r="AS18" s="4"/>
      <c r="AT18" s="4"/>
      <c r="AU18" s="4"/>
    </row>
    <row r="19" spans="1:47">
      <c r="A19" t="s">
        <v>74</v>
      </c>
      <c r="B19" t="s">
        <v>174</v>
      </c>
      <c r="C19" t="s">
        <v>228</v>
      </c>
      <c r="D19" t="s">
        <v>229</v>
      </c>
      <c r="F19" s="3">
        <v>1.42</v>
      </c>
      <c r="G19" s="3">
        <v>70.92</v>
      </c>
      <c r="H19" s="3">
        <v>3</v>
      </c>
      <c r="I19" s="12" t="s">
        <v>150</v>
      </c>
      <c r="J19" s="12" t="s">
        <v>169</v>
      </c>
      <c r="K19" s="12" t="s">
        <v>38</v>
      </c>
      <c r="L19" s="12">
        <v>1.5672E-4</v>
      </c>
      <c r="M19" s="12">
        <v>1.6904999999999999E-4</v>
      </c>
      <c r="N19" s="12">
        <v>1.9985000000000001E-4</v>
      </c>
      <c r="O19" s="12">
        <v>2.1195E-4</v>
      </c>
      <c r="P19" s="12">
        <v>2.4611000000000001E-4</v>
      </c>
      <c r="Q19" s="12">
        <v>6.579E-4</v>
      </c>
      <c r="R19" s="12">
        <v>3.2577000000000002E-4</v>
      </c>
      <c r="S19" s="12">
        <v>1.4034E-4</v>
      </c>
      <c r="T19" s="12">
        <v>3.7277000000000002E-4</v>
      </c>
      <c r="U19" s="12">
        <v>9.8367000000000007E-4</v>
      </c>
      <c r="V19" s="12">
        <v>5.1311E-4</v>
      </c>
      <c r="W19" s="12">
        <v>1.4967800000000001E-3</v>
      </c>
      <c r="X19" s="12">
        <v>0.54817249999999995</v>
      </c>
      <c r="Y19" s="12">
        <v>0.59131997999999997</v>
      </c>
      <c r="Z19" s="12">
        <v>0.69904478000000003</v>
      </c>
      <c r="AA19" s="12">
        <v>0.74135757999999996</v>
      </c>
      <c r="AB19" s="12">
        <v>0.86085754000000003</v>
      </c>
      <c r="AC19" s="12">
        <v>2.3012598999999998</v>
      </c>
      <c r="AD19" s="12">
        <v>1.13949247</v>
      </c>
      <c r="AE19" s="12">
        <v>0.49090302000000002</v>
      </c>
      <c r="AF19" s="12">
        <v>1.30390454</v>
      </c>
      <c r="AG19" s="12">
        <v>3.4407523800000002</v>
      </c>
      <c r="AH19" s="12">
        <v>1.79480756</v>
      </c>
      <c r="AI19" s="12">
        <v>5.2355599399999999</v>
      </c>
      <c r="AJ19" s="12">
        <v>3497.87203</v>
      </c>
      <c r="AK19" s="31">
        <f>MEDIAN(0.32,0.265,0.07,0.1,0.07,0.036)</f>
        <v>8.5000000000000006E-2</v>
      </c>
      <c r="AL19">
        <v>10.33</v>
      </c>
      <c r="AM19" s="1">
        <v>9</v>
      </c>
      <c r="AN19" s="4" t="s">
        <v>116</v>
      </c>
      <c r="AO19" s="4" t="s">
        <v>120</v>
      </c>
      <c r="AP19" s="4"/>
      <c r="AQ19" s="4"/>
      <c r="AR19" s="4"/>
      <c r="AS19" s="4"/>
      <c r="AT19" s="4"/>
      <c r="AU19" s="4"/>
    </row>
    <row r="20" spans="1:47">
      <c r="A20" t="s">
        <v>54</v>
      </c>
      <c r="B20" t="s">
        <v>180</v>
      </c>
      <c r="C20" t="s">
        <v>181</v>
      </c>
      <c r="D20" t="s">
        <v>182</v>
      </c>
      <c r="F20" s="3">
        <v>0</v>
      </c>
      <c r="G20" s="3">
        <v>37.549999999999997</v>
      </c>
      <c r="H20" s="3">
        <v>3</v>
      </c>
      <c r="I20" s="12" t="s">
        <v>150</v>
      </c>
      <c r="J20" s="12" t="s">
        <v>169</v>
      </c>
      <c r="K20" s="12" t="s">
        <v>27</v>
      </c>
      <c r="L20" s="12">
        <v>1.6935E-4</v>
      </c>
      <c r="M20" s="12">
        <v>1.719E-4</v>
      </c>
      <c r="N20" s="12">
        <v>1.9312999999999999E-4</v>
      </c>
      <c r="O20" s="12">
        <v>1.9855E-4</v>
      </c>
      <c r="P20" s="12">
        <v>2.2048E-4</v>
      </c>
      <c r="Q20" s="12">
        <v>6.1216000000000005E-4</v>
      </c>
      <c r="R20" s="12">
        <v>3.4124999999999997E-4</v>
      </c>
      <c r="S20" s="12">
        <v>1.5233E-4</v>
      </c>
      <c r="T20" s="12">
        <v>3.8445999999999999E-4</v>
      </c>
      <c r="U20" s="12">
        <v>9.5341000000000002E-4</v>
      </c>
      <c r="V20" s="12">
        <v>5.3678000000000005E-4</v>
      </c>
      <c r="W20" s="12">
        <v>1.49019E-3</v>
      </c>
      <c r="X20" s="12">
        <v>10.8428433</v>
      </c>
      <c r="Y20" s="12">
        <v>11.0058034</v>
      </c>
      <c r="Z20" s="12">
        <v>12.364979999999999</v>
      </c>
      <c r="AA20" s="12">
        <v>12.7119202</v>
      </c>
      <c r="AB20" s="12">
        <v>14.1160748</v>
      </c>
      <c r="AC20" s="12">
        <v>39.192974999999997</v>
      </c>
      <c r="AD20" s="12">
        <v>21.848646800000001</v>
      </c>
      <c r="AE20" s="12">
        <v>9.7526896900000004</v>
      </c>
      <c r="AF20" s="12">
        <v>24.614623900000002</v>
      </c>
      <c r="AG20" s="12">
        <v>61.041621800000001</v>
      </c>
      <c r="AH20" s="12">
        <v>34.367313600000003</v>
      </c>
      <c r="AI20" s="12">
        <v>95.408935400000004</v>
      </c>
      <c r="AJ20" s="12">
        <v>64024.4925</v>
      </c>
      <c r="AK20" s="31">
        <f>MEDIAN(0.05,0.125,0.05,0.05,0.0715,0.06075,0.13)</f>
        <v>6.0749999999999998E-2</v>
      </c>
      <c r="AL20">
        <v>3.67</v>
      </c>
      <c r="AM20" s="1">
        <v>9</v>
      </c>
      <c r="AN20" s="4" t="s">
        <v>115</v>
      </c>
      <c r="AO20" s="4" t="s">
        <v>121</v>
      </c>
      <c r="AP20" s="4"/>
      <c r="AQ20" s="4"/>
      <c r="AR20" s="4"/>
      <c r="AS20" s="4"/>
      <c r="AT20" s="4"/>
      <c r="AU20" s="4"/>
    </row>
    <row r="21" spans="1:47">
      <c r="A21" t="s">
        <v>55</v>
      </c>
      <c r="B21" t="s">
        <v>180</v>
      </c>
      <c r="C21" t="s">
        <v>232</v>
      </c>
      <c r="D21" t="s">
        <v>233</v>
      </c>
      <c r="F21" s="4">
        <v>2</v>
      </c>
      <c r="G21" s="4">
        <v>3</v>
      </c>
      <c r="H21" s="4">
        <v>2</v>
      </c>
      <c r="I21" s="12" t="s">
        <v>150</v>
      </c>
      <c r="J21" s="12" t="s">
        <v>169</v>
      </c>
      <c r="K21" s="12" t="s">
        <v>27</v>
      </c>
      <c r="L21" s="12">
        <v>1.6935E-4</v>
      </c>
      <c r="M21" s="12">
        <v>1.719E-4</v>
      </c>
      <c r="N21" s="12">
        <v>1.9312999999999999E-4</v>
      </c>
      <c r="O21" s="12">
        <v>1.9855E-4</v>
      </c>
      <c r="P21" s="12">
        <v>2.2048E-4</v>
      </c>
      <c r="Q21" s="12">
        <v>6.1216000000000005E-4</v>
      </c>
      <c r="R21" s="12">
        <v>3.4124999999999997E-4</v>
      </c>
      <c r="S21" s="12">
        <v>1.5233E-4</v>
      </c>
      <c r="T21" s="12">
        <v>3.8445999999999999E-4</v>
      </c>
      <c r="U21" s="12">
        <v>9.5341000000000002E-4</v>
      </c>
      <c r="V21" s="12">
        <v>5.3678000000000005E-4</v>
      </c>
      <c r="W21" s="12">
        <v>1.49019E-3</v>
      </c>
      <c r="X21" s="12">
        <v>10.8428433</v>
      </c>
      <c r="Y21" s="12">
        <v>11.0058034</v>
      </c>
      <c r="Z21" s="12">
        <v>12.364979999999999</v>
      </c>
      <c r="AA21" s="12">
        <v>12.7119202</v>
      </c>
      <c r="AB21" s="12">
        <v>14.1160748</v>
      </c>
      <c r="AC21" s="12">
        <v>39.192974999999997</v>
      </c>
      <c r="AD21" s="12">
        <v>21.848646800000001</v>
      </c>
      <c r="AE21" s="12">
        <v>9.7526896900000004</v>
      </c>
      <c r="AF21" s="12">
        <v>24.614623900000002</v>
      </c>
      <c r="AG21" s="12">
        <v>61.041621800000001</v>
      </c>
      <c r="AH21" s="12">
        <v>34.367313600000003</v>
      </c>
      <c r="AI21" s="12">
        <v>95.408935400000004</v>
      </c>
      <c r="AJ21" s="12">
        <v>64024.4925</v>
      </c>
      <c r="AK21" s="31">
        <f>MEDIAN(0.05,0.125,0.05,0.05,0.0715,0.06075,0.13)</f>
        <v>6.0749999999999998E-2</v>
      </c>
      <c r="AL21">
        <v>3.33</v>
      </c>
      <c r="AM21" s="1">
        <v>9</v>
      </c>
      <c r="AN21" s="4" t="s">
        <v>116</v>
      </c>
      <c r="AO21" s="4" t="s">
        <v>118</v>
      </c>
      <c r="AP21" s="4"/>
      <c r="AQ21" s="4"/>
      <c r="AR21" s="4"/>
      <c r="AS21" s="4"/>
      <c r="AT21" s="4"/>
      <c r="AU21" s="4"/>
    </row>
    <row r="22" spans="1:47">
      <c r="A22" t="s">
        <v>11</v>
      </c>
      <c r="B22" t="s">
        <v>177</v>
      </c>
      <c r="C22" t="s">
        <v>264</v>
      </c>
      <c r="D22" t="s">
        <v>265</v>
      </c>
      <c r="F22" s="4">
        <v>9.76</v>
      </c>
      <c r="G22" s="4">
        <v>14.63</v>
      </c>
      <c r="H22" s="4">
        <v>2</v>
      </c>
      <c r="I22" s="12" t="s">
        <v>150</v>
      </c>
      <c r="J22" s="12" t="s">
        <v>169</v>
      </c>
      <c r="K22" s="12" t="s">
        <v>11</v>
      </c>
      <c r="L22" s="12">
        <v>1.3266999999999999E-4</v>
      </c>
      <c r="M22" s="12">
        <v>1.4215000000000001E-4</v>
      </c>
      <c r="N22" s="12">
        <v>1.5982E-4</v>
      </c>
      <c r="O22" s="12">
        <v>1.7050999999999999E-4</v>
      </c>
      <c r="P22" s="12">
        <v>1.9987E-4</v>
      </c>
      <c r="Q22" s="12">
        <v>5.3019000000000004E-4</v>
      </c>
      <c r="R22" s="12">
        <v>2.7482E-4</v>
      </c>
      <c r="S22" s="12">
        <v>1.0598E-4</v>
      </c>
      <c r="T22" s="12">
        <v>3.1760000000000002E-4</v>
      </c>
      <c r="U22" s="12">
        <v>8.0500999999999999E-4</v>
      </c>
      <c r="V22" s="12">
        <v>4.2359E-4</v>
      </c>
      <c r="W22" s="12">
        <v>1.2286E-3</v>
      </c>
      <c r="X22" s="12">
        <v>1.31103145</v>
      </c>
      <c r="Y22" s="12">
        <v>1.40466252</v>
      </c>
      <c r="Z22" s="12">
        <v>1.5792932</v>
      </c>
      <c r="AA22" s="12">
        <v>1.6849495000000001</v>
      </c>
      <c r="AB22" s="12">
        <v>1.97507046</v>
      </c>
      <c r="AC22" s="12">
        <v>5.2393131500000001</v>
      </c>
      <c r="AD22" s="12">
        <v>2.7156939699999998</v>
      </c>
      <c r="AE22" s="12">
        <v>1.0473085900000001</v>
      </c>
      <c r="AF22" s="12">
        <v>3.1385127599999998</v>
      </c>
      <c r="AG22" s="12">
        <v>7.9550071300000003</v>
      </c>
      <c r="AH22" s="12">
        <v>4.1858213500000003</v>
      </c>
      <c r="AI22" s="12">
        <v>12.1408285</v>
      </c>
      <c r="AJ22" s="12">
        <v>9881.8749100000005</v>
      </c>
      <c r="AK22" s="32">
        <f>MEDIAN(0,0,0.052,0.0002)</f>
        <v>1E-4</v>
      </c>
      <c r="AL22">
        <v>5</v>
      </c>
      <c r="AM22" s="1">
        <v>7</v>
      </c>
      <c r="AN22" s="4" t="s">
        <v>116</v>
      </c>
      <c r="AO22" s="4" t="s">
        <v>120</v>
      </c>
      <c r="AP22" s="4"/>
      <c r="AQ22" s="4"/>
      <c r="AR22" s="4"/>
      <c r="AS22" s="4"/>
      <c r="AT22" s="4" t="s">
        <v>396</v>
      </c>
      <c r="AU22" s="4"/>
    </row>
    <row r="23" spans="1:47">
      <c r="A23" t="s">
        <v>45</v>
      </c>
      <c r="B23" t="s">
        <v>185</v>
      </c>
      <c r="C23" t="s">
        <v>186</v>
      </c>
      <c r="D23" t="s">
        <v>187</v>
      </c>
      <c r="F23" s="4">
        <v>0.01</v>
      </c>
      <c r="G23" s="4">
        <v>0.01</v>
      </c>
      <c r="H23" s="4">
        <v>2</v>
      </c>
      <c r="I23" s="12" t="s">
        <v>150</v>
      </c>
      <c r="J23" s="12" t="s">
        <v>169</v>
      </c>
      <c r="K23" s="12" t="s">
        <v>45</v>
      </c>
      <c r="L23" s="12">
        <v>1.7117E-4</v>
      </c>
      <c r="M23" s="12">
        <v>1.8081999999999999E-4</v>
      </c>
      <c r="N23" s="23">
        <v>9.4300000000000002E-5</v>
      </c>
      <c r="O23" s="23">
        <v>9.9400000000000004E-5</v>
      </c>
      <c r="P23" s="23">
        <v>8.9800000000000001E-5</v>
      </c>
      <c r="Q23" s="12">
        <v>2.8349000000000001E-4</v>
      </c>
      <c r="R23" s="12">
        <v>3.5199E-4</v>
      </c>
      <c r="S23" s="12">
        <v>1.6762E-4</v>
      </c>
      <c r="T23" s="12">
        <v>3.7005000000000002E-4</v>
      </c>
      <c r="U23" s="12">
        <v>6.3546999999999996E-4</v>
      </c>
      <c r="V23" s="12">
        <v>5.3768000000000002E-4</v>
      </c>
      <c r="W23" s="12">
        <v>1.17315E-3</v>
      </c>
      <c r="X23" s="12">
        <v>0.63525588</v>
      </c>
      <c r="Y23" s="12">
        <v>0.67107413000000005</v>
      </c>
      <c r="Z23" s="12">
        <v>0.34990499000000003</v>
      </c>
      <c r="AA23" s="12">
        <v>0.36893456000000002</v>
      </c>
      <c r="AB23" s="12">
        <v>0.33326844</v>
      </c>
      <c r="AC23" s="12">
        <v>1.0521079799999999</v>
      </c>
      <c r="AD23" s="12">
        <v>1.3063300099999999</v>
      </c>
      <c r="AE23" s="12">
        <v>0.62210471000000001</v>
      </c>
      <c r="AF23" s="12">
        <v>1.3733785999999999</v>
      </c>
      <c r="AG23" s="12">
        <v>2.3584379900000001</v>
      </c>
      <c r="AH23" s="12">
        <v>1.99548331</v>
      </c>
      <c r="AI23" s="12">
        <v>4.3539212999999997</v>
      </c>
      <c r="AJ23" s="12">
        <v>3711.3172300000001</v>
      </c>
      <c r="AK23" s="32">
        <f>MEDIAN(0.001,0,0.005)</f>
        <v>1E-3</v>
      </c>
      <c r="AL23">
        <v>3</v>
      </c>
      <c r="AM23" s="1">
        <v>8</v>
      </c>
      <c r="AN23" s="4" t="s">
        <v>115</v>
      </c>
      <c r="AO23" s="4" t="s">
        <v>120</v>
      </c>
      <c r="AP23" s="4"/>
      <c r="AQ23" s="4"/>
      <c r="AR23" s="4"/>
      <c r="AS23" s="4" t="s">
        <v>123</v>
      </c>
      <c r="AT23" s="4"/>
      <c r="AU23" s="4"/>
    </row>
    <row r="24" spans="1:47">
      <c r="A24" t="s">
        <v>39</v>
      </c>
      <c r="B24" t="s">
        <v>180</v>
      </c>
      <c r="C24" t="s">
        <v>236</v>
      </c>
      <c r="D24" t="s">
        <v>237</v>
      </c>
      <c r="F24" s="4">
        <v>2.4900000000000002</v>
      </c>
      <c r="G24" s="4">
        <v>4.2</v>
      </c>
      <c r="H24" s="4">
        <v>2</v>
      </c>
      <c r="I24" s="12" t="s">
        <v>150</v>
      </c>
      <c r="J24" s="12" t="s">
        <v>169</v>
      </c>
      <c r="K24" s="12" t="s">
        <v>39</v>
      </c>
      <c r="L24" s="12">
        <v>1.1938E-4</v>
      </c>
      <c r="M24" s="12">
        <v>1.2945E-4</v>
      </c>
      <c r="N24" s="12">
        <v>1.4082999999999999E-4</v>
      </c>
      <c r="O24" s="12">
        <v>1.4069000000000001E-4</v>
      </c>
      <c r="P24" s="12">
        <v>1.4155E-4</v>
      </c>
      <c r="Q24" s="12">
        <v>4.2307E-4</v>
      </c>
      <c r="R24" s="12">
        <v>2.4883000000000001E-4</v>
      </c>
      <c r="S24" s="12">
        <v>1.3903E-4</v>
      </c>
      <c r="T24" s="12">
        <v>3.0684000000000001E-4</v>
      </c>
      <c r="U24" s="12">
        <v>6.7190000000000001E-4</v>
      </c>
      <c r="V24" s="12">
        <v>4.4586000000000002E-4</v>
      </c>
      <c r="W24" s="12">
        <v>1.11776E-3</v>
      </c>
      <c r="X24" s="12">
        <v>8.1600939999999997E-2</v>
      </c>
      <c r="Y24" s="12">
        <v>8.8485720000000004E-2</v>
      </c>
      <c r="Z24" s="12">
        <v>9.6262109999999998E-2</v>
      </c>
      <c r="AA24" s="12">
        <v>9.6171950000000006E-2</v>
      </c>
      <c r="AB24" s="12">
        <v>9.6758739999999996E-2</v>
      </c>
      <c r="AC24" s="12">
        <v>0.28919278999999998</v>
      </c>
      <c r="AD24" s="12">
        <v>0.17008667</v>
      </c>
      <c r="AE24" s="12">
        <v>9.5032450000000004E-2</v>
      </c>
      <c r="AF24" s="12">
        <v>0.20974000000000001</v>
      </c>
      <c r="AG24" s="12">
        <v>0.45927945999999997</v>
      </c>
      <c r="AH24" s="12">
        <v>0.30477244999999997</v>
      </c>
      <c r="AI24" s="12">
        <v>0.76405190999999995</v>
      </c>
      <c r="AJ24" s="12">
        <v>683.55816900000002</v>
      </c>
      <c r="AK24" s="30">
        <f>MEDIAN(0.05,0.125,0.05,0.05,0.0715,0.06075,0.13)</f>
        <v>6.0749999999999998E-2</v>
      </c>
      <c r="AL24">
        <v>5.33</v>
      </c>
      <c r="AM24" s="1">
        <v>9</v>
      </c>
      <c r="AN24" s="4" t="s">
        <v>115</v>
      </c>
      <c r="AO24" s="4" t="s">
        <v>118</v>
      </c>
      <c r="AP24" s="4"/>
      <c r="AQ24" s="4"/>
      <c r="AR24" s="4"/>
      <c r="AS24" s="4"/>
      <c r="AT24" s="4"/>
      <c r="AU24" s="4"/>
    </row>
    <row r="25" spans="1:47">
      <c r="A25" t="s">
        <v>20</v>
      </c>
      <c r="B25" t="s">
        <v>234</v>
      </c>
      <c r="C25" t="s">
        <v>235</v>
      </c>
      <c r="D25" t="s">
        <v>336</v>
      </c>
      <c r="F25" s="4">
        <v>2.46</v>
      </c>
      <c r="G25" s="4">
        <v>2.65</v>
      </c>
      <c r="H25" s="4">
        <v>2</v>
      </c>
      <c r="I25" s="12" t="s">
        <v>150</v>
      </c>
      <c r="J25" s="12" t="s">
        <v>169</v>
      </c>
      <c r="K25" s="12" t="s">
        <v>20</v>
      </c>
      <c r="L25" s="12">
        <v>1.2787000000000001E-4</v>
      </c>
      <c r="M25" s="12">
        <v>1.3957999999999999E-4</v>
      </c>
      <c r="N25" s="12">
        <v>1.2328999999999999E-4</v>
      </c>
      <c r="O25" s="12">
        <v>1.2567000000000001E-4</v>
      </c>
      <c r="P25" s="12">
        <v>1.2635000000000001E-4</v>
      </c>
      <c r="Q25" s="12">
        <v>3.7532E-4</v>
      </c>
      <c r="R25" s="12">
        <v>2.6745000000000002E-4</v>
      </c>
      <c r="S25" s="12">
        <v>1.0656E-4</v>
      </c>
      <c r="T25" s="12">
        <v>3.3584000000000001E-4</v>
      </c>
      <c r="U25" s="12">
        <v>6.4276999999999997E-4</v>
      </c>
      <c r="V25" s="12">
        <v>4.4240000000000002E-4</v>
      </c>
      <c r="W25" s="12">
        <v>1.0851599999999999E-3</v>
      </c>
      <c r="X25" s="12">
        <v>0.40691093</v>
      </c>
      <c r="Y25" s="12">
        <v>0.44415753000000002</v>
      </c>
      <c r="Z25" s="12">
        <v>0.39234089</v>
      </c>
      <c r="AA25" s="12">
        <v>0.39989349000000002</v>
      </c>
      <c r="AB25" s="12">
        <v>0.40207169999999998</v>
      </c>
      <c r="AC25" s="12">
        <v>1.19430608</v>
      </c>
      <c r="AD25" s="12">
        <v>0.85106846000000003</v>
      </c>
      <c r="AE25" s="12">
        <v>0.33907615000000002</v>
      </c>
      <c r="AF25" s="12">
        <v>1.06869547</v>
      </c>
      <c r="AG25" s="12">
        <v>2.0453745400000001</v>
      </c>
      <c r="AH25" s="12">
        <v>1.4077716199999999</v>
      </c>
      <c r="AI25" s="12">
        <v>3.4531461600000002</v>
      </c>
      <c r="AJ25" s="12">
        <v>3182.13987</v>
      </c>
      <c r="AK25" s="31">
        <f>MEDIAN(0.124,0.0715,0.08,0.045,0.11015)</f>
        <v>0.08</v>
      </c>
      <c r="AL25">
        <v>8.33</v>
      </c>
      <c r="AM25" s="4">
        <v>5</v>
      </c>
      <c r="AN25" s="4" t="s">
        <v>115</v>
      </c>
      <c r="AO25" s="4" t="s">
        <v>121</v>
      </c>
      <c r="AP25" s="4"/>
      <c r="AQ25" s="4"/>
      <c r="AR25" s="4"/>
      <c r="AS25" s="4"/>
      <c r="AT25" s="4"/>
      <c r="AU25" s="4"/>
    </row>
    <row r="26" spans="1:47">
      <c r="A26" t="s">
        <v>32</v>
      </c>
      <c r="B26" t="s">
        <v>234</v>
      </c>
      <c r="C26" t="s">
        <v>255</v>
      </c>
      <c r="D26" t="s">
        <v>337</v>
      </c>
      <c r="F26" s="4">
        <v>7</v>
      </c>
      <c r="G26" s="4">
        <v>7.49</v>
      </c>
      <c r="H26" s="4">
        <v>2</v>
      </c>
      <c r="I26" s="12" t="s">
        <v>150</v>
      </c>
      <c r="J26" s="12" t="s">
        <v>169</v>
      </c>
      <c r="K26" s="12" t="s">
        <v>32</v>
      </c>
      <c r="L26" s="12">
        <v>1.1323E-4</v>
      </c>
      <c r="M26" s="12">
        <v>1.2742E-4</v>
      </c>
      <c r="N26" s="12">
        <v>1.1712E-4</v>
      </c>
      <c r="O26" s="12">
        <v>1.1764000000000001E-4</v>
      </c>
      <c r="P26" s="12">
        <v>1.1678E-4</v>
      </c>
      <c r="Q26" s="12">
        <v>3.5154000000000001E-4</v>
      </c>
      <c r="R26" s="12">
        <v>2.4064999999999999E-4</v>
      </c>
      <c r="S26" s="12">
        <v>1.1318E-4</v>
      </c>
      <c r="T26" s="12">
        <v>3.4845999999999998E-4</v>
      </c>
      <c r="U26" s="12">
        <v>5.9219000000000003E-4</v>
      </c>
      <c r="V26" s="12">
        <v>4.6163999999999998E-4</v>
      </c>
      <c r="W26" s="12">
        <v>1.05383E-3</v>
      </c>
      <c r="X26" s="12">
        <v>0.41784211999999998</v>
      </c>
      <c r="Y26" s="12">
        <v>0.47022607999999999</v>
      </c>
      <c r="Z26" s="12">
        <v>0.43221922000000002</v>
      </c>
      <c r="AA26" s="12">
        <v>0.43410994000000003</v>
      </c>
      <c r="AB26" s="12">
        <v>0.4309653</v>
      </c>
      <c r="AC26" s="12">
        <v>1.29729446</v>
      </c>
      <c r="AD26" s="12">
        <v>0.88806819999999997</v>
      </c>
      <c r="AE26" s="12">
        <v>0.41766794000000002</v>
      </c>
      <c r="AF26" s="12">
        <v>1.2859416800000001</v>
      </c>
      <c r="AG26" s="12">
        <v>2.18536266</v>
      </c>
      <c r="AH26" s="12">
        <v>1.7036096199999999</v>
      </c>
      <c r="AI26" s="12">
        <v>3.8889722899999999</v>
      </c>
      <c r="AJ26" s="12">
        <v>3690.3075800000001</v>
      </c>
      <c r="AK26" s="30">
        <f>MEDIAN(0.124,0.0715,0.08,0.045,0.11015)</f>
        <v>0.08</v>
      </c>
      <c r="AL26">
        <v>7.67</v>
      </c>
      <c r="AM26" s="4">
        <v>5</v>
      </c>
      <c r="AN26" s="4" t="s">
        <v>115</v>
      </c>
      <c r="AO26" s="4" t="s">
        <v>118</v>
      </c>
      <c r="AP26" s="4"/>
      <c r="AQ26" s="4"/>
      <c r="AR26" s="4"/>
      <c r="AS26" s="4"/>
      <c r="AT26" s="4"/>
      <c r="AU26" s="4"/>
    </row>
    <row r="27" spans="1:47">
      <c r="A27" t="s">
        <v>14</v>
      </c>
      <c r="B27" t="s">
        <v>174</v>
      </c>
      <c r="C27" t="s">
        <v>260</v>
      </c>
      <c r="D27" t="s">
        <v>261</v>
      </c>
      <c r="F27" s="4">
        <v>7.83</v>
      </c>
      <c r="G27" s="4">
        <v>11.75</v>
      </c>
      <c r="H27" s="4">
        <v>2</v>
      </c>
      <c r="I27" s="12" t="s">
        <v>150</v>
      </c>
      <c r="J27" s="12" t="s">
        <v>169</v>
      </c>
      <c r="K27" s="12" t="s">
        <v>14</v>
      </c>
      <c r="L27" s="12">
        <v>1.1352E-4</v>
      </c>
      <c r="M27" s="12">
        <v>1.2375999999999999E-4</v>
      </c>
      <c r="N27" s="12">
        <v>1.3101000000000001E-4</v>
      </c>
      <c r="O27" s="12">
        <v>1.3214999999999999E-4</v>
      </c>
      <c r="P27" s="12">
        <v>1.3306E-4</v>
      </c>
      <c r="Q27" s="12">
        <v>3.9622000000000002E-4</v>
      </c>
      <c r="R27" s="12">
        <v>2.3727000000000001E-4</v>
      </c>
      <c r="S27" s="12">
        <v>1.225E-4</v>
      </c>
      <c r="T27" s="12">
        <v>2.7831999999999998E-4</v>
      </c>
      <c r="U27" s="12">
        <v>6.3349000000000001E-4</v>
      </c>
      <c r="V27" s="12">
        <v>4.0081999999999997E-4</v>
      </c>
      <c r="W27" s="12">
        <v>1.0343100000000001E-3</v>
      </c>
      <c r="X27" s="12">
        <v>0.23803638999999999</v>
      </c>
      <c r="Y27" s="12">
        <v>0.25950445</v>
      </c>
      <c r="Z27" s="12">
        <v>0.27472638999999999</v>
      </c>
      <c r="AA27" s="12">
        <v>0.27710708000000001</v>
      </c>
      <c r="AB27" s="12">
        <v>0.27900469</v>
      </c>
      <c r="AC27" s="12">
        <v>0.83083817000000004</v>
      </c>
      <c r="AD27" s="12">
        <v>0.49754082999999999</v>
      </c>
      <c r="AE27" s="12">
        <v>0.25686320000000001</v>
      </c>
      <c r="AF27" s="12">
        <v>0.58360966000000003</v>
      </c>
      <c r="AG27" s="12">
        <v>1.328379</v>
      </c>
      <c r="AH27" s="12">
        <v>0.84047285999999999</v>
      </c>
      <c r="AI27" s="12">
        <v>2.1688518600000002</v>
      </c>
      <c r="AJ27" s="12">
        <v>2096.90969</v>
      </c>
      <c r="AK27" s="31">
        <f>MEDIAN(0.0775,0.5045,0.1,0.037,0.0567)</f>
        <v>7.7499999999999999E-2</v>
      </c>
      <c r="AL27">
        <v>11</v>
      </c>
      <c r="AM27" s="1">
        <v>8</v>
      </c>
      <c r="AN27" s="4" t="s">
        <v>115</v>
      </c>
      <c r="AO27" s="4" t="s">
        <v>121</v>
      </c>
      <c r="AP27" s="4"/>
      <c r="AQ27" s="4"/>
      <c r="AR27" s="4"/>
      <c r="AS27" s="4"/>
      <c r="AT27" s="4"/>
      <c r="AU27" s="4"/>
    </row>
    <row r="28" spans="1:47">
      <c r="A28" t="s">
        <v>352</v>
      </c>
      <c r="B28" t="s">
        <v>385</v>
      </c>
      <c r="C28" t="s">
        <v>384</v>
      </c>
      <c r="D28" t="s">
        <v>383</v>
      </c>
      <c r="F28" t="s">
        <v>107</v>
      </c>
      <c r="G28" t="s">
        <v>107</v>
      </c>
      <c r="H28" t="s">
        <v>107</v>
      </c>
      <c r="I28" s="12" t="s">
        <v>150</v>
      </c>
      <c r="J28" t="s">
        <v>426</v>
      </c>
      <c r="K28" t="s">
        <v>107</v>
      </c>
      <c r="L28" t="s">
        <v>107</v>
      </c>
      <c r="M28" t="s">
        <v>107</v>
      </c>
      <c r="N28" t="s">
        <v>107</v>
      </c>
      <c r="O28" t="s">
        <v>107</v>
      </c>
      <c r="P28" t="s">
        <v>107</v>
      </c>
      <c r="Q28" t="s">
        <v>107</v>
      </c>
      <c r="R28" t="s">
        <v>107</v>
      </c>
      <c r="S28" t="s">
        <v>107</v>
      </c>
      <c r="T28" t="s">
        <v>107</v>
      </c>
      <c r="U28" t="s">
        <v>107</v>
      </c>
      <c r="V28" t="s">
        <v>107</v>
      </c>
      <c r="W28" t="s">
        <v>107</v>
      </c>
      <c r="X28" t="s">
        <v>107</v>
      </c>
      <c r="Y28" t="s">
        <v>107</v>
      </c>
      <c r="Z28" t="s">
        <v>107</v>
      </c>
      <c r="AA28" t="s">
        <v>107</v>
      </c>
      <c r="AB28" t="s">
        <v>107</v>
      </c>
      <c r="AC28" t="s">
        <v>107</v>
      </c>
      <c r="AD28" t="s">
        <v>107</v>
      </c>
      <c r="AE28" t="s">
        <v>107</v>
      </c>
      <c r="AF28" t="s">
        <v>107</v>
      </c>
      <c r="AG28" t="s">
        <v>107</v>
      </c>
      <c r="AH28" t="s">
        <v>107</v>
      </c>
      <c r="AI28" t="s">
        <v>107</v>
      </c>
      <c r="AJ28" t="s">
        <v>107</v>
      </c>
      <c r="AK28" s="31">
        <v>0.70599999999999996</v>
      </c>
      <c r="AL28" t="s">
        <v>428</v>
      </c>
      <c r="AM28" s="1" t="s">
        <v>428</v>
      </c>
      <c r="AN28" s="4" t="s">
        <v>115</v>
      </c>
      <c r="AO28" s="4" t="s">
        <v>118</v>
      </c>
      <c r="AP28" s="4"/>
      <c r="AQ28" s="4"/>
      <c r="AR28" s="4"/>
      <c r="AS28" s="4"/>
      <c r="AT28" s="4" t="s">
        <v>395</v>
      </c>
      <c r="AU28" s="4"/>
    </row>
    <row r="29" spans="1:47">
      <c r="A29" t="s">
        <v>347</v>
      </c>
      <c r="B29" t="s">
        <v>373</v>
      </c>
      <c r="C29" t="s">
        <v>374</v>
      </c>
      <c r="D29" t="s">
        <v>372</v>
      </c>
      <c r="F29" t="s">
        <v>107</v>
      </c>
      <c r="G29" t="s">
        <v>107</v>
      </c>
      <c r="H29" t="s">
        <v>107</v>
      </c>
      <c r="I29" s="12" t="s">
        <v>150</v>
      </c>
      <c r="J29" t="s">
        <v>426</v>
      </c>
      <c r="K29" t="s">
        <v>107</v>
      </c>
      <c r="L29" t="s">
        <v>107</v>
      </c>
      <c r="M29" t="s">
        <v>107</v>
      </c>
      <c r="N29" t="s">
        <v>107</v>
      </c>
      <c r="O29" t="s">
        <v>107</v>
      </c>
      <c r="P29" t="s">
        <v>107</v>
      </c>
      <c r="Q29" t="s">
        <v>107</v>
      </c>
      <c r="R29" t="s">
        <v>107</v>
      </c>
      <c r="S29" t="s">
        <v>107</v>
      </c>
      <c r="T29" t="s">
        <v>107</v>
      </c>
      <c r="U29" t="s">
        <v>107</v>
      </c>
      <c r="V29" t="s">
        <v>107</v>
      </c>
      <c r="W29" t="s">
        <v>107</v>
      </c>
      <c r="X29" t="s">
        <v>107</v>
      </c>
      <c r="Y29" t="s">
        <v>107</v>
      </c>
      <c r="Z29" t="s">
        <v>107</v>
      </c>
      <c r="AA29" t="s">
        <v>107</v>
      </c>
      <c r="AB29" t="s">
        <v>107</v>
      </c>
      <c r="AC29" t="s">
        <v>107</v>
      </c>
      <c r="AD29" t="s">
        <v>107</v>
      </c>
      <c r="AE29" t="s">
        <v>107</v>
      </c>
      <c r="AF29" t="s">
        <v>107</v>
      </c>
      <c r="AG29" t="s">
        <v>107</v>
      </c>
      <c r="AH29" t="s">
        <v>107</v>
      </c>
      <c r="AI29" t="s">
        <v>107</v>
      </c>
      <c r="AJ29" t="s">
        <v>107</v>
      </c>
      <c r="AK29" s="30">
        <f>MEDIAN(0.0274,0.0341,0.304,0.27,0.081,0.298,0.315,0.12,0.126)</f>
        <v>0.126</v>
      </c>
      <c r="AL29" t="s">
        <v>428</v>
      </c>
      <c r="AM29" s="1" t="s">
        <v>428</v>
      </c>
      <c r="AN29" s="4" t="s">
        <v>115</v>
      </c>
      <c r="AO29" s="4" t="s">
        <v>118</v>
      </c>
      <c r="AP29" s="4"/>
      <c r="AQ29" s="4"/>
      <c r="AR29" s="4"/>
      <c r="AS29" s="4"/>
      <c r="AT29" s="4"/>
      <c r="AU29" s="4"/>
    </row>
    <row r="30" spans="1:47">
      <c r="A30" t="s">
        <v>348</v>
      </c>
      <c r="B30" t="s">
        <v>373</v>
      </c>
      <c r="C30" t="s">
        <v>375</v>
      </c>
      <c r="D30" t="s">
        <v>378</v>
      </c>
      <c r="F30" t="s">
        <v>107</v>
      </c>
      <c r="G30" t="s">
        <v>107</v>
      </c>
      <c r="H30" t="s">
        <v>107</v>
      </c>
      <c r="I30" s="12" t="s">
        <v>150</v>
      </c>
      <c r="J30" t="s">
        <v>426</v>
      </c>
      <c r="K30" t="s">
        <v>107</v>
      </c>
      <c r="L30" t="s">
        <v>107</v>
      </c>
      <c r="M30" t="s">
        <v>107</v>
      </c>
      <c r="N30" t="s">
        <v>107</v>
      </c>
      <c r="O30" t="s">
        <v>107</v>
      </c>
      <c r="P30" t="s">
        <v>107</v>
      </c>
      <c r="Q30" t="s">
        <v>107</v>
      </c>
      <c r="R30" t="s">
        <v>107</v>
      </c>
      <c r="S30" t="s">
        <v>107</v>
      </c>
      <c r="T30" t="s">
        <v>107</v>
      </c>
      <c r="U30" t="s">
        <v>107</v>
      </c>
      <c r="V30" t="s">
        <v>107</v>
      </c>
      <c r="W30" t="s">
        <v>107</v>
      </c>
      <c r="X30" t="s">
        <v>107</v>
      </c>
      <c r="Y30" t="s">
        <v>107</v>
      </c>
      <c r="Z30" t="s">
        <v>107</v>
      </c>
      <c r="AA30" t="s">
        <v>107</v>
      </c>
      <c r="AB30" t="s">
        <v>107</v>
      </c>
      <c r="AC30" t="s">
        <v>107</v>
      </c>
      <c r="AD30" t="s">
        <v>107</v>
      </c>
      <c r="AE30" t="s">
        <v>107</v>
      </c>
      <c r="AF30" t="s">
        <v>107</v>
      </c>
      <c r="AG30" t="s">
        <v>107</v>
      </c>
      <c r="AH30" t="s">
        <v>107</v>
      </c>
      <c r="AI30" t="s">
        <v>107</v>
      </c>
      <c r="AJ30" t="s">
        <v>107</v>
      </c>
      <c r="AK30" s="31">
        <f>MEDIAN(0.0274,0.0341,0.304,0.27,0.081,0.298,0.315,0.12,0.126)</f>
        <v>0.126</v>
      </c>
      <c r="AL30" t="s">
        <v>428</v>
      </c>
      <c r="AM30" s="1" t="s">
        <v>428</v>
      </c>
      <c r="AN30" s="4" t="s">
        <v>115</v>
      </c>
      <c r="AO30" s="4" t="s">
        <v>118</v>
      </c>
      <c r="AP30" s="4"/>
      <c r="AQ30" s="4"/>
      <c r="AR30" s="4"/>
      <c r="AS30" s="4"/>
      <c r="AT30" s="4"/>
      <c r="AU30" s="4"/>
    </row>
    <row r="31" spans="1:47">
      <c r="A31" t="s">
        <v>349</v>
      </c>
      <c r="B31" t="s">
        <v>373</v>
      </c>
      <c r="C31" t="s">
        <v>377</v>
      </c>
      <c r="D31" t="s">
        <v>376</v>
      </c>
      <c r="F31" t="s">
        <v>107</v>
      </c>
      <c r="G31" t="s">
        <v>107</v>
      </c>
      <c r="H31" t="s">
        <v>107</v>
      </c>
      <c r="I31" s="12" t="s">
        <v>150</v>
      </c>
      <c r="J31" t="s">
        <v>426</v>
      </c>
      <c r="K31" t="s">
        <v>107</v>
      </c>
      <c r="L31" t="s">
        <v>107</v>
      </c>
      <c r="M31" t="s">
        <v>107</v>
      </c>
      <c r="N31" t="s">
        <v>107</v>
      </c>
      <c r="O31" t="s">
        <v>107</v>
      </c>
      <c r="P31" t="s">
        <v>107</v>
      </c>
      <c r="Q31" t="s">
        <v>107</v>
      </c>
      <c r="R31" t="s">
        <v>107</v>
      </c>
      <c r="S31" t="s">
        <v>107</v>
      </c>
      <c r="T31" t="s">
        <v>107</v>
      </c>
      <c r="U31" t="s">
        <v>107</v>
      </c>
      <c r="V31" t="s">
        <v>107</v>
      </c>
      <c r="W31" t="s">
        <v>107</v>
      </c>
      <c r="X31" t="s">
        <v>107</v>
      </c>
      <c r="Y31" t="s">
        <v>107</v>
      </c>
      <c r="Z31" t="s">
        <v>107</v>
      </c>
      <c r="AA31" t="s">
        <v>107</v>
      </c>
      <c r="AB31" t="s">
        <v>107</v>
      </c>
      <c r="AC31" t="s">
        <v>107</v>
      </c>
      <c r="AD31" t="s">
        <v>107</v>
      </c>
      <c r="AE31" t="s">
        <v>107</v>
      </c>
      <c r="AF31" t="s">
        <v>107</v>
      </c>
      <c r="AG31" t="s">
        <v>107</v>
      </c>
      <c r="AH31" t="s">
        <v>107</v>
      </c>
      <c r="AI31" t="s">
        <v>107</v>
      </c>
      <c r="AJ31" t="s">
        <v>107</v>
      </c>
      <c r="AK31" s="31">
        <f>MEDIAN(0.0274,0.0341,0.304,0.27,0.081,0.298,0.315,0.12,0.126)</f>
        <v>0.126</v>
      </c>
      <c r="AL31" t="s">
        <v>428</v>
      </c>
      <c r="AM31" s="1" t="s">
        <v>428</v>
      </c>
      <c r="AN31" s="4" t="s">
        <v>115</v>
      </c>
      <c r="AO31" s="4" t="s">
        <v>118</v>
      </c>
      <c r="AP31" s="4"/>
      <c r="AQ31" s="4"/>
      <c r="AR31" s="4"/>
      <c r="AS31" s="4"/>
      <c r="AT31" s="4"/>
      <c r="AU31" s="4"/>
    </row>
    <row r="32" spans="1:47">
      <c r="A32" t="s">
        <v>350</v>
      </c>
      <c r="B32" t="s">
        <v>373</v>
      </c>
      <c r="C32" t="s">
        <v>379</v>
      </c>
      <c r="D32" t="s">
        <v>380</v>
      </c>
      <c r="F32" t="s">
        <v>107</v>
      </c>
      <c r="G32" t="s">
        <v>107</v>
      </c>
      <c r="H32" t="s">
        <v>107</v>
      </c>
      <c r="I32" s="12" t="s">
        <v>150</v>
      </c>
      <c r="J32" t="s">
        <v>426</v>
      </c>
      <c r="K32" t="s">
        <v>107</v>
      </c>
      <c r="L32" t="s">
        <v>107</v>
      </c>
      <c r="M32" t="s">
        <v>107</v>
      </c>
      <c r="N32" t="s">
        <v>107</v>
      </c>
      <c r="O32" t="s">
        <v>107</v>
      </c>
      <c r="P32" t="s">
        <v>107</v>
      </c>
      <c r="Q32" t="s">
        <v>107</v>
      </c>
      <c r="R32" t="s">
        <v>107</v>
      </c>
      <c r="S32" t="s">
        <v>107</v>
      </c>
      <c r="T32" t="s">
        <v>107</v>
      </c>
      <c r="U32" t="s">
        <v>107</v>
      </c>
      <c r="V32" t="s">
        <v>107</v>
      </c>
      <c r="W32" t="s">
        <v>107</v>
      </c>
      <c r="X32" t="s">
        <v>107</v>
      </c>
      <c r="Y32" t="s">
        <v>107</v>
      </c>
      <c r="Z32" t="s">
        <v>107</v>
      </c>
      <c r="AA32" t="s">
        <v>107</v>
      </c>
      <c r="AB32" t="s">
        <v>107</v>
      </c>
      <c r="AC32" t="s">
        <v>107</v>
      </c>
      <c r="AD32" t="s">
        <v>107</v>
      </c>
      <c r="AE32" t="s">
        <v>107</v>
      </c>
      <c r="AF32" t="s">
        <v>107</v>
      </c>
      <c r="AG32" t="s">
        <v>107</v>
      </c>
      <c r="AH32" t="s">
        <v>107</v>
      </c>
      <c r="AI32" t="s">
        <v>107</v>
      </c>
      <c r="AJ32" t="s">
        <v>107</v>
      </c>
      <c r="AK32" s="31">
        <f>MEDIAN(0.0274,0.0341,0.304,0.27,0.081,0.298,0.315,0.12,0.126)</f>
        <v>0.126</v>
      </c>
      <c r="AL32" t="s">
        <v>428</v>
      </c>
      <c r="AM32" s="1" t="s">
        <v>428</v>
      </c>
      <c r="AN32" s="4" t="s">
        <v>115</v>
      </c>
      <c r="AO32" s="4" t="s">
        <v>118</v>
      </c>
      <c r="AP32" s="4"/>
      <c r="AQ32" s="4"/>
      <c r="AR32" s="4"/>
      <c r="AS32" s="4"/>
      <c r="AT32" s="4"/>
      <c r="AU32" s="4"/>
    </row>
    <row r="33" spans="1:47">
      <c r="A33" t="s">
        <v>351</v>
      </c>
      <c r="B33" t="s">
        <v>373</v>
      </c>
      <c r="C33" t="s">
        <v>381</v>
      </c>
      <c r="D33" t="s">
        <v>382</v>
      </c>
      <c r="F33" t="s">
        <v>107</v>
      </c>
      <c r="G33" t="s">
        <v>107</v>
      </c>
      <c r="H33" t="s">
        <v>107</v>
      </c>
      <c r="I33" s="12" t="s">
        <v>150</v>
      </c>
      <c r="J33" t="s">
        <v>426</v>
      </c>
      <c r="K33" t="s">
        <v>107</v>
      </c>
      <c r="L33" t="s">
        <v>107</v>
      </c>
      <c r="M33" t="s">
        <v>107</v>
      </c>
      <c r="N33" t="s">
        <v>107</v>
      </c>
      <c r="O33" t="s">
        <v>107</v>
      </c>
      <c r="P33" t="s">
        <v>107</v>
      </c>
      <c r="Q33" t="s">
        <v>107</v>
      </c>
      <c r="R33" t="s">
        <v>107</v>
      </c>
      <c r="S33" t="s">
        <v>107</v>
      </c>
      <c r="T33" t="s">
        <v>107</v>
      </c>
      <c r="U33" t="s">
        <v>107</v>
      </c>
      <c r="V33" t="s">
        <v>107</v>
      </c>
      <c r="W33" t="s">
        <v>107</v>
      </c>
      <c r="X33" t="s">
        <v>107</v>
      </c>
      <c r="Y33" t="s">
        <v>107</v>
      </c>
      <c r="Z33" t="s">
        <v>107</v>
      </c>
      <c r="AA33" t="s">
        <v>107</v>
      </c>
      <c r="AB33" t="s">
        <v>107</v>
      </c>
      <c r="AC33" t="s">
        <v>107</v>
      </c>
      <c r="AD33" t="s">
        <v>107</v>
      </c>
      <c r="AE33" t="s">
        <v>107</v>
      </c>
      <c r="AF33" t="s">
        <v>107</v>
      </c>
      <c r="AG33" t="s">
        <v>107</v>
      </c>
      <c r="AH33" t="s">
        <v>107</v>
      </c>
      <c r="AI33" t="s">
        <v>107</v>
      </c>
      <c r="AJ33" t="s">
        <v>107</v>
      </c>
      <c r="AK33" s="31">
        <f>MEDIAN(0.0274,0.0341,0.304,0.27,0.081,0.298,0.315,0.12,0.126)</f>
        <v>0.126</v>
      </c>
      <c r="AL33" t="s">
        <v>428</v>
      </c>
      <c r="AM33" s="1" t="s">
        <v>428</v>
      </c>
      <c r="AN33" s="4" t="s">
        <v>115</v>
      </c>
      <c r="AO33" s="4" t="s">
        <v>118</v>
      </c>
      <c r="AP33" s="4"/>
      <c r="AQ33" s="4"/>
      <c r="AR33" s="4"/>
      <c r="AS33" s="4"/>
      <c r="AT33" s="4"/>
      <c r="AU33" s="4"/>
    </row>
    <row r="34" spans="1:47">
      <c r="A34" t="s">
        <v>52</v>
      </c>
      <c r="B34" t="s">
        <v>201</v>
      </c>
      <c r="C34" t="s">
        <v>224</v>
      </c>
      <c r="D34" t="s">
        <v>225</v>
      </c>
      <c r="F34" s="4">
        <v>1.21</v>
      </c>
      <c r="G34" s="4">
        <v>40.85</v>
      </c>
      <c r="H34" s="4">
        <v>2</v>
      </c>
      <c r="I34" s="12" t="s">
        <v>150</v>
      </c>
      <c r="J34" s="12" t="s">
        <v>169</v>
      </c>
      <c r="K34" t="s">
        <v>107</v>
      </c>
      <c r="L34" t="s">
        <v>107</v>
      </c>
      <c r="M34" t="s">
        <v>107</v>
      </c>
      <c r="N34" t="s">
        <v>107</v>
      </c>
      <c r="O34" t="s">
        <v>107</v>
      </c>
      <c r="P34" t="s">
        <v>107</v>
      </c>
      <c r="Q34" t="s">
        <v>107</v>
      </c>
      <c r="R34" t="s">
        <v>107</v>
      </c>
      <c r="S34" t="s">
        <v>107</v>
      </c>
      <c r="T34" t="s">
        <v>107</v>
      </c>
      <c r="U34" t="s">
        <v>107</v>
      </c>
      <c r="V34" t="s">
        <v>107</v>
      </c>
      <c r="W34" t="s">
        <v>107</v>
      </c>
      <c r="X34" t="s">
        <v>107</v>
      </c>
      <c r="Y34" t="s">
        <v>107</v>
      </c>
      <c r="Z34" t="s">
        <v>107</v>
      </c>
      <c r="AA34" t="s">
        <v>107</v>
      </c>
      <c r="AB34" t="s">
        <v>107</v>
      </c>
      <c r="AC34" t="s">
        <v>107</v>
      </c>
      <c r="AD34" t="s">
        <v>107</v>
      </c>
      <c r="AE34" t="s">
        <v>107</v>
      </c>
      <c r="AF34" t="s">
        <v>107</v>
      </c>
      <c r="AG34" t="s">
        <v>107</v>
      </c>
      <c r="AH34" t="s">
        <v>107</v>
      </c>
      <c r="AI34" t="s">
        <v>107</v>
      </c>
      <c r="AJ34" t="s">
        <v>107</v>
      </c>
      <c r="AK34" s="31">
        <f>MEDIAN(0.18,0.42)</f>
        <v>0.3</v>
      </c>
      <c r="AL34">
        <v>7</v>
      </c>
      <c r="AM34" s="1">
        <v>9</v>
      </c>
      <c r="AN34" s="4" t="s">
        <v>115</v>
      </c>
      <c r="AO34" s="4" t="s">
        <v>122</v>
      </c>
      <c r="AP34" s="4"/>
      <c r="AQ34" s="4"/>
      <c r="AR34" s="4"/>
      <c r="AS34" s="4"/>
      <c r="AT34" s="4" t="s">
        <v>395</v>
      </c>
      <c r="AU34" s="4"/>
    </row>
    <row r="35" spans="1:47">
      <c r="A35" t="s">
        <v>91</v>
      </c>
      <c r="B35" t="s">
        <v>201</v>
      </c>
      <c r="C35" t="s">
        <v>222</v>
      </c>
      <c r="D35" t="s">
        <v>223</v>
      </c>
      <c r="F35" s="4">
        <v>1.06</v>
      </c>
      <c r="G35" s="4">
        <v>1.06</v>
      </c>
      <c r="H35" s="4">
        <v>2</v>
      </c>
      <c r="I35" s="12" t="s">
        <v>150</v>
      </c>
      <c r="J35" s="12" t="s">
        <v>169</v>
      </c>
      <c r="K35" t="s">
        <v>107</v>
      </c>
      <c r="L35" t="s">
        <v>107</v>
      </c>
      <c r="M35" t="s">
        <v>107</v>
      </c>
      <c r="N35" t="s">
        <v>107</v>
      </c>
      <c r="O35" t="s">
        <v>107</v>
      </c>
      <c r="P35" t="s">
        <v>107</v>
      </c>
      <c r="Q35" t="s">
        <v>107</v>
      </c>
      <c r="R35" t="s">
        <v>107</v>
      </c>
      <c r="S35" t="s">
        <v>107</v>
      </c>
      <c r="T35" t="s">
        <v>107</v>
      </c>
      <c r="U35" t="s">
        <v>107</v>
      </c>
      <c r="V35" t="s">
        <v>107</v>
      </c>
      <c r="W35" t="s">
        <v>107</v>
      </c>
      <c r="X35" t="s">
        <v>107</v>
      </c>
      <c r="Y35" t="s">
        <v>107</v>
      </c>
      <c r="Z35" t="s">
        <v>107</v>
      </c>
      <c r="AA35" t="s">
        <v>107</v>
      </c>
      <c r="AB35" t="s">
        <v>107</v>
      </c>
      <c r="AC35" t="s">
        <v>107</v>
      </c>
      <c r="AD35" t="s">
        <v>107</v>
      </c>
      <c r="AE35" t="s">
        <v>107</v>
      </c>
      <c r="AF35" t="s">
        <v>107</v>
      </c>
      <c r="AG35" t="s">
        <v>107</v>
      </c>
      <c r="AH35" t="s">
        <v>107</v>
      </c>
      <c r="AI35" t="s">
        <v>107</v>
      </c>
      <c r="AJ35" t="s">
        <v>107</v>
      </c>
      <c r="AK35" s="31">
        <f>MEDIAN(0.02,0.347,0.273)</f>
        <v>0.27300000000000002</v>
      </c>
      <c r="AL35">
        <v>7</v>
      </c>
      <c r="AM35" s="1">
        <v>9</v>
      </c>
      <c r="AN35" s="4" t="s">
        <v>115</v>
      </c>
      <c r="AO35" s="4" t="s">
        <v>121</v>
      </c>
      <c r="AP35" s="4"/>
      <c r="AQ35" s="4"/>
      <c r="AR35" s="4"/>
      <c r="AS35" s="4"/>
      <c r="AT35" s="4"/>
      <c r="AU35" s="4"/>
    </row>
    <row r="36" spans="1:47">
      <c r="A36" t="s">
        <v>86</v>
      </c>
      <c r="B36" t="s">
        <v>174</v>
      </c>
      <c r="C36" t="s">
        <v>226</v>
      </c>
      <c r="D36" t="s">
        <v>227</v>
      </c>
      <c r="F36" s="4">
        <v>1.27</v>
      </c>
      <c r="G36" s="4">
        <v>1.91</v>
      </c>
      <c r="H36" s="4">
        <v>2</v>
      </c>
      <c r="I36" s="12" t="s">
        <v>150</v>
      </c>
      <c r="J36" s="12" t="s">
        <v>169</v>
      </c>
      <c r="K36" t="s">
        <v>107</v>
      </c>
      <c r="L36" t="s">
        <v>107</v>
      </c>
      <c r="M36" t="s">
        <v>107</v>
      </c>
      <c r="N36" t="s">
        <v>107</v>
      </c>
      <c r="O36" t="s">
        <v>107</v>
      </c>
      <c r="P36" t="s">
        <v>107</v>
      </c>
      <c r="Q36" t="s">
        <v>107</v>
      </c>
      <c r="R36" t="s">
        <v>107</v>
      </c>
      <c r="S36" t="s">
        <v>107</v>
      </c>
      <c r="T36" t="s">
        <v>107</v>
      </c>
      <c r="U36" t="s">
        <v>107</v>
      </c>
      <c r="V36" t="s">
        <v>107</v>
      </c>
      <c r="W36" t="s">
        <v>107</v>
      </c>
      <c r="X36" t="s">
        <v>107</v>
      </c>
      <c r="Y36" t="s">
        <v>107</v>
      </c>
      <c r="Z36" t="s">
        <v>107</v>
      </c>
      <c r="AA36" t="s">
        <v>107</v>
      </c>
      <c r="AB36" t="s">
        <v>107</v>
      </c>
      <c r="AC36" t="s">
        <v>107</v>
      </c>
      <c r="AD36" t="s">
        <v>107</v>
      </c>
      <c r="AE36" t="s">
        <v>107</v>
      </c>
      <c r="AF36" t="s">
        <v>107</v>
      </c>
      <c r="AG36" t="s">
        <v>107</v>
      </c>
      <c r="AH36" t="s">
        <v>107</v>
      </c>
      <c r="AI36" t="s">
        <v>107</v>
      </c>
      <c r="AJ36" t="s">
        <v>107</v>
      </c>
      <c r="AK36" s="31">
        <f>MEDIAN(0.0775,0.5045,0.1,0.037,0.0567)</f>
        <v>7.7499999999999999E-2</v>
      </c>
      <c r="AL36">
        <v>9</v>
      </c>
      <c r="AM36" s="1">
        <v>9</v>
      </c>
      <c r="AN36" s="4" t="s">
        <v>115</v>
      </c>
      <c r="AO36" s="4" t="s">
        <v>118</v>
      </c>
      <c r="AP36" s="4"/>
      <c r="AQ36" s="4"/>
      <c r="AR36" s="4"/>
      <c r="AS36" s="4"/>
      <c r="AT36" s="4"/>
      <c r="AU36" s="4"/>
    </row>
    <row r="37" spans="1:47" ht="15" customHeight="1">
      <c r="A37" t="s">
        <v>82</v>
      </c>
      <c r="B37" t="s">
        <v>174</v>
      </c>
      <c r="C37" t="s">
        <v>238</v>
      </c>
      <c r="D37" t="s">
        <v>239</v>
      </c>
      <c r="F37" s="4">
        <v>2.96</v>
      </c>
      <c r="G37" s="4">
        <v>6.75</v>
      </c>
      <c r="H37" s="4">
        <v>2</v>
      </c>
      <c r="I37" s="12" t="s">
        <v>150</v>
      </c>
      <c r="J37" s="12" t="s">
        <v>169</v>
      </c>
      <c r="K37" t="s">
        <v>107</v>
      </c>
      <c r="L37" t="s">
        <v>107</v>
      </c>
      <c r="M37" t="s">
        <v>107</v>
      </c>
      <c r="N37" t="s">
        <v>107</v>
      </c>
      <c r="O37" t="s">
        <v>107</v>
      </c>
      <c r="P37" t="s">
        <v>107</v>
      </c>
      <c r="Q37" t="s">
        <v>107</v>
      </c>
      <c r="R37" t="s">
        <v>107</v>
      </c>
      <c r="S37" t="s">
        <v>107</v>
      </c>
      <c r="T37" t="s">
        <v>107</v>
      </c>
      <c r="U37" t="s">
        <v>107</v>
      </c>
      <c r="V37" t="s">
        <v>107</v>
      </c>
      <c r="W37" t="s">
        <v>107</v>
      </c>
      <c r="X37" t="s">
        <v>107</v>
      </c>
      <c r="Y37" t="s">
        <v>107</v>
      </c>
      <c r="Z37" t="s">
        <v>107</v>
      </c>
      <c r="AA37" t="s">
        <v>107</v>
      </c>
      <c r="AB37" t="s">
        <v>107</v>
      </c>
      <c r="AC37" t="s">
        <v>107</v>
      </c>
      <c r="AD37" t="s">
        <v>107</v>
      </c>
      <c r="AE37" t="s">
        <v>107</v>
      </c>
      <c r="AF37" t="s">
        <v>107</v>
      </c>
      <c r="AG37" t="s">
        <v>107</v>
      </c>
      <c r="AH37" t="s">
        <v>107</v>
      </c>
      <c r="AI37" t="s">
        <v>107</v>
      </c>
      <c r="AJ37" t="s">
        <v>107</v>
      </c>
      <c r="AK37" s="31">
        <f>MEDIAN(0.0775,0.5045,0.1,0.037,0.0567)</f>
        <v>7.7499999999999999E-2</v>
      </c>
      <c r="AL37">
        <v>11</v>
      </c>
      <c r="AM37" s="1">
        <v>8</v>
      </c>
      <c r="AN37" s="4" t="s">
        <v>115</v>
      </c>
      <c r="AO37" s="4" t="s">
        <v>121</v>
      </c>
      <c r="AP37" s="4"/>
      <c r="AQ37" s="4"/>
      <c r="AR37" s="4"/>
      <c r="AS37" s="4"/>
      <c r="AT37" s="4"/>
      <c r="AU37" s="4"/>
    </row>
    <row r="38" spans="1:47">
      <c r="A38" t="s">
        <v>93</v>
      </c>
      <c r="B38" t="s">
        <v>197</v>
      </c>
      <c r="C38" t="s">
        <v>212</v>
      </c>
      <c r="D38" t="s">
        <v>213</v>
      </c>
      <c r="F38" s="4">
        <v>0.47</v>
      </c>
      <c r="G38" s="4">
        <v>4.9400000000000004</v>
      </c>
      <c r="H38" s="4">
        <v>2</v>
      </c>
      <c r="I38" s="12" t="s">
        <v>150</v>
      </c>
      <c r="J38" s="12" t="s">
        <v>169</v>
      </c>
      <c r="K38" t="s">
        <v>107</v>
      </c>
      <c r="L38" t="s">
        <v>107</v>
      </c>
      <c r="M38" t="s">
        <v>107</v>
      </c>
      <c r="N38" t="s">
        <v>107</v>
      </c>
      <c r="O38" t="s">
        <v>107</v>
      </c>
      <c r="P38" t="s">
        <v>107</v>
      </c>
      <c r="Q38" t="s">
        <v>107</v>
      </c>
      <c r="R38" t="s">
        <v>107</v>
      </c>
      <c r="S38" t="s">
        <v>107</v>
      </c>
      <c r="T38" t="s">
        <v>107</v>
      </c>
      <c r="U38" t="s">
        <v>107</v>
      </c>
      <c r="V38" t="s">
        <v>107</v>
      </c>
      <c r="W38" t="s">
        <v>107</v>
      </c>
      <c r="X38" t="s">
        <v>107</v>
      </c>
      <c r="Y38" t="s">
        <v>107</v>
      </c>
      <c r="Z38" t="s">
        <v>107</v>
      </c>
      <c r="AA38" t="s">
        <v>107</v>
      </c>
      <c r="AB38" t="s">
        <v>107</v>
      </c>
      <c r="AC38" t="s">
        <v>107</v>
      </c>
      <c r="AD38" t="s">
        <v>107</v>
      </c>
      <c r="AE38" t="s">
        <v>107</v>
      </c>
      <c r="AF38" t="s">
        <v>107</v>
      </c>
      <c r="AG38" t="s">
        <v>107</v>
      </c>
      <c r="AH38" t="s">
        <v>107</v>
      </c>
      <c r="AI38" t="s">
        <v>107</v>
      </c>
      <c r="AJ38" t="s">
        <v>107</v>
      </c>
      <c r="AK38" s="32">
        <f>MEDIAN(0.04,0.1,0.02)</f>
        <v>0.04</v>
      </c>
      <c r="AL38">
        <v>6.33</v>
      </c>
      <c r="AM38" s="1">
        <v>8</v>
      </c>
      <c r="AN38" s="4" t="s">
        <v>115</v>
      </c>
      <c r="AO38" s="4" t="s">
        <v>122</v>
      </c>
      <c r="AP38" s="4"/>
      <c r="AQ38" s="4"/>
      <c r="AR38" s="4"/>
      <c r="AS38" s="4"/>
      <c r="AT38" s="4"/>
      <c r="AU38" s="4"/>
    </row>
    <row r="39" spans="1:47">
      <c r="A39" t="s">
        <v>96</v>
      </c>
      <c r="B39" t="s">
        <v>197</v>
      </c>
      <c r="C39" t="s">
        <v>218</v>
      </c>
      <c r="D39" t="s">
        <v>219</v>
      </c>
      <c r="F39" s="4">
        <v>0.92</v>
      </c>
      <c r="G39" s="4">
        <v>30</v>
      </c>
      <c r="H39" s="4">
        <v>2</v>
      </c>
      <c r="I39" s="12" t="s">
        <v>150</v>
      </c>
      <c r="J39" s="12" t="s">
        <v>169</v>
      </c>
      <c r="K39" t="s">
        <v>107</v>
      </c>
      <c r="L39" t="s">
        <v>107</v>
      </c>
      <c r="M39" t="s">
        <v>107</v>
      </c>
      <c r="N39" t="s">
        <v>107</v>
      </c>
      <c r="O39" t="s">
        <v>107</v>
      </c>
      <c r="P39" t="s">
        <v>107</v>
      </c>
      <c r="Q39" t="s">
        <v>107</v>
      </c>
      <c r="R39" t="s">
        <v>107</v>
      </c>
      <c r="S39" t="s">
        <v>107</v>
      </c>
      <c r="T39" t="s">
        <v>107</v>
      </c>
      <c r="U39" t="s">
        <v>107</v>
      </c>
      <c r="V39" t="s">
        <v>107</v>
      </c>
      <c r="W39" t="s">
        <v>107</v>
      </c>
      <c r="X39" t="s">
        <v>107</v>
      </c>
      <c r="Y39" t="s">
        <v>107</v>
      </c>
      <c r="Z39" t="s">
        <v>107</v>
      </c>
      <c r="AA39" t="s">
        <v>107</v>
      </c>
      <c r="AB39" t="s">
        <v>107</v>
      </c>
      <c r="AC39" t="s">
        <v>107</v>
      </c>
      <c r="AD39" t="s">
        <v>107</v>
      </c>
      <c r="AE39" t="s">
        <v>107</v>
      </c>
      <c r="AF39" t="s">
        <v>107</v>
      </c>
      <c r="AG39" t="s">
        <v>107</v>
      </c>
      <c r="AH39" t="s">
        <v>107</v>
      </c>
      <c r="AI39" t="s">
        <v>107</v>
      </c>
      <c r="AJ39" t="s">
        <v>107</v>
      </c>
      <c r="AK39" s="35">
        <f>MEDIAN(0.04,0.1,0.02)</f>
        <v>0.04</v>
      </c>
      <c r="AL39">
        <v>6.33</v>
      </c>
      <c r="AM39" s="1">
        <v>8</v>
      </c>
      <c r="AN39" s="4" t="s">
        <v>115</v>
      </c>
      <c r="AO39" s="4" t="s">
        <v>118</v>
      </c>
      <c r="AP39" s="4"/>
      <c r="AQ39" s="4"/>
      <c r="AR39" s="4"/>
      <c r="AS39" s="4"/>
      <c r="AT39" s="4"/>
      <c r="AU39" s="4"/>
    </row>
    <row r="40" spans="1:47">
      <c r="A40" t="s">
        <v>84</v>
      </c>
      <c r="B40" t="s">
        <v>174</v>
      </c>
      <c r="C40" t="s">
        <v>206</v>
      </c>
      <c r="D40" t="s">
        <v>207</v>
      </c>
      <c r="F40" s="4">
        <v>0.38</v>
      </c>
      <c r="G40" s="4">
        <v>1.92</v>
      </c>
      <c r="H40" s="4">
        <v>2</v>
      </c>
      <c r="I40" s="12" t="s">
        <v>150</v>
      </c>
      <c r="J40" s="12" t="s">
        <v>169</v>
      </c>
      <c r="K40" t="s">
        <v>107</v>
      </c>
      <c r="L40" t="s">
        <v>107</v>
      </c>
      <c r="M40" t="s">
        <v>107</v>
      </c>
      <c r="N40" t="s">
        <v>107</v>
      </c>
      <c r="O40" t="s">
        <v>107</v>
      </c>
      <c r="P40" t="s">
        <v>107</v>
      </c>
      <c r="Q40" t="s">
        <v>107</v>
      </c>
      <c r="R40" t="s">
        <v>107</v>
      </c>
      <c r="S40" t="s">
        <v>107</v>
      </c>
      <c r="T40" t="s">
        <v>107</v>
      </c>
      <c r="U40" t="s">
        <v>107</v>
      </c>
      <c r="V40" t="s">
        <v>107</v>
      </c>
      <c r="W40" t="s">
        <v>107</v>
      </c>
      <c r="X40" t="s">
        <v>107</v>
      </c>
      <c r="Y40" t="s">
        <v>107</v>
      </c>
      <c r="Z40" t="s">
        <v>107</v>
      </c>
      <c r="AA40" t="s">
        <v>107</v>
      </c>
      <c r="AB40" t="s">
        <v>107</v>
      </c>
      <c r="AC40" t="s">
        <v>107</v>
      </c>
      <c r="AD40" t="s">
        <v>107</v>
      </c>
      <c r="AE40" t="s">
        <v>107</v>
      </c>
      <c r="AF40" t="s">
        <v>107</v>
      </c>
      <c r="AG40" t="s">
        <v>107</v>
      </c>
      <c r="AH40" t="s">
        <v>107</v>
      </c>
      <c r="AI40" t="s">
        <v>107</v>
      </c>
      <c r="AJ40" t="s">
        <v>107</v>
      </c>
      <c r="AK40" s="31">
        <f>MEDIAN(0.391,0.25,0.66,0.25,0.038,0.35,0.2405,0.3,0.266,0.265)</f>
        <v>0.26550000000000001</v>
      </c>
      <c r="AL40">
        <v>10</v>
      </c>
      <c r="AM40" s="4">
        <v>4</v>
      </c>
      <c r="AN40" s="4" t="s">
        <v>115</v>
      </c>
      <c r="AO40" s="4" t="s">
        <v>121</v>
      </c>
      <c r="AP40" s="4"/>
      <c r="AQ40" s="4"/>
      <c r="AR40" s="4"/>
      <c r="AS40" s="4"/>
      <c r="AT40" s="4"/>
      <c r="AU40" s="4"/>
    </row>
    <row r="41" spans="1:47">
      <c r="A41" t="s">
        <v>359</v>
      </c>
      <c r="B41" t="s">
        <v>174</v>
      </c>
      <c r="C41" t="s">
        <v>340</v>
      </c>
      <c r="D41" t="s">
        <v>190</v>
      </c>
      <c r="E41" t="s">
        <v>361</v>
      </c>
      <c r="F41" s="4">
        <v>0.05</v>
      </c>
      <c r="G41" s="4">
        <v>1.61</v>
      </c>
      <c r="H41" s="4">
        <v>2</v>
      </c>
      <c r="I41" s="12" t="s">
        <v>150</v>
      </c>
      <c r="J41" s="12" t="s">
        <v>169</v>
      </c>
      <c r="K41" t="s">
        <v>107</v>
      </c>
      <c r="L41" t="s">
        <v>107</v>
      </c>
      <c r="M41" t="s">
        <v>107</v>
      </c>
      <c r="N41" t="s">
        <v>107</v>
      </c>
      <c r="O41" t="s">
        <v>107</v>
      </c>
      <c r="P41" t="s">
        <v>107</v>
      </c>
      <c r="Q41" t="s">
        <v>107</v>
      </c>
      <c r="R41" t="s">
        <v>107</v>
      </c>
      <c r="S41" t="s">
        <v>107</v>
      </c>
      <c r="T41" t="s">
        <v>107</v>
      </c>
      <c r="U41" t="s">
        <v>107</v>
      </c>
      <c r="V41" t="s">
        <v>107</v>
      </c>
      <c r="W41" t="s">
        <v>107</v>
      </c>
      <c r="X41" t="s">
        <v>107</v>
      </c>
      <c r="Y41" t="s">
        <v>107</v>
      </c>
      <c r="Z41" t="s">
        <v>107</v>
      </c>
      <c r="AA41" t="s">
        <v>107</v>
      </c>
      <c r="AB41" t="s">
        <v>107</v>
      </c>
      <c r="AC41" t="s">
        <v>107</v>
      </c>
      <c r="AD41" t="s">
        <v>107</v>
      </c>
      <c r="AE41" t="s">
        <v>107</v>
      </c>
      <c r="AF41" t="s">
        <v>107</v>
      </c>
      <c r="AG41" t="s">
        <v>107</v>
      </c>
      <c r="AH41" t="s">
        <v>107</v>
      </c>
      <c r="AI41" t="s">
        <v>107</v>
      </c>
      <c r="AJ41" t="s">
        <v>107</v>
      </c>
      <c r="AK41" s="31">
        <f>MEDIAN(0.391,0.25,0.66,0.25,0.038,0.35,0.2405,0.3,0.266,0.265)</f>
        <v>0.26550000000000001</v>
      </c>
      <c r="AL41">
        <v>9.33</v>
      </c>
      <c r="AM41" s="4">
        <v>4</v>
      </c>
      <c r="AN41" s="4" t="s">
        <v>115</v>
      </c>
      <c r="AO41" s="4" t="s">
        <v>122</v>
      </c>
      <c r="AP41" s="4"/>
      <c r="AQ41" s="4"/>
      <c r="AR41" s="4"/>
      <c r="AS41" s="4"/>
      <c r="AT41" s="4"/>
      <c r="AU41" s="4"/>
    </row>
  </sheetData>
  <sortState xmlns:xlrd2="http://schemas.microsoft.com/office/spreadsheetml/2017/richdata2" ref="A1:AV27">
    <sortCondition descending="1" ref="W1:W2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8825A-8E77-474F-ACBD-2EA844CBDE38}">
  <dimension ref="A1:AV13"/>
  <sheetViews>
    <sheetView workbookViewId="0">
      <pane xSplit="1" ySplit="1" topLeftCell="B2" activePane="bottomRight" state="frozen"/>
      <selection pane="topRight" activeCell="B1" sqref="B1"/>
      <selection pane="bottomLeft" activeCell="A2" sqref="A2"/>
      <selection pane="bottomRight" activeCell="AO5" sqref="AO5"/>
    </sheetView>
  </sheetViews>
  <sheetFormatPr baseColWidth="10" defaultRowHeight="16"/>
  <cols>
    <col min="12" max="22" width="0" hidden="1" customWidth="1"/>
    <col min="24" max="34" width="0" hidden="1" customWidth="1"/>
  </cols>
  <sheetData>
    <row r="1" spans="1:48"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s="29" t="s">
        <v>430</v>
      </c>
      <c r="AL1" t="s">
        <v>48</v>
      </c>
      <c r="AM1" s="1" t="s">
        <v>49</v>
      </c>
      <c r="AN1" t="s">
        <v>103</v>
      </c>
      <c r="AO1" t="s">
        <v>104</v>
      </c>
      <c r="AP1" t="s">
        <v>105</v>
      </c>
      <c r="AQ1" t="s">
        <v>106</v>
      </c>
      <c r="AR1" t="s">
        <v>354</v>
      </c>
      <c r="AS1" t="s">
        <v>355</v>
      </c>
      <c r="AT1" s="22" t="s">
        <v>356</v>
      </c>
      <c r="AU1" s="22" t="s">
        <v>357</v>
      </c>
      <c r="AV1" t="s">
        <v>110</v>
      </c>
    </row>
    <row r="2" spans="1:48" ht="119">
      <c r="A2" t="s">
        <v>353</v>
      </c>
      <c r="B2" t="s">
        <v>346</v>
      </c>
      <c r="C2" t="s">
        <v>387</v>
      </c>
      <c r="D2" t="s">
        <v>386</v>
      </c>
      <c r="F2" t="s">
        <v>107</v>
      </c>
      <c r="G2" t="s">
        <v>107</v>
      </c>
      <c r="H2" t="s">
        <v>107</v>
      </c>
      <c r="I2" s="12" t="s">
        <v>150</v>
      </c>
      <c r="J2" s="19" t="s">
        <v>426</v>
      </c>
      <c r="K2" t="s">
        <v>107</v>
      </c>
      <c r="L2" t="s">
        <v>107</v>
      </c>
      <c r="M2" t="s">
        <v>107</v>
      </c>
      <c r="N2" t="s">
        <v>107</v>
      </c>
      <c r="O2" t="s">
        <v>107</v>
      </c>
      <c r="P2" t="s">
        <v>107</v>
      </c>
      <c r="Q2" t="s">
        <v>107</v>
      </c>
      <c r="R2" t="s">
        <v>107</v>
      </c>
      <c r="S2" t="s">
        <v>107</v>
      </c>
      <c r="T2" t="s">
        <v>107</v>
      </c>
      <c r="U2" t="s">
        <v>107</v>
      </c>
      <c r="V2" t="s">
        <v>107</v>
      </c>
      <c r="W2" t="s">
        <v>107</v>
      </c>
      <c r="X2" t="s">
        <v>107</v>
      </c>
      <c r="Y2" t="s">
        <v>107</v>
      </c>
      <c r="Z2" t="s">
        <v>107</v>
      </c>
      <c r="AA2" t="s">
        <v>107</v>
      </c>
      <c r="AB2" t="s">
        <v>107</v>
      </c>
      <c r="AC2" t="s">
        <v>107</v>
      </c>
      <c r="AD2" t="s">
        <v>107</v>
      </c>
      <c r="AE2" t="s">
        <v>107</v>
      </c>
      <c r="AF2" t="s">
        <v>107</v>
      </c>
      <c r="AG2" t="s">
        <v>107</v>
      </c>
      <c r="AH2" t="s">
        <v>107</v>
      </c>
      <c r="AI2" t="s">
        <v>107</v>
      </c>
      <c r="AJ2" t="s">
        <v>107</v>
      </c>
      <c r="AK2" s="32">
        <f>MEDIAN(0.0125,0.02,0.02)</f>
        <v>0.02</v>
      </c>
      <c r="AL2" t="s">
        <v>428</v>
      </c>
      <c r="AM2" s="1" t="s">
        <v>428</v>
      </c>
      <c r="AN2" s="1" t="s">
        <v>117</v>
      </c>
      <c r="AO2" s="1" t="s">
        <v>118</v>
      </c>
      <c r="AP2" s="1"/>
      <c r="AQ2" s="1"/>
      <c r="AR2" s="1"/>
      <c r="AS2" s="1"/>
      <c r="AT2" s="1"/>
      <c r="AU2" s="1"/>
    </row>
    <row r="3" spans="1:48" ht="170">
      <c r="A3" t="s">
        <v>71</v>
      </c>
      <c r="B3" t="s">
        <v>185</v>
      </c>
      <c r="C3" s="12" t="s">
        <v>326</v>
      </c>
      <c r="D3" s="21" t="s">
        <v>267</v>
      </c>
      <c r="E3" s="21" t="s">
        <v>363</v>
      </c>
      <c r="F3" t="s">
        <v>107</v>
      </c>
      <c r="G3" t="s">
        <v>107</v>
      </c>
      <c r="H3" t="s">
        <v>107</v>
      </c>
      <c r="I3" s="12" t="s">
        <v>150</v>
      </c>
      <c r="J3" s="18" t="s">
        <v>151</v>
      </c>
      <c r="K3" s="12" t="s">
        <v>41</v>
      </c>
      <c r="L3" s="12">
        <v>1.6865000000000001E-4</v>
      </c>
      <c r="M3" s="12">
        <v>1.8882999999999999E-4</v>
      </c>
      <c r="N3" s="12">
        <v>2.745E-4</v>
      </c>
      <c r="O3" s="12">
        <v>3.1723999999999999E-4</v>
      </c>
      <c r="P3" s="12">
        <v>4.0004999999999999E-4</v>
      </c>
      <c r="Q3" s="12">
        <v>9.9179999999999993E-4</v>
      </c>
      <c r="R3" s="12">
        <v>3.5748000000000003E-4</v>
      </c>
      <c r="S3" s="12">
        <v>1.6322E-4</v>
      </c>
      <c r="T3" s="12">
        <v>4.0959999999999998E-4</v>
      </c>
      <c r="U3" s="12">
        <v>1.34928E-3</v>
      </c>
      <c r="V3" s="12">
        <v>5.7282000000000003E-4</v>
      </c>
      <c r="W3" s="12">
        <v>1.9220999999999999E-3</v>
      </c>
      <c r="X3" s="12">
        <v>0.17291764000000001</v>
      </c>
      <c r="Y3" s="12">
        <v>0.19359908000000001</v>
      </c>
      <c r="Z3" s="12">
        <v>0.28144299</v>
      </c>
      <c r="AA3" s="12">
        <v>0.32525831999999999</v>
      </c>
      <c r="AB3" s="12">
        <v>0.41016370000000002</v>
      </c>
      <c r="AC3" s="12">
        <v>1.0168650100000001</v>
      </c>
      <c r="AD3" s="12">
        <v>0.36651673000000001</v>
      </c>
      <c r="AE3" s="12">
        <v>0.16734516999999999</v>
      </c>
      <c r="AF3" s="12">
        <v>0.41995818000000001</v>
      </c>
      <c r="AG3" s="12">
        <v>1.3833817399999999</v>
      </c>
      <c r="AH3" s="12">
        <v>0.58730335</v>
      </c>
      <c r="AI3" s="12">
        <v>1.9706850899999999</v>
      </c>
      <c r="AJ3" s="12">
        <v>1025.27611</v>
      </c>
      <c r="AK3" s="34">
        <f>MEDIAN(0.03,0.005,0.0315)</f>
        <v>0.03</v>
      </c>
      <c r="AL3">
        <v>3.67</v>
      </c>
      <c r="AM3" s="1">
        <v>9</v>
      </c>
      <c r="AN3" s="1" t="s">
        <v>117</v>
      </c>
      <c r="AO3" s="1" t="s">
        <v>118</v>
      </c>
      <c r="AP3" s="1"/>
      <c r="AQ3" s="1" t="s">
        <v>124</v>
      </c>
      <c r="AR3" s="1"/>
      <c r="AS3" s="1"/>
      <c r="AT3" s="1" t="s">
        <v>400</v>
      </c>
      <c r="AU3" s="1"/>
      <c r="AV3" t="s">
        <v>112</v>
      </c>
    </row>
    <row r="4" spans="1:48" ht="51">
      <c r="A4" t="s">
        <v>70</v>
      </c>
      <c r="B4" t="s">
        <v>185</v>
      </c>
      <c r="C4" t="s">
        <v>266</v>
      </c>
      <c r="D4" t="s">
        <v>335</v>
      </c>
      <c r="F4" s="4">
        <v>11.73</v>
      </c>
      <c r="G4" s="4">
        <v>23.33</v>
      </c>
      <c r="H4" s="4">
        <v>2</v>
      </c>
      <c r="I4" s="12" t="s">
        <v>150</v>
      </c>
      <c r="J4" s="18" t="s">
        <v>169</v>
      </c>
      <c r="K4" s="12" t="s">
        <v>41</v>
      </c>
      <c r="L4" s="12">
        <v>1.6865000000000001E-4</v>
      </c>
      <c r="M4" s="12">
        <v>1.8882999999999999E-4</v>
      </c>
      <c r="N4" s="12">
        <v>2.745E-4</v>
      </c>
      <c r="O4" s="12">
        <v>3.1723999999999999E-4</v>
      </c>
      <c r="P4" s="12">
        <v>4.0004999999999999E-4</v>
      </c>
      <c r="Q4" s="12">
        <v>9.9179999999999993E-4</v>
      </c>
      <c r="R4" s="12">
        <v>3.5748000000000003E-4</v>
      </c>
      <c r="S4" s="12">
        <v>1.6322E-4</v>
      </c>
      <c r="T4" s="12">
        <v>4.0959999999999998E-4</v>
      </c>
      <c r="U4" s="12">
        <v>1.34928E-3</v>
      </c>
      <c r="V4" s="12">
        <v>5.7282000000000003E-4</v>
      </c>
      <c r="W4" s="12">
        <v>1.9220999999999999E-3</v>
      </c>
      <c r="X4" s="12">
        <v>0.17291764000000001</v>
      </c>
      <c r="Y4" s="12">
        <v>0.19359908000000001</v>
      </c>
      <c r="Z4" s="12">
        <v>0.28144299</v>
      </c>
      <c r="AA4" s="12">
        <v>0.32525831999999999</v>
      </c>
      <c r="AB4" s="12">
        <v>0.41016370000000002</v>
      </c>
      <c r="AC4" s="12">
        <v>1.0168650100000001</v>
      </c>
      <c r="AD4" s="12">
        <v>0.36651673000000001</v>
      </c>
      <c r="AE4" s="12">
        <v>0.16734516999999999</v>
      </c>
      <c r="AF4" s="12">
        <v>0.41995818000000001</v>
      </c>
      <c r="AG4" s="12">
        <v>1.3833817399999999</v>
      </c>
      <c r="AH4" s="12">
        <v>0.58730335</v>
      </c>
      <c r="AI4" s="12">
        <v>1.9706850899999999</v>
      </c>
      <c r="AJ4" s="12">
        <v>1025.27611</v>
      </c>
      <c r="AK4" s="33">
        <f>MEDIAN(0.03,0.005,0.0315)</f>
        <v>0.03</v>
      </c>
      <c r="AL4">
        <v>3.67</v>
      </c>
      <c r="AM4" s="1">
        <v>9</v>
      </c>
      <c r="AN4" s="1" t="s">
        <v>114</v>
      </c>
      <c r="AO4" s="1" t="s">
        <v>118</v>
      </c>
      <c r="AP4" s="1"/>
      <c r="AQ4" s="1" t="s">
        <v>124</v>
      </c>
      <c r="AR4" s="1"/>
      <c r="AS4" s="1"/>
      <c r="AT4" s="1" t="s">
        <v>399</v>
      </c>
      <c r="AU4" s="1"/>
      <c r="AV4" s="1"/>
    </row>
    <row r="5" spans="1:48" ht="51">
      <c r="A5" t="s">
        <v>72</v>
      </c>
      <c r="B5" t="s">
        <v>185</v>
      </c>
      <c r="C5" t="s">
        <v>322</v>
      </c>
      <c r="D5" t="s">
        <v>323</v>
      </c>
      <c r="F5" s="4" t="s">
        <v>107</v>
      </c>
      <c r="G5" s="4" t="s">
        <v>107</v>
      </c>
      <c r="H5" s="4">
        <v>2</v>
      </c>
      <c r="I5" s="12" t="s">
        <v>150</v>
      </c>
      <c r="J5" s="18" t="s">
        <v>169</v>
      </c>
      <c r="K5" s="12" t="s">
        <v>41</v>
      </c>
      <c r="L5" s="12">
        <v>1.6865000000000001E-4</v>
      </c>
      <c r="M5" s="12">
        <v>1.8882999999999999E-4</v>
      </c>
      <c r="N5" s="12">
        <v>2.745E-4</v>
      </c>
      <c r="O5" s="12">
        <v>3.1723999999999999E-4</v>
      </c>
      <c r="P5" s="12">
        <v>4.0004999999999999E-4</v>
      </c>
      <c r="Q5" s="12">
        <v>9.9179999999999993E-4</v>
      </c>
      <c r="R5" s="12">
        <v>3.5748000000000003E-4</v>
      </c>
      <c r="S5" s="12">
        <v>1.6322E-4</v>
      </c>
      <c r="T5" s="12">
        <v>4.0959999999999998E-4</v>
      </c>
      <c r="U5" s="12">
        <v>1.34928E-3</v>
      </c>
      <c r="V5" s="12">
        <v>5.7282000000000003E-4</v>
      </c>
      <c r="W5" s="12">
        <v>1.9220999999999999E-3</v>
      </c>
      <c r="X5" s="12">
        <v>0.17291764000000001</v>
      </c>
      <c r="Y5" s="12">
        <v>0.19359908000000001</v>
      </c>
      <c r="Z5" s="12">
        <v>0.28144299</v>
      </c>
      <c r="AA5" s="12">
        <v>0.32525831999999999</v>
      </c>
      <c r="AB5" s="12">
        <v>0.41016370000000002</v>
      </c>
      <c r="AC5" s="12">
        <v>1.0168650100000001</v>
      </c>
      <c r="AD5" s="12">
        <v>0.36651673000000001</v>
      </c>
      <c r="AE5" s="12">
        <v>0.16734516999999999</v>
      </c>
      <c r="AF5" s="12">
        <v>0.41995818000000001</v>
      </c>
      <c r="AG5" s="12">
        <v>1.3833817399999999</v>
      </c>
      <c r="AH5" s="12">
        <v>0.58730335</v>
      </c>
      <c r="AI5" s="12">
        <v>1.9706850899999999</v>
      </c>
      <c r="AJ5" s="12">
        <v>1025.27611</v>
      </c>
      <c r="AK5" s="33">
        <f>MEDIAN(0.03,0.005,0.0315)</f>
        <v>0.03</v>
      </c>
      <c r="AL5">
        <v>3.67</v>
      </c>
      <c r="AM5" s="1">
        <v>9</v>
      </c>
      <c r="AN5" s="1" t="s">
        <v>114</v>
      </c>
      <c r="AO5" s="1" t="s">
        <v>118</v>
      </c>
      <c r="AP5" s="1"/>
      <c r="AQ5" s="1"/>
      <c r="AR5" s="1"/>
      <c r="AS5" s="1"/>
      <c r="AT5" s="1" t="s">
        <v>395</v>
      </c>
      <c r="AU5" s="1"/>
    </row>
    <row r="6" spans="1:48" ht="51">
      <c r="A6" t="s">
        <v>88</v>
      </c>
      <c r="B6" t="s">
        <v>174</v>
      </c>
      <c r="C6" t="s">
        <v>208</v>
      </c>
      <c r="D6" t="s">
        <v>209</v>
      </c>
      <c r="E6" t="s">
        <v>362</v>
      </c>
      <c r="F6" s="4">
        <v>0.4</v>
      </c>
      <c r="G6" s="4">
        <v>19.260000000000002</v>
      </c>
      <c r="H6" s="4">
        <v>2</v>
      </c>
      <c r="I6" s="12" t="s">
        <v>150</v>
      </c>
      <c r="J6" s="18" t="s">
        <v>169</v>
      </c>
      <c r="K6" t="s">
        <v>107</v>
      </c>
      <c r="L6" t="s">
        <v>107</v>
      </c>
      <c r="M6" t="s">
        <v>107</v>
      </c>
      <c r="N6" t="s">
        <v>107</v>
      </c>
      <c r="O6" t="s">
        <v>107</v>
      </c>
      <c r="P6" t="s">
        <v>107</v>
      </c>
      <c r="Q6" t="s">
        <v>107</v>
      </c>
      <c r="R6" t="s">
        <v>107</v>
      </c>
      <c r="S6" t="s">
        <v>107</v>
      </c>
      <c r="T6" t="s">
        <v>107</v>
      </c>
      <c r="U6" t="s">
        <v>107</v>
      </c>
      <c r="V6" t="s">
        <v>107</v>
      </c>
      <c r="W6" t="s">
        <v>107</v>
      </c>
      <c r="X6" t="s">
        <v>107</v>
      </c>
      <c r="Y6" t="s">
        <v>107</v>
      </c>
      <c r="Z6" t="s">
        <v>107</v>
      </c>
      <c r="AA6" t="s">
        <v>107</v>
      </c>
      <c r="AB6" t="s">
        <v>107</v>
      </c>
      <c r="AC6" t="s">
        <v>107</v>
      </c>
      <c r="AD6" t="s">
        <v>107</v>
      </c>
      <c r="AE6" t="s">
        <v>107</v>
      </c>
      <c r="AF6" t="s">
        <v>107</v>
      </c>
      <c r="AG6" t="s">
        <v>107</v>
      </c>
      <c r="AH6" t="s">
        <v>107</v>
      </c>
      <c r="AI6" t="s">
        <v>107</v>
      </c>
      <c r="AJ6" t="s">
        <v>107</v>
      </c>
      <c r="AK6" s="31">
        <f>MEDIAN(0.036,0.1,0.048,0.06)</f>
        <v>5.3999999999999999E-2</v>
      </c>
      <c r="AL6">
        <v>8.33</v>
      </c>
      <c r="AM6" s="1">
        <v>8</v>
      </c>
      <c r="AN6" s="1" t="s">
        <v>115</v>
      </c>
      <c r="AO6" s="1" t="s">
        <v>118</v>
      </c>
      <c r="AP6" s="1" t="s">
        <v>123</v>
      </c>
      <c r="AQ6" s="1" t="s">
        <v>123</v>
      </c>
      <c r="AR6" s="1"/>
      <c r="AS6" s="1"/>
      <c r="AT6" s="1" t="s">
        <v>398</v>
      </c>
      <c r="AU6" s="1"/>
    </row>
    <row r="7" spans="1:48" ht="51">
      <c r="A7" t="s">
        <v>3</v>
      </c>
      <c r="B7" t="s">
        <v>346</v>
      </c>
      <c r="C7" t="s">
        <v>296</v>
      </c>
      <c r="D7" s="21" t="s">
        <v>327</v>
      </c>
      <c r="E7" s="21"/>
      <c r="F7" s="1">
        <v>68.42</v>
      </c>
      <c r="G7" s="1">
        <v>100</v>
      </c>
      <c r="H7" s="1">
        <v>5</v>
      </c>
      <c r="I7" s="12" t="s">
        <v>150</v>
      </c>
      <c r="J7" s="18" t="s">
        <v>169</v>
      </c>
      <c r="K7" s="12" t="s">
        <v>3</v>
      </c>
      <c r="L7" s="12">
        <v>2.6490999999999998E-4</v>
      </c>
      <c r="M7" s="12">
        <v>3.6272000000000002E-4</v>
      </c>
      <c r="N7" s="12">
        <v>5.1685999999999995E-4</v>
      </c>
      <c r="O7" s="12">
        <v>4.9657E-4</v>
      </c>
      <c r="P7" s="12">
        <v>4.7224000000000002E-4</v>
      </c>
      <c r="Q7" s="12">
        <v>1.48566E-3</v>
      </c>
      <c r="R7" s="12">
        <v>6.2763000000000001E-4</v>
      </c>
      <c r="S7" s="12">
        <v>2.1785000000000001E-4</v>
      </c>
      <c r="T7" s="12">
        <v>6.0767000000000004E-4</v>
      </c>
      <c r="U7" s="12">
        <v>2.1132999999999998E-3</v>
      </c>
      <c r="V7" s="12">
        <v>8.2552000000000005E-4</v>
      </c>
      <c r="W7" s="12">
        <v>2.93882E-3</v>
      </c>
      <c r="X7" s="12">
        <v>5.1588303499999997</v>
      </c>
      <c r="Y7" s="12">
        <v>7.0636774999999998</v>
      </c>
      <c r="Z7" s="12">
        <v>10.065268100000001</v>
      </c>
      <c r="AA7" s="12">
        <v>9.6700769599999994</v>
      </c>
      <c r="AB7" s="12">
        <v>9.1963613899999999</v>
      </c>
      <c r="AC7" s="12">
        <v>28.931706500000001</v>
      </c>
      <c r="AD7" s="12">
        <v>12.2225079</v>
      </c>
      <c r="AE7" s="12">
        <v>4.2424436999999999</v>
      </c>
      <c r="AF7" s="12">
        <v>11.8336402</v>
      </c>
      <c r="AG7" s="12">
        <v>41.1542143</v>
      </c>
      <c r="AH7" s="12">
        <v>16.0760839</v>
      </c>
      <c r="AI7" s="12">
        <v>57.230298300000001</v>
      </c>
      <c r="AJ7" s="12">
        <v>19473.936600000001</v>
      </c>
      <c r="AK7" s="32">
        <f>MEDIAN(0.0125,0.02,0.02)</f>
        <v>0.02</v>
      </c>
      <c r="AL7">
        <v>5.67</v>
      </c>
      <c r="AM7" s="1">
        <v>7</v>
      </c>
      <c r="AN7" s="1" t="s">
        <v>117</v>
      </c>
      <c r="AO7" s="1" t="s">
        <v>118</v>
      </c>
      <c r="AP7" s="1"/>
      <c r="AQ7" s="1"/>
      <c r="AR7" s="1"/>
      <c r="AS7" s="1"/>
      <c r="AT7" s="1" t="s">
        <v>395</v>
      </c>
      <c r="AU7" s="1"/>
    </row>
    <row r="8" spans="1:48" ht="51">
      <c r="A8" t="s">
        <v>90</v>
      </c>
      <c r="B8" t="s">
        <v>345</v>
      </c>
      <c r="C8" t="s">
        <v>268</v>
      </c>
      <c r="D8" t="s">
        <v>269</v>
      </c>
      <c r="F8" s="4">
        <v>12</v>
      </c>
      <c r="G8" s="4">
        <v>12</v>
      </c>
      <c r="H8" s="4">
        <v>2</v>
      </c>
      <c r="I8" s="12" t="s">
        <v>150</v>
      </c>
      <c r="J8" s="18" t="s">
        <v>169</v>
      </c>
      <c r="K8" t="s">
        <v>107</v>
      </c>
      <c r="L8" t="s">
        <v>107</v>
      </c>
      <c r="M8" t="s">
        <v>107</v>
      </c>
      <c r="N8" t="s">
        <v>107</v>
      </c>
      <c r="O8" t="s">
        <v>107</v>
      </c>
      <c r="P8" t="s">
        <v>107</v>
      </c>
      <c r="Q8" t="s">
        <v>107</v>
      </c>
      <c r="R8" t="s">
        <v>107</v>
      </c>
      <c r="S8" t="s">
        <v>107</v>
      </c>
      <c r="T8" t="s">
        <v>107</v>
      </c>
      <c r="U8" t="s">
        <v>107</v>
      </c>
      <c r="V8" t="s">
        <v>107</v>
      </c>
      <c r="W8" t="s">
        <v>107</v>
      </c>
      <c r="X8" t="s">
        <v>107</v>
      </c>
      <c r="Y8" t="s">
        <v>107</v>
      </c>
      <c r="Z8" t="s">
        <v>107</v>
      </c>
      <c r="AA8" t="s">
        <v>107</v>
      </c>
      <c r="AB8" t="s">
        <v>107</v>
      </c>
      <c r="AC8" t="s">
        <v>107</v>
      </c>
      <c r="AD8" t="s">
        <v>107</v>
      </c>
      <c r="AE8" t="s">
        <v>107</v>
      </c>
      <c r="AF8" t="s">
        <v>107</v>
      </c>
      <c r="AG8" t="s">
        <v>107</v>
      </c>
      <c r="AH8" t="s">
        <v>107</v>
      </c>
      <c r="AI8" t="s">
        <v>107</v>
      </c>
      <c r="AJ8" t="s">
        <v>107</v>
      </c>
      <c r="AK8" s="30">
        <v>7.9000000000000001E-2</v>
      </c>
      <c r="AL8">
        <v>7.33</v>
      </c>
      <c r="AM8" s="1">
        <v>6</v>
      </c>
      <c r="AN8" s="1" t="s">
        <v>114</v>
      </c>
      <c r="AO8" s="1" t="s">
        <v>121</v>
      </c>
      <c r="AP8" s="1" t="s">
        <v>123</v>
      </c>
      <c r="AQ8" s="1"/>
      <c r="AR8" s="1" t="s">
        <v>123</v>
      </c>
      <c r="AS8" s="1"/>
      <c r="AT8" s="1"/>
      <c r="AU8" s="1" t="s">
        <v>123</v>
      </c>
    </row>
    <row r="9" spans="1:48" ht="286">
      <c r="A9" t="s">
        <v>94</v>
      </c>
      <c r="B9" t="s">
        <v>177</v>
      </c>
      <c r="C9" t="s">
        <v>318</v>
      </c>
      <c r="D9" t="s">
        <v>319</v>
      </c>
      <c r="F9" s="5" t="s">
        <v>107</v>
      </c>
      <c r="G9" s="5" t="s">
        <v>107</v>
      </c>
      <c r="H9" s="5">
        <v>1</v>
      </c>
      <c r="I9" s="12" t="s">
        <v>150</v>
      </c>
      <c r="J9" s="20" t="s">
        <v>162</v>
      </c>
      <c r="K9" t="s">
        <v>107</v>
      </c>
      <c r="L9" t="s">
        <v>107</v>
      </c>
      <c r="M9" t="s">
        <v>107</v>
      </c>
      <c r="N9" t="s">
        <v>107</v>
      </c>
      <c r="O9" t="s">
        <v>107</v>
      </c>
      <c r="P9" t="s">
        <v>107</v>
      </c>
      <c r="Q9" t="s">
        <v>107</v>
      </c>
      <c r="R9" t="s">
        <v>107</v>
      </c>
      <c r="S9" t="s">
        <v>107</v>
      </c>
      <c r="T9" t="s">
        <v>107</v>
      </c>
      <c r="U9" t="s">
        <v>107</v>
      </c>
      <c r="V9" t="s">
        <v>107</v>
      </c>
      <c r="W9" t="s">
        <v>107</v>
      </c>
      <c r="X9" t="s">
        <v>107</v>
      </c>
      <c r="Y9" t="s">
        <v>107</v>
      </c>
      <c r="Z9" t="s">
        <v>107</v>
      </c>
      <c r="AA9" t="s">
        <v>107</v>
      </c>
      <c r="AB9" t="s">
        <v>107</v>
      </c>
      <c r="AC9" t="s">
        <v>107</v>
      </c>
      <c r="AD9" t="s">
        <v>107</v>
      </c>
      <c r="AE9" t="s">
        <v>107</v>
      </c>
      <c r="AF9" t="s">
        <v>107</v>
      </c>
      <c r="AG9" t="s">
        <v>107</v>
      </c>
      <c r="AH9" t="s">
        <v>107</v>
      </c>
      <c r="AI9" t="s">
        <v>107</v>
      </c>
      <c r="AJ9" t="s">
        <v>107</v>
      </c>
      <c r="AK9" s="32">
        <v>3.7999999999999999E-2</v>
      </c>
      <c r="AL9">
        <v>5.67</v>
      </c>
      <c r="AM9" s="1">
        <v>8</v>
      </c>
      <c r="AN9" s="1" t="s">
        <v>117</v>
      </c>
      <c r="AO9" s="1" t="s">
        <v>118</v>
      </c>
      <c r="AP9" s="1" t="s">
        <v>123</v>
      </c>
      <c r="AQ9" s="1"/>
      <c r="AR9" s="1"/>
      <c r="AS9" s="1"/>
      <c r="AT9" s="1"/>
      <c r="AU9" s="1"/>
    </row>
    <row r="10" spans="1:48" ht="51">
      <c r="A10" t="s">
        <v>95</v>
      </c>
      <c r="B10" t="s">
        <v>177</v>
      </c>
      <c r="C10" t="s">
        <v>178</v>
      </c>
      <c r="D10" t="s">
        <v>179</v>
      </c>
      <c r="F10" s="4">
        <v>0</v>
      </c>
      <c r="G10" s="4">
        <v>7.33</v>
      </c>
      <c r="H10" s="4">
        <v>2</v>
      </c>
      <c r="I10" s="12" t="s">
        <v>150</v>
      </c>
      <c r="J10" s="18" t="s">
        <v>169</v>
      </c>
      <c r="K10" t="s">
        <v>107</v>
      </c>
      <c r="L10" t="s">
        <v>107</v>
      </c>
      <c r="M10" t="s">
        <v>107</v>
      </c>
      <c r="N10" t="s">
        <v>107</v>
      </c>
      <c r="O10" t="s">
        <v>107</v>
      </c>
      <c r="P10" t="s">
        <v>107</v>
      </c>
      <c r="Q10" t="s">
        <v>107</v>
      </c>
      <c r="R10" t="s">
        <v>107</v>
      </c>
      <c r="S10" t="s">
        <v>107</v>
      </c>
      <c r="T10" t="s">
        <v>107</v>
      </c>
      <c r="U10" t="s">
        <v>107</v>
      </c>
      <c r="V10" t="s">
        <v>107</v>
      </c>
      <c r="W10" t="s">
        <v>107</v>
      </c>
      <c r="X10" t="s">
        <v>107</v>
      </c>
      <c r="Y10" t="s">
        <v>107</v>
      </c>
      <c r="Z10" t="s">
        <v>107</v>
      </c>
      <c r="AA10" t="s">
        <v>107</v>
      </c>
      <c r="AB10" t="s">
        <v>107</v>
      </c>
      <c r="AC10" t="s">
        <v>107</v>
      </c>
      <c r="AD10" t="s">
        <v>107</v>
      </c>
      <c r="AE10" t="s">
        <v>107</v>
      </c>
      <c r="AF10" t="s">
        <v>107</v>
      </c>
      <c r="AG10" t="s">
        <v>107</v>
      </c>
      <c r="AH10" t="s">
        <v>107</v>
      </c>
      <c r="AI10" t="s">
        <v>107</v>
      </c>
      <c r="AJ10" t="s">
        <v>107</v>
      </c>
      <c r="AK10" s="32">
        <v>3.7999999999999999E-2</v>
      </c>
      <c r="AL10">
        <v>5.67</v>
      </c>
      <c r="AM10" s="1">
        <v>6</v>
      </c>
      <c r="AN10" s="1" t="s">
        <v>116</v>
      </c>
      <c r="AO10" s="1" t="s">
        <v>118</v>
      </c>
      <c r="AP10" s="1"/>
      <c r="AQ10" s="1"/>
      <c r="AR10" s="1"/>
      <c r="AS10" s="1"/>
      <c r="AT10" s="1"/>
      <c r="AU10" s="1"/>
    </row>
    <row r="11" spans="1:48" ht="51">
      <c r="A11" t="s">
        <v>33</v>
      </c>
      <c r="B11" t="s">
        <v>177</v>
      </c>
      <c r="C11" t="s">
        <v>299</v>
      </c>
      <c r="D11" s="21" t="s">
        <v>328</v>
      </c>
      <c r="E11" s="21"/>
      <c r="F11" s="2">
        <v>70</v>
      </c>
      <c r="G11" s="2">
        <v>70</v>
      </c>
      <c r="H11" s="2">
        <v>4</v>
      </c>
      <c r="I11" s="12" t="s">
        <v>150</v>
      </c>
      <c r="J11" s="18" t="s">
        <v>169</v>
      </c>
      <c r="K11" s="12" t="s">
        <v>33</v>
      </c>
      <c r="L11" s="12">
        <v>7.8925999999999996E-4</v>
      </c>
      <c r="M11" s="12">
        <v>8.5705000000000004E-4</v>
      </c>
      <c r="N11" s="12">
        <v>9.2411000000000001E-4</v>
      </c>
      <c r="O11" s="12">
        <v>1.3869900000000001E-3</v>
      </c>
      <c r="P11" s="12">
        <v>1.9784899999999998E-3</v>
      </c>
      <c r="Q11" s="12">
        <v>4.2895800000000003E-3</v>
      </c>
      <c r="R11" s="12">
        <v>1.64631E-3</v>
      </c>
      <c r="S11" s="12">
        <v>8.9760999999999997E-4</v>
      </c>
      <c r="T11" s="12">
        <v>1.67219E-3</v>
      </c>
      <c r="U11" s="12">
        <v>5.9358900000000001E-3</v>
      </c>
      <c r="V11" s="12">
        <v>2.5698000000000001E-3</v>
      </c>
      <c r="W11" s="12">
        <v>8.5056899999999998E-3</v>
      </c>
      <c r="X11" s="12">
        <v>32.795738200000002</v>
      </c>
      <c r="Y11" s="12">
        <v>35.612477800000001</v>
      </c>
      <c r="Z11" s="12">
        <v>38.398857300000003</v>
      </c>
      <c r="AA11" s="12">
        <v>57.632652499999999</v>
      </c>
      <c r="AB11" s="12">
        <v>82.211010200000004</v>
      </c>
      <c r="AC11" s="12">
        <v>178.24252000000001</v>
      </c>
      <c r="AD11" s="12">
        <v>68.408215900000002</v>
      </c>
      <c r="AE11" s="12">
        <v>37.297761000000001</v>
      </c>
      <c r="AF11" s="12">
        <v>69.483642399999994</v>
      </c>
      <c r="AG11" s="12">
        <v>246.65073599999999</v>
      </c>
      <c r="AH11" s="12">
        <v>106.781403</v>
      </c>
      <c r="AI11" s="12">
        <v>353.43213900000001</v>
      </c>
      <c r="AJ11" s="12">
        <v>41552.436199999996</v>
      </c>
      <c r="AK11" s="32">
        <f>MEDIAN(0,0,0.052,0.0002)</f>
        <v>1E-4</v>
      </c>
      <c r="AL11">
        <v>5</v>
      </c>
      <c r="AM11" s="1">
        <v>6</v>
      </c>
      <c r="AN11" s="1" t="s">
        <v>114</v>
      </c>
      <c r="AO11" s="1" t="s">
        <v>122</v>
      </c>
      <c r="AP11" s="1"/>
      <c r="AQ11" s="1"/>
      <c r="AR11" s="1"/>
      <c r="AS11" s="1"/>
      <c r="AT11" s="1"/>
      <c r="AU11" s="1" t="s">
        <v>123</v>
      </c>
    </row>
    <row r="12" spans="1:48" ht="51">
      <c r="A12" t="s">
        <v>10</v>
      </c>
      <c r="B12" t="s">
        <v>177</v>
      </c>
      <c r="C12" t="s">
        <v>310</v>
      </c>
      <c r="D12" t="s">
        <v>332</v>
      </c>
      <c r="F12" s="4" t="s">
        <v>107</v>
      </c>
      <c r="G12" s="4" t="s">
        <v>107</v>
      </c>
      <c r="H12" s="4">
        <v>2</v>
      </c>
      <c r="I12" s="12" t="s">
        <v>150</v>
      </c>
      <c r="J12" s="18" t="s">
        <v>169</v>
      </c>
      <c r="K12" s="12" t="s">
        <v>10</v>
      </c>
      <c r="L12" s="12">
        <v>8.4281999999999998E-4</v>
      </c>
      <c r="M12" s="12">
        <v>1.0918E-3</v>
      </c>
      <c r="N12" s="12">
        <v>3.2265000000000001E-4</v>
      </c>
      <c r="O12" s="12">
        <v>2.8376999999999997E-4</v>
      </c>
      <c r="P12" s="12">
        <v>3.1881999999999999E-4</v>
      </c>
      <c r="Q12" s="12">
        <v>9.2524000000000003E-4</v>
      </c>
      <c r="R12" s="12">
        <v>1.93462E-3</v>
      </c>
      <c r="S12" s="12">
        <v>8.4091999999999999E-4</v>
      </c>
      <c r="T12" s="12">
        <v>2.2644000000000002E-3</v>
      </c>
      <c r="U12" s="12">
        <v>2.8598600000000001E-3</v>
      </c>
      <c r="V12" s="12">
        <v>3.10532E-3</v>
      </c>
      <c r="W12" s="12">
        <v>5.9651799999999996E-3</v>
      </c>
      <c r="X12" s="12">
        <v>4.6935279899999998</v>
      </c>
      <c r="Y12" s="12">
        <v>6.0800034199999997</v>
      </c>
      <c r="Z12" s="12">
        <v>1.7967785000000001</v>
      </c>
      <c r="AA12" s="12">
        <v>1.5802710600000001</v>
      </c>
      <c r="AB12" s="12">
        <v>1.7754334899999999</v>
      </c>
      <c r="AC12" s="12">
        <v>5.1524830399999999</v>
      </c>
      <c r="AD12" s="12">
        <v>10.7735314</v>
      </c>
      <c r="AE12" s="12">
        <v>4.6829330899999997</v>
      </c>
      <c r="AF12" s="12">
        <v>12.6100029</v>
      </c>
      <c r="AG12" s="12">
        <v>15.926014500000001</v>
      </c>
      <c r="AH12" s="12">
        <v>17.292936000000001</v>
      </c>
      <c r="AI12" s="12">
        <v>33.218950499999998</v>
      </c>
      <c r="AJ12" s="12">
        <v>5568.8137999999999</v>
      </c>
      <c r="AK12" s="32">
        <f>MEDIAN(0,0,0.052,0.0002)</f>
        <v>1E-4</v>
      </c>
      <c r="AL12">
        <v>5</v>
      </c>
      <c r="AM12" s="1">
        <v>6</v>
      </c>
      <c r="AN12" s="1" t="s">
        <v>114</v>
      </c>
      <c r="AO12" s="1" t="s">
        <v>120</v>
      </c>
      <c r="AP12" s="1"/>
      <c r="AQ12" s="1"/>
      <c r="AR12" s="1"/>
      <c r="AS12" s="1"/>
      <c r="AT12" s="1"/>
      <c r="AU12" s="1"/>
    </row>
    <row r="13" spans="1:48" ht="51">
      <c r="A13" t="s">
        <v>5</v>
      </c>
      <c r="B13" t="s">
        <v>174</v>
      </c>
      <c r="C13" t="s">
        <v>251</v>
      </c>
      <c r="D13" t="s">
        <v>252</v>
      </c>
      <c r="F13" s="4">
        <v>5.71</v>
      </c>
      <c r="G13" s="4">
        <v>9.7100000000000009</v>
      </c>
      <c r="H13" s="4">
        <v>2</v>
      </c>
      <c r="I13" s="12" t="s">
        <v>150</v>
      </c>
      <c r="J13" s="18" t="s">
        <v>169</v>
      </c>
      <c r="K13" s="12" t="s">
        <v>5</v>
      </c>
      <c r="L13" s="12">
        <v>3.7681999999999999E-4</v>
      </c>
      <c r="M13" s="12">
        <v>5.4047999999999998E-4</v>
      </c>
      <c r="N13" s="12">
        <v>1.3888E-4</v>
      </c>
      <c r="O13" s="12">
        <v>1.3032000000000001E-4</v>
      </c>
      <c r="P13" s="12">
        <v>1.1006E-4</v>
      </c>
      <c r="Q13" s="12">
        <v>3.7926000000000002E-4</v>
      </c>
      <c r="R13" s="12">
        <v>9.1730000000000002E-4</v>
      </c>
      <c r="S13" s="12">
        <v>2.7872999999999998E-4</v>
      </c>
      <c r="T13" s="12">
        <v>8.3657999999999996E-4</v>
      </c>
      <c r="U13" s="12">
        <v>1.29656E-3</v>
      </c>
      <c r="V13" s="12">
        <v>1.11531E-3</v>
      </c>
      <c r="W13" s="12">
        <v>2.41187E-3</v>
      </c>
      <c r="X13" s="12">
        <v>45.131556799999998</v>
      </c>
      <c r="Y13" s="12">
        <v>64.732964100000004</v>
      </c>
      <c r="Z13" s="12">
        <v>16.633394899999999</v>
      </c>
      <c r="AA13" s="12">
        <v>15.607987400000001</v>
      </c>
      <c r="AB13" s="12">
        <v>13.182283</v>
      </c>
      <c r="AC13" s="12">
        <v>45.423665300000003</v>
      </c>
      <c r="AD13" s="12">
        <v>109.864521</v>
      </c>
      <c r="AE13" s="12">
        <v>33.3833299</v>
      </c>
      <c r="AF13" s="12">
        <v>100.196409</v>
      </c>
      <c r="AG13" s="12">
        <v>155.288186</v>
      </c>
      <c r="AH13" s="12">
        <v>133.57973899999999</v>
      </c>
      <c r="AI13" s="12">
        <v>288.86792500000001</v>
      </c>
      <c r="AJ13" s="12">
        <v>119769.25</v>
      </c>
      <c r="AK13" s="31">
        <f>MEDIAN(0.227,0.157,0.77,0.043,0.161,0.14,0.157,0.15,0.16,0.15)</f>
        <v>0.157</v>
      </c>
      <c r="AL13">
        <v>9</v>
      </c>
      <c r="AM13" s="4">
        <v>5</v>
      </c>
      <c r="AN13" s="1" t="s">
        <v>114</v>
      </c>
      <c r="AO13" s="1" t="s">
        <v>118</v>
      </c>
      <c r="AP13" s="1"/>
      <c r="AQ13" s="1"/>
      <c r="AR13" s="1"/>
      <c r="AS13" s="1"/>
      <c r="AT13" s="1"/>
      <c r="AU1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E5888-47B6-F547-90B1-B8F8A0F79E1C}">
  <dimension ref="A1:K92"/>
  <sheetViews>
    <sheetView workbookViewId="0">
      <selection activeCell="J2" sqref="J1:J1048576"/>
    </sheetView>
  </sheetViews>
  <sheetFormatPr baseColWidth="10" defaultRowHeight="16"/>
  <cols>
    <col min="10" max="10" width="42" style="19" customWidth="1"/>
  </cols>
  <sheetData>
    <row r="1" spans="1:11" ht="17">
      <c r="A1" s="12" t="s">
        <v>108</v>
      </c>
      <c r="B1" s="12" t="s">
        <v>125</v>
      </c>
      <c r="C1" s="12" t="s">
        <v>126</v>
      </c>
      <c r="D1" s="12" t="s">
        <v>127</v>
      </c>
      <c r="E1" s="12" t="s">
        <v>103</v>
      </c>
      <c r="F1" s="12" t="s">
        <v>104</v>
      </c>
      <c r="G1" s="12" t="s">
        <v>105</v>
      </c>
      <c r="H1" s="12" t="s">
        <v>106</v>
      </c>
      <c r="I1" s="12" t="s">
        <v>148</v>
      </c>
      <c r="J1" s="18" t="s">
        <v>149</v>
      </c>
      <c r="K1" s="12" t="s">
        <v>110</v>
      </c>
    </row>
    <row r="2" spans="1:11" ht="51">
      <c r="A2" s="12" t="s">
        <v>71</v>
      </c>
      <c r="B2" s="12"/>
      <c r="C2" s="12"/>
      <c r="D2" s="12"/>
      <c r="E2" s="13" t="s">
        <v>117</v>
      </c>
      <c r="F2" s="13" t="s">
        <v>118</v>
      </c>
      <c r="G2" s="13"/>
      <c r="H2" s="13" t="s">
        <v>124</v>
      </c>
      <c r="I2" s="12" t="s">
        <v>150</v>
      </c>
      <c r="J2" s="18" t="s">
        <v>151</v>
      </c>
      <c r="K2" s="12"/>
    </row>
    <row r="3" spans="1:11" ht="17">
      <c r="A3" s="12" t="s">
        <v>3</v>
      </c>
      <c r="B3" s="13">
        <v>68.42</v>
      </c>
      <c r="C3" s="13">
        <v>100</v>
      </c>
      <c r="D3" s="13">
        <v>5</v>
      </c>
      <c r="E3" s="13" t="s">
        <v>117</v>
      </c>
      <c r="F3" s="13" t="s">
        <v>118</v>
      </c>
      <c r="G3" s="13"/>
      <c r="H3" s="13"/>
      <c r="I3" s="12" t="s">
        <v>150</v>
      </c>
      <c r="J3" s="18" t="s">
        <v>169</v>
      </c>
      <c r="K3" s="12"/>
    </row>
    <row r="4" spans="1:11" ht="17">
      <c r="A4" s="12" t="s">
        <v>33</v>
      </c>
      <c r="B4" s="14">
        <v>70</v>
      </c>
      <c r="C4" s="14">
        <v>70</v>
      </c>
      <c r="D4" s="14">
        <v>4</v>
      </c>
      <c r="E4" s="13" t="s">
        <v>114</v>
      </c>
      <c r="F4" s="13" t="s">
        <v>119</v>
      </c>
      <c r="G4" s="13"/>
      <c r="H4" s="13"/>
      <c r="I4" s="12" t="s">
        <v>150</v>
      </c>
      <c r="J4" s="18" t="s">
        <v>169</v>
      </c>
      <c r="K4" s="12"/>
    </row>
    <row r="5" spans="1:11" ht="17">
      <c r="A5" s="12" t="s">
        <v>7</v>
      </c>
      <c r="B5" s="14">
        <v>75.95</v>
      </c>
      <c r="C5" s="14">
        <v>100</v>
      </c>
      <c r="D5" s="14">
        <v>4</v>
      </c>
      <c r="E5" s="15" t="s">
        <v>115</v>
      </c>
      <c r="F5" s="15" t="s">
        <v>121</v>
      </c>
      <c r="G5" s="15"/>
      <c r="H5" s="15"/>
      <c r="I5" s="12" t="s">
        <v>150</v>
      </c>
      <c r="J5" s="18" t="s">
        <v>169</v>
      </c>
      <c r="K5" s="12"/>
    </row>
    <row r="6" spans="1:11" ht="17">
      <c r="A6" s="12" t="s">
        <v>56</v>
      </c>
      <c r="B6" s="14">
        <v>68.52</v>
      </c>
      <c r="C6" s="14">
        <v>68.52</v>
      </c>
      <c r="D6" s="14">
        <v>4</v>
      </c>
      <c r="E6" s="15" t="s">
        <v>115</v>
      </c>
      <c r="F6" s="15" t="s">
        <v>118</v>
      </c>
      <c r="G6" s="15"/>
      <c r="H6" s="15"/>
      <c r="I6" s="12" t="s">
        <v>150</v>
      </c>
      <c r="J6" s="18" t="s">
        <v>169</v>
      </c>
      <c r="K6" s="12"/>
    </row>
    <row r="7" spans="1:11" ht="17">
      <c r="A7" s="12" t="s">
        <v>57</v>
      </c>
      <c r="B7" s="14">
        <v>59.68</v>
      </c>
      <c r="C7" s="14">
        <v>80.650000000000006</v>
      </c>
      <c r="D7" s="14">
        <v>4</v>
      </c>
      <c r="E7" s="15" t="s">
        <v>115</v>
      </c>
      <c r="F7" s="15" t="s">
        <v>122</v>
      </c>
      <c r="G7" s="15"/>
      <c r="H7" s="15"/>
      <c r="I7" s="12" t="s">
        <v>150</v>
      </c>
      <c r="J7" s="18" t="s">
        <v>169</v>
      </c>
      <c r="K7" s="12"/>
    </row>
    <row r="8" spans="1:11" ht="17">
      <c r="A8" s="12" t="s">
        <v>68</v>
      </c>
      <c r="B8" s="14">
        <v>52.28</v>
      </c>
      <c r="C8" s="14">
        <v>78.63</v>
      </c>
      <c r="D8" s="14">
        <v>4</v>
      </c>
      <c r="E8" s="15" t="s">
        <v>115</v>
      </c>
      <c r="F8" s="15" t="s">
        <v>121</v>
      </c>
      <c r="G8" s="15"/>
      <c r="H8" s="15"/>
      <c r="I8" s="12" t="s">
        <v>150</v>
      </c>
      <c r="J8" s="18" t="s">
        <v>169</v>
      </c>
      <c r="K8" s="12"/>
    </row>
    <row r="9" spans="1:11" ht="17">
      <c r="A9" s="12" t="s">
        <v>8</v>
      </c>
      <c r="B9" s="14">
        <v>67.11</v>
      </c>
      <c r="C9" s="14">
        <v>71.010000000000005</v>
      </c>
      <c r="D9" s="14">
        <v>4</v>
      </c>
      <c r="E9" s="15" t="s">
        <v>115</v>
      </c>
      <c r="F9" s="15" t="s">
        <v>118</v>
      </c>
      <c r="G9" s="15"/>
      <c r="H9" s="15"/>
      <c r="I9" s="12" t="s">
        <v>150</v>
      </c>
      <c r="J9" s="18" t="s">
        <v>169</v>
      </c>
      <c r="K9" s="12"/>
    </row>
    <row r="10" spans="1:11" ht="17">
      <c r="A10" s="12" t="s">
        <v>76</v>
      </c>
      <c r="B10" s="14">
        <v>86.23</v>
      </c>
      <c r="C10" s="14">
        <v>81.69</v>
      </c>
      <c r="D10" s="14">
        <v>4</v>
      </c>
      <c r="E10" s="15" t="s">
        <v>115</v>
      </c>
      <c r="F10" s="15" t="s">
        <v>120</v>
      </c>
      <c r="G10" s="15"/>
      <c r="H10" s="15"/>
      <c r="I10" s="12" t="s">
        <v>150</v>
      </c>
      <c r="J10" s="18" t="s">
        <v>169</v>
      </c>
      <c r="K10" s="12"/>
    </row>
    <row r="11" spans="1:11" ht="17">
      <c r="A11" s="12" t="s">
        <v>59</v>
      </c>
      <c r="B11" s="16">
        <v>24.5</v>
      </c>
      <c r="C11" s="16">
        <v>35</v>
      </c>
      <c r="D11" s="16">
        <v>3</v>
      </c>
      <c r="E11" s="15" t="s">
        <v>116</v>
      </c>
      <c r="F11" s="15" t="s">
        <v>118</v>
      </c>
      <c r="G11" s="15"/>
      <c r="H11" s="15"/>
      <c r="I11" s="12" t="s">
        <v>150</v>
      </c>
      <c r="J11" s="18" t="s">
        <v>169</v>
      </c>
      <c r="K11" s="12"/>
    </row>
    <row r="12" spans="1:11" ht="17">
      <c r="A12" s="12" t="s">
        <v>4</v>
      </c>
      <c r="B12" s="16">
        <v>18.329999999999998</v>
      </c>
      <c r="C12" s="16">
        <v>83.33</v>
      </c>
      <c r="D12" s="16">
        <v>3</v>
      </c>
      <c r="E12" s="15" t="s">
        <v>116</v>
      </c>
      <c r="F12" s="15" t="s">
        <v>121</v>
      </c>
      <c r="G12" s="15"/>
      <c r="H12" s="15"/>
      <c r="I12" s="12" t="s">
        <v>150</v>
      </c>
      <c r="J12" s="18" t="s">
        <v>169</v>
      </c>
      <c r="K12" s="12"/>
    </row>
    <row r="13" spans="1:11" ht="17">
      <c r="A13" s="12" t="s">
        <v>13</v>
      </c>
      <c r="B13" s="16">
        <v>24.19</v>
      </c>
      <c r="C13" s="16">
        <v>48.39</v>
      </c>
      <c r="D13" s="16">
        <v>3</v>
      </c>
      <c r="E13" s="15" t="s">
        <v>115</v>
      </c>
      <c r="F13" s="15" t="s">
        <v>118</v>
      </c>
      <c r="G13" s="15"/>
      <c r="H13" s="15"/>
      <c r="I13" s="12" t="s">
        <v>150</v>
      </c>
      <c r="J13" s="18" t="s">
        <v>169</v>
      </c>
      <c r="K13" s="12"/>
    </row>
    <row r="14" spans="1:11" ht="17">
      <c r="A14" s="12" t="s">
        <v>15</v>
      </c>
      <c r="B14" s="16">
        <v>29.44</v>
      </c>
      <c r="C14" s="16">
        <v>35.200000000000003</v>
      </c>
      <c r="D14" s="16">
        <v>3</v>
      </c>
      <c r="E14" s="15" t="s">
        <v>115</v>
      </c>
      <c r="F14" s="15" t="s">
        <v>120</v>
      </c>
      <c r="G14" s="15"/>
      <c r="H14" s="15"/>
      <c r="I14" s="12" t="s">
        <v>150</v>
      </c>
      <c r="J14" s="18" t="s">
        <v>169</v>
      </c>
      <c r="K14" s="12"/>
    </row>
    <row r="15" spans="1:11" ht="17">
      <c r="A15" s="12" t="s">
        <v>74</v>
      </c>
      <c r="B15" s="16">
        <v>1.42</v>
      </c>
      <c r="C15" s="16">
        <v>70.92</v>
      </c>
      <c r="D15" s="16">
        <v>3</v>
      </c>
      <c r="E15" s="15" t="s">
        <v>116</v>
      </c>
      <c r="F15" s="15" t="s">
        <v>120</v>
      </c>
      <c r="G15" s="15"/>
      <c r="H15" s="15"/>
      <c r="I15" s="12" t="s">
        <v>150</v>
      </c>
      <c r="J15" s="18" t="s">
        <v>169</v>
      </c>
      <c r="K15" s="12"/>
    </row>
    <row r="16" spans="1:11" ht="17">
      <c r="A16" s="12" t="s">
        <v>54</v>
      </c>
      <c r="B16" s="16">
        <v>0</v>
      </c>
      <c r="C16" s="16">
        <v>37.549999999999997</v>
      </c>
      <c r="D16" s="16">
        <v>3</v>
      </c>
      <c r="E16" s="15" t="s">
        <v>115</v>
      </c>
      <c r="F16" s="15" t="s">
        <v>121</v>
      </c>
      <c r="G16" s="15"/>
      <c r="H16" s="15"/>
      <c r="I16" s="12" t="s">
        <v>150</v>
      </c>
      <c r="J16" s="18" t="s">
        <v>169</v>
      </c>
      <c r="K16" s="12"/>
    </row>
    <row r="17" spans="1:11" ht="17">
      <c r="A17" s="12" t="s">
        <v>9</v>
      </c>
      <c r="B17" s="16">
        <v>47.12</v>
      </c>
      <c r="C17" s="16">
        <v>70.680000000000007</v>
      </c>
      <c r="D17" s="16">
        <v>3</v>
      </c>
      <c r="E17" s="15" t="s">
        <v>115</v>
      </c>
      <c r="F17" s="15" t="s">
        <v>121</v>
      </c>
      <c r="G17" s="15"/>
      <c r="H17" s="15"/>
      <c r="I17" s="12" t="s">
        <v>150</v>
      </c>
      <c r="J17" s="18" t="s">
        <v>169</v>
      </c>
      <c r="K17" s="12"/>
    </row>
    <row r="18" spans="1:11" ht="17">
      <c r="A18" s="12" t="s">
        <v>22</v>
      </c>
      <c r="B18" s="16">
        <v>5.09</v>
      </c>
      <c r="C18" s="16">
        <v>90</v>
      </c>
      <c r="D18" s="16">
        <v>3</v>
      </c>
      <c r="E18" s="15" t="s">
        <v>116</v>
      </c>
      <c r="F18" s="15" t="s">
        <v>122</v>
      </c>
      <c r="G18" s="15"/>
      <c r="H18" s="15"/>
      <c r="I18" s="12" t="s">
        <v>150</v>
      </c>
      <c r="J18" s="18" t="s">
        <v>169</v>
      </c>
      <c r="K18" s="12"/>
    </row>
    <row r="19" spans="1:11" ht="17">
      <c r="A19" s="12" t="s">
        <v>77</v>
      </c>
      <c r="B19" s="16">
        <v>36.880000000000003</v>
      </c>
      <c r="C19" s="16">
        <v>73.75</v>
      </c>
      <c r="D19" s="16">
        <v>3</v>
      </c>
      <c r="E19" s="15" t="s">
        <v>115</v>
      </c>
      <c r="F19" s="15" t="s">
        <v>118</v>
      </c>
      <c r="G19" s="15"/>
      <c r="H19" s="15"/>
      <c r="I19" s="12" t="s">
        <v>150</v>
      </c>
      <c r="J19" s="18" t="s">
        <v>169</v>
      </c>
      <c r="K19" s="12"/>
    </row>
    <row r="20" spans="1:11" ht="17">
      <c r="A20" s="12" t="s">
        <v>2</v>
      </c>
      <c r="B20" s="16">
        <v>33.33</v>
      </c>
      <c r="C20" s="16">
        <v>33.33</v>
      </c>
      <c r="D20" s="16">
        <v>3</v>
      </c>
      <c r="E20" s="15" t="s">
        <v>115</v>
      </c>
      <c r="F20" s="15" t="s">
        <v>118</v>
      </c>
      <c r="G20" s="15"/>
      <c r="H20" s="15"/>
      <c r="I20" s="12" t="s">
        <v>150</v>
      </c>
      <c r="J20" s="18" t="s">
        <v>169</v>
      </c>
      <c r="K20" s="12"/>
    </row>
    <row r="21" spans="1:11" ht="17">
      <c r="A21" s="12" t="s">
        <v>78</v>
      </c>
      <c r="B21" s="16">
        <v>27.05</v>
      </c>
      <c r="C21" s="16">
        <v>80.53</v>
      </c>
      <c r="D21" s="16">
        <v>3</v>
      </c>
      <c r="E21" s="15" t="s">
        <v>115</v>
      </c>
      <c r="F21" s="15" t="s">
        <v>118</v>
      </c>
      <c r="G21" s="15"/>
      <c r="H21" s="15"/>
      <c r="I21" s="12" t="s">
        <v>150</v>
      </c>
      <c r="J21" s="18" t="s">
        <v>169</v>
      </c>
      <c r="K21" s="12"/>
    </row>
    <row r="22" spans="1:11" ht="17">
      <c r="A22" s="12" t="s">
        <v>17</v>
      </c>
      <c r="B22" s="16">
        <v>0</v>
      </c>
      <c r="C22" s="16">
        <v>59.34</v>
      </c>
      <c r="D22" s="16">
        <v>3</v>
      </c>
      <c r="E22" s="13" t="s">
        <v>114</v>
      </c>
      <c r="F22" s="13" t="s">
        <v>121</v>
      </c>
      <c r="G22" s="13"/>
      <c r="H22" s="13"/>
      <c r="I22" s="12" t="s">
        <v>150</v>
      </c>
      <c r="J22" s="18" t="s">
        <v>169</v>
      </c>
      <c r="K22" s="12"/>
    </row>
    <row r="23" spans="1:11" ht="17">
      <c r="A23" s="12" t="s">
        <v>81</v>
      </c>
      <c r="B23" s="17">
        <v>50</v>
      </c>
      <c r="C23" s="17">
        <v>50</v>
      </c>
      <c r="D23" s="17">
        <v>3</v>
      </c>
      <c r="E23" s="15" t="s">
        <v>115</v>
      </c>
      <c r="F23" s="15" t="s">
        <v>121</v>
      </c>
      <c r="G23" s="15"/>
      <c r="H23" s="15"/>
      <c r="I23" s="12" t="s">
        <v>152</v>
      </c>
      <c r="J23" s="18" t="s">
        <v>153</v>
      </c>
      <c r="K23" s="12"/>
    </row>
    <row r="24" spans="1:11" ht="17">
      <c r="A24" s="12" t="s">
        <v>36</v>
      </c>
      <c r="B24" s="15">
        <v>1.97</v>
      </c>
      <c r="C24" s="15">
        <v>4.0599999999999996</v>
      </c>
      <c r="D24" s="15">
        <v>2</v>
      </c>
      <c r="E24" s="15" t="s">
        <v>115</v>
      </c>
      <c r="F24" s="15" t="s">
        <v>120</v>
      </c>
      <c r="G24" s="15"/>
      <c r="H24" s="15"/>
      <c r="I24" s="12" t="s">
        <v>150</v>
      </c>
      <c r="J24" s="18" t="s">
        <v>169</v>
      </c>
      <c r="K24" s="12"/>
    </row>
    <row r="25" spans="1:11" ht="17">
      <c r="A25" s="12" t="s">
        <v>12</v>
      </c>
      <c r="B25" s="15">
        <v>3.78</v>
      </c>
      <c r="C25" s="15">
        <v>0</v>
      </c>
      <c r="D25" s="15">
        <v>2</v>
      </c>
      <c r="E25" s="15" t="s">
        <v>116</v>
      </c>
      <c r="F25" s="15" t="s">
        <v>118</v>
      </c>
      <c r="G25" s="15"/>
      <c r="H25" s="15"/>
      <c r="I25" s="12" t="s">
        <v>150</v>
      </c>
      <c r="J25" s="18" t="s">
        <v>169</v>
      </c>
      <c r="K25" s="12"/>
    </row>
    <row r="26" spans="1:11" ht="17">
      <c r="A26" s="12" t="s">
        <v>43</v>
      </c>
      <c r="B26" s="15" t="s">
        <v>107</v>
      </c>
      <c r="C26" s="15" t="s">
        <v>107</v>
      </c>
      <c r="D26" s="15">
        <v>2</v>
      </c>
      <c r="E26" s="15" t="s">
        <v>115</v>
      </c>
      <c r="F26" s="15" t="s">
        <v>120</v>
      </c>
      <c r="G26" s="15"/>
      <c r="H26" s="15"/>
      <c r="I26" s="12" t="s">
        <v>150</v>
      </c>
      <c r="J26" s="18" t="s">
        <v>169</v>
      </c>
      <c r="K26" s="12"/>
    </row>
    <row r="27" spans="1:11" ht="17">
      <c r="A27" s="12" t="s">
        <v>30</v>
      </c>
      <c r="B27" s="15">
        <v>3.27</v>
      </c>
      <c r="C27" s="15">
        <v>20</v>
      </c>
      <c r="D27" s="15">
        <v>2</v>
      </c>
      <c r="E27" s="15" t="s">
        <v>115</v>
      </c>
      <c r="F27" s="15" t="s">
        <v>121</v>
      </c>
      <c r="G27" s="15"/>
      <c r="H27" s="15"/>
      <c r="I27" s="12" t="s">
        <v>150</v>
      </c>
      <c r="J27" s="18" t="s">
        <v>169</v>
      </c>
      <c r="K27" s="12"/>
    </row>
    <row r="28" spans="1:11" ht="17">
      <c r="A28" s="12" t="s">
        <v>40</v>
      </c>
      <c r="B28" s="15">
        <v>9.7100000000000009</v>
      </c>
      <c r="C28" s="15">
        <v>19.420000000000002</v>
      </c>
      <c r="D28" s="15">
        <v>2</v>
      </c>
      <c r="E28" s="15" t="s">
        <v>115</v>
      </c>
      <c r="F28" s="15" t="s">
        <v>120</v>
      </c>
      <c r="G28" s="15"/>
      <c r="H28" s="15"/>
      <c r="I28" s="12" t="s">
        <v>150</v>
      </c>
      <c r="J28" s="18" t="s">
        <v>169</v>
      </c>
      <c r="K28" s="12"/>
    </row>
    <row r="29" spans="1:11" ht="17">
      <c r="A29" s="12" t="s">
        <v>37</v>
      </c>
      <c r="B29" s="15">
        <v>3.3</v>
      </c>
      <c r="C29" s="15">
        <v>4.75</v>
      </c>
      <c r="D29" s="15">
        <v>2</v>
      </c>
      <c r="E29" s="15" t="s">
        <v>115</v>
      </c>
      <c r="F29" s="15" t="s">
        <v>118</v>
      </c>
      <c r="G29" s="15"/>
      <c r="H29" s="15"/>
      <c r="I29" s="12" t="s">
        <v>150</v>
      </c>
      <c r="J29" s="18" t="s">
        <v>169</v>
      </c>
      <c r="K29" s="12"/>
    </row>
    <row r="30" spans="1:11" ht="17">
      <c r="A30" s="12" t="s">
        <v>10</v>
      </c>
      <c r="B30" s="15" t="s">
        <v>107</v>
      </c>
      <c r="C30" s="15" t="s">
        <v>107</v>
      </c>
      <c r="D30" s="15">
        <v>2</v>
      </c>
      <c r="E30" s="13" t="s">
        <v>114</v>
      </c>
      <c r="F30" s="13" t="s">
        <v>120</v>
      </c>
      <c r="G30" s="13"/>
      <c r="H30" s="13"/>
      <c r="I30" s="12" t="s">
        <v>150</v>
      </c>
      <c r="J30" s="18" t="s">
        <v>169</v>
      </c>
      <c r="K30" s="12"/>
    </row>
    <row r="31" spans="1:11" ht="17">
      <c r="A31" s="12" t="s">
        <v>63</v>
      </c>
      <c r="B31" s="15">
        <v>7.23</v>
      </c>
      <c r="C31" s="15">
        <v>0</v>
      </c>
      <c r="D31" s="15">
        <v>2</v>
      </c>
      <c r="E31" s="15" t="s">
        <v>115</v>
      </c>
      <c r="F31" s="15" t="s">
        <v>118</v>
      </c>
      <c r="G31" s="15"/>
      <c r="H31" s="15"/>
      <c r="I31" s="12" t="s">
        <v>150</v>
      </c>
      <c r="J31" s="18" t="s">
        <v>169</v>
      </c>
      <c r="K31" s="12"/>
    </row>
    <row r="32" spans="1:11" ht="17">
      <c r="A32" s="12" t="s">
        <v>64</v>
      </c>
      <c r="B32" s="15">
        <v>15</v>
      </c>
      <c r="C32" s="15">
        <v>15</v>
      </c>
      <c r="D32" s="15">
        <v>2</v>
      </c>
      <c r="E32" s="15" t="s">
        <v>115</v>
      </c>
      <c r="F32" s="15" t="s">
        <v>120</v>
      </c>
      <c r="G32" s="15"/>
      <c r="H32" s="15"/>
      <c r="I32" s="12" t="s">
        <v>150</v>
      </c>
      <c r="J32" s="18" t="s">
        <v>169</v>
      </c>
      <c r="K32" s="12"/>
    </row>
    <row r="33" spans="1:11" ht="17">
      <c r="A33" s="12" t="s">
        <v>66</v>
      </c>
      <c r="B33" s="15">
        <v>7.13</v>
      </c>
      <c r="C33" s="15">
        <v>11.88</v>
      </c>
      <c r="D33" s="15">
        <v>2</v>
      </c>
      <c r="E33" s="15" t="s">
        <v>115</v>
      </c>
      <c r="F33" s="15" t="s">
        <v>118</v>
      </c>
      <c r="G33" s="15"/>
      <c r="H33" s="15"/>
      <c r="I33" s="12" t="s">
        <v>150</v>
      </c>
      <c r="J33" s="18" t="s">
        <v>169</v>
      </c>
      <c r="K33" s="12"/>
    </row>
    <row r="34" spans="1:11" ht="17">
      <c r="A34" s="12" t="s">
        <v>70</v>
      </c>
      <c r="B34" s="15">
        <v>11.73</v>
      </c>
      <c r="C34" s="15">
        <v>23.33</v>
      </c>
      <c r="D34" s="15">
        <v>2</v>
      </c>
      <c r="E34" s="13" t="s">
        <v>114</v>
      </c>
      <c r="F34" s="13" t="s">
        <v>118</v>
      </c>
      <c r="G34" s="13"/>
      <c r="H34" s="13" t="s">
        <v>124</v>
      </c>
      <c r="I34" s="12" t="s">
        <v>150</v>
      </c>
      <c r="J34" s="18" t="s">
        <v>169</v>
      </c>
      <c r="K34" s="12"/>
    </row>
    <row r="35" spans="1:11" ht="17">
      <c r="A35" s="12" t="s">
        <v>72</v>
      </c>
      <c r="B35" s="15" t="s">
        <v>107</v>
      </c>
      <c r="C35" s="15" t="s">
        <v>107</v>
      </c>
      <c r="D35" s="15">
        <v>2</v>
      </c>
      <c r="E35" s="13" t="s">
        <v>114</v>
      </c>
      <c r="F35" s="13" t="s">
        <v>118</v>
      </c>
      <c r="G35" s="13"/>
      <c r="H35" s="13"/>
      <c r="I35" s="12" t="s">
        <v>150</v>
      </c>
      <c r="J35" s="18" t="s">
        <v>169</v>
      </c>
      <c r="K35" s="12"/>
    </row>
    <row r="36" spans="1:11" ht="17">
      <c r="A36" s="12" t="s">
        <v>69</v>
      </c>
      <c r="B36" s="15">
        <v>13.78</v>
      </c>
      <c r="C36" s="15">
        <v>20.65</v>
      </c>
      <c r="D36" s="15">
        <v>2</v>
      </c>
      <c r="E36" s="15" t="s">
        <v>115</v>
      </c>
      <c r="F36" s="15" t="s">
        <v>121</v>
      </c>
      <c r="G36" s="15"/>
      <c r="H36" s="15"/>
      <c r="I36" s="12" t="s">
        <v>150</v>
      </c>
      <c r="J36" s="18" t="s">
        <v>169</v>
      </c>
      <c r="K36" s="12"/>
    </row>
    <row r="37" spans="1:11" ht="17">
      <c r="A37" s="12" t="s">
        <v>5</v>
      </c>
      <c r="B37" s="15">
        <v>5.71</v>
      </c>
      <c r="C37" s="15">
        <v>9.7100000000000009</v>
      </c>
      <c r="D37" s="15">
        <v>2</v>
      </c>
      <c r="E37" s="13" t="s">
        <v>114</v>
      </c>
      <c r="F37" s="13" t="s">
        <v>118</v>
      </c>
      <c r="G37" s="13"/>
      <c r="H37" s="13"/>
      <c r="I37" s="12" t="s">
        <v>150</v>
      </c>
      <c r="J37" s="18" t="s">
        <v>169</v>
      </c>
      <c r="K37" s="12"/>
    </row>
    <row r="38" spans="1:11" ht="17">
      <c r="A38" s="12" t="s">
        <v>35</v>
      </c>
      <c r="B38" s="15">
        <v>3.26</v>
      </c>
      <c r="C38" s="15">
        <v>4.6500000000000004</v>
      </c>
      <c r="D38" s="15">
        <v>2</v>
      </c>
      <c r="E38" s="15" t="s">
        <v>115</v>
      </c>
      <c r="F38" s="15" t="s">
        <v>120</v>
      </c>
      <c r="G38" s="15"/>
      <c r="H38" s="15"/>
      <c r="I38" s="12" t="s">
        <v>150</v>
      </c>
      <c r="J38" s="18" t="s">
        <v>169</v>
      </c>
      <c r="K38" s="12"/>
    </row>
    <row r="39" spans="1:11" ht="17">
      <c r="A39" s="12" t="s">
        <v>55</v>
      </c>
      <c r="B39" s="15">
        <v>2</v>
      </c>
      <c r="C39" s="15">
        <v>3</v>
      </c>
      <c r="D39" s="15">
        <v>2</v>
      </c>
      <c r="E39" s="15" t="s">
        <v>116</v>
      </c>
      <c r="F39" s="15" t="s">
        <v>118</v>
      </c>
      <c r="G39" s="15"/>
      <c r="H39" s="15"/>
      <c r="I39" s="12" t="s">
        <v>150</v>
      </c>
      <c r="J39" s="18" t="s">
        <v>169</v>
      </c>
      <c r="K39" s="12"/>
    </row>
    <row r="40" spans="1:11" ht="17">
      <c r="A40" s="12" t="s">
        <v>11</v>
      </c>
      <c r="B40" s="15">
        <v>9.76</v>
      </c>
      <c r="C40" s="15">
        <v>14.63</v>
      </c>
      <c r="D40" s="15">
        <v>2</v>
      </c>
      <c r="E40" s="15" t="s">
        <v>116</v>
      </c>
      <c r="F40" s="15" t="s">
        <v>120</v>
      </c>
      <c r="G40" s="15"/>
      <c r="H40" s="15"/>
      <c r="I40" s="12" t="s">
        <v>150</v>
      </c>
      <c r="J40" s="18" t="s">
        <v>169</v>
      </c>
      <c r="K40" s="12"/>
    </row>
    <row r="41" spans="1:11" ht="17">
      <c r="A41" s="12" t="s">
        <v>39</v>
      </c>
      <c r="B41" s="15">
        <v>2.4900000000000002</v>
      </c>
      <c r="C41" s="15">
        <v>4.2</v>
      </c>
      <c r="D41" s="15">
        <v>2</v>
      </c>
      <c r="E41" s="15" t="s">
        <v>115</v>
      </c>
      <c r="F41" s="15" t="s">
        <v>118</v>
      </c>
      <c r="G41" s="15"/>
      <c r="H41" s="15"/>
      <c r="I41" s="12" t="s">
        <v>150</v>
      </c>
      <c r="J41" s="18" t="s">
        <v>169</v>
      </c>
      <c r="K41" s="12"/>
    </row>
    <row r="42" spans="1:11" ht="17">
      <c r="A42" s="12" t="s">
        <v>20</v>
      </c>
      <c r="B42" s="15">
        <v>2.46</v>
      </c>
      <c r="C42" s="15">
        <v>2.65</v>
      </c>
      <c r="D42" s="15">
        <v>2</v>
      </c>
      <c r="E42" s="15" t="s">
        <v>115</v>
      </c>
      <c r="F42" s="15" t="s">
        <v>121</v>
      </c>
      <c r="G42" s="15"/>
      <c r="H42" s="15"/>
      <c r="I42" s="12" t="s">
        <v>150</v>
      </c>
      <c r="J42" s="18" t="s">
        <v>169</v>
      </c>
      <c r="K42" s="12"/>
    </row>
    <row r="43" spans="1:11" ht="17">
      <c r="A43" s="12" t="s">
        <v>45</v>
      </c>
      <c r="B43" s="15">
        <v>0.01</v>
      </c>
      <c r="C43" s="15">
        <v>0.01</v>
      </c>
      <c r="D43" s="15">
        <v>2</v>
      </c>
      <c r="E43" s="15" t="s">
        <v>115</v>
      </c>
      <c r="F43" s="15" t="s">
        <v>120</v>
      </c>
      <c r="G43" s="15"/>
      <c r="H43" s="15"/>
      <c r="I43" s="12" t="s">
        <v>150</v>
      </c>
      <c r="J43" s="18" t="s">
        <v>169</v>
      </c>
      <c r="K43" s="12"/>
    </row>
    <row r="44" spans="1:11" ht="17">
      <c r="A44" s="12" t="s">
        <v>14</v>
      </c>
      <c r="B44" s="15">
        <v>7.83</v>
      </c>
      <c r="C44" s="15">
        <v>11.75</v>
      </c>
      <c r="D44" s="15">
        <v>2</v>
      </c>
      <c r="E44" s="15" t="s">
        <v>115</v>
      </c>
      <c r="F44" s="15" t="s">
        <v>121</v>
      </c>
      <c r="G44" s="15"/>
      <c r="H44" s="15"/>
      <c r="I44" s="12" t="s">
        <v>150</v>
      </c>
      <c r="J44" s="18" t="s">
        <v>169</v>
      </c>
      <c r="K44" s="12"/>
    </row>
    <row r="45" spans="1:11" ht="17">
      <c r="A45" s="12" t="s">
        <v>32</v>
      </c>
      <c r="B45" s="15">
        <v>7</v>
      </c>
      <c r="C45" s="15">
        <v>7.49</v>
      </c>
      <c r="D45" s="15">
        <v>2</v>
      </c>
      <c r="E45" s="15" t="s">
        <v>115</v>
      </c>
      <c r="F45" s="15" t="s">
        <v>118</v>
      </c>
      <c r="G45" s="15"/>
      <c r="H45" s="15"/>
      <c r="I45" s="12" t="s">
        <v>150</v>
      </c>
      <c r="J45" s="18" t="s">
        <v>169</v>
      </c>
      <c r="K45" s="12"/>
    </row>
    <row r="46" spans="1:11" ht="17">
      <c r="A46" s="12" t="s">
        <v>16</v>
      </c>
      <c r="B46" s="15">
        <v>5.44</v>
      </c>
      <c r="C46" s="15">
        <v>6.08</v>
      </c>
      <c r="D46" s="15">
        <v>2</v>
      </c>
      <c r="E46" s="15" t="s">
        <v>115</v>
      </c>
      <c r="F46" s="15" t="s">
        <v>121</v>
      </c>
      <c r="G46" s="15"/>
      <c r="H46" s="15"/>
      <c r="I46" s="12" t="s">
        <v>150</v>
      </c>
      <c r="J46" s="18" t="s">
        <v>169</v>
      </c>
      <c r="K46" s="12"/>
    </row>
    <row r="47" spans="1:11" ht="17">
      <c r="A47" s="12" t="s">
        <v>28</v>
      </c>
      <c r="B47" s="15">
        <v>0.71</v>
      </c>
      <c r="C47" s="15">
        <v>2.41</v>
      </c>
      <c r="D47" s="15">
        <v>2</v>
      </c>
      <c r="E47" s="13" t="s">
        <v>117</v>
      </c>
      <c r="F47" s="13" t="s">
        <v>118</v>
      </c>
      <c r="G47" s="13" t="s">
        <v>124</v>
      </c>
      <c r="H47" s="13" t="s">
        <v>123</v>
      </c>
      <c r="I47" s="12" t="s">
        <v>150</v>
      </c>
      <c r="J47" s="18" t="s">
        <v>169</v>
      </c>
      <c r="K47" s="12"/>
    </row>
    <row r="48" spans="1:11" ht="17">
      <c r="A48" s="12" t="s">
        <v>29</v>
      </c>
      <c r="B48" s="15" t="s">
        <v>107</v>
      </c>
      <c r="C48" s="15" t="s">
        <v>107</v>
      </c>
      <c r="D48" s="15">
        <v>2</v>
      </c>
      <c r="E48" s="15" t="s">
        <v>115</v>
      </c>
      <c r="F48" s="15" t="s">
        <v>122</v>
      </c>
      <c r="G48" s="15"/>
      <c r="H48" s="15"/>
      <c r="I48" s="12" t="s">
        <v>150</v>
      </c>
      <c r="J48" s="18" t="s">
        <v>169</v>
      </c>
      <c r="K48" s="12"/>
    </row>
    <row r="49" spans="1:11" ht="17">
      <c r="A49" s="12" t="s">
        <v>26</v>
      </c>
      <c r="B49" s="15">
        <v>7.58</v>
      </c>
      <c r="C49" s="15">
        <v>8.83</v>
      </c>
      <c r="D49" s="15">
        <v>2</v>
      </c>
      <c r="E49" s="13" t="s">
        <v>114</v>
      </c>
      <c r="F49" s="13" t="s">
        <v>118</v>
      </c>
      <c r="G49" s="13"/>
      <c r="H49" s="13"/>
      <c r="I49" s="12" t="s">
        <v>150</v>
      </c>
      <c r="J49" s="18" t="s">
        <v>169</v>
      </c>
      <c r="K49" s="12"/>
    </row>
    <row r="50" spans="1:11" ht="17">
      <c r="A50" s="12" t="s">
        <v>79</v>
      </c>
      <c r="B50" s="15">
        <v>6.99</v>
      </c>
      <c r="C50" s="15">
        <v>20.82</v>
      </c>
      <c r="D50" s="15">
        <v>2</v>
      </c>
      <c r="E50" s="15" t="s">
        <v>115</v>
      </c>
      <c r="F50" s="15" t="s">
        <v>118</v>
      </c>
      <c r="G50" s="15"/>
      <c r="H50" s="15"/>
      <c r="I50" s="12" t="s">
        <v>150</v>
      </c>
      <c r="J50" s="18" t="s">
        <v>169</v>
      </c>
      <c r="K50" s="12"/>
    </row>
    <row r="51" spans="1:11" ht="17">
      <c r="A51" s="12" t="s">
        <v>80</v>
      </c>
      <c r="B51" s="15">
        <v>0.74</v>
      </c>
      <c r="C51" s="15">
        <v>15.88</v>
      </c>
      <c r="D51" s="15">
        <v>2</v>
      </c>
      <c r="E51" s="15" t="s">
        <v>116</v>
      </c>
      <c r="F51" s="15" t="s">
        <v>118</v>
      </c>
      <c r="G51" s="15"/>
      <c r="H51" s="15"/>
      <c r="I51" s="12" t="s">
        <v>150</v>
      </c>
      <c r="J51" s="18" t="s">
        <v>169</v>
      </c>
      <c r="K51" s="12"/>
    </row>
    <row r="52" spans="1:11" ht="17">
      <c r="A52" s="12" t="s">
        <v>82</v>
      </c>
      <c r="B52" s="15">
        <v>2.96</v>
      </c>
      <c r="C52" s="15">
        <v>6.75</v>
      </c>
      <c r="D52" s="15">
        <v>2</v>
      </c>
      <c r="E52" s="15" t="s">
        <v>115</v>
      </c>
      <c r="F52" s="15" t="s">
        <v>121</v>
      </c>
      <c r="G52" s="15"/>
      <c r="H52" s="15"/>
      <c r="I52" s="12" t="s">
        <v>150</v>
      </c>
      <c r="J52" s="18" t="s">
        <v>169</v>
      </c>
      <c r="K52" s="12" t="s">
        <v>170</v>
      </c>
    </row>
    <row r="53" spans="1:11" ht="17">
      <c r="A53" s="12" t="s">
        <v>84</v>
      </c>
      <c r="B53" s="15">
        <v>0.38</v>
      </c>
      <c r="C53" s="15">
        <v>1.92</v>
      </c>
      <c r="D53" s="15">
        <v>2</v>
      </c>
      <c r="E53" s="15" t="s">
        <v>115</v>
      </c>
      <c r="F53" s="15" t="s">
        <v>121</v>
      </c>
      <c r="G53" s="15"/>
      <c r="H53" s="15"/>
      <c r="I53" s="12" t="s">
        <v>150</v>
      </c>
      <c r="J53" s="18" t="s">
        <v>169</v>
      </c>
      <c r="K53" s="12"/>
    </row>
    <row r="54" spans="1:11" ht="17">
      <c r="A54" s="12" t="s">
        <v>85</v>
      </c>
      <c r="B54" s="15">
        <v>0.05</v>
      </c>
      <c r="C54" s="15">
        <v>1.61</v>
      </c>
      <c r="D54" s="15">
        <v>2</v>
      </c>
      <c r="E54" s="15" t="s">
        <v>115</v>
      </c>
      <c r="F54" s="15" t="s">
        <v>122</v>
      </c>
      <c r="G54" s="15"/>
      <c r="H54" s="15"/>
      <c r="I54" s="12" t="s">
        <v>150</v>
      </c>
      <c r="J54" s="18" t="s">
        <v>169</v>
      </c>
      <c r="K54" s="12"/>
    </row>
    <row r="55" spans="1:11" ht="17">
      <c r="A55" s="12" t="s">
        <v>86</v>
      </c>
      <c r="B55" s="15">
        <v>1.27</v>
      </c>
      <c r="C55" s="15">
        <v>1.91</v>
      </c>
      <c r="D55" s="15">
        <v>2</v>
      </c>
      <c r="E55" s="15" t="s">
        <v>115</v>
      </c>
      <c r="F55" s="15" t="s">
        <v>118</v>
      </c>
      <c r="G55" s="15"/>
      <c r="H55" s="15"/>
      <c r="I55" s="12" t="s">
        <v>150</v>
      </c>
      <c r="J55" s="18" t="s">
        <v>169</v>
      </c>
      <c r="K55" s="12"/>
    </row>
    <row r="56" spans="1:11" ht="17">
      <c r="A56" s="12" t="s">
        <v>88</v>
      </c>
      <c r="B56" s="15">
        <v>0.4</v>
      </c>
      <c r="C56" s="15">
        <v>19.260000000000002</v>
      </c>
      <c r="D56" s="15">
        <v>2</v>
      </c>
      <c r="E56" s="13" t="s">
        <v>115</v>
      </c>
      <c r="F56" s="13" t="s">
        <v>118</v>
      </c>
      <c r="G56" s="13" t="s">
        <v>123</v>
      </c>
      <c r="H56" s="13" t="s">
        <v>123</v>
      </c>
      <c r="I56" s="12" t="s">
        <v>150</v>
      </c>
      <c r="J56" s="18" t="s">
        <v>169</v>
      </c>
      <c r="K56" s="12"/>
    </row>
    <row r="57" spans="1:11" ht="17">
      <c r="A57" s="12" t="s">
        <v>90</v>
      </c>
      <c r="B57" s="15">
        <v>12</v>
      </c>
      <c r="C57" s="15">
        <v>12</v>
      </c>
      <c r="D57" s="15">
        <v>2</v>
      </c>
      <c r="E57" s="13" t="s">
        <v>114</v>
      </c>
      <c r="F57" s="13" t="s">
        <v>121</v>
      </c>
      <c r="G57" s="13" t="s">
        <v>123</v>
      </c>
      <c r="H57" s="13"/>
      <c r="I57" s="12" t="s">
        <v>150</v>
      </c>
      <c r="J57" s="18" t="s">
        <v>169</v>
      </c>
      <c r="K57" s="12"/>
    </row>
    <row r="58" spans="1:11" ht="17">
      <c r="A58" s="12" t="s">
        <v>52</v>
      </c>
      <c r="B58" s="15">
        <v>1.21</v>
      </c>
      <c r="C58" s="15">
        <v>40.85</v>
      </c>
      <c r="D58" s="15">
        <v>2</v>
      </c>
      <c r="E58" s="15" t="s">
        <v>115</v>
      </c>
      <c r="F58" s="15" t="s">
        <v>122</v>
      </c>
      <c r="G58" s="15"/>
      <c r="H58" s="15"/>
      <c r="I58" s="12" t="s">
        <v>150</v>
      </c>
      <c r="J58" s="18" t="s">
        <v>169</v>
      </c>
      <c r="K58" s="12"/>
    </row>
    <row r="59" spans="1:11" ht="17">
      <c r="A59" s="12" t="s">
        <v>91</v>
      </c>
      <c r="B59" s="15">
        <v>1.06</v>
      </c>
      <c r="C59" s="15">
        <v>1.06</v>
      </c>
      <c r="D59" s="15">
        <v>2</v>
      </c>
      <c r="E59" s="15" t="s">
        <v>115</v>
      </c>
      <c r="F59" s="15" t="s">
        <v>121</v>
      </c>
      <c r="G59" s="15"/>
      <c r="H59" s="15"/>
      <c r="I59" s="12" t="s">
        <v>150</v>
      </c>
      <c r="J59" s="18" t="s">
        <v>169</v>
      </c>
      <c r="K59" s="12"/>
    </row>
    <row r="60" spans="1:11" ht="17">
      <c r="A60" s="12" t="s">
        <v>93</v>
      </c>
      <c r="B60" s="15">
        <v>0.47</v>
      </c>
      <c r="C60" s="15">
        <v>4.9400000000000004</v>
      </c>
      <c r="D60" s="15">
        <v>2</v>
      </c>
      <c r="E60" s="15" t="s">
        <v>115</v>
      </c>
      <c r="F60" s="15" t="s">
        <v>122</v>
      </c>
      <c r="G60" s="15"/>
      <c r="H60" s="15"/>
      <c r="I60" s="12" t="s">
        <v>150</v>
      </c>
      <c r="J60" s="18" t="s">
        <v>169</v>
      </c>
      <c r="K60" s="12"/>
    </row>
    <row r="61" spans="1:11" ht="17">
      <c r="A61" s="12" t="s">
        <v>95</v>
      </c>
      <c r="B61" s="15">
        <v>0</v>
      </c>
      <c r="C61" s="15">
        <v>7.33</v>
      </c>
      <c r="D61" s="15">
        <v>2</v>
      </c>
      <c r="E61" s="13" t="s">
        <v>116</v>
      </c>
      <c r="F61" s="13" t="s">
        <v>118</v>
      </c>
      <c r="G61" s="13"/>
      <c r="H61" s="13"/>
      <c r="I61" s="12" t="s">
        <v>150</v>
      </c>
      <c r="J61" s="18" t="s">
        <v>169</v>
      </c>
      <c r="K61" s="12"/>
    </row>
    <row r="62" spans="1:11" ht="17">
      <c r="A62" s="12" t="s">
        <v>96</v>
      </c>
      <c r="B62" s="15">
        <v>0.92</v>
      </c>
      <c r="C62" s="15">
        <v>30</v>
      </c>
      <c r="D62" s="15">
        <v>2</v>
      </c>
      <c r="E62" s="15" t="s">
        <v>115</v>
      </c>
      <c r="F62" s="15" t="s">
        <v>118</v>
      </c>
      <c r="G62" s="15"/>
      <c r="H62" s="15"/>
      <c r="I62" s="12" t="s">
        <v>150</v>
      </c>
      <c r="J62" s="18" t="s">
        <v>169</v>
      </c>
      <c r="K62" s="12"/>
    </row>
    <row r="63" spans="1:11" ht="85">
      <c r="A63" s="12" t="s">
        <v>58</v>
      </c>
      <c r="B63" s="17">
        <v>0.04</v>
      </c>
      <c r="C63" s="17">
        <v>0.13</v>
      </c>
      <c r="D63" s="17">
        <v>1</v>
      </c>
      <c r="E63" s="15" t="s">
        <v>115</v>
      </c>
      <c r="F63" s="15" t="s">
        <v>118</v>
      </c>
      <c r="G63" s="15"/>
      <c r="H63" s="15"/>
      <c r="I63" s="12" t="s">
        <v>152</v>
      </c>
      <c r="J63" s="18" t="s">
        <v>154</v>
      </c>
      <c r="K63" s="12"/>
    </row>
    <row r="64" spans="1:11" ht="85">
      <c r="A64" s="12" t="s">
        <v>60</v>
      </c>
      <c r="B64" s="17" t="s">
        <v>107</v>
      </c>
      <c r="C64" s="17" t="s">
        <v>107</v>
      </c>
      <c r="D64" s="17">
        <v>1</v>
      </c>
      <c r="E64" s="15" t="s">
        <v>116</v>
      </c>
      <c r="F64" s="15" t="s">
        <v>118</v>
      </c>
      <c r="G64" s="15"/>
      <c r="H64" s="15"/>
      <c r="I64" s="12" t="s">
        <v>152</v>
      </c>
      <c r="J64" s="18" t="s">
        <v>154</v>
      </c>
      <c r="K64" s="12"/>
    </row>
    <row r="65" spans="1:11" ht="34">
      <c r="A65" s="12" t="s">
        <v>65</v>
      </c>
      <c r="B65" s="17">
        <v>0.26</v>
      </c>
      <c r="C65" s="17">
        <v>0.44</v>
      </c>
      <c r="D65" s="17">
        <v>1</v>
      </c>
      <c r="E65" s="15" t="s">
        <v>115</v>
      </c>
      <c r="F65" s="15" t="s">
        <v>122</v>
      </c>
      <c r="G65" s="15"/>
      <c r="H65" s="15"/>
      <c r="I65" s="12" t="s">
        <v>152</v>
      </c>
      <c r="J65" s="18" t="s">
        <v>155</v>
      </c>
      <c r="K65" s="12"/>
    </row>
    <row r="66" spans="1:11" ht="17">
      <c r="A66" s="12" t="s">
        <v>6</v>
      </c>
      <c r="B66" s="17">
        <v>7.0000000000000007E-2</v>
      </c>
      <c r="C66" s="17">
        <v>0.51</v>
      </c>
      <c r="D66" s="17">
        <v>1</v>
      </c>
      <c r="E66" s="15" t="s">
        <v>115</v>
      </c>
      <c r="F66" s="15" t="s">
        <v>118</v>
      </c>
      <c r="G66" s="15"/>
      <c r="H66" s="15"/>
      <c r="I66" s="12" t="s">
        <v>150</v>
      </c>
      <c r="J66" s="18" t="s">
        <v>163</v>
      </c>
      <c r="K66" s="12"/>
    </row>
    <row r="67" spans="1:11" ht="51">
      <c r="A67" s="12" t="s">
        <v>61</v>
      </c>
      <c r="B67" s="17">
        <v>0.06</v>
      </c>
      <c r="C67" s="17">
        <v>0.13</v>
      </c>
      <c r="D67" s="17">
        <v>1</v>
      </c>
      <c r="E67" s="15" t="s">
        <v>115</v>
      </c>
      <c r="F67" s="15" t="s">
        <v>120</v>
      </c>
      <c r="G67" s="15"/>
      <c r="H67" s="15"/>
      <c r="I67" s="12" t="s">
        <v>150</v>
      </c>
      <c r="J67" s="18" t="s">
        <v>156</v>
      </c>
      <c r="K67" s="12"/>
    </row>
    <row r="68" spans="1:11" ht="51">
      <c r="A68" s="12" t="s">
        <v>62</v>
      </c>
      <c r="B68" s="17" t="s">
        <v>107</v>
      </c>
      <c r="C68" s="17" t="s">
        <v>107</v>
      </c>
      <c r="D68" s="17">
        <v>1</v>
      </c>
      <c r="E68" s="15" t="s">
        <v>115</v>
      </c>
      <c r="F68" s="15" t="s">
        <v>120</v>
      </c>
      <c r="G68" s="15"/>
      <c r="H68" s="15"/>
      <c r="I68" s="12" t="s">
        <v>150</v>
      </c>
      <c r="J68" s="18" t="s">
        <v>156</v>
      </c>
      <c r="K68" s="12"/>
    </row>
    <row r="69" spans="1:11" ht="51">
      <c r="A69" s="12" t="s">
        <v>73</v>
      </c>
      <c r="B69" s="17">
        <v>0.14000000000000001</v>
      </c>
      <c r="C69" s="17">
        <v>5.41</v>
      </c>
      <c r="D69" s="17">
        <v>1</v>
      </c>
      <c r="E69" s="15" t="s">
        <v>115</v>
      </c>
      <c r="F69" s="15" t="s">
        <v>120</v>
      </c>
      <c r="G69" s="15"/>
      <c r="H69" s="15"/>
      <c r="I69" s="12" t="s">
        <v>152</v>
      </c>
      <c r="J69" s="18" t="s">
        <v>157</v>
      </c>
      <c r="K69" s="12"/>
    </row>
    <row r="70" spans="1:11" ht="17">
      <c r="A70" s="12" t="s">
        <v>21</v>
      </c>
      <c r="B70" s="17">
        <v>0.16</v>
      </c>
      <c r="C70" s="17">
        <v>0.17</v>
      </c>
      <c r="D70" s="17">
        <v>1</v>
      </c>
      <c r="E70" s="15" t="s">
        <v>115</v>
      </c>
      <c r="F70" s="15" t="s">
        <v>121</v>
      </c>
      <c r="G70" s="15"/>
      <c r="H70" s="15"/>
      <c r="I70" s="12" t="s">
        <v>150</v>
      </c>
      <c r="J70" s="18" t="s">
        <v>163</v>
      </c>
      <c r="K70" s="12"/>
    </row>
    <row r="71" spans="1:11" ht="68">
      <c r="A71" s="12" t="s">
        <v>25</v>
      </c>
      <c r="B71" s="17" t="s">
        <v>107</v>
      </c>
      <c r="C71" s="17" t="s">
        <v>107</v>
      </c>
      <c r="D71" s="17">
        <v>1</v>
      </c>
      <c r="E71" s="15" t="s">
        <v>116</v>
      </c>
      <c r="F71" s="15" t="s">
        <v>120</v>
      </c>
      <c r="G71" s="15"/>
      <c r="H71" s="15"/>
      <c r="I71" s="12" t="s">
        <v>150</v>
      </c>
      <c r="J71" s="18" t="s">
        <v>158</v>
      </c>
      <c r="K71" s="12"/>
    </row>
    <row r="72" spans="1:11" ht="17">
      <c r="A72" s="12" t="s">
        <v>83</v>
      </c>
      <c r="B72" s="17">
        <v>0.02</v>
      </c>
      <c r="C72" s="17">
        <v>0.05</v>
      </c>
      <c r="D72" s="17">
        <v>1</v>
      </c>
      <c r="E72" s="15" t="s">
        <v>115</v>
      </c>
      <c r="F72" s="15" t="s">
        <v>118</v>
      </c>
      <c r="G72" s="15"/>
      <c r="H72" s="15"/>
      <c r="I72" s="12" t="s">
        <v>152</v>
      </c>
      <c r="J72" s="18" t="s">
        <v>159</v>
      </c>
      <c r="K72" s="12"/>
    </row>
    <row r="73" spans="1:11" ht="34">
      <c r="A73" s="12" t="s">
        <v>87</v>
      </c>
      <c r="B73" s="17">
        <v>0</v>
      </c>
      <c r="C73" s="17">
        <v>0.16</v>
      </c>
      <c r="D73" s="17">
        <v>1</v>
      </c>
      <c r="E73" s="15" t="s">
        <v>115</v>
      </c>
      <c r="F73" s="15" t="s">
        <v>118</v>
      </c>
      <c r="G73" s="15"/>
      <c r="H73" s="15"/>
      <c r="I73" s="12" t="s">
        <v>152</v>
      </c>
      <c r="J73" s="18" t="s">
        <v>160</v>
      </c>
      <c r="K73" s="12"/>
    </row>
    <row r="74" spans="1:11" ht="17">
      <c r="A74" s="12" t="s">
        <v>53</v>
      </c>
      <c r="B74" s="17" t="s">
        <v>107</v>
      </c>
      <c r="C74" s="17" t="s">
        <v>107</v>
      </c>
      <c r="D74" s="17">
        <v>1</v>
      </c>
      <c r="E74" s="15" t="s">
        <v>115</v>
      </c>
      <c r="F74" s="15" t="s">
        <v>122</v>
      </c>
      <c r="G74" s="15"/>
      <c r="H74" s="15"/>
      <c r="I74" s="12" t="s">
        <v>152</v>
      </c>
      <c r="J74" s="18" t="s">
        <v>161</v>
      </c>
      <c r="K74" s="12"/>
    </row>
    <row r="75" spans="1:11" ht="17">
      <c r="A75" s="12" t="s">
        <v>89</v>
      </c>
      <c r="B75" s="17">
        <v>0.23</v>
      </c>
      <c r="C75" s="17">
        <v>1.07</v>
      </c>
      <c r="D75" s="17">
        <v>1</v>
      </c>
      <c r="E75" s="15" t="s">
        <v>115</v>
      </c>
      <c r="F75" s="15" t="s">
        <v>120</v>
      </c>
      <c r="G75" s="15"/>
      <c r="H75" s="15"/>
      <c r="I75" s="12" t="s">
        <v>152</v>
      </c>
      <c r="J75" s="18" t="s">
        <v>161</v>
      </c>
      <c r="K75" s="12"/>
    </row>
    <row r="76" spans="1:11" ht="17">
      <c r="A76" s="12" t="s">
        <v>92</v>
      </c>
      <c r="B76" s="17">
        <v>0.16</v>
      </c>
      <c r="C76" s="17">
        <v>1.61</v>
      </c>
      <c r="D76" s="17">
        <v>1</v>
      </c>
      <c r="E76" s="13" t="s">
        <v>114</v>
      </c>
      <c r="F76" s="13" t="s">
        <v>118</v>
      </c>
      <c r="G76" s="13"/>
      <c r="H76" s="13"/>
      <c r="I76" s="12" t="s">
        <v>152</v>
      </c>
      <c r="J76" s="18" t="s">
        <v>161</v>
      </c>
      <c r="K76" s="12"/>
    </row>
    <row r="77" spans="1:11" ht="61">
      <c r="A77" s="12" t="s">
        <v>94</v>
      </c>
      <c r="B77" s="17" t="s">
        <v>107</v>
      </c>
      <c r="C77" s="17" t="s">
        <v>107</v>
      </c>
      <c r="D77" s="17">
        <v>1</v>
      </c>
      <c r="E77" s="13" t="s">
        <v>117</v>
      </c>
      <c r="F77" s="13" t="s">
        <v>118</v>
      </c>
      <c r="G77" s="13" t="s">
        <v>123</v>
      </c>
      <c r="H77" s="13"/>
      <c r="I77" s="12" t="s">
        <v>150</v>
      </c>
      <c r="J77" s="20" t="s">
        <v>162</v>
      </c>
      <c r="K77" s="12"/>
    </row>
    <row r="78" spans="1:11" ht="51">
      <c r="A78" s="12" t="s">
        <v>97</v>
      </c>
      <c r="B78" s="17" t="s">
        <v>107</v>
      </c>
      <c r="C78" s="17" t="s">
        <v>107</v>
      </c>
      <c r="D78" s="17">
        <v>1</v>
      </c>
      <c r="E78" s="15" t="s">
        <v>115</v>
      </c>
      <c r="F78" s="15" t="s">
        <v>120</v>
      </c>
      <c r="G78" s="15"/>
      <c r="H78" s="15"/>
      <c r="I78" s="12" t="s">
        <v>152</v>
      </c>
      <c r="J78" s="18" t="s">
        <v>344</v>
      </c>
      <c r="K78" s="12"/>
    </row>
    <row r="79" spans="1:11" ht="17">
      <c r="A79" s="12" t="s">
        <v>98</v>
      </c>
      <c r="B79" s="17" t="s">
        <v>107</v>
      </c>
      <c r="C79" s="17" t="s">
        <v>107</v>
      </c>
      <c r="D79" s="17">
        <v>1</v>
      </c>
      <c r="E79" s="13" t="s">
        <v>114</v>
      </c>
      <c r="F79" s="13" t="s">
        <v>118</v>
      </c>
      <c r="G79" s="13"/>
      <c r="H79" s="13"/>
      <c r="I79" s="12" t="s">
        <v>152</v>
      </c>
      <c r="J79" s="18" t="s">
        <v>164</v>
      </c>
      <c r="K79" s="12"/>
    </row>
    <row r="80" spans="1:11" ht="17">
      <c r="A80" s="12" t="s">
        <v>99</v>
      </c>
      <c r="B80" s="17">
        <v>1</v>
      </c>
      <c r="C80" s="17">
        <v>1</v>
      </c>
      <c r="D80" s="17">
        <v>1</v>
      </c>
      <c r="E80" s="15" t="s">
        <v>115</v>
      </c>
      <c r="F80" s="15" t="s">
        <v>120</v>
      </c>
      <c r="G80" s="15"/>
      <c r="H80" s="15"/>
      <c r="I80" s="12" t="s">
        <v>152</v>
      </c>
      <c r="J80" s="18" t="s">
        <v>165</v>
      </c>
      <c r="K80" s="12"/>
    </row>
    <row r="81" spans="1:11" ht="17">
      <c r="A81" s="12" t="s">
        <v>100</v>
      </c>
      <c r="B81" s="17" t="s">
        <v>107</v>
      </c>
      <c r="C81" s="17" t="s">
        <v>107</v>
      </c>
      <c r="D81" s="17">
        <v>1</v>
      </c>
      <c r="E81" s="15" t="s">
        <v>115</v>
      </c>
      <c r="F81" s="15" t="s">
        <v>122</v>
      </c>
      <c r="G81" s="15"/>
      <c r="H81" s="15"/>
      <c r="I81" s="12" t="s">
        <v>152</v>
      </c>
      <c r="J81" s="18" t="s">
        <v>164</v>
      </c>
      <c r="K81" s="12"/>
    </row>
    <row r="82" spans="1:11" ht="51">
      <c r="A82" s="12" t="s">
        <v>101</v>
      </c>
      <c r="B82" s="17">
        <v>0.42</v>
      </c>
      <c r="C82" s="17">
        <v>0.83</v>
      </c>
      <c r="D82" s="17">
        <v>1</v>
      </c>
      <c r="E82" s="15" t="s">
        <v>115</v>
      </c>
      <c r="F82" s="15" t="s">
        <v>118</v>
      </c>
      <c r="G82" s="15"/>
      <c r="H82" s="15"/>
      <c r="I82" s="12" t="s">
        <v>152</v>
      </c>
      <c r="J82" s="18" t="s">
        <v>166</v>
      </c>
      <c r="K82" s="12"/>
    </row>
    <row r="83" spans="1:11" ht="51">
      <c r="A83" s="12" t="s">
        <v>102</v>
      </c>
      <c r="B83" s="17" t="s">
        <v>107</v>
      </c>
      <c r="C83" s="17" t="s">
        <v>107</v>
      </c>
      <c r="D83" s="17">
        <v>1</v>
      </c>
      <c r="E83" s="15" t="s">
        <v>115</v>
      </c>
      <c r="F83" s="15" t="s">
        <v>118</v>
      </c>
      <c r="G83" s="15"/>
      <c r="H83" s="15"/>
      <c r="I83" s="12" t="s">
        <v>152</v>
      </c>
      <c r="J83" s="18" t="s">
        <v>166</v>
      </c>
      <c r="K83" s="12"/>
    </row>
    <row r="84" spans="1:11" ht="34">
      <c r="A84" t="s">
        <v>347</v>
      </c>
      <c r="I84" s="12" t="s">
        <v>150</v>
      </c>
      <c r="J84" s="19" t="s">
        <v>426</v>
      </c>
    </row>
    <row r="85" spans="1:11" ht="34">
      <c r="A85" t="s">
        <v>348</v>
      </c>
      <c r="I85" s="12" t="s">
        <v>150</v>
      </c>
      <c r="J85" s="19" t="s">
        <v>426</v>
      </c>
    </row>
    <row r="86" spans="1:11" ht="34">
      <c r="A86" t="s">
        <v>349</v>
      </c>
      <c r="I86" s="12" t="s">
        <v>150</v>
      </c>
      <c r="J86" s="19" t="s">
        <v>426</v>
      </c>
    </row>
    <row r="87" spans="1:11" ht="34">
      <c r="A87" t="s">
        <v>350</v>
      </c>
      <c r="I87" s="12" t="s">
        <v>150</v>
      </c>
      <c r="J87" s="19" t="s">
        <v>426</v>
      </c>
    </row>
    <row r="88" spans="1:11" ht="34">
      <c r="A88" t="s">
        <v>351</v>
      </c>
      <c r="I88" s="12" t="s">
        <v>150</v>
      </c>
      <c r="J88" s="19" t="s">
        <v>426</v>
      </c>
    </row>
    <row r="89" spans="1:11" ht="34">
      <c r="A89" t="s">
        <v>352</v>
      </c>
      <c r="I89" s="12" t="s">
        <v>150</v>
      </c>
      <c r="J89" s="19" t="s">
        <v>426</v>
      </c>
    </row>
    <row r="90" spans="1:11" ht="34">
      <c r="A90" t="s">
        <v>353</v>
      </c>
      <c r="I90" s="12" t="s">
        <v>150</v>
      </c>
      <c r="J90" s="19" t="s">
        <v>426</v>
      </c>
    </row>
    <row r="91" spans="1:11" ht="34">
      <c r="A91" s="12" t="s">
        <v>67</v>
      </c>
      <c r="B91" s="12"/>
      <c r="C91" s="12"/>
      <c r="D91" s="12"/>
      <c r="E91" s="15" t="s">
        <v>115</v>
      </c>
      <c r="F91" s="15" t="s">
        <v>121</v>
      </c>
      <c r="G91" s="15"/>
      <c r="H91" s="15"/>
      <c r="I91" s="12" t="s">
        <v>152</v>
      </c>
      <c r="J91" s="18" t="s">
        <v>167</v>
      </c>
      <c r="K91" s="12"/>
    </row>
    <row r="92" spans="1:11" ht="51">
      <c r="A92" s="12" t="s">
        <v>75</v>
      </c>
      <c r="B92" s="12"/>
      <c r="C92" s="12"/>
      <c r="D92" s="12"/>
      <c r="E92" s="15" t="s">
        <v>115</v>
      </c>
      <c r="F92" s="15" t="s">
        <v>118</v>
      </c>
      <c r="G92" s="15"/>
      <c r="H92" s="15"/>
      <c r="I92" s="12" t="s">
        <v>152</v>
      </c>
      <c r="J92" s="18" t="s">
        <v>168</v>
      </c>
      <c r="K92"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DE946-9783-8345-8A4A-A960FEA74567}">
  <dimension ref="A1:BA126"/>
  <sheetViews>
    <sheetView workbookViewId="0">
      <pane xSplit="1" ySplit="1" topLeftCell="N2" activePane="bottomRight" state="frozen"/>
      <selection pane="topRight" activeCell="B1" sqref="B1"/>
      <selection pane="bottomLeft" activeCell="A2" sqref="A2"/>
      <selection pane="bottomRight" activeCell="AQ33" sqref="AQ33"/>
    </sheetView>
  </sheetViews>
  <sheetFormatPr baseColWidth="10" defaultRowHeight="16"/>
  <cols>
    <col min="2" max="2" width="16.6640625" customWidth="1"/>
    <col min="3" max="3" width="24.5" customWidth="1"/>
    <col min="4" max="5" width="23.33203125" customWidth="1"/>
    <col min="9" max="9" width="14" customWidth="1"/>
    <col min="11" max="11" width="42" style="19" customWidth="1"/>
    <col min="12" max="37" width="18.83203125" customWidth="1"/>
    <col min="38" max="38" width="7.33203125" style="25" bestFit="1" customWidth="1"/>
    <col min="51" max="51" width="25.1640625" customWidth="1"/>
  </cols>
  <sheetData>
    <row r="1" spans="1:53" ht="17">
      <c r="A1" t="s">
        <v>358</v>
      </c>
      <c r="B1" t="s">
        <v>171</v>
      </c>
      <c r="C1" t="s">
        <v>172</v>
      </c>
      <c r="D1" t="s">
        <v>173</v>
      </c>
      <c r="E1" t="s">
        <v>360</v>
      </c>
      <c r="F1" t="s">
        <v>125</v>
      </c>
      <c r="G1" t="s">
        <v>126</v>
      </c>
      <c r="H1" t="s">
        <v>127</v>
      </c>
      <c r="I1" s="37" t="s">
        <v>600</v>
      </c>
      <c r="J1" s="12" t="s">
        <v>427</v>
      </c>
      <c r="K1" s="18" t="s">
        <v>149</v>
      </c>
      <c r="L1" s="12"/>
      <c r="M1" s="12" t="s">
        <v>401</v>
      </c>
      <c r="N1" s="12" t="s">
        <v>402</v>
      </c>
      <c r="O1" s="12" t="s">
        <v>403</v>
      </c>
      <c r="P1" s="12" t="s">
        <v>404</v>
      </c>
      <c r="Q1" s="12" t="s">
        <v>405</v>
      </c>
      <c r="R1" s="12" t="s">
        <v>406</v>
      </c>
      <c r="S1" s="12" t="s">
        <v>407</v>
      </c>
      <c r="T1" s="12" t="s">
        <v>408</v>
      </c>
      <c r="U1" s="12" t="s">
        <v>409</v>
      </c>
      <c r="V1" s="12" t="s">
        <v>410</v>
      </c>
      <c r="W1" s="12" t="s">
        <v>411</v>
      </c>
      <c r="X1" s="12" t="s">
        <v>412</v>
      </c>
      <c r="Y1" s="12" t="s">
        <v>413</v>
      </c>
      <c r="Z1" s="12" t="s">
        <v>414</v>
      </c>
      <c r="AA1" s="12" t="s">
        <v>415</v>
      </c>
      <c r="AB1" s="12" t="s">
        <v>416</v>
      </c>
      <c r="AC1" s="12" t="s">
        <v>417</v>
      </c>
      <c r="AD1" s="12" t="s">
        <v>418</v>
      </c>
      <c r="AE1" s="12" t="s">
        <v>419</v>
      </c>
      <c r="AF1" s="12" t="s">
        <v>420</v>
      </c>
      <c r="AG1" s="12" t="s">
        <v>421</v>
      </c>
      <c r="AH1" s="12" t="s">
        <v>422</v>
      </c>
      <c r="AI1" s="12" t="s">
        <v>423</v>
      </c>
      <c r="AJ1" s="12" t="s">
        <v>424</v>
      </c>
      <c r="AK1" s="12" t="s">
        <v>425</v>
      </c>
      <c r="AL1" s="24" t="s">
        <v>430</v>
      </c>
      <c r="AM1" t="s">
        <v>48</v>
      </c>
      <c r="AN1" s="42" t="s">
        <v>616</v>
      </c>
      <c r="AO1" s="44" t="s">
        <v>610</v>
      </c>
      <c r="AP1" t="s">
        <v>49</v>
      </c>
      <c r="AQ1" t="s">
        <v>841</v>
      </c>
      <c r="AR1" t="s">
        <v>842</v>
      </c>
      <c r="AS1" t="s">
        <v>103</v>
      </c>
      <c r="AT1" t="s">
        <v>104</v>
      </c>
      <c r="AU1" t="s">
        <v>105</v>
      </c>
      <c r="AV1" t="s">
        <v>106</v>
      </c>
      <c r="AW1" t="s">
        <v>354</v>
      </c>
      <c r="AX1" t="s">
        <v>355</v>
      </c>
      <c r="AY1" s="22" t="s">
        <v>356</v>
      </c>
      <c r="AZ1" s="22" t="s">
        <v>357</v>
      </c>
      <c r="BA1" t="s">
        <v>110</v>
      </c>
    </row>
    <row r="2" spans="1:53" ht="32">
      <c r="A2" t="s">
        <v>9</v>
      </c>
      <c r="B2" s="39" t="s">
        <v>509</v>
      </c>
      <c r="C2" t="s">
        <v>286</v>
      </c>
      <c r="D2" t="s">
        <v>287</v>
      </c>
      <c r="F2" s="3">
        <v>47.12</v>
      </c>
      <c r="G2" s="3">
        <v>70.680000000000007</v>
      </c>
      <c r="H2" s="3">
        <v>3</v>
      </c>
      <c r="I2" s="38" t="b">
        <v>1</v>
      </c>
      <c r="J2" s="12" t="s">
        <v>150</v>
      </c>
      <c r="K2" s="18" t="s">
        <v>169</v>
      </c>
      <c r="L2" s="12" t="s">
        <v>9</v>
      </c>
      <c r="M2" s="23">
        <v>7.9800000000000002E-5</v>
      </c>
      <c r="N2" s="23">
        <v>8.7200000000000005E-5</v>
      </c>
      <c r="O2" s="12">
        <v>1.4707000000000001E-4</v>
      </c>
      <c r="P2" s="12">
        <v>1.6224999999999999E-4</v>
      </c>
      <c r="Q2" s="12">
        <v>2.4771E-4</v>
      </c>
      <c r="R2" s="12">
        <v>5.5703000000000003E-4</v>
      </c>
      <c r="S2" s="12">
        <v>1.6704999999999999E-4</v>
      </c>
      <c r="T2" s="23">
        <v>5.02E-5</v>
      </c>
      <c r="U2" s="12">
        <v>1.5825999999999999E-4</v>
      </c>
      <c r="V2" s="12">
        <v>7.2407000000000005E-4</v>
      </c>
      <c r="W2" s="12">
        <v>2.0844E-4</v>
      </c>
      <c r="X2" s="12">
        <v>9.3251E-4</v>
      </c>
      <c r="Y2" s="12">
        <v>1.3126422900000001</v>
      </c>
      <c r="Z2" s="12">
        <v>1.43450185</v>
      </c>
      <c r="AA2" s="12">
        <v>2.4185885900000001</v>
      </c>
      <c r="AB2" s="12">
        <v>2.66818249</v>
      </c>
      <c r="AC2" s="12">
        <v>4.0736902700000002</v>
      </c>
      <c r="AD2" s="12">
        <v>9.1604613500000003</v>
      </c>
      <c r="AE2" s="12">
        <v>2.7471441400000001</v>
      </c>
      <c r="AF2" s="12">
        <v>0.82527896999999995</v>
      </c>
      <c r="AG2" s="12">
        <v>2.60257089</v>
      </c>
      <c r="AH2" s="12">
        <v>11.907605500000001</v>
      </c>
      <c r="AI2" s="12">
        <v>3.4278498599999998</v>
      </c>
      <c r="AJ2" s="12">
        <v>15.3354553</v>
      </c>
      <c r="AK2" s="12">
        <v>16445.2726</v>
      </c>
      <c r="AL2" s="25">
        <v>0.29899999999999999</v>
      </c>
      <c r="AM2">
        <v>11.67</v>
      </c>
      <c r="AN2" s="53">
        <v>0.56887399999999999</v>
      </c>
      <c r="AO2" s="50">
        <v>0.89</v>
      </c>
      <c r="AP2">
        <v>5</v>
      </c>
      <c r="AQ2" t="s">
        <v>845</v>
      </c>
      <c r="AR2" t="s">
        <v>843</v>
      </c>
      <c r="AS2" s="4" t="s">
        <v>115</v>
      </c>
      <c r="AT2" s="4" t="s">
        <v>121</v>
      </c>
      <c r="AU2" s="4"/>
      <c r="AV2" s="4" t="s">
        <v>393</v>
      </c>
      <c r="AW2" s="4" t="s">
        <v>123</v>
      </c>
      <c r="AX2" s="4"/>
      <c r="AY2" s="4"/>
      <c r="AZ2" s="4"/>
    </row>
    <row r="3" spans="1:53" ht="17">
      <c r="A3" t="s">
        <v>81</v>
      </c>
      <c r="B3" s="67" t="s">
        <v>509</v>
      </c>
      <c r="C3" t="s">
        <v>288</v>
      </c>
      <c r="D3" t="s">
        <v>289</v>
      </c>
      <c r="F3" s="5">
        <v>50</v>
      </c>
      <c r="G3" s="5">
        <v>50</v>
      </c>
      <c r="H3" s="5">
        <v>3</v>
      </c>
      <c r="I3" s="38" t="b">
        <v>0</v>
      </c>
      <c r="J3" s="12" t="s">
        <v>152</v>
      </c>
      <c r="K3" s="18" t="s">
        <v>153</v>
      </c>
      <c r="L3" t="s">
        <v>107</v>
      </c>
      <c r="M3" t="s">
        <v>107</v>
      </c>
      <c r="N3" t="s">
        <v>107</v>
      </c>
      <c r="O3" t="s">
        <v>107</v>
      </c>
      <c r="P3" t="s">
        <v>107</v>
      </c>
      <c r="Q3" t="s">
        <v>107</v>
      </c>
      <c r="R3" t="s">
        <v>107</v>
      </c>
      <c r="S3" t="s">
        <v>107</v>
      </c>
      <c r="T3" t="s">
        <v>107</v>
      </c>
      <c r="U3" t="s">
        <v>107</v>
      </c>
      <c r="V3" t="s">
        <v>107</v>
      </c>
      <c r="W3" t="s">
        <v>107</v>
      </c>
      <c r="X3" t="s">
        <v>107</v>
      </c>
      <c r="Y3" t="s">
        <v>107</v>
      </c>
      <c r="Z3" t="s">
        <v>107</v>
      </c>
      <c r="AA3" t="s">
        <v>107</v>
      </c>
      <c r="AB3" t="s">
        <v>107</v>
      </c>
      <c r="AC3" t="s">
        <v>107</v>
      </c>
      <c r="AD3" t="s">
        <v>107</v>
      </c>
      <c r="AE3" t="s">
        <v>107</v>
      </c>
      <c r="AF3" t="s">
        <v>107</v>
      </c>
      <c r="AG3" t="s">
        <v>107</v>
      </c>
      <c r="AH3" t="s">
        <v>107</v>
      </c>
      <c r="AI3" t="s">
        <v>107</v>
      </c>
      <c r="AJ3" t="s">
        <v>107</v>
      </c>
      <c r="AK3" t="s">
        <v>107</v>
      </c>
      <c r="AL3" s="25">
        <v>0.29899999999999999</v>
      </c>
      <c r="AM3">
        <v>11.67</v>
      </c>
      <c r="AN3" s="53">
        <v>0.77133300000000005</v>
      </c>
      <c r="AO3" s="50">
        <v>0.89</v>
      </c>
      <c r="AP3">
        <v>5</v>
      </c>
      <c r="AQ3" t="s">
        <v>845</v>
      </c>
      <c r="AR3" t="s">
        <v>843</v>
      </c>
      <c r="AS3" s="4" t="s">
        <v>115</v>
      </c>
      <c r="AT3" s="4" t="s">
        <v>121</v>
      </c>
      <c r="AU3" s="4"/>
      <c r="AV3" s="4"/>
      <c r="AW3" s="4"/>
      <c r="AX3" s="4"/>
      <c r="AY3" s="4"/>
      <c r="AZ3" s="4"/>
    </row>
    <row r="4" spans="1:53" ht="34">
      <c r="A4" t="s">
        <v>347</v>
      </c>
      <c r="B4" s="39" t="s">
        <v>493</v>
      </c>
      <c r="C4" t="s">
        <v>374</v>
      </c>
      <c r="D4" t="s">
        <v>372</v>
      </c>
      <c r="F4" t="s">
        <v>107</v>
      </c>
      <c r="G4" t="s">
        <v>107</v>
      </c>
      <c r="H4" t="s">
        <v>107</v>
      </c>
      <c r="I4" s="38" t="b">
        <v>0</v>
      </c>
      <c r="J4" s="12" t="s">
        <v>150</v>
      </c>
      <c r="K4" s="19" t="s">
        <v>426</v>
      </c>
      <c r="L4" t="s">
        <v>107</v>
      </c>
      <c r="M4" t="s">
        <v>107</v>
      </c>
      <c r="N4" t="s">
        <v>107</v>
      </c>
      <c r="O4" t="s">
        <v>107</v>
      </c>
      <c r="P4" t="s">
        <v>107</v>
      </c>
      <c r="Q4" t="s">
        <v>107</v>
      </c>
      <c r="R4" t="s">
        <v>107</v>
      </c>
      <c r="S4" t="s">
        <v>107</v>
      </c>
      <c r="T4" t="s">
        <v>107</v>
      </c>
      <c r="U4" t="s">
        <v>107</v>
      </c>
      <c r="V4" t="s">
        <v>107</v>
      </c>
      <c r="W4" t="s">
        <v>107</v>
      </c>
      <c r="X4" t="s">
        <v>107</v>
      </c>
      <c r="Y4" t="s">
        <v>107</v>
      </c>
      <c r="Z4" t="s">
        <v>107</v>
      </c>
      <c r="AA4" t="s">
        <v>107</v>
      </c>
      <c r="AB4" t="s">
        <v>107</v>
      </c>
      <c r="AC4" t="s">
        <v>107</v>
      </c>
      <c r="AD4" t="s">
        <v>107</v>
      </c>
      <c r="AE4" t="s">
        <v>107</v>
      </c>
      <c r="AF4" t="s">
        <v>107</v>
      </c>
      <c r="AG4" t="s">
        <v>107</v>
      </c>
      <c r="AH4" t="s">
        <v>107</v>
      </c>
      <c r="AI4" t="s">
        <v>107</v>
      </c>
      <c r="AJ4" t="s">
        <v>107</v>
      </c>
      <c r="AK4" t="s">
        <v>107</v>
      </c>
      <c r="AL4" s="25">
        <f>MEDIAN(0.0274,0.0341,0.304,0.27,0.081,0.298,0.315,0.12,0.126)</f>
        <v>0.126</v>
      </c>
      <c r="AM4" t="s">
        <v>428</v>
      </c>
      <c r="AN4" s="53">
        <v>0.77133300000000005</v>
      </c>
      <c r="AO4" s="50">
        <v>0.89</v>
      </c>
      <c r="AP4" t="s">
        <v>428</v>
      </c>
      <c r="AQ4" t="s">
        <v>845</v>
      </c>
      <c r="AR4" t="s">
        <v>843</v>
      </c>
      <c r="AS4" s="4" t="s">
        <v>115</v>
      </c>
      <c r="AT4" s="4" t="s">
        <v>118</v>
      </c>
      <c r="AU4" s="4"/>
      <c r="AV4" s="4"/>
      <c r="AW4" s="4"/>
      <c r="AX4" s="4"/>
      <c r="AY4" s="4"/>
      <c r="AZ4" s="4"/>
    </row>
    <row r="5" spans="1:53" ht="34">
      <c r="A5" t="s">
        <v>348</v>
      </c>
      <c r="B5" s="39" t="s">
        <v>493</v>
      </c>
      <c r="C5" t="s">
        <v>375</v>
      </c>
      <c r="D5" t="s">
        <v>378</v>
      </c>
      <c r="F5" t="s">
        <v>107</v>
      </c>
      <c r="G5" t="s">
        <v>107</v>
      </c>
      <c r="H5" t="s">
        <v>107</v>
      </c>
      <c r="I5" s="38" t="b">
        <v>0</v>
      </c>
      <c r="J5" s="12" t="s">
        <v>150</v>
      </c>
      <c r="K5" s="19" t="s">
        <v>426</v>
      </c>
      <c r="L5" t="s">
        <v>107</v>
      </c>
      <c r="M5" t="s">
        <v>107</v>
      </c>
      <c r="N5" t="s">
        <v>107</v>
      </c>
      <c r="O5" t="s">
        <v>107</v>
      </c>
      <c r="P5" t="s">
        <v>107</v>
      </c>
      <c r="Q5" t="s">
        <v>107</v>
      </c>
      <c r="R5" t="s">
        <v>107</v>
      </c>
      <c r="S5" t="s">
        <v>107</v>
      </c>
      <c r="T5" t="s">
        <v>107</v>
      </c>
      <c r="U5" t="s">
        <v>107</v>
      </c>
      <c r="V5" t="s">
        <v>107</v>
      </c>
      <c r="W5" t="s">
        <v>107</v>
      </c>
      <c r="X5" t="s">
        <v>107</v>
      </c>
      <c r="Y5" t="s">
        <v>107</v>
      </c>
      <c r="Z5" t="s">
        <v>107</v>
      </c>
      <c r="AA5" t="s">
        <v>107</v>
      </c>
      <c r="AB5" t="s">
        <v>107</v>
      </c>
      <c r="AC5" t="s">
        <v>107</v>
      </c>
      <c r="AD5" t="s">
        <v>107</v>
      </c>
      <c r="AE5" t="s">
        <v>107</v>
      </c>
      <c r="AF5" t="s">
        <v>107</v>
      </c>
      <c r="AG5" t="s">
        <v>107</v>
      </c>
      <c r="AH5" t="s">
        <v>107</v>
      </c>
      <c r="AI5" t="s">
        <v>107</v>
      </c>
      <c r="AJ5" t="s">
        <v>107</v>
      </c>
      <c r="AK5" t="s">
        <v>107</v>
      </c>
      <c r="AL5" s="25">
        <f>MEDIAN(0.0274,0.0341,0.304,0.27,0.081,0.298,0.315,0.12,0.126)</f>
        <v>0.126</v>
      </c>
      <c r="AM5" t="s">
        <v>428</v>
      </c>
      <c r="AN5" s="53">
        <v>0.77133300000000005</v>
      </c>
      <c r="AO5" s="50">
        <v>0.89</v>
      </c>
      <c r="AP5" t="s">
        <v>428</v>
      </c>
      <c r="AQ5" t="s">
        <v>845</v>
      </c>
      <c r="AR5" t="s">
        <v>843</v>
      </c>
      <c r="AS5" s="4" t="s">
        <v>115</v>
      </c>
      <c r="AT5" s="4" t="s">
        <v>118</v>
      </c>
      <c r="AU5" s="4"/>
      <c r="AV5" s="4"/>
      <c r="AW5" s="4"/>
      <c r="AX5" s="4"/>
      <c r="AY5" s="4"/>
      <c r="AZ5" s="4"/>
    </row>
    <row r="6" spans="1:53" ht="34">
      <c r="A6" t="s">
        <v>349</v>
      </c>
      <c r="B6" s="66" t="s">
        <v>493</v>
      </c>
      <c r="C6" t="s">
        <v>377</v>
      </c>
      <c r="D6" t="s">
        <v>376</v>
      </c>
      <c r="F6" t="s">
        <v>107</v>
      </c>
      <c r="G6" t="s">
        <v>107</v>
      </c>
      <c r="H6" t="s">
        <v>107</v>
      </c>
      <c r="I6" s="38" t="b">
        <v>1</v>
      </c>
      <c r="J6" s="12" t="s">
        <v>150</v>
      </c>
      <c r="K6" s="19" t="s">
        <v>426</v>
      </c>
      <c r="L6" t="s">
        <v>107</v>
      </c>
      <c r="M6" t="s">
        <v>107</v>
      </c>
      <c r="N6" t="s">
        <v>107</v>
      </c>
      <c r="O6" t="s">
        <v>107</v>
      </c>
      <c r="P6" t="s">
        <v>107</v>
      </c>
      <c r="Q6" t="s">
        <v>107</v>
      </c>
      <c r="R6" t="s">
        <v>107</v>
      </c>
      <c r="S6" t="s">
        <v>107</v>
      </c>
      <c r="T6" t="s">
        <v>107</v>
      </c>
      <c r="U6" t="s">
        <v>107</v>
      </c>
      <c r="V6" t="s">
        <v>107</v>
      </c>
      <c r="W6" t="s">
        <v>107</v>
      </c>
      <c r="X6" t="s">
        <v>107</v>
      </c>
      <c r="Y6" t="s">
        <v>107</v>
      </c>
      <c r="Z6" t="s">
        <v>107</v>
      </c>
      <c r="AA6" t="s">
        <v>107</v>
      </c>
      <c r="AB6" t="s">
        <v>107</v>
      </c>
      <c r="AC6" t="s">
        <v>107</v>
      </c>
      <c r="AD6" t="s">
        <v>107</v>
      </c>
      <c r="AE6" t="s">
        <v>107</v>
      </c>
      <c r="AF6" t="s">
        <v>107</v>
      </c>
      <c r="AG6" t="s">
        <v>107</v>
      </c>
      <c r="AH6" t="s">
        <v>107</v>
      </c>
      <c r="AI6" t="s">
        <v>107</v>
      </c>
      <c r="AJ6" t="s">
        <v>107</v>
      </c>
      <c r="AK6" t="s">
        <v>107</v>
      </c>
      <c r="AL6" s="25">
        <f>MEDIAN(0.0274,0.0341,0.304,0.27,0.081,0.298,0.315,0.12,0.126)</f>
        <v>0.126</v>
      </c>
      <c r="AM6" t="s">
        <v>428</v>
      </c>
      <c r="AN6" s="53">
        <v>0.77133300000000005</v>
      </c>
      <c r="AO6" s="50">
        <v>0.89</v>
      </c>
      <c r="AP6" t="s">
        <v>428</v>
      </c>
      <c r="AQ6" t="s">
        <v>845</v>
      </c>
      <c r="AR6" t="s">
        <v>843</v>
      </c>
      <c r="AS6" s="4" t="s">
        <v>115</v>
      </c>
      <c r="AT6" s="4" t="s">
        <v>118</v>
      </c>
      <c r="AU6" s="4"/>
      <c r="AV6" s="4"/>
      <c r="AW6" s="4"/>
      <c r="AX6" s="4"/>
      <c r="AY6" s="4"/>
      <c r="AZ6" s="4"/>
    </row>
    <row r="7" spans="1:53" ht="34">
      <c r="A7" t="s">
        <v>350</v>
      </c>
      <c r="B7" s="66" t="s">
        <v>493</v>
      </c>
      <c r="C7" t="s">
        <v>379</v>
      </c>
      <c r="D7" t="s">
        <v>380</v>
      </c>
      <c r="F7" t="s">
        <v>107</v>
      </c>
      <c r="G7" t="s">
        <v>107</v>
      </c>
      <c r="H7" t="s">
        <v>107</v>
      </c>
      <c r="I7" s="38" t="b">
        <v>1</v>
      </c>
      <c r="J7" s="12" t="s">
        <v>150</v>
      </c>
      <c r="K7" s="19" t="s">
        <v>426</v>
      </c>
      <c r="L7" t="s">
        <v>107</v>
      </c>
      <c r="M7" t="s">
        <v>107</v>
      </c>
      <c r="N7" t="s">
        <v>107</v>
      </c>
      <c r="O7" t="s">
        <v>107</v>
      </c>
      <c r="P7" t="s">
        <v>107</v>
      </c>
      <c r="Q7" t="s">
        <v>107</v>
      </c>
      <c r="R7" t="s">
        <v>107</v>
      </c>
      <c r="S7" t="s">
        <v>107</v>
      </c>
      <c r="T7" t="s">
        <v>107</v>
      </c>
      <c r="U7" t="s">
        <v>107</v>
      </c>
      <c r="V7" t="s">
        <v>107</v>
      </c>
      <c r="W7" t="s">
        <v>107</v>
      </c>
      <c r="X7" t="s">
        <v>107</v>
      </c>
      <c r="Y7" t="s">
        <v>107</v>
      </c>
      <c r="Z7" t="s">
        <v>107</v>
      </c>
      <c r="AA7" t="s">
        <v>107</v>
      </c>
      <c r="AB7" t="s">
        <v>107</v>
      </c>
      <c r="AC7" t="s">
        <v>107</v>
      </c>
      <c r="AD7" t="s">
        <v>107</v>
      </c>
      <c r="AE7" t="s">
        <v>107</v>
      </c>
      <c r="AF7" t="s">
        <v>107</v>
      </c>
      <c r="AG7" t="s">
        <v>107</v>
      </c>
      <c r="AH7" t="s">
        <v>107</v>
      </c>
      <c r="AI7" t="s">
        <v>107</v>
      </c>
      <c r="AJ7" t="s">
        <v>107</v>
      </c>
      <c r="AK7" t="s">
        <v>107</v>
      </c>
      <c r="AL7" s="25">
        <f>MEDIAN(0.0274,0.0341,0.304,0.27,0.081,0.298,0.315,0.12,0.126)</f>
        <v>0.126</v>
      </c>
      <c r="AM7" t="s">
        <v>428</v>
      </c>
      <c r="AN7" s="53">
        <v>0.77133300000000005</v>
      </c>
      <c r="AO7" s="50">
        <v>0.89</v>
      </c>
      <c r="AP7" t="s">
        <v>428</v>
      </c>
      <c r="AQ7" t="s">
        <v>845</v>
      </c>
      <c r="AR7" t="s">
        <v>843</v>
      </c>
      <c r="AS7" s="4" t="s">
        <v>115</v>
      </c>
      <c r="AT7" s="4" t="s">
        <v>118</v>
      </c>
      <c r="AU7" s="4"/>
      <c r="AV7" s="4"/>
      <c r="AW7" s="4"/>
      <c r="AX7" s="4"/>
      <c r="AY7" s="4"/>
      <c r="AZ7" s="4"/>
    </row>
    <row r="8" spans="1:53" ht="34">
      <c r="A8" t="s">
        <v>351</v>
      </c>
      <c r="B8" s="39" t="s">
        <v>493</v>
      </c>
      <c r="C8" t="s">
        <v>381</v>
      </c>
      <c r="D8" t="s">
        <v>382</v>
      </c>
      <c r="F8" t="s">
        <v>107</v>
      </c>
      <c r="G8" t="s">
        <v>107</v>
      </c>
      <c r="H8" t="s">
        <v>107</v>
      </c>
      <c r="I8" s="38" t="b">
        <v>0</v>
      </c>
      <c r="J8" s="12" t="s">
        <v>150</v>
      </c>
      <c r="K8" s="19" t="s">
        <v>426</v>
      </c>
      <c r="L8" t="s">
        <v>107</v>
      </c>
      <c r="M8" t="s">
        <v>107</v>
      </c>
      <c r="N8" t="s">
        <v>107</v>
      </c>
      <c r="O8" t="s">
        <v>107</v>
      </c>
      <c r="P8" t="s">
        <v>107</v>
      </c>
      <c r="Q8" t="s">
        <v>107</v>
      </c>
      <c r="R8" t="s">
        <v>107</v>
      </c>
      <c r="S8" t="s">
        <v>107</v>
      </c>
      <c r="T8" t="s">
        <v>107</v>
      </c>
      <c r="U8" t="s">
        <v>107</v>
      </c>
      <c r="V8" t="s">
        <v>107</v>
      </c>
      <c r="W8" t="s">
        <v>107</v>
      </c>
      <c r="X8" t="s">
        <v>107</v>
      </c>
      <c r="Y8" t="s">
        <v>107</v>
      </c>
      <c r="Z8" t="s">
        <v>107</v>
      </c>
      <c r="AA8" t="s">
        <v>107</v>
      </c>
      <c r="AB8" t="s">
        <v>107</v>
      </c>
      <c r="AC8" t="s">
        <v>107</v>
      </c>
      <c r="AD8" t="s">
        <v>107</v>
      </c>
      <c r="AE8" t="s">
        <v>107</v>
      </c>
      <c r="AF8" t="s">
        <v>107</v>
      </c>
      <c r="AG8" t="s">
        <v>107</v>
      </c>
      <c r="AH8" t="s">
        <v>107</v>
      </c>
      <c r="AI8" t="s">
        <v>107</v>
      </c>
      <c r="AJ8" t="s">
        <v>107</v>
      </c>
      <c r="AK8" t="s">
        <v>107</v>
      </c>
      <c r="AL8" s="25">
        <f>MEDIAN(0.0274,0.0341,0.304,0.27,0.081,0.298,0.315,0.12,0.126)</f>
        <v>0.126</v>
      </c>
      <c r="AM8" t="s">
        <v>428</v>
      </c>
      <c r="AN8" s="53">
        <v>0.69716699999999998</v>
      </c>
      <c r="AO8" s="50">
        <v>0.89</v>
      </c>
      <c r="AP8" t="s">
        <v>428</v>
      </c>
      <c r="AQ8" t="s">
        <v>845</v>
      </c>
      <c r="AR8" t="s">
        <v>843</v>
      </c>
      <c r="AS8" s="4" t="s">
        <v>115</v>
      </c>
      <c r="AT8" s="4" t="s">
        <v>118</v>
      </c>
      <c r="AU8" s="4"/>
      <c r="AV8" s="4"/>
      <c r="AW8" s="4"/>
      <c r="AX8" s="4"/>
      <c r="AY8" s="4"/>
      <c r="AZ8" s="4"/>
    </row>
    <row r="9" spans="1:53" ht="17">
      <c r="A9" t="s">
        <v>15</v>
      </c>
      <c r="B9" s="67" t="s">
        <v>603</v>
      </c>
      <c r="C9" t="s">
        <v>279</v>
      </c>
      <c r="D9" t="s">
        <v>280</v>
      </c>
      <c r="F9" s="3">
        <v>29.44</v>
      </c>
      <c r="G9" s="3">
        <v>35.200000000000003</v>
      </c>
      <c r="H9" s="3">
        <v>3</v>
      </c>
      <c r="I9" s="38" t="b">
        <v>0</v>
      </c>
      <c r="J9" s="12" t="s">
        <v>150</v>
      </c>
      <c r="K9" s="18" t="s">
        <v>169</v>
      </c>
      <c r="L9" s="12" t="s">
        <v>15</v>
      </c>
      <c r="M9" s="12">
        <v>1.6652E-4</v>
      </c>
      <c r="N9" s="12">
        <v>1.6331000000000001E-4</v>
      </c>
      <c r="O9" s="12">
        <v>3.6675E-4</v>
      </c>
      <c r="P9" s="12">
        <v>3.8999E-4</v>
      </c>
      <c r="Q9" s="12">
        <v>4.6579E-4</v>
      </c>
      <c r="R9" s="12">
        <v>1.2225199999999999E-3</v>
      </c>
      <c r="S9" s="12">
        <v>3.2982999999999998E-4</v>
      </c>
      <c r="T9" s="12">
        <v>2.6214000000000001E-4</v>
      </c>
      <c r="U9" s="12">
        <v>4.1804E-4</v>
      </c>
      <c r="V9" s="12">
        <v>1.5523500000000001E-3</v>
      </c>
      <c r="W9" s="12">
        <v>6.8017999999999996E-4</v>
      </c>
      <c r="X9" s="12">
        <v>2.2325299999999999E-3</v>
      </c>
      <c r="Y9" s="12">
        <v>0.27995746999999999</v>
      </c>
      <c r="Z9" s="12">
        <v>0.27456093999999998</v>
      </c>
      <c r="AA9" s="12">
        <v>0.61658974</v>
      </c>
      <c r="AB9" s="12">
        <v>0.65566106000000002</v>
      </c>
      <c r="AC9" s="12">
        <v>0.78310882000000004</v>
      </c>
      <c r="AD9" s="12">
        <v>2.0553596199999999</v>
      </c>
      <c r="AE9" s="12">
        <v>0.55451841000000002</v>
      </c>
      <c r="AF9" s="12">
        <v>0.44072903000000002</v>
      </c>
      <c r="AG9" s="12">
        <v>0.70282268999999997</v>
      </c>
      <c r="AH9" s="12">
        <v>2.60987803</v>
      </c>
      <c r="AI9" s="12">
        <v>1.14355172</v>
      </c>
      <c r="AJ9" s="12">
        <v>3.75342975</v>
      </c>
      <c r="AK9" s="12">
        <v>1681.24316</v>
      </c>
      <c r="AL9" s="25">
        <f>MEDIAN(0.05,0.125,0.05,0.05,0.0715,0.06075,0.13)</f>
        <v>6.0749999999999998E-2</v>
      </c>
      <c r="AM9">
        <v>3.33</v>
      </c>
      <c r="AN9" s="53">
        <v>0.47608099999999998</v>
      </c>
      <c r="AO9" s="50">
        <v>0.81</v>
      </c>
      <c r="AP9">
        <v>9</v>
      </c>
      <c r="AQ9" t="s">
        <v>843</v>
      </c>
      <c r="AR9" t="s">
        <v>844</v>
      </c>
      <c r="AS9" s="4" t="s">
        <v>115</v>
      </c>
      <c r="AT9" s="4" t="s">
        <v>120</v>
      </c>
      <c r="AU9" s="4"/>
      <c r="AV9" s="4"/>
      <c r="AW9" s="4"/>
      <c r="AX9" s="4"/>
      <c r="AY9" s="4"/>
      <c r="AZ9" s="4"/>
    </row>
    <row r="10" spans="1:53" ht="17">
      <c r="A10" t="s">
        <v>54</v>
      </c>
      <c r="B10" t="s">
        <v>603</v>
      </c>
      <c r="C10" t="s">
        <v>181</v>
      </c>
      <c r="D10" t="s">
        <v>182</v>
      </c>
      <c r="F10" s="3">
        <v>0</v>
      </c>
      <c r="G10" s="3">
        <v>37.549999999999997</v>
      </c>
      <c r="H10" s="3">
        <v>3</v>
      </c>
      <c r="I10" s="38" t="b">
        <v>0</v>
      </c>
      <c r="J10" s="12" t="s">
        <v>150</v>
      </c>
      <c r="K10" s="18" t="s">
        <v>169</v>
      </c>
      <c r="L10" s="12" t="s">
        <v>27</v>
      </c>
      <c r="M10" s="12">
        <v>1.6935E-4</v>
      </c>
      <c r="N10" s="12">
        <v>1.719E-4</v>
      </c>
      <c r="O10" s="12">
        <v>1.9312999999999999E-4</v>
      </c>
      <c r="P10" s="12">
        <v>1.9855E-4</v>
      </c>
      <c r="Q10" s="12">
        <v>2.2048E-4</v>
      </c>
      <c r="R10" s="12">
        <v>6.1216000000000005E-4</v>
      </c>
      <c r="S10" s="12">
        <v>3.4124999999999997E-4</v>
      </c>
      <c r="T10" s="12">
        <v>1.5233E-4</v>
      </c>
      <c r="U10" s="12">
        <v>3.8445999999999999E-4</v>
      </c>
      <c r="V10" s="12">
        <v>9.5341000000000002E-4</v>
      </c>
      <c r="W10" s="12">
        <v>5.3678000000000005E-4</v>
      </c>
      <c r="X10" s="12">
        <v>1.49019E-3</v>
      </c>
      <c r="Y10" s="12">
        <v>10.8428433</v>
      </c>
      <c r="Z10" s="12">
        <v>11.0058034</v>
      </c>
      <c r="AA10" s="12">
        <v>12.364979999999999</v>
      </c>
      <c r="AB10" s="12">
        <v>12.7119202</v>
      </c>
      <c r="AC10" s="12">
        <v>14.1160748</v>
      </c>
      <c r="AD10" s="12">
        <v>39.192974999999997</v>
      </c>
      <c r="AE10" s="12">
        <v>21.848646800000001</v>
      </c>
      <c r="AF10" s="12">
        <v>9.7526896900000004</v>
      </c>
      <c r="AG10" s="12">
        <v>24.614623900000002</v>
      </c>
      <c r="AH10" s="12">
        <v>61.041621800000001</v>
      </c>
      <c r="AI10" s="12">
        <v>34.367313600000003</v>
      </c>
      <c r="AJ10" s="12">
        <v>95.408935400000004</v>
      </c>
      <c r="AK10" s="12">
        <v>64024.4925</v>
      </c>
      <c r="AL10" s="25">
        <f>MEDIAN(0.05,0.125,0.05,0.05,0.0715,0.06075,0.13)</f>
        <v>6.0749999999999998E-2</v>
      </c>
      <c r="AM10">
        <v>3.67</v>
      </c>
      <c r="AN10" s="53">
        <v>0.53181400000000001</v>
      </c>
      <c r="AO10" s="50">
        <v>0.81</v>
      </c>
      <c r="AP10">
        <v>9</v>
      </c>
      <c r="AQ10" t="s">
        <v>843</v>
      </c>
      <c r="AR10" t="s">
        <v>844</v>
      </c>
      <c r="AS10" s="4" t="s">
        <v>115</v>
      </c>
      <c r="AT10" s="4" t="s">
        <v>121</v>
      </c>
      <c r="AU10" s="4"/>
      <c r="AV10" s="4"/>
      <c r="AW10" s="4"/>
      <c r="AX10" s="4"/>
      <c r="AY10" s="4"/>
      <c r="AZ10" s="4"/>
    </row>
    <row r="11" spans="1:53" ht="40" customHeight="1">
      <c r="A11" t="s">
        <v>55</v>
      </c>
      <c r="B11" s="67" t="s">
        <v>603</v>
      </c>
      <c r="C11" t="s">
        <v>232</v>
      </c>
      <c r="D11" t="s">
        <v>233</v>
      </c>
      <c r="F11" s="4">
        <v>2</v>
      </c>
      <c r="G11" s="4">
        <v>3</v>
      </c>
      <c r="H11" s="4">
        <v>2</v>
      </c>
      <c r="I11" s="38" t="b">
        <v>0</v>
      </c>
      <c r="J11" s="12" t="s">
        <v>150</v>
      </c>
      <c r="K11" s="18" t="s">
        <v>169</v>
      </c>
      <c r="L11" s="12" t="s">
        <v>27</v>
      </c>
      <c r="M11" s="12">
        <v>1.6935E-4</v>
      </c>
      <c r="N11" s="12">
        <v>1.719E-4</v>
      </c>
      <c r="O11" s="12">
        <v>1.9312999999999999E-4</v>
      </c>
      <c r="P11" s="12">
        <v>1.9855E-4</v>
      </c>
      <c r="Q11" s="12">
        <v>2.2048E-4</v>
      </c>
      <c r="R11" s="12">
        <v>6.1216000000000005E-4</v>
      </c>
      <c r="S11" s="12">
        <v>3.4124999999999997E-4</v>
      </c>
      <c r="T11" s="12">
        <v>1.5233E-4</v>
      </c>
      <c r="U11" s="12">
        <v>3.8445999999999999E-4</v>
      </c>
      <c r="V11" s="12">
        <v>9.5341000000000002E-4</v>
      </c>
      <c r="W11" s="12">
        <v>5.3678000000000005E-4</v>
      </c>
      <c r="X11" s="12">
        <v>1.49019E-3</v>
      </c>
      <c r="Y11" s="12">
        <v>10.8428433</v>
      </c>
      <c r="Z11" s="12">
        <v>11.0058034</v>
      </c>
      <c r="AA11" s="12">
        <v>12.364979999999999</v>
      </c>
      <c r="AB11" s="12">
        <v>12.7119202</v>
      </c>
      <c r="AC11" s="12">
        <v>14.1160748</v>
      </c>
      <c r="AD11" s="12">
        <v>39.192974999999997</v>
      </c>
      <c r="AE11" s="12">
        <v>21.848646800000001</v>
      </c>
      <c r="AF11" s="12">
        <v>9.7526896900000004</v>
      </c>
      <c r="AG11" s="12">
        <v>24.614623900000002</v>
      </c>
      <c r="AH11" s="12">
        <v>61.041621800000001</v>
      </c>
      <c r="AI11" s="12">
        <v>34.367313600000003</v>
      </c>
      <c r="AJ11" s="12">
        <v>95.408935400000004</v>
      </c>
      <c r="AK11" s="12">
        <v>64024.4925</v>
      </c>
      <c r="AL11" s="25">
        <f>MEDIAN(0.05,0.125,0.05,0.05,0.0715,0.06075,0.13)</f>
        <v>6.0749999999999998E-2</v>
      </c>
      <c r="AM11">
        <v>3.33</v>
      </c>
      <c r="AN11" s="53">
        <v>0.464314</v>
      </c>
      <c r="AO11" s="50">
        <v>0.81</v>
      </c>
      <c r="AP11">
        <v>9</v>
      </c>
      <c r="AQ11" t="s">
        <v>843</v>
      </c>
      <c r="AR11" t="s">
        <v>844</v>
      </c>
      <c r="AS11" s="4" t="s">
        <v>116</v>
      </c>
      <c r="AT11" s="4" t="s">
        <v>118</v>
      </c>
      <c r="AU11" s="4"/>
      <c r="AV11" s="4"/>
      <c r="AW11" s="4"/>
      <c r="AX11" s="4"/>
      <c r="AY11" s="4"/>
      <c r="AZ11" s="4"/>
    </row>
    <row r="12" spans="1:53" ht="17">
      <c r="A12" t="s">
        <v>39</v>
      </c>
      <c r="B12" s="67" t="s">
        <v>603</v>
      </c>
      <c r="C12" t="s">
        <v>236</v>
      </c>
      <c r="D12" t="s">
        <v>237</v>
      </c>
      <c r="F12" s="4">
        <v>2.4900000000000002</v>
      </c>
      <c r="G12" s="4">
        <v>4.2</v>
      </c>
      <c r="H12" s="4">
        <v>2</v>
      </c>
      <c r="I12" s="38" t="b">
        <v>0</v>
      </c>
      <c r="J12" s="12" t="s">
        <v>150</v>
      </c>
      <c r="K12" s="18" t="s">
        <v>169</v>
      </c>
      <c r="L12" s="12" t="s">
        <v>39</v>
      </c>
      <c r="M12" s="12">
        <v>1.1938E-4</v>
      </c>
      <c r="N12" s="12">
        <v>1.2945E-4</v>
      </c>
      <c r="O12" s="12">
        <v>1.4082999999999999E-4</v>
      </c>
      <c r="P12" s="12">
        <v>1.4069000000000001E-4</v>
      </c>
      <c r="Q12" s="12">
        <v>1.4155E-4</v>
      </c>
      <c r="R12" s="12">
        <v>4.2307E-4</v>
      </c>
      <c r="S12" s="12">
        <v>2.4883000000000001E-4</v>
      </c>
      <c r="T12" s="12">
        <v>1.3903E-4</v>
      </c>
      <c r="U12" s="12">
        <v>3.0684000000000001E-4</v>
      </c>
      <c r="V12" s="12">
        <v>6.7190000000000001E-4</v>
      </c>
      <c r="W12" s="12">
        <v>4.4586000000000002E-4</v>
      </c>
      <c r="X12" s="12">
        <v>1.11776E-3</v>
      </c>
      <c r="Y12" s="12">
        <v>8.1600939999999997E-2</v>
      </c>
      <c r="Z12" s="12">
        <v>8.8485720000000004E-2</v>
      </c>
      <c r="AA12" s="12">
        <v>9.6262109999999998E-2</v>
      </c>
      <c r="AB12" s="12">
        <v>9.6171950000000006E-2</v>
      </c>
      <c r="AC12" s="12">
        <v>9.6758739999999996E-2</v>
      </c>
      <c r="AD12" s="12">
        <v>0.28919278999999998</v>
      </c>
      <c r="AE12" s="12">
        <v>0.17008667</v>
      </c>
      <c r="AF12" s="12">
        <v>9.5032450000000004E-2</v>
      </c>
      <c r="AG12" s="12">
        <v>0.20974000000000001</v>
      </c>
      <c r="AH12" s="12">
        <v>0.45927945999999997</v>
      </c>
      <c r="AI12" s="12">
        <v>0.30477244999999997</v>
      </c>
      <c r="AJ12" s="12">
        <v>0.76405190999999995</v>
      </c>
      <c r="AK12" s="12">
        <v>683.55816900000002</v>
      </c>
      <c r="AL12" s="25">
        <f>MEDIAN(0.05,0.125,0.05,0.05,0.0715,0.06075,0.13)</f>
        <v>6.0749999999999998E-2</v>
      </c>
      <c r="AM12">
        <v>5.33</v>
      </c>
      <c r="AN12" s="53">
        <v>0.56987299999999996</v>
      </c>
      <c r="AO12" s="50">
        <v>0.81</v>
      </c>
      <c r="AP12">
        <v>9</v>
      </c>
      <c r="AQ12" t="s">
        <v>843</v>
      </c>
      <c r="AR12" t="s">
        <v>844</v>
      </c>
      <c r="AS12" s="4" t="s">
        <v>115</v>
      </c>
      <c r="AT12" s="4" t="s">
        <v>118</v>
      </c>
      <c r="AU12" s="4"/>
      <c r="AV12" s="4"/>
      <c r="AW12" s="4"/>
      <c r="AX12" s="4"/>
      <c r="AY12" s="4"/>
      <c r="AZ12" s="4"/>
    </row>
    <row r="13" spans="1:53" ht="17">
      <c r="A13" t="s">
        <v>78</v>
      </c>
      <c r="B13" s="67" t="s">
        <v>605</v>
      </c>
      <c r="C13" t="s">
        <v>277</v>
      </c>
      <c r="D13" t="s">
        <v>278</v>
      </c>
      <c r="F13" s="3">
        <v>27.05</v>
      </c>
      <c r="G13" s="3">
        <v>80.53</v>
      </c>
      <c r="H13" s="3">
        <v>3</v>
      </c>
      <c r="I13" s="38" t="b">
        <v>0</v>
      </c>
      <c r="J13" s="12" t="s">
        <v>150</v>
      </c>
      <c r="K13" s="18" t="s">
        <v>169</v>
      </c>
      <c r="L13" s="12" t="s">
        <v>42</v>
      </c>
      <c r="M13" s="23">
        <v>2.5000000000000001E-5</v>
      </c>
      <c r="N13" s="23">
        <v>2.76E-5</v>
      </c>
      <c r="O13" s="23">
        <v>4.88E-5</v>
      </c>
      <c r="P13" s="23">
        <v>4.8300000000000002E-5</v>
      </c>
      <c r="Q13" s="23">
        <v>4.8199999999999999E-5</v>
      </c>
      <c r="R13" s="12">
        <v>1.4537999999999999E-4</v>
      </c>
      <c r="S13" s="23">
        <v>5.2599999999999998E-5</v>
      </c>
      <c r="T13" s="23">
        <v>2.5999999999999998E-5</v>
      </c>
      <c r="U13" s="23">
        <v>6.3200000000000005E-5</v>
      </c>
      <c r="V13" s="12">
        <v>1.9796000000000001E-4</v>
      </c>
      <c r="W13" s="23">
        <v>8.9300000000000002E-5</v>
      </c>
      <c r="X13" s="12">
        <v>2.8720999999999998E-4</v>
      </c>
      <c r="Y13" s="12">
        <v>2.7433904500000001</v>
      </c>
      <c r="Z13" s="12">
        <v>3.0254163900000002</v>
      </c>
      <c r="AA13" s="12">
        <v>5.3573883200000001</v>
      </c>
      <c r="AB13" s="12">
        <v>5.3021022699999998</v>
      </c>
      <c r="AC13" s="12">
        <v>5.2896374599999998</v>
      </c>
      <c r="AD13" s="12">
        <v>15.949128</v>
      </c>
      <c r="AE13" s="12">
        <v>5.7688068399999999</v>
      </c>
      <c r="AF13" s="12">
        <v>2.8561204500000001</v>
      </c>
      <c r="AG13" s="12">
        <v>6.9354762799999996</v>
      </c>
      <c r="AH13" s="12">
        <v>21.717934899999999</v>
      </c>
      <c r="AI13" s="12">
        <v>9.7915967199999994</v>
      </c>
      <c r="AJ13" s="12">
        <v>31.509531599999999</v>
      </c>
      <c r="AK13" s="12">
        <v>109708.849</v>
      </c>
      <c r="AL13" s="27">
        <f>MEDIAN(0.01,0.35,0.03,0.019,0.1595)</f>
        <v>0.03</v>
      </c>
      <c r="AM13">
        <v>7</v>
      </c>
      <c r="AN13" s="42">
        <v>0.62122699999999997</v>
      </c>
      <c r="AO13" s="59">
        <v>0.76</v>
      </c>
      <c r="AP13">
        <v>9</v>
      </c>
      <c r="AQ13" t="s">
        <v>844</v>
      </c>
      <c r="AR13" t="s">
        <v>844</v>
      </c>
      <c r="AS13" s="4" t="s">
        <v>115</v>
      </c>
      <c r="AT13" s="4" t="s">
        <v>118</v>
      </c>
      <c r="AU13" s="4"/>
      <c r="AV13" s="4"/>
      <c r="AW13" s="4"/>
      <c r="AX13" s="4"/>
      <c r="AY13" s="4"/>
      <c r="AZ13" s="4"/>
    </row>
    <row r="14" spans="1:53" ht="17">
      <c r="A14" t="s">
        <v>79</v>
      </c>
      <c r="B14" t="s">
        <v>605</v>
      </c>
      <c r="C14" t="s">
        <v>253</v>
      </c>
      <c r="D14" t="s">
        <v>254</v>
      </c>
      <c r="F14" s="4">
        <v>6.99</v>
      </c>
      <c r="G14" s="4">
        <v>20.82</v>
      </c>
      <c r="H14" s="4">
        <v>2</v>
      </c>
      <c r="I14" s="38" t="b">
        <v>0</v>
      </c>
      <c r="J14" s="12" t="s">
        <v>150</v>
      </c>
      <c r="K14" s="18" t="s">
        <v>169</v>
      </c>
      <c r="L14" s="12" t="s">
        <v>42</v>
      </c>
      <c r="M14" s="23">
        <v>2.5000000000000001E-5</v>
      </c>
      <c r="N14" s="23">
        <v>2.76E-5</v>
      </c>
      <c r="O14" s="23">
        <v>4.88E-5</v>
      </c>
      <c r="P14" s="23">
        <v>4.8300000000000002E-5</v>
      </c>
      <c r="Q14" s="23">
        <v>4.8199999999999999E-5</v>
      </c>
      <c r="R14" s="12">
        <v>1.4537999999999999E-4</v>
      </c>
      <c r="S14" s="23">
        <v>5.2599999999999998E-5</v>
      </c>
      <c r="T14" s="23">
        <v>2.5999999999999998E-5</v>
      </c>
      <c r="U14" s="23">
        <v>6.3200000000000005E-5</v>
      </c>
      <c r="V14" s="12">
        <v>1.9796000000000001E-4</v>
      </c>
      <c r="W14" s="23">
        <v>8.9300000000000002E-5</v>
      </c>
      <c r="X14" s="12">
        <v>2.8720999999999998E-4</v>
      </c>
      <c r="Y14" s="12">
        <v>2.7433904500000001</v>
      </c>
      <c r="Z14" s="12">
        <v>3.0254163900000002</v>
      </c>
      <c r="AA14" s="12">
        <v>5.3573883200000001</v>
      </c>
      <c r="AB14" s="12">
        <v>5.3021022699999998</v>
      </c>
      <c r="AC14" s="12">
        <v>5.2896374599999998</v>
      </c>
      <c r="AD14" s="12">
        <v>15.949128</v>
      </c>
      <c r="AE14" s="12">
        <v>5.7688068399999999</v>
      </c>
      <c r="AF14" s="12">
        <v>2.8561204500000001</v>
      </c>
      <c r="AG14" s="12">
        <v>6.9354762799999996</v>
      </c>
      <c r="AH14" s="12">
        <v>21.717934899999999</v>
      </c>
      <c r="AI14" s="12">
        <v>9.7915967199999994</v>
      </c>
      <c r="AJ14" s="12">
        <v>31.509531599999999</v>
      </c>
      <c r="AK14" s="12">
        <v>109708.849</v>
      </c>
      <c r="AL14" s="25">
        <f>MEDIAN(0.01,0.35,0.03,0.019,0.1595)</f>
        <v>0.03</v>
      </c>
      <c r="AM14">
        <v>7</v>
      </c>
      <c r="AN14" s="53">
        <v>0.62122699999999997</v>
      </c>
      <c r="AO14" s="50">
        <v>0.76</v>
      </c>
      <c r="AP14">
        <v>8</v>
      </c>
      <c r="AQ14" t="s">
        <v>844</v>
      </c>
      <c r="AR14" t="s">
        <v>844</v>
      </c>
      <c r="AS14" s="4" t="s">
        <v>115</v>
      </c>
      <c r="AT14" s="4" t="s">
        <v>118</v>
      </c>
      <c r="AU14" s="4"/>
      <c r="AV14" s="4"/>
      <c r="AW14" s="4"/>
      <c r="AX14" s="4"/>
      <c r="AY14" s="4"/>
      <c r="AZ14" s="4"/>
    </row>
    <row r="15" spans="1:53" ht="17">
      <c r="A15" t="s">
        <v>80</v>
      </c>
      <c r="B15" s="67" t="s">
        <v>605</v>
      </c>
      <c r="C15" t="s">
        <v>216</v>
      </c>
      <c r="D15" t="s">
        <v>217</v>
      </c>
      <c r="F15" s="4">
        <v>0.74</v>
      </c>
      <c r="G15" s="4">
        <v>15.88</v>
      </c>
      <c r="H15" s="4">
        <v>2</v>
      </c>
      <c r="I15" s="38" t="b">
        <v>0</v>
      </c>
      <c r="J15" s="12" t="s">
        <v>150</v>
      </c>
      <c r="K15" s="18" t="s">
        <v>169</v>
      </c>
      <c r="L15" s="12" t="s">
        <v>42</v>
      </c>
      <c r="M15" s="23">
        <v>2.5000000000000001E-5</v>
      </c>
      <c r="N15" s="23">
        <v>2.76E-5</v>
      </c>
      <c r="O15" s="23">
        <v>4.88E-5</v>
      </c>
      <c r="P15" s="23">
        <v>4.8300000000000002E-5</v>
      </c>
      <c r="Q15" s="23">
        <v>4.8199999999999999E-5</v>
      </c>
      <c r="R15" s="12">
        <v>1.4537999999999999E-4</v>
      </c>
      <c r="S15" s="23">
        <v>5.2599999999999998E-5</v>
      </c>
      <c r="T15" s="23">
        <v>2.5999999999999998E-5</v>
      </c>
      <c r="U15" s="23">
        <v>6.3200000000000005E-5</v>
      </c>
      <c r="V15" s="12">
        <v>1.9796000000000001E-4</v>
      </c>
      <c r="W15" s="23">
        <v>8.9300000000000002E-5</v>
      </c>
      <c r="X15" s="12">
        <v>2.8720999999999998E-4</v>
      </c>
      <c r="Y15" s="12">
        <v>2.7433904500000001</v>
      </c>
      <c r="Z15" s="12">
        <v>3.0254163900000002</v>
      </c>
      <c r="AA15" s="12">
        <v>5.3573883200000001</v>
      </c>
      <c r="AB15" s="12">
        <v>5.3021022699999998</v>
      </c>
      <c r="AC15" s="12">
        <v>5.2896374599999998</v>
      </c>
      <c r="AD15" s="12">
        <v>15.949128</v>
      </c>
      <c r="AE15" s="12">
        <v>5.7688068399999999</v>
      </c>
      <c r="AF15" s="12">
        <v>2.8561204500000001</v>
      </c>
      <c r="AG15" s="12">
        <v>6.9354762799999996</v>
      </c>
      <c r="AH15" s="12">
        <v>21.717934899999999</v>
      </c>
      <c r="AI15" s="12">
        <v>9.7915967199999994</v>
      </c>
      <c r="AJ15" s="12">
        <v>31.509531599999999</v>
      </c>
      <c r="AK15" s="12">
        <v>109708.849</v>
      </c>
      <c r="AL15" s="25">
        <f>MEDIAN(0.01,0.35,0.03,0.019,0.1595)</f>
        <v>0.03</v>
      </c>
      <c r="AM15">
        <v>7</v>
      </c>
      <c r="AN15" s="53">
        <v>0.65849299999999999</v>
      </c>
      <c r="AO15" s="50">
        <v>0.76</v>
      </c>
      <c r="AP15">
        <v>9</v>
      </c>
      <c r="AQ15" t="s">
        <v>844</v>
      </c>
      <c r="AR15" t="s">
        <v>844</v>
      </c>
      <c r="AS15" s="4" t="s">
        <v>116</v>
      </c>
      <c r="AT15" s="4" t="s">
        <v>118</v>
      </c>
      <c r="AU15" s="4"/>
      <c r="AV15" s="4"/>
      <c r="AW15" s="4"/>
      <c r="AX15" s="4"/>
      <c r="AY15" s="4"/>
      <c r="AZ15" s="4"/>
    </row>
    <row r="16" spans="1:53" ht="17">
      <c r="A16" t="s">
        <v>91</v>
      </c>
      <c r="B16" t="s">
        <v>605</v>
      </c>
      <c r="C16" t="s">
        <v>222</v>
      </c>
      <c r="D16" t="s">
        <v>223</v>
      </c>
      <c r="F16" s="4">
        <v>1.06</v>
      </c>
      <c r="G16" s="4">
        <v>1.06</v>
      </c>
      <c r="H16" s="4">
        <v>2</v>
      </c>
      <c r="I16" s="38" t="b">
        <v>0</v>
      </c>
      <c r="J16" s="12" t="s">
        <v>150</v>
      </c>
      <c r="K16" s="18" t="s">
        <v>169</v>
      </c>
      <c r="L16" t="s">
        <v>107</v>
      </c>
      <c r="M16" t="s">
        <v>107</v>
      </c>
      <c r="N16" t="s">
        <v>107</v>
      </c>
      <c r="O16" t="s">
        <v>107</v>
      </c>
      <c r="P16" t="s">
        <v>107</v>
      </c>
      <c r="Q16" t="s">
        <v>107</v>
      </c>
      <c r="R16" t="s">
        <v>107</v>
      </c>
      <c r="S16" t="s">
        <v>107</v>
      </c>
      <c r="T16" t="s">
        <v>107</v>
      </c>
      <c r="U16" t="s">
        <v>107</v>
      </c>
      <c r="V16" t="s">
        <v>107</v>
      </c>
      <c r="W16" t="s">
        <v>107</v>
      </c>
      <c r="X16" t="s">
        <v>107</v>
      </c>
      <c r="Y16" t="s">
        <v>107</v>
      </c>
      <c r="Z16" t="s">
        <v>107</v>
      </c>
      <c r="AA16" t="s">
        <v>107</v>
      </c>
      <c r="AB16" t="s">
        <v>107</v>
      </c>
      <c r="AC16" t="s">
        <v>107</v>
      </c>
      <c r="AD16" t="s">
        <v>107</v>
      </c>
      <c r="AE16" t="s">
        <v>107</v>
      </c>
      <c r="AF16" t="s">
        <v>107</v>
      </c>
      <c r="AG16" t="s">
        <v>107</v>
      </c>
      <c r="AH16" t="s">
        <v>107</v>
      </c>
      <c r="AI16" t="s">
        <v>107</v>
      </c>
      <c r="AJ16" t="s">
        <v>107</v>
      </c>
      <c r="AK16" t="s">
        <v>107</v>
      </c>
      <c r="AL16" s="27">
        <f>MEDIAN(0.02,0.347,0.273)</f>
        <v>0.27300000000000002</v>
      </c>
      <c r="AM16">
        <v>7</v>
      </c>
      <c r="AN16" s="42">
        <v>0.72180999999999995</v>
      </c>
      <c r="AO16" s="59">
        <v>0.76</v>
      </c>
      <c r="AP16">
        <v>9</v>
      </c>
      <c r="AQ16" t="s">
        <v>844</v>
      </c>
      <c r="AR16" t="s">
        <v>844</v>
      </c>
      <c r="AS16" s="4" t="s">
        <v>115</v>
      </c>
      <c r="AT16" s="4" t="s">
        <v>121</v>
      </c>
      <c r="AU16" s="4"/>
      <c r="AV16" s="4"/>
      <c r="AW16" s="4"/>
      <c r="AX16" s="4"/>
      <c r="AY16" s="4"/>
      <c r="AZ16" s="4"/>
    </row>
    <row r="17" spans="1:53" ht="17">
      <c r="A17" t="s">
        <v>98</v>
      </c>
      <c r="B17" s="67" t="s">
        <v>605</v>
      </c>
      <c r="C17" t="s">
        <v>304</v>
      </c>
      <c r="D17" t="s">
        <v>305</v>
      </c>
      <c r="F17" s="5" t="s">
        <v>107</v>
      </c>
      <c r="G17" s="5" t="s">
        <v>107</v>
      </c>
      <c r="H17" s="5">
        <v>1</v>
      </c>
      <c r="I17" s="38" t="b">
        <v>0</v>
      </c>
      <c r="J17" s="12" t="s">
        <v>152</v>
      </c>
      <c r="K17" s="18" t="s">
        <v>164</v>
      </c>
      <c r="L17" t="s">
        <v>107</v>
      </c>
      <c r="M17" t="s">
        <v>107</v>
      </c>
      <c r="N17" t="s">
        <v>107</v>
      </c>
      <c r="O17" t="s">
        <v>107</v>
      </c>
      <c r="P17" t="s">
        <v>107</v>
      </c>
      <c r="Q17" t="s">
        <v>107</v>
      </c>
      <c r="R17" t="s">
        <v>107</v>
      </c>
      <c r="S17" t="s">
        <v>107</v>
      </c>
      <c r="T17" t="s">
        <v>107</v>
      </c>
      <c r="U17" t="s">
        <v>107</v>
      </c>
      <c r="V17" t="s">
        <v>107</v>
      </c>
      <c r="W17" t="s">
        <v>107</v>
      </c>
      <c r="X17" t="s">
        <v>107</v>
      </c>
      <c r="Y17" t="s">
        <v>107</v>
      </c>
      <c r="Z17" t="s">
        <v>107</v>
      </c>
      <c r="AA17" t="s">
        <v>107</v>
      </c>
      <c r="AB17" t="s">
        <v>107</v>
      </c>
      <c r="AC17" t="s">
        <v>107</v>
      </c>
      <c r="AD17" t="s">
        <v>107</v>
      </c>
      <c r="AE17" t="s">
        <v>107</v>
      </c>
      <c r="AF17" t="s">
        <v>107</v>
      </c>
      <c r="AG17" t="s">
        <v>107</v>
      </c>
      <c r="AH17" t="s">
        <v>107</v>
      </c>
      <c r="AI17" t="s">
        <v>107</v>
      </c>
      <c r="AJ17" t="s">
        <v>107</v>
      </c>
      <c r="AK17" t="s">
        <v>107</v>
      </c>
      <c r="AL17" s="25">
        <f>MEDIAN(0.02,0.347,0.273)</f>
        <v>0.27300000000000002</v>
      </c>
      <c r="AM17">
        <v>5.67</v>
      </c>
      <c r="AN17" s="53">
        <v>0.59517699999999996</v>
      </c>
      <c r="AO17" s="50">
        <v>0.76</v>
      </c>
      <c r="AP17">
        <v>9</v>
      </c>
      <c r="AQ17" t="s">
        <v>844</v>
      </c>
      <c r="AR17" t="s">
        <v>844</v>
      </c>
      <c r="AS17" s="1" t="s">
        <v>114</v>
      </c>
      <c r="AT17" s="1" t="s">
        <v>118</v>
      </c>
      <c r="AU17" s="1"/>
      <c r="AV17" s="1"/>
      <c r="AW17" s="1"/>
      <c r="AX17" s="1"/>
      <c r="AY17" s="1"/>
      <c r="AZ17" s="1"/>
    </row>
    <row r="18" spans="1:53" ht="32">
      <c r="A18" t="s">
        <v>5</v>
      </c>
      <c r="B18" s="39" t="s">
        <v>451</v>
      </c>
      <c r="C18" t="s">
        <v>251</v>
      </c>
      <c r="D18" t="s">
        <v>252</v>
      </c>
      <c r="F18" s="4">
        <v>5.71</v>
      </c>
      <c r="G18" s="4">
        <v>9.7100000000000009</v>
      </c>
      <c r="H18" s="4">
        <v>2</v>
      </c>
      <c r="I18" s="38" t="b">
        <v>0</v>
      </c>
      <c r="J18" s="12" t="s">
        <v>150</v>
      </c>
      <c r="K18" s="18" t="s">
        <v>169</v>
      </c>
      <c r="L18" s="12" t="s">
        <v>5</v>
      </c>
      <c r="M18" s="12">
        <v>3.7681999999999999E-4</v>
      </c>
      <c r="N18" s="12">
        <v>5.4047999999999998E-4</v>
      </c>
      <c r="O18" s="12">
        <v>1.3888E-4</v>
      </c>
      <c r="P18" s="12">
        <v>1.3032000000000001E-4</v>
      </c>
      <c r="Q18" s="12">
        <v>1.1006E-4</v>
      </c>
      <c r="R18" s="12">
        <v>3.7926000000000002E-4</v>
      </c>
      <c r="S18" s="12">
        <v>9.1730000000000002E-4</v>
      </c>
      <c r="T18" s="12">
        <v>2.7872999999999998E-4</v>
      </c>
      <c r="U18" s="12">
        <v>8.3657999999999996E-4</v>
      </c>
      <c r="V18" s="12">
        <v>1.29656E-3</v>
      </c>
      <c r="W18" s="12">
        <v>1.11531E-3</v>
      </c>
      <c r="X18" s="12">
        <v>2.41187E-3</v>
      </c>
      <c r="Y18" s="12">
        <v>45.131556799999998</v>
      </c>
      <c r="Z18" s="12">
        <v>64.732964100000004</v>
      </c>
      <c r="AA18" s="12">
        <v>16.633394899999999</v>
      </c>
      <c r="AB18" s="12">
        <v>15.607987400000001</v>
      </c>
      <c r="AC18" s="12">
        <v>13.182283</v>
      </c>
      <c r="AD18" s="12">
        <v>45.423665300000003</v>
      </c>
      <c r="AE18" s="12">
        <v>109.864521</v>
      </c>
      <c r="AF18" s="12">
        <v>33.3833299</v>
      </c>
      <c r="AG18" s="12">
        <v>100.196409</v>
      </c>
      <c r="AH18" s="12">
        <v>155.288186</v>
      </c>
      <c r="AI18" s="12">
        <v>133.57973899999999</v>
      </c>
      <c r="AJ18" s="12">
        <v>288.86792500000001</v>
      </c>
      <c r="AK18" s="12">
        <v>119769.25</v>
      </c>
      <c r="AL18" s="25">
        <f>MEDIAN(0.227,0.157,0.77,0.043,0.161,0.14,0.157,0.15,0.16,0.15)</f>
        <v>0.157</v>
      </c>
      <c r="AM18">
        <v>9</v>
      </c>
      <c r="AN18" s="53">
        <v>0.23993400000000001</v>
      </c>
      <c r="AO18" s="50">
        <v>0.73</v>
      </c>
      <c r="AP18">
        <v>5</v>
      </c>
      <c r="AQ18" t="s">
        <v>844</v>
      </c>
      <c r="AR18" t="s">
        <v>844</v>
      </c>
      <c r="AS18" s="1" t="s">
        <v>114</v>
      </c>
      <c r="AT18" s="1" t="s">
        <v>118</v>
      </c>
      <c r="AU18" s="1"/>
      <c r="AV18" s="1"/>
      <c r="AW18" s="1"/>
      <c r="AX18" s="1"/>
      <c r="AY18" s="1"/>
      <c r="AZ18" s="1"/>
    </row>
    <row r="19" spans="1:53" ht="51">
      <c r="A19" t="s">
        <v>71</v>
      </c>
      <c r="B19" s="66" t="s">
        <v>458</v>
      </c>
      <c r="C19" s="12" t="s">
        <v>326</v>
      </c>
      <c r="D19" s="21" t="s">
        <v>267</v>
      </c>
      <c r="E19" s="21" t="s">
        <v>363</v>
      </c>
      <c r="F19" t="s">
        <v>107</v>
      </c>
      <c r="G19" t="s">
        <v>107</v>
      </c>
      <c r="H19" t="s">
        <v>107</v>
      </c>
      <c r="I19" s="38" t="b">
        <v>1</v>
      </c>
      <c r="J19" s="12" t="s">
        <v>150</v>
      </c>
      <c r="K19" s="18" t="s">
        <v>151</v>
      </c>
      <c r="L19" s="12" t="s">
        <v>41</v>
      </c>
      <c r="M19" s="12">
        <v>1.6865000000000001E-4</v>
      </c>
      <c r="N19" s="12">
        <v>1.8882999999999999E-4</v>
      </c>
      <c r="O19" s="12">
        <v>2.745E-4</v>
      </c>
      <c r="P19" s="12">
        <v>3.1723999999999999E-4</v>
      </c>
      <c r="Q19" s="12">
        <v>4.0004999999999999E-4</v>
      </c>
      <c r="R19" s="12">
        <v>9.9179999999999993E-4</v>
      </c>
      <c r="S19" s="12">
        <v>3.5748000000000003E-4</v>
      </c>
      <c r="T19" s="12">
        <v>1.6322E-4</v>
      </c>
      <c r="U19" s="12">
        <v>4.0959999999999998E-4</v>
      </c>
      <c r="V19" s="12">
        <v>1.34928E-3</v>
      </c>
      <c r="W19" s="12">
        <v>5.7282000000000003E-4</v>
      </c>
      <c r="X19" s="12">
        <v>1.9220999999999999E-3</v>
      </c>
      <c r="Y19" s="12">
        <v>0.17291764000000001</v>
      </c>
      <c r="Z19" s="12">
        <v>0.19359908000000001</v>
      </c>
      <c r="AA19" s="12">
        <v>0.28144299</v>
      </c>
      <c r="AB19" s="12">
        <v>0.32525831999999999</v>
      </c>
      <c r="AC19" s="12">
        <v>0.41016370000000002</v>
      </c>
      <c r="AD19" s="12">
        <v>1.0168650100000001</v>
      </c>
      <c r="AE19" s="12">
        <v>0.36651673000000001</v>
      </c>
      <c r="AF19" s="12">
        <v>0.16734516999999999</v>
      </c>
      <c r="AG19" s="12">
        <v>0.41995818000000001</v>
      </c>
      <c r="AH19" s="12">
        <v>1.3833817399999999</v>
      </c>
      <c r="AI19" s="12">
        <v>0.58730335</v>
      </c>
      <c r="AJ19" s="12">
        <v>1.9706850899999999</v>
      </c>
      <c r="AK19" s="12">
        <v>1025.27611</v>
      </c>
      <c r="AL19" s="26">
        <f>MEDIAN(0.03,0.005,0.0315)</f>
        <v>0.03</v>
      </c>
      <c r="AM19">
        <v>3.67</v>
      </c>
      <c r="AN19" s="53">
        <v>0.53739400000000004</v>
      </c>
      <c r="AO19" s="50">
        <v>0.68</v>
      </c>
      <c r="AP19">
        <v>9</v>
      </c>
      <c r="AQ19" t="s">
        <v>843</v>
      </c>
      <c r="AR19" t="s">
        <v>844</v>
      </c>
      <c r="AS19" s="1" t="s">
        <v>117</v>
      </c>
      <c r="AT19" s="1" t="s">
        <v>118</v>
      </c>
      <c r="AU19" s="1"/>
      <c r="AV19" s="1" t="s">
        <v>124</v>
      </c>
      <c r="AW19" s="1"/>
      <c r="AX19" s="1"/>
      <c r="AY19" s="1" t="s">
        <v>400</v>
      </c>
      <c r="AZ19" s="1"/>
      <c r="BA19" t="s">
        <v>112</v>
      </c>
    </row>
    <row r="20" spans="1:53" ht="17">
      <c r="A20" t="s">
        <v>2</v>
      </c>
      <c r="B20" s="39" t="s">
        <v>458</v>
      </c>
      <c r="C20" t="s">
        <v>281</v>
      </c>
      <c r="D20" t="s">
        <v>282</v>
      </c>
      <c r="F20" s="3">
        <v>33.33</v>
      </c>
      <c r="G20" s="3">
        <v>33.33</v>
      </c>
      <c r="H20" s="3">
        <v>3</v>
      </c>
      <c r="I20" s="38" t="b">
        <v>0</v>
      </c>
      <c r="J20" s="12" t="s">
        <v>150</v>
      </c>
      <c r="K20" s="18" t="s">
        <v>169</v>
      </c>
      <c r="L20" s="12" t="s">
        <v>2</v>
      </c>
      <c r="M20" s="23">
        <v>6.3800000000000006E-5</v>
      </c>
      <c r="N20" s="23">
        <v>7.2899999999999997E-5</v>
      </c>
      <c r="O20" s="23">
        <v>5.7500000000000002E-5</v>
      </c>
      <c r="P20" s="23">
        <v>5.6400000000000002E-5</v>
      </c>
      <c r="Q20" s="23">
        <v>5.4299999999999998E-5</v>
      </c>
      <c r="R20" s="12">
        <v>1.6824E-4</v>
      </c>
      <c r="S20" s="12">
        <v>1.3674E-4</v>
      </c>
      <c r="T20" s="23">
        <v>9.4300000000000002E-5</v>
      </c>
      <c r="U20" s="12">
        <v>2.0550000000000001E-4</v>
      </c>
      <c r="V20" s="12">
        <v>3.0498E-4</v>
      </c>
      <c r="W20" s="12">
        <v>2.9983000000000001E-4</v>
      </c>
      <c r="X20" s="12">
        <v>6.0481E-4</v>
      </c>
      <c r="Y20" s="12">
        <v>0.12219273</v>
      </c>
      <c r="Z20" s="12">
        <v>0.13963105000000001</v>
      </c>
      <c r="AA20" s="12">
        <v>0.11005238000000001</v>
      </c>
      <c r="AB20" s="12">
        <v>0.10808768000000001</v>
      </c>
      <c r="AC20" s="12">
        <v>0.10401281</v>
      </c>
      <c r="AD20" s="12">
        <v>0.32215285999999999</v>
      </c>
      <c r="AE20" s="12">
        <v>0.26182378000000001</v>
      </c>
      <c r="AF20" s="12">
        <v>0.18062442000000001</v>
      </c>
      <c r="AG20" s="12">
        <v>0.39348632</v>
      </c>
      <c r="AH20" s="12">
        <v>0.58397664000000005</v>
      </c>
      <c r="AI20" s="12">
        <v>0.57411073999999995</v>
      </c>
      <c r="AJ20" s="12">
        <v>1.15808738</v>
      </c>
      <c r="AK20" s="12">
        <v>1914.80015</v>
      </c>
      <c r="AL20" s="26">
        <f>MEDIAN(0.03,0.005,0.0315)</f>
        <v>0.03</v>
      </c>
      <c r="AM20">
        <v>3.67</v>
      </c>
      <c r="AN20" s="53">
        <v>0.49441800000000002</v>
      </c>
      <c r="AO20" s="50">
        <v>0.68</v>
      </c>
      <c r="AP20">
        <v>8</v>
      </c>
      <c r="AQ20" t="s">
        <v>843</v>
      </c>
      <c r="AR20" t="s">
        <v>844</v>
      </c>
      <c r="AS20" s="4" t="s">
        <v>115</v>
      </c>
      <c r="AT20" s="4" t="s">
        <v>118</v>
      </c>
      <c r="AU20" s="4"/>
      <c r="AV20" s="4"/>
      <c r="AW20" s="4"/>
      <c r="AX20" s="4"/>
      <c r="AY20" s="4"/>
      <c r="AZ20" s="4"/>
    </row>
    <row r="21" spans="1:53" ht="17">
      <c r="A21" t="s">
        <v>12</v>
      </c>
      <c r="B21" s="66" t="s">
        <v>458</v>
      </c>
      <c r="C21" t="s">
        <v>245</v>
      </c>
      <c r="D21" t="s">
        <v>246</v>
      </c>
      <c r="F21" s="4">
        <v>3.78</v>
      </c>
      <c r="G21" s="4">
        <v>0</v>
      </c>
      <c r="H21" s="4">
        <v>2</v>
      </c>
      <c r="I21" s="38" t="b">
        <v>1</v>
      </c>
      <c r="J21" s="12" t="s">
        <v>150</v>
      </c>
      <c r="K21" s="18" t="s">
        <v>169</v>
      </c>
      <c r="L21" s="12" t="s">
        <v>12</v>
      </c>
      <c r="M21" s="12">
        <v>8.0714999999999997E-4</v>
      </c>
      <c r="N21" s="12">
        <v>8.3407000000000002E-4</v>
      </c>
      <c r="O21" s="12">
        <v>8.8765000000000003E-4</v>
      </c>
      <c r="P21" s="12">
        <v>8.4435000000000001E-4</v>
      </c>
      <c r="Q21" s="12">
        <v>7.3353999999999997E-4</v>
      </c>
      <c r="R21" s="12">
        <v>2.46554E-3</v>
      </c>
      <c r="S21" s="12">
        <v>1.6412200000000001E-3</v>
      </c>
      <c r="T21" s="12">
        <v>6.3834000000000004E-4</v>
      </c>
      <c r="U21" s="12">
        <v>1.82182E-3</v>
      </c>
      <c r="V21" s="12">
        <v>4.1067600000000001E-3</v>
      </c>
      <c r="W21" s="12">
        <v>2.4601699999999998E-3</v>
      </c>
      <c r="X21" s="12">
        <v>6.5669200000000004E-3</v>
      </c>
      <c r="Y21" s="12">
        <v>169.00401099999999</v>
      </c>
      <c r="Z21" s="12">
        <v>174.64072300000001</v>
      </c>
      <c r="AA21" s="12">
        <v>185.85898900000001</v>
      </c>
      <c r="AB21" s="12">
        <v>176.79278199999999</v>
      </c>
      <c r="AC21" s="12">
        <v>153.59077400000001</v>
      </c>
      <c r="AD21" s="12">
        <v>516.24254499999995</v>
      </c>
      <c r="AE21" s="12">
        <v>343.64473400000003</v>
      </c>
      <c r="AF21" s="12">
        <v>133.658591</v>
      </c>
      <c r="AG21" s="12">
        <v>381.45966299999998</v>
      </c>
      <c r="AH21" s="12">
        <v>859.88727900000004</v>
      </c>
      <c r="AI21" s="12">
        <v>515.11825399999998</v>
      </c>
      <c r="AJ21" s="12">
        <v>1375.0055299999999</v>
      </c>
      <c r="AK21" s="12">
        <v>209383.56099999999</v>
      </c>
      <c r="AL21" s="28">
        <f>MEDIAN(0.03,0.005,0.0315)</f>
        <v>0.03</v>
      </c>
      <c r="AM21">
        <v>3.67</v>
      </c>
      <c r="AN21" s="42">
        <v>0.51778299999999999</v>
      </c>
      <c r="AO21" s="59">
        <v>0.68</v>
      </c>
      <c r="AP21">
        <v>8</v>
      </c>
      <c r="AQ21" t="s">
        <v>843</v>
      </c>
      <c r="AR21" t="s">
        <v>844</v>
      </c>
      <c r="AS21" s="4" t="s">
        <v>116</v>
      </c>
      <c r="AT21" s="4" t="s">
        <v>118</v>
      </c>
      <c r="AU21" s="4"/>
      <c r="AV21" s="4"/>
      <c r="AW21" s="4"/>
      <c r="AX21" s="4"/>
      <c r="AY21" s="4" t="s">
        <v>395</v>
      </c>
      <c r="AZ21" s="4"/>
    </row>
    <row r="22" spans="1:53" ht="17">
      <c r="A22" t="s">
        <v>37</v>
      </c>
      <c r="B22" s="39" t="s">
        <v>458</v>
      </c>
      <c r="C22" t="s">
        <v>243</v>
      </c>
      <c r="D22" t="s">
        <v>244</v>
      </c>
      <c r="F22" s="4">
        <v>3.3</v>
      </c>
      <c r="G22" s="4">
        <v>4.75</v>
      </c>
      <c r="H22" s="4">
        <v>2</v>
      </c>
      <c r="I22" s="38" t="b">
        <v>1</v>
      </c>
      <c r="J22" s="12" t="s">
        <v>150</v>
      </c>
      <c r="K22" s="18" t="s">
        <v>169</v>
      </c>
      <c r="L22" s="12" t="s">
        <v>37</v>
      </c>
      <c r="M22" s="12">
        <v>7.5146999999999996E-4</v>
      </c>
      <c r="N22" s="12">
        <v>8.6346000000000003E-4</v>
      </c>
      <c r="O22" s="12">
        <v>4.8139999999999999E-4</v>
      </c>
      <c r="P22" s="12">
        <v>5.2141000000000004E-4</v>
      </c>
      <c r="Q22" s="12">
        <v>6.4340000000000003E-4</v>
      </c>
      <c r="R22" s="12">
        <v>1.6462E-3</v>
      </c>
      <c r="S22" s="12">
        <v>1.6149300000000001E-3</v>
      </c>
      <c r="T22" s="12">
        <v>4.9054999999999997E-4</v>
      </c>
      <c r="U22" s="12">
        <v>1.0832000000000001E-3</v>
      </c>
      <c r="V22" s="12">
        <v>3.2611300000000001E-3</v>
      </c>
      <c r="W22" s="12">
        <v>1.57376E-3</v>
      </c>
      <c r="X22" s="12">
        <v>4.8348899999999997E-3</v>
      </c>
      <c r="Y22" s="12">
        <v>61.844323299999999</v>
      </c>
      <c r="Z22" s="12">
        <v>71.061276699999993</v>
      </c>
      <c r="AA22" s="12">
        <v>39.617971699999998</v>
      </c>
      <c r="AB22" s="12">
        <v>42.910668999999999</v>
      </c>
      <c r="AC22" s="12">
        <v>52.950142399999997</v>
      </c>
      <c r="AD22" s="12">
        <v>135.47878299999999</v>
      </c>
      <c r="AE22" s="12">
        <v>132.90559999999999</v>
      </c>
      <c r="AF22" s="12">
        <v>40.371414399999999</v>
      </c>
      <c r="AG22" s="12">
        <v>89.145484400000001</v>
      </c>
      <c r="AH22" s="12">
        <v>268.38438300000001</v>
      </c>
      <c r="AI22" s="12">
        <v>129.516899</v>
      </c>
      <c r="AJ22" s="12">
        <v>397.90128199999998</v>
      </c>
      <c r="AK22" s="12">
        <v>82297.958199999994</v>
      </c>
      <c r="AL22" s="25">
        <f>MEDIAN(0.001,0,0.005)</f>
        <v>1E-3</v>
      </c>
      <c r="AM22">
        <v>3.67</v>
      </c>
      <c r="AN22" s="53">
        <v>0.40841699999999997</v>
      </c>
      <c r="AO22" s="50">
        <v>0.68</v>
      </c>
      <c r="AP22">
        <v>8</v>
      </c>
      <c r="AQ22" t="s">
        <v>843</v>
      </c>
      <c r="AR22" t="s">
        <v>844</v>
      </c>
      <c r="AS22" s="4" t="s">
        <v>115</v>
      </c>
      <c r="AT22" s="4" t="s">
        <v>118</v>
      </c>
      <c r="AU22" s="4"/>
      <c r="AV22" s="4"/>
      <c r="AW22" s="4"/>
      <c r="AX22" s="4"/>
      <c r="AY22" s="4"/>
      <c r="AZ22" s="4"/>
    </row>
    <row r="23" spans="1:53" ht="17">
      <c r="A23" t="s">
        <v>70</v>
      </c>
      <c r="B23" s="66" t="s">
        <v>458</v>
      </c>
      <c r="C23" t="s">
        <v>266</v>
      </c>
      <c r="D23" t="s">
        <v>335</v>
      </c>
      <c r="F23" s="4">
        <v>11.73</v>
      </c>
      <c r="G23" s="4">
        <v>23.33</v>
      </c>
      <c r="H23" s="4">
        <v>2</v>
      </c>
      <c r="I23" s="38" t="b">
        <v>1</v>
      </c>
      <c r="J23" s="12" t="s">
        <v>150</v>
      </c>
      <c r="K23" s="18" t="s">
        <v>169</v>
      </c>
      <c r="L23" s="12" t="s">
        <v>41</v>
      </c>
      <c r="M23" s="12">
        <v>1.6865000000000001E-4</v>
      </c>
      <c r="N23" s="12">
        <v>1.8882999999999999E-4</v>
      </c>
      <c r="O23" s="12">
        <v>2.745E-4</v>
      </c>
      <c r="P23" s="12">
        <v>3.1723999999999999E-4</v>
      </c>
      <c r="Q23" s="12">
        <v>4.0004999999999999E-4</v>
      </c>
      <c r="R23" s="12">
        <v>9.9179999999999993E-4</v>
      </c>
      <c r="S23" s="12">
        <v>3.5748000000000003E-4</v>
      </c>
      <c r="T23" s="12">
        <v>1.6322E-4</v>
      </c>
      <c r="U23" s="12">
        <v>4.0959999999999998E-4</v>
      </c>
      <c r="V23" s="12">
        <v>1.34928E-3</v>
      </c>
      <c r="W23" s="12">
        <v>5.7282000000000003E-4</v>
      </c>
      <c r="X23" s="12">
        <v>1.9220999999999999E-3</v>
      </c>
      <c r="Y23" s="12">
        <v>0.17291764000000001</v>
      </c>
      <c r="Z23" s="12">
        <v>0.19359908000000001</v>
      </c>
      <c r="AA23" s="12">
        <v>0.28144299</v>
      </c>
      <c r="AB23" s="12">
        <v>0.32525831999999999</v>
      </c>
      <c r="AC23" s="12">
        <v>0.41016370000000002</v>
      </c>
      <c r="AD23" s="12">
        <v>1.0168650100000001</v>
      </c>
      <c r="AE23" s="12">
        <v>0.36651673000000001</v>
      </c>
      <c r="AF23" s="12">
        <v>0.16734516999999999</v>
      </c>
      <c r="AG23" s="12">
        <v>0.41995818000000001</v>
      </c>
      <c r="AH23" s="12">
        <v>1.3833817399999999</v>
      </c>
      <c r="AI23" s="12">
        <v>0.58730335</v>
      </c>
      <c r="AJ23" s="12">
        <v>1.9706850899999999</v>
      </c>
      <c r="AK23" s="12">
        <v>1025.27611</v>
      </c>
      <c r="AL23" s="26">
        <f>MEDIAN(0.03,0.005,0.0315)</f>
        <v>0.03</v>
      </c>
      <c r="AM23">
        <v>3.67</v>
      </c>
      <c r="AN23" s="53">
        <v>0.53739400000000004</v>
      </c>
      <c r="AO23" s="50">
        <v>0.68</v>
      </c>
      <c r="AP23">
        <v>9</v>
      </c>
      <c r="AQ23" t="s">
        <v>843</v>
      </c>
      <c r="AR23" t="s">
        <v>844</v>
      </c>
      <c r="AS23" s="1" t="s">
        <v>114</v>
      </c>
      <c r="AT23" s="1" t="s">
        <v>118</v>
      </c>
      <c r="AU23" s="1"/>
      <c r="AV23" s="1" t="s">
        <v>124</v>
      </c>
      <c r="AW23" s="1"/>
      <c r="AX23" s="1"/>
      <c r="AY23" s="1" t="s">
        <v>399</v>
      </c>
      <c r="AZ23" s="1"/>
      <c r="BA23" s="1"/>
    </row>
    <row r="24" spans="1:53" ht="17">
      <c r="A24" t="s">
        <v>72</v>
      </c>
      <c r="B24" s="39" t="s">
        <v>458</v>
      </c>
      <c r="C24" t="s">
        <v>840</v>
      </c>
      <c r="D24" t="s">
        <v>323</v>
      </c>
      <c r="F24" s="4" t="s">
        <v>107</v>
      </c>
      <c r="G24" s="4" t="s">
        <v>107</v>
      </c>
      <c r="H24" s="4">
        <v>2</v>
      </c>
      <c r="I24" s="38" t="b">
        <v>0</v>
      </c>
      <c r="J24" s="12" t="s">
        <v>150</v>
      </c>
      <c r="K24" s="18" t="s">
        <v>169</v>
      </c>
      <c r="L24" s="12" t="s">
        <v>41</v>
      </c>
      <c r="M24" s="12">
        <v>1.6865000000000001E-4</v>
      </c>
      <c r="N24" s="12">
        <v>1.8882999999999999E-4</v>
      </c>
      <c r="O24" s="12">
        <v>2.745E-4</v>
      </c>
      <c r="P24" s="12">
        <v>3.1723999999999999E-4</v>
      </c>
      <c r="Q24" s="12">
        <v>4.0004999999999999E-4</v>
      </c>
      <c r="R24" s="12">
        <v>9.9179999999999993E-4</v>
      </c>
      <c r="S24" s="12">
        <v>3.5748000000000003E-4</v>
      </c>
      <c r="T24" s="12">
        <v>1.6322E-4</v>
      </c>
      <c r="U24" s="12">
        <v>4.0959999999999998E-4</v>
      </c>
      <c r="V24" s="12">
        <v>1.34928E-3</v>
      </c>
      <c r="W24" s="12">
        <v>5.7282000000000003E-4</v>
      </c>
      <c r="X24" s="12">
        <v>1.9220999999999999E-3</v>
      </c>
      <c r="Y24" s="12">
        <v>0.17291764000000001</v>
      </c>
      <c r="Z24" s="12">
        <v>0.19359908000000001</v>
      </c>
      <c r="AA24" s="12">
        <v>0.28144299</v>
      </c>
      <c r="AB24" s="12">
        <v>0.32525831999999999</v>
      </c>
      <c r="AC24" s="12">
        <v>0.41016370000000002</v>
      </c>
      <c r="AD24" s="12">
        <v>1.0168650100000001</v>
      </c>
      <c r="AE24" s="12">
        <v>0.36651673000000001</v>
      </c>
      <c r="AF24" s="12">
        <v>0.16734516999999999</v>
      </c>
      <c r="AG24" s="12">
        <v>0.41995818000000001</v>
      </c>
      <c r="AH24" s="12">
        <v>1.3833817399999999</v>
      </c>
      <c r="AI24" s="12">
        <v>0.58730335</v>
      </c>
      <c r="AJ24" s="12">
        <v>1.9706850899999999</v>
      </c>
      <c r="AK24" s="12">
        <v>1025.27611</v>
      </c>
      <c r="AL24" s="26">
        <f>MEDIAN(0.03,0.005,0.0315)</f>
        <v>0.03</v>
      </c>
      <c r="AM24">
        <v>3.67</v>
      </c>
      <c r="AN24" s="53">
        <v>0.589333</v>
      </c>
      <c r="AO24" s="50">
        <v>0.68</v>
      </c>
      <c r="AP24">
        <v>9</v>
      </c>
      <c r="AQ24" t="s">
        <v>843</v>
      </c>
      <c r="AR24" t="s">
        <v>844</v>
      </c>
      <c r="AS24" s="1" t="s">
        <v>114</v>
      </c>
      <c r="AT24" s="1" t="s">
        <v>118</v>
      </c>
      <c r="AU24" s="1"/>
      <c r="AV24" s="1"/>
      <c r="AW24" s="1"/>
      <c r="AX24" s="1"/>
      <c r="AY24" s="1" t="s">
        <v>395</v>
      </c>
      <c r="AZ24" s="1"/>
    </row>
    <row r="25" spans="1:53" ht="17">
      <c r="A25" t="s">
        <v>35</v>
      </c>
      <c r="B25" s="39" t="s">
        <v>458</v>
      </c>
      <c r="C25" t="s">
        <v>240</v>
      </c>
      <c r="D25" t="s">
        <v>241</v>
      </c>
      <c r="F25" s="4">
        <v>3.26</v>
      </c>
      <c r="G25" s="4">
        <v>4.6500000000000004</v>
      </c>
      <c r="H25" s="4">
        <v>2</v>
      </c>
      <c r="I25" s="38" t="b">
        <v>1</v>
      </c>
      <c r="J25" s="12" t="s">
        <v>150</v>
      </c>
      <c r="K25" s="18" t="s">
        <v>169</v>
      </c>
      <c r="L25" s="12" t="s">
        <v>35</v>
      </c>
      <c r="M25" s="12">
        <v>2.2227E-4</v>
      </c>
      <c r="N25" s="12">
        <v>2.3785000000000001E-4</v>
      </c>
      <c r="O25" s="12">
        <v>2.0845999999999999E-4</v>
      </c>
      <c r="P25" s="12">
        <v>2.0740999999999999E-4</v>
      </c>
      <c r="Q25" s="12">
        <v>2.0143E-4</v>
      </c>
      <c r="R25" s="12">
        <v>6.1729999999999999E-4</v>
      </c>
      <c r="S25" s="12">
        <v>4.6012000000000001E-4</v>
      </c>
      <c r="T25" s="12">
        <v>1.8804999999999999E-4</v>
      </c>
      <c r="U25" s="12">
        <v>5.1033999999999997E-4</v>
      </c>
      <c r="V25" s="12">
        <v>1.0774199999999999E-3</v>
      </c>
      <c r="W25" s="12">
        <v>6.9839000000000001E-4</v>
      </c>
      <c r="X25" s="12">
        <v>1.7758100000000001E-3</v>
      </c>
      <c r="Y25" s="12">
        <v>0.46986700999999997</v>
      </c>
      <c r="Z25" s="12">
        <v>0.50279412000000001</v>
      </c>
      <c r="AA25" s="12">
        <v>0.44066590999999999</v>
      </c>
      <c r="AB25" s="12">
        <v>0.43844812999999999</v>
      </c>
      <c r="AC25" s="12">
        <v>0.42581269999999999</v>
      </c>
      <c r="AD25" s="12">
        <v>1.30492674</v>
      </c>
      <c r="AE25" s="12">
        <v>0.97266112999999998</v>
      </c>
      <c r="AF25" s="12">
        <v>0.39751732000000001</v>
      </c>
      <c r="AG25" s="12">
        <v>1.07883068</v>
      </c>
      <c r="AH25" s="12">
        <v>2.2775878700000001</v>
      </c>
      <c r="AI25" s="12">
        <v>1.4763479900000001</v>
      </c>
      <c r="AJ25" s="12">
        <v>3.7539358699999998</v>
      </c>
      <c r="AK25" s="12">
        <v>2113.9338699999998</v>
      </c>
      <c r="AL25" s="26">
        <f>MEDIAN(0.03,0.005,0.0315)</f>
        <v>0.03</v>
      </c>
      <c r="AM25">
        <v>3</v>
      </c>
      <c r="AN25" s="53">
        <v>0.58317399999999997</v>
      </c>
      <c r="AO25" s="50">
        <v>0.68</v>
      </c>
      <c r="AP25">
        <v>8</v>
      </c>
      <c r="AQ25" t="s">
        <v>843</v>
      </c>
      <c r="AR25" t="s">
        <v>844</v>
      </c>
      <c r="AS25" s="4" t="s">
        <v>115</v>
      </c>
      <c r="AT25" s="4" t="s">
        <v>120</v>
      </c>
      <c r="AU25" s="4"/>
      <c r="AV25" s="4"/>
      <c r="AW25" s="4"/>
      <c r="AX25" s="4"/>
      <c r="AY25" s="4"/>
      <c r="AZ25" s="4"/>
    </row>
    <row r="26" spans="1:53" ht="17">
      <c r="A26" t="s">
        <v>45</v>
      </c>
      <c r="B26" s="66" t="s">
        <v>458</v>
      </c>
      <c r="C26" t="s">
        <v>186</v>
      </c>
      <c r="D26" t="s">
        <v>187</v>
      </c>
      <c r="F26" s="4">
        <v>0.01</v>
      </c>
      <c r="G26" s="4">
        <v>0.01</v>
      </c>
      <c r="H26" s="4">
        <v>2</v>
      </c>
      <c r="I26" s="38" t="b">
        <v>1</v>
      </c>
      <c r="J26" s="12" t="s">
        <v>150</v>
      </c>
      <c r="K26" s="18" t="s">
        <v>169</v>
      </c>
      <c r="L26" s="12" t="s">
        <v>45</v>
      </c>
      <c r="M26" s="12">
        <v>1.7117E-4</v>
      </c>
      <c r="N26" s="12">
        <v>1.8081999999999999E-4</v>
      </c>
      <c r="O26" s="23">
        <v>9.4300000000000002E-5</v>
      </c>
      <c r="P26" s="23">
        <v>9.9400000000000004E-5</v>
      </c>
      <c r="Q26" s="23">
        <v>8.9800000000000001E-5</v>
      </c>
      <c r="R26" s="12">
        <v>2.8349000000000001E-4</v>
      </c>
      <c r="S26" s="12">
        <v>3.5199E-4</v>
      </c>
      <c r="T26" s="12">
        <v>1.6762E-4</v>
      </c>
      <c r="U26" s="12">
        <v>3.7005000000000002E-4</v>
      </c>
      <c r="V26" s="12">
        <v>6.3546999999999996E-4</v>
      </c>
      <c r="W26" s="12">
        <v>5.3768000000000002E-4</v>
      </c>
      <c r="X26" s="12">
        <v>1.17315E-3</v>
      </c>
      <c r="Y26" s="12">
        <v>0.63525588</v>
      </c>
      <c r="Z26" s="12">
        <v>0.67107413000000005</v>
      </c>
      <c r="AA26" s="12">
        <v>0.34990499000000003</v>
      </c>
      <c r="AB26" s="12">
        <v>0.36893456000000002</v>
      </c>
      <c r="AC26" s="12">
        <v>0.33326844</v>
      </c>
      <c r="AD26" s="12">
        <v>1.0521079799999999</v>
      </c>
      <c r="AE26" s="12">
        <v>1.3063300099999999</v>
      </c>
      <c r="AF26" s="12">
        <v>0.62210471000000001</v>
      </c>
      <c r="AG26" s="12">
        <v>1.3733785999999999</v>
      </c>
      <c r="AH26" s="12">
        <v>2.3584379900000001</v>
      </c>
      <c r="AI26" s="12">
        <v>1.99548331</v>
      </c>
      <c r="AJ26" s="12">
        <v>4.3539212999999997</v>
      </c>
      <c r="AK26" s="12">
        <v>3711.3172300000001</v>
      </c>
      <c r="AL26" s="25">
        <f>MEDIAN(0.001,0,0.005)</f>
        <v>1E-3</v>
      </c>
      <c r="AM26">
        <v>3</v>
      </c>
      <c r="AN26" s="53">
        <v>0.53541499999999997</v>
      </c>
      <c r="AO26" s="50">
        <v>0.68</v>
      </c>
      <c r="AP26">
        <v>8</v>
      </c>
      <c r="AQ26" t="s">
        <v>843</v>
      </c>
      <c r="AR26" t="s">
        <v>844</v>
      </c>
      <c r="AS26" s="4" t="s">
        <v>115</v>
      </c>
      <c r="AT26" s="4" t="s">
        <v>120</v>
      </c>
      <c r="AU26" s="4"/>
      <c r="AV26" s="4"/>
      <c r="AW26" s="4"/>
      <c r="AX26" s="4" t="s">
        <v>123</v>
      </c>
      <c r="AY26" s="4"/>
      <c r="AZ26" s="4"/>
    </row>
    <row r="27" spans="1:53" ht="17">
      <c r="A27" t="s">
        <v>16</v>
      </c>
      <c r="B27" s="39" t="s">
        <v>458</v>
      </c>
      <c r="C27" t="s">
        <v>249</v>
      </c>
      <c r="D27" t="s">
        <v>250</v>
      </c>
      <c r="F27" s="4">
        <v>5.44</v>
      </c>
      <c r="G27" s="4">
        <v>6.08</v>
      </c>
      <c r="H27" s="4">
        <v>2</v>
      </c>
      <c r="I27" s="38" t="b">
        <v>1</v>
      </c>
      <c r="J27" s="12" t="s">
        <v>150</v>
      </c>
      <c r="K27" s="18" t="s">
        <v>169</v>
      </c>
      <c r="L27" s="12" t="s">
        <v>16</v>
      </c>
      <c r="M27" s="12">
        <v>3.2505000000000001E-4</v>
      </c>
      <c r="N27" s="12">
        <v>2.0573999999999999E-4</v>
      </c>
      <c r="O27" s="23">
        <v>1.2999999999999999E-5</v>
      </c>
      <c r="P27" s="23">
        <v>1.3900000000000001E-5</v>
      </c>
      <c r="Q27" s="23">
        <v>1.7600000000000001E-5</v>
      </c>
      <c r="R27" s="23">
        <v>4.4400000000000002E-5</v>
      </c>
      <c r="S27" s="12">
        <v>5.3078999999999995E-4</v>
      </c>
      <c r="T27" s="23">
        <v>3.8099999999999998E-5</v>
      </c>
      <c r="U27" s="12">
        <v>2.1499E-4</v>
      </c>
      <c r="V27" s="12">
        <v>5.7516999999999996E-4</v>
      </c>
      <c r="W27" s="12">
        <v>2.5306999999999999E-4</v>
      </c>
      <c r="X27" s="12">
        <v>8.2824000000000005E-4</v>
      </c>
      <c r="Y27" s="12">
        <v>182.27167900000001</v>
      </c>
      <c r="Z27" s="12">
        <v>115.366567</v>
      </c>
      <c r="AA27" s="12">
        <v>7.2623675399999996</v>
      </c>
      <c r="AB27" s="12">
        <v>7.7783693999999999</v>
      </c>
      <c r="AC27" s="12">
        <v>9.84563451</v>
      </c>
      <c r="AD27" s="12">
        <v>24.886371499999999</v>
      </c>
      <c r="AE27" s="12">
        <v>297.63824599999998</v>
      </c>
      <c r="AF27" s="12">
        <v>21.355833400000002</v>
      </c>
      <c r="AG27" s="12">
        <v>120.552471</v>
      </c>
      <c r="AH27" s="12">
        <v>322.52461799999998</v>
      </c>
      <c r="AI27" s="12">
        <v>141.90830500000001</v>
      </c>
      <c r="AJ27" s="12">
        <v>464.43292200000002</v>
      </c>
      <c r="AK27" s="12">
        <v>560743.86300000001</v>
      </c>
      <c r="AL27" s="25">
        <f>MEDIAN(0.01,0.01,0.008)</f>
        <v>0.01</v>
      </c>
      <c r="AM27">
        <v>3.67</v>
      </c>
      <c r="AN27" s="53">
        <v>0.32086199999999998</v>
      </c>
      <c r="AO27" s="50">
        <v>0.68</v>
      </c>
      <c r="AP27">
        <v>8</v>
      </c>
      <c r="AQ27" t="s">
        <v>843</v>
      </c>
      <c r="AR27" t="s">
        <v>844</v>
      </c>
      <c r="AS27" s="4" t="s">
        <v>115</v>
      </c>
      <c r="AT27" s="4" t="s">
        <v>121</v>
      </c>
      <c r="AU27" s="4"/>
      <c r="AV27" s="4"/>
      <c r="AW27" s="4"/>
      <c r="AX27" s="4"/>
      <c r="AY27" s="4"/>
      <c r="AZ27" s="4"/>
    </row>
    <row r="28" spans="1:53" ht="17">
      <c r="A28" t="s">
        <v>28</v>
      </c>
      <c r="B28" s="66" t="s">
        <v>458</v>
      </c>
      <c r="C28" t="s">
        <v>214</v>
      </c>
      <c r="D28" t="s">
        <v>215</v>
      </c>
      <c r="F28" s="4">
        <v>0.71</v>
      </c>
      <c r="G28" s="4">
        <v>2.41</v>
      </c>
      <c r="H28" s="4">
        <v>2</v>
      </c>
      <c r="I28" s="38" t="b">
        <v>1</v>
      </c>
      <c r="J28" s="12" t="s">
        <v>150</v>
      </c>
      <c r="K28" s="18" t="s">
        <v>169</v>
      </c>
      <c r="L28" s="12" t="s">
        <v>28</v>
      </c>
      <c r="M28" s="23">
        <v>7.5300000000000001E-5</v>
      </c>
      <c r="N28" s="23">
        <v>7.9099999999999998E-5</v>
      </c>
      <c r="O28" s="23">
        <v>5.8900000000000002E-5</v>
      </c>
      <c r="P28" s="23">
        <v>5.9599999999999999E-5</v>
      </c>
      <c r="Q28" s="23">
        <v>5.9799999999999997E-5</v>
      </c>
      <c r="R28" s="12">
        <v>1.7825999999999999E-4</v>
      </c>
      <c r="S28" s="12">
        <v>1.5436000000000001E-4</v>
      </c>
      <c r="T28" s="23">
        <v>8.14E-5</v>
      </c>
      <c r="U28" s="12">
        <v>2.1903999999999999E-4</v>
      </c>
      <c r="V28" s="12">
        <v>3.3262E-4</v>
      </c>
      <c r="W28" s="12">
        <v>3.0045000000000001E-4</v>
      </c>
      <c r="X28" s="12">
        <v>6.3307000000000001E-4</v>
      </c>
      <c r="Y28" s="12">
        <v>0.50955892999999997</v>
      </c>
      <c r="Z28" s="12">
        <v>0.53553459000000003</v>
      </c>
      <c r="AA28" s="12">
        <v>0.39853923000000002</v>
      </c>
      <c r="AB28" s="12">
        <v>0.40345492999999999</v>
      </c>
      <c r="AC28" s="12">
        <v>0.40486415999999997</v>
      </c>
      <c r="AD28" s="12">
        <v>1.20685832</v>
      </c>
      <c r="AE28" s="12">
        <v>1.04509352</v>
      </c>
      <c r="AF28" s="12">
        <v>0.55122013000000003</v>
      </c>
      <c r="AG28" s="12">
        <v>1.4829486999999999</v>
      </c>
      <c r="AH28" s="12">
        <v>2.2519518399999998</v>
      </c>
      <c r="AI28" s="12">
        <v>2.0341688200000001</v>
      </c>
      <c r="AJ28" s="12">
        <v>4.2861206599999999</v>
      </c>
      <c r="AK28" s="12">
        <v>6770.3320100000001</v>
      </c>
      <c r="AL28" s="26">
        <f>MEDIAN(0.03,0.005,0.0315)</f>
        <v>0.03</v>
      </c>
      <c r="AM28">
        <v>3.67</v>
      </c>
      <c r="AN28" s="53">
        <v>0.55498099999999995</v>
      </c>
      <c r="AO28" s="50">
        <v>0.68</v>
      </c>
      <c r="AP28">
        <v>8</v>
      </c>
      <c r="AQ28" t="s">
        <v>843</v>
      </c>
      <c r="AR28" t="s">
        <v>844</v>
      </c>
      <c r="AS28" s="1" t="s">
        <v>117</v>
      </c>
      <c r="AT28" s="1" t="s">
        <v>118</v>
      </c>
      <c r="AU28" s="1" t="s">
        <v>124</v>
      </c>
      <c r="AV28" s="1" t="s">
        <v>123</v>
      </c>
      <c r="AW28" s="1" t="s">
        <v>123</v>
      </c>
      <c r="AX28" s="1" t="s">
        <v>123</v>
      </c>
      <c r="AY28" s="1"/>
      <c r="AZ28" s="1" t="s">
        <v>124</v>
      </c>
    </row>
    <row r="29" spans="1:53" ht="51">
      <c r="A29" t="s">
        <v>101</v>
      </c>
      <c r="B29" s="39" t="s">
        <v>458</v>
      </c>
      <c r="C29" t="s">
        <v>210</v>
      </c>
      <c r="D29" t="s">
        <v>211</v>
      </c>
      <c r="F29" s="5">
        <v>0.42</v>
      </c>
      <c r="G29" s="5">
        <v>0.83</v>
      </c>
      <c r="H29" s="5">
        <v>1</v>
      </c>
      <c r="I29" s="38" t="b">
        <v>0</v>
      </c>
      <c r="J29" s="12" t="s">
        <v>152</v>
      </c>
      <c r="K29" s="18" t="s">
        <v>166</v>
      </c>
      <c r="L29" t="s">
        <v>107</v>
      </c>
      <c r="M29" t="s">
        <v>107</v>
      </c>
      <c r="N29" t="s">
        <v>107</v>
      </c>
      <c r="O29" t="s">
        <v>107</v>
      </c>
      <c r="P29" t="s">
        <v>107</v>
      </c>
      <c r="Q29" t="s">
        <v>107</v>
      </c>
      <c r="R29" t="s">
        <v>107</v>
      </c>
      <c r="S29" t="s">
        <v>107</v>
      </c>
      <c r="T29" t="s">
        <v>107</v>
      </c>
      <c r="U29" t="s">
        <v>107</v>
      </c>
      <c r="V29" t="s">
        <v>107</v>
      </c>
      <c r="W29" t="s">
        <v>107</v>
      </c>
      <c r="X29" t="s">
        <v>107</v>
      </c>
      <c r="Y29" t="s">
        <v>107</v>
      </c>
      <c r="Z29" t="s">
        <v>107</v>
      </c>
      <c r="AA29" t="s">
        <v>107</v>
      </c>
      <c r="AB29" t="s">
        <v>107</v>
      </c>
      <c r="AC29" t="s">
        <v>107</v>
      </c>
      <c r="AD29" t="s">
        <v>107</v>
      </c>
      <c r="AE29" t="s">
        <v>107</v>
      </c>
      <c r="AF29" t="s">
        <v>107</v>
      </c>
      <c r="AG29" t="s">
        <v>107</v>
      </c>
      <c r="AH29" t="s">
        <v>107</v>
      </c>
      <c r="AI29" t="s">
        <v>107</v>
      </c>
      <c r="AJ29" t="s">
        <v>107</v>
      </c>
      <c r="AK29" t="s">
        <v>107</v>
      </c>
      <c r="AL29" s="25">
        <f>MEDIAN(0.001,0,0.005)</f>
        <v>1E-3</v>
      </c>
      <c r="AM29">
        <v>3</v>
      </c>
      <c r="AN29" s="53">
        <v>0.464667</v>
      </c>
      <c r="AO29" s="50">
        <v>0.68</v>
      </c>
      <c r="AP29">
        <v>8</v>
      </c>
      <c r="AQ29" t="s">
        <v>843</v>
      </c>
      <c r="AR29" t="s">
        <v>844</v>
      </c>
      <c r="AS29" s="4" t="s">
        <v>115</v>
      </c>
      <c r="AT29" s="4" t="s">
        <v>118</v>
      </c>
      <c r="AU29" s="4"/>
      <c r="AV29" s="4"/>
      <c r="AW29" s="4"/>
      <c r="AX29" s="4"/>
      <c r="AY29" s="4"/>
      <c r="AZ29" s="4"/>
    </row>
    <row r="30" spans="1:53" ht="51">
      <c r="A30" t="s">
        <v>102</v>
      </c>
      <c r="B30" s="39" t="s">
        <v>458</v>
      </c>
      <c r="C30" t="s">
        <v>308</v>
      </c>
      <c r="D30" t="s">
        <v>309</v>
      </c>
      <c r="F30" s="5" t="s">
        <v>107</v>
      </c>
      <c r="G30" s="5" t="s">
        <v>107</v>
      </c>
      <c r="H30" s="5">
        <v>1</v>
      </c>
      <c r="I30" s="38" t="b">
        <v>0</v>
      </c>
      <c r="J30" s="12" t="s">
        <v>152</v>
      </c>
      <c r="K30" s="18" t="s">
        <v>166</v>
      </c>
      <c r="L30" t="s">
        <v>107</v>
      </c>
      <c r="M30" t="s">
        <v>107</v>
      </c>
      <c r="N30" t="s">
        <v>107</v>
      </c>
      <c r="O30" t="s">
        <v>107</v>
      </c>
      <c r="P30" t="s">
        <v>107</v>
      </c>
      <c r="Q30" t="s">
        <v>107</v>
      </c>
      <c r="R30" t="s">
        <v>107</v>
      </c>
      <c r="S30" t="s">
        <v>107</v>
      </c>
      <c r="T30" t="s">
        <v>107</v>
      </c>
      <c r="U30" t="s">
        <v>107</v>
      </c>
      <c r="V30" t="s">
        <v>107</v>
      </c>
      <c r="W30" t="s">
        <v>107</v>
      </c>
      <c r="X30" t="s">
        <v>107</v>
      </c>
      <c r="Y30" t="s">
        <v>107</v>
      </c>
      <c r="Z30" t="s">
        <v>107</v>
      </c>
      <c r="AA30" t="s">
        <v>107</v>
      </c>
      <c r="AB30" t="s">
        <v>107</v>
      </c>
      <c r="AC30" t="s">
        <v>107</v>
      </c>
      <c r="AD30" t="s">
        <v>107</v>
      </c>
      <c r="AE30" t="s">
        <v>107</v>
      </c>
      <c r="AF30" t="s">
        <v>107</v>
      </c>
      <c r="AG30" t="s">
        <v>107</v>
      </c>
      <c r="AH30" t="s">
        <v>107</v>
      </c>
      <c r="AI30" t="s">
        <v>107</v>
      </c>
      <c r="AJ30" t="s">
        <v>107</v>
      </c>
      <c r="AK30" t="s">
        <v>107</v>
      </c>
      <c r="AL30" s="26">
        <f>MEDIAN(0.03,0.005,0.0315)</f>
        <v>0.03</v>
      </c>
      <c r="AM30">
        <v>3</v>
      </c>
      <c r="AN30" s="53">
        <v>0.64600000000000002</v>
      </c>
      <c r="AO30" s="50">
        <v>0.68</v>
      </c>
      <c r="AP30">
        <v>7</v>
      </c>
      <c r="AQ30" t="s">
        <v>843</v>
      </c>
      <c r="AR30" t="s">
        <v>844</v>
      </c>
      <c r="AS30" s="4" t="s">
        <v>115</v>
      </c>
      <c r="AT30" s="4" t="s">
        <v>118</v>
      </c>
      <c r="AU30" s="4"/>
      <c r="AV30" s="4"/>
      <c r="AW30" s="4"/>
      <c r="AX30" s="4"/>
      <c r="AY30" s="4"/>
      <c r="AZ30" s="4"/>
    </row>
    <row r="31" spans="1:53" ht="32">
      <c r="A31" t="s">
        <v>7</v>
      </c>
      <c r="B31" s="66" t="s">
        <v>451</v>
      </c>
      <c r="C31" t="s">
        <v>300</v>
      </c>
      <c r="D31" s="21" t="s">
        <v>301</v>
      </c>
      <c r="E31" s="21"/>
      <c r="F31" s="2">
        <v>75.95</v>
      </c>
      <c r="G31" s="2">
        <v>100</v>
      </c>
      <c r="H31" s="2">
        <v>4</v>
      </c>
      <c r="I31" s="38" t="b">
        <v>0</v>
      </c>
      <c r="J31" s="12" t="s">
        <v>150</v>
      </c>
      <c r="K31" s="18" t="s">
        <v>169</v>
      </c>
      <c r="L31" s="12" t="s">
        <v>7</v>
      </c>
      <c r="M31" s="12">
        <v>1.02268E-3</v>
      </c>
      <c r="N31" s="12">
        <v>7.9516999999999999E-4</v>
      </c>
      <c r="O31" s="12">
        <v>3.8712000000000002E-4</v>
      </c>
      <c r="P31" s="12">
        <v>4.2388000000000001E-4</v>
      </c>
      <c r="Q31" s="12">
        <v>5.1440000000000004E-4</v>
      </c>
      <c r="R31" s="12">
        <v>1.3254E-3</v>
      </c>
      <c r="S31" s="12">
        <v>1.81785E-3</v>
      </c>
      <c r="T31" s="12">
        <v>3.5425000000000002E-4</v>
      </c>
      <c r="U31" s="12">
        <v>1.2635599999999999E-3</v>
      </c>
      <c r="V31" s="12">
        <v>3.1432500000000002E-3</v>
      </c>
      <c r="W31" s="12">
        <v>1.6178099999999999E-3</v>
      </c>
      <c r="X31" s="12">
        <v>4.7610600000000001E-3</v>
      </c>
      <c r="Y31" s="12">
        <v>8.5634092099999997</v>
      </c>
      <c r="Z31" s="12">
        <v>6.6583942699999996</v>
      </c>
      <c r="AA31" s="12">
        <v>3.2415982799999998</v>
      </c>
      <c r="AB31" s="12">
        <v>3.5493830399999999</v>
      </c>
      <c r="AC31" s="12">
        <v>4.3073301400000004</v>
      </c>
      <c r="AD31" s="12">
        <v>11.098311499999999</v>
      </c>
      <c r="AE31" s="12">
        <v>15.2218035</v>
      </c>
      <c r="AF31" s="12">
        <v>2.96632278</v>
      </c>
      <c r="AG31" s="12">
        <v>10.5804329</v>
      </c>
      <c r="AH31" s="12">
        <v>26.320115000000001</v>
      </c>
      <c r="AI31" s="12">
        <v>13.5467557</v>
      </c>
      <c r="AJ31" s="12">
        <v>39.8668707</v>
      </c>
      <c r="AK31" s="12">
        <v>8373.5298899999998</v>
      </c>
      <c r="AL31" s="25">
        <f>MEDIAN(0.175,0.0695,0.038,0.18,0.067)</f>
        <v>6.9500000000000006E-2</v>
      </c>
      <c r="AM31">
        <v>9.33</v>
      </c>
      <c r="AN31" s="53">
        <v>0.42841899999999999</v>
      </c>
      <c r="AO31" s="50">
        <v>0.64</v>
      </c>
      <c r="AP31">
        <v>5</v>
      </c>
      <c r="AQ31" t="s">
        <v>844</v>
      </c>
      <c r="AR31" t="s">
        <v>844</v>
      </c>
      <c r="AS31" s="4" t="s">
        <v>115</v>
      </c>
      <c r="AT31" s="4" t="s">
        <v>121</v>
      </c>
      <c r="AU31" s="4"/>
      <c r="AV31" s="4"/>
      <c r="AW31" s="4"/>
      <c r="AX31" s="4"/>
      <c r="AY31" s="4"/>
      <c r="AZ31" s="4"/>
    </row>
    <row r="32" spans="1:53" ht="17">
      <c r="A32" t="s">
        <v>40</v>
      </c>
      <c r="B32" t="s">
        <v>451</v>
      </c>
      <c r="C32" t="s">
        <v>262</v>
      </c>
      <c r="D32" t="s">
        <v>263</v>
      </c>
      <c r="F32" s="4">
        <v>9.7100000000000009</v>
      </c>
      <c r="G32" s="4">
        <v>19.420000000000002</v>
      </c>
      <c r="H32" s="4">
        <v>2</v>
      </c>
      <c r="I32" s="38" t="b">
        <v>0</v>
      </c>
      <c r="J32" s="12" t="s">
        <v>150</v>
      </c>
      <c r="K32" s="18" t="s">
        <v>169</v>
      </c>
      <c r="L32" s="12" t="s">
        <v>40</v>
      </c>
      <c r="M32" s="12">
        <v>6.7699999999999998E-4</v>
      </c>
      <c r="N32" s="12">
        <v>7.6250000000000005E-4</v>
      </c>
      <c r="O32" s="12">
        <v>7.3799E-4</v>
      </c>
      <c r="P32" s="12">
        <v>7.6389999999999997E-4</v>
      </c>
      <c r="Q32" s="12">
        <v>6.8243999999999998E-4</v>
      </c>
      <c r="R32" s="12">
        <v>2.1843399999999999E-3</v>
      </c>
      <c r="S32" s="12">
        <v>1.4394900000000001E-3</v>
      </c>
      <c r="T32" s="12">
        <v>1.0714699999999999E-3</v>
      </c>
      <c r="U32" s="12">
        <v>1.7547699999999999E-3</v>
      </c>
      <c r="V32" s="12">
        <v>3.6238300000000002E-3</v>
      </c>
      <c r="W32" s="12">
        <v>2.8262399999999998E-3</v>
      </c>
      <c r="X32" s="12">
        <v>6.4500699999999996E-3</v>
      </c>
      <c r="Y32" s="12">
        <v>10.2262691</v>
      </c>
      <c r="Z32" s="12">
        <v>11.517735399999999</v>
      </c>
      <c r="AA32" s="12">
        <v>11.147625100000001</v>
      </c>
      <c r="AB32" s="12">
        <v>11.538952</v>
      </c>
      <c r="AC32" s="12">
        <v>10.3085305</v>
      </c>
      <c r="AD32" s="12">
        <v>32.995107599999997</v>
      </c>
      <c r="AE32" s="12">
        <v>21.744004400000001</v>
      </c>
      <c r="AF32" s="12">
        <v>16.184806500000001</v>
      </c>
      <c r="AG32" s="12">
        <v>26.506373700000001</v>
      </c>
      <c r="AH32" s="12">
        <v>54.739111999999999</v>
      </c>
      <c r="AI32" s="12">
        <v>42.691180199999998</v>
      </c>
      <c r="AJ32" s="12">
        <v>97.430292199999997</v>
      </c>
      <c r="AK32" s="12">
        <v>15105.301100000001</v>
      </c>
      <c r="AL32" s="27">
        <f>MEDIAN(0.175,0.0695,0.038,0.18,0.067)</f>
        <v>6.9500000000000006E-2</v>
      </c>
      <c r="AM32">
        <v>9.33</v>
      </c>
      <c r="AN32" s="42">
        <v>0.34894500000000001</v>
      </c>
      <c r="AO32" s="50">
        <v>0.64</v>
      </c>
      <c r="AP32">
        <v>5</v>
      </c>
      <c r="AQ32" t="s">
        <v>844</v>
      </c>
      <c r="AR32" t="s">
        <v>844</v>
      </c>
      <c r="AS32" s="4" t="s">
        <v>115</v>
      </c>
      <c r="AT32" s="4" t="s">
        <v>120</v>
      </c>
      <c r="AU32" s="4"/>
      <c r="AV32" s="4"/>
      <c r="AW32" s="4"/>
      <c r="AX32" s="4"/>
      <c r="AY32" s="4"/>
      <c r="AZ32" s="4"/>
    </row>
    <row r="33" spans="1:52" ht="32">
      <c r="A33" t="s">
        <v>74</v>
      </c>
      <c r="B33" s="39" t="s">
        <v>451</v>
      </c>
      <c r="C33" t="s">
        <v>228</v>
      </c>
      <c r="D33" t="s">
        <v>229</v>
      </c>
      <c r="F33" s="3">
        <v>1.42</v>
      </c>
      <c r="G33" s="3">
        <v>70.92</v>
      </c>
      <c r="H33" s="3">
        <v>3</v>
      </c>
      <c r="I33" s="38" t="b">
        <v>1</v>
      </c>
      <c r="J33" s="12" t="s">
        <v>150</v>
      </c>
      <c r="K33" s="18" t="s">
        <v>169</v>
      </c>
      <c r="L33" s="12" t="s">
        <v>38</v>
      </c>
      <c r="M33" s="12">
        <v>1.5672E-4</v>
      </c>
      <c r="N33" s="12">
        <v>1.6904999999999999E-4</v>
      </c>
      <c r="O33" s="12">
        <v>1.9985000000000001E-4</v>
      </c>
      <c r="P33" s="12">
        <v>2.1195E-4</v>
      </c>
      <c r="Q33" s="12">
        <v>2.4611000000000001E-4</v>
      </c>
      <c r="R33" s="12">
        <v>6.579E-4</v>
      </c>
      <c r="S33" s="12">
        <v>3.2577000000000002E-4</v>
      </c>
      <c r="T33" s="12">
        <v>1.4034E-4</v>
      </c>
      <c r="U33" s="12">
        <v>3.7277000000000002E-4</v>
      </c>
      <c r="V33" s="12">
        <v>9.8367000000000007E-4</v>
      </c>
      <c r="W33" s="12">
        <v>5.1311E-4</v>
      </c>
      <c r="X33" s="12">
        <v>1.4967800000000001E-3</v>
      </c>
      <c r="Y33" s="12">
        <v>0.54817249999999995</v>
      </c>
      <c r="Z33" s="12">
        <v>0.59131997999999997</v>
      </c>
      <c r="AA33" s="12">
        <v>0.69904478000000003</v>
      </c>
      <c r="AB33" s="12">
        <v>0.74135757999999996</v>
      </c>
      <c r="AC33" s="12">
        <v>0.86085754000000003</v>
      </c>
      <c r="AD33" s="12">
        <v>2.3012598999999998</v>
      </c>
      <c r="AE33" s="12">
        <v>1.13949247</v>
      </c>
      <c r="AF33" s="12">
        <v>0.49090302000000002</v>
      </c>
      <c r="AG33" s="12">
        <v>1.30390454</v>
      </c>
      <c r="AH33" s="12">
        <v>3.4407523800000002</v>
      </c>
      <c r="AI33" s="12">
        <v>1.79480756</v>
      </c>
      <c r="AJ33" s="12">
        <v>5.2355599399999999</v>
      </c>
      <c r="AK33" s="12">
        <v>3497.87203</v>
      </c>
      <c r="AL33" s="25">
        <f>MEDIAN(0.32,0.265,0.07,0.1,0.07,0.036)</f>
        <v>8.5000000000000006E-2</v>
      </c>
      <c r="AM33">
        <v>10.33</v>
      </c>
      <c r="AN33" s="53">
        <v>0.37870100000000001</v>
      </c>
      <c r="AO33" s="59">
        <v>0.6</v>
      </c>
      <c r="AP33">
        <v>9</v>
      </c>
      <c r="AQ33" t="s">
        <v>843</v>
      </c>
      <c r="AR33" t="s">
        <v>843</v>
      </c>
      <c r="AS33" s="4" t="s">
        <v>116</v>
      </c>
      <c r="AT33" s="4" t="s">
        <v>120</v>
      </c>
      <c r="AU33" s="4"/>
      <c r="AV33" s="4"/>
      <c r="AW33" s="4"/>
      <c r="AX33" s="4"/>
      <c r="AY33" s="4"/>
      <c r="AZ33" s="4"/>
    </row>
    <row r="34" spans="1:52" ht="32">
      <c r="A34" t="s">
        <v>66</v>
      </c>
      <c r="B34" s="39" t="s">
        <v>451</v>
      </c>
      <c r="C34" t="s">
        <v>256</v>
      </c>
      <c r="D34" t="s">
        <v>257</v>
      </c>
      <c r="F34" s="4">
        <v>7.13</v>
      </c>
      <c r="G34" s="4">
        <v>11.88</v>
      </c>
      <c r="H34" s="4">
        <v>2</v>
      </c>
      <c r="I34" s="38" t="b">
        <v>0</v>
      </c>
      <c r="J34" s="12" t="s">
        <v>150</v>
      </c>
      <c r="K34" s="18" t="s">
        <v>169</v>
      </c>
      <c r="L34" s="12" t="s">
        <v>19</v>
      </c>
      <c r="M34" s="12">
        <v>1.5312999999999999E-4</v>
      </c>
      <c r="N34" s="12">
        <v>1.9064E-4</v>
      </c>
      <c r="O34" s="12">
        <v>4.2704E-4</v>
      </c>
      <c r="P34" s="12">
        <v>4.6843999999999998E-4</v>
      </c>
      <c r="Q34" s="12">
        <v>3.8015E-4</v>
      </c>
      <c r="R34" s="12">
        <v>1.27563E-3</v>
      </c>
      <c r="S34" s="12">
        <v>3.4377000000000002E-4</v>
      </c>
      <c r="T34" s="12">
        <v>1.7351000000000001E-4</v>
      </c>
      <c r="U34" s="12">
        <v>6.0891000000000005E-4</v>
      </c>
      <c r="V34" s="12">
        <v>1.6193900000000001E-3</v>
      </c>
      <c r="W34" s="12">
        <v>7.8242000000000003E-4</v>
      </c>
      <c r="X34" s="12">
        <v>2.4018099999999999E-3</v>
      </c>
      <c r="Y34" s="12">
        <v>0.87568643999999995</v>
      </c>
      <c r="Z34" s="12">
        <v>1.0902235899999999</v>
      </c>
      <c r="AA34" s="12">
        <v>2.4421214199999999</v>
      </c>
      <c r="AB34" s="12">
        <v>2.6788591500000001</v>
      </c>
      <c r="AC34" s="12">
        <v>2.1739519700000001</v>
      </c>
      <c r="AD34" s="12">
        <v>7.2949325399999996</v>
      </c>
      <c r="AE34" s="12">
        <v>1.9659100300000001</v>
      </c>
      <c r="AF34" s="12">
        <v>0.99226709000000002</v>
      </c>
      <c r="AG34" s="12">
        <v>3.4821633799999998</v>
      </c>
      <c r="AH34" s="12">
        <v>9.2608425699999994</v>
      </c>
      <c r="AI34" s="12">
        <v>4.4744304699999997</v>
      </c>
      <c r="AJ34" s="12">
        <v>13.735272999999999</v>
      </c>
      <c r="AK34" s="12">
        <v>5718.7087199999996</v>
      </c>
      <c r="AL34" s="25">
        <f>MEDIAN(0.0775,0.5045,0.1,0.037,0.0567)</f>
        <v>7.7499999999999999E-2</v>
      </c>
      <c r="AM34">
        <v>11</v>
      </c>
      <c r="AN34" s="53">
        <v>0.35464000000000001</v>
      </c>
      <c r="AO34" s="50">
        <v>0.6</v>
      </c>
      <c r="AP34">
        <v>8</v>
      </c>
      <c r="AQ34" t="s">
        <v>843</v>
      </c>
      <c r="AR34" t="s">
        <v>843</v>
      </c>
      <c r="AS34" s="4" t="s">
        <v>115</v>
      </c>
      <c r="AT34" s="4" t="s">
        <v>118</v>
      </c>
      <c r="AU34" s="4"/>
      <c r="AV34" s="4"/>
      <c r="AW34" s="4"/>
      <c r="AX34" s="4"/>
      <c r="AY34" s="4"/>
      <c r="AZ34" s="4"/>
    </row>
    <row r="35" spans="1:52" ht="32">
      <c r="A35" t="s">
        <v>14</v>
      </c>
      <c r="B35" s="39" t="s">
        <v>451</v>
      </c>
      <c r="C35" t="s">
        <v>260</v>
      </c>
      <c r="D35" t="s">
        <v>261</v>
      </c>
      <c r="F35" s="4">
        <v>7.83</v>
      </c>
      <c r="G35" s="4">
        <v>11.75</v>
      </c>
      <c r="H35" s="4">
        <v>2</v>
      </c>
      <c r="I35" s="38" t="b">
        <v>1</v>
      </c>
      <c r="J35" s="12" t="s">
        <v>150</v>
      </c>
      <c r="K35" s="18" t="s">
        <v>169</v>
      </c>
      <c r="L35" s="12" t="s">
        <v>14</v>
      </c>
      <c r="M35" s="12">
        <v>1.1352E-4</v>
      </c>
      <c r="N35" s="12">
        <v>1.2375999999999999E-4</v>
      </c>
      <c r="O35" s="12">
        <v>1.3101000000000001E-4</v>
      </c>
      <c r="P35" s="12">
        <v>1.3214999999999999E-4</v>
      </c>
      <c r="Q35" s="12">
        <v>1.3306E-4</v>
      </c>
      <c r="R35" s="12">
        <v>3.9622000000000002E-4</v>
      </c>
      <c r="S35" s="12">
        <v>2.3727000000000001E-4</v>
      </c>
      <c r="T35" s="12">
        <v>1.225E-4</v>
      </c>
      <c r="U35" s="12">
        <v>2.7831999999999998E-4</v>
      </c>
      <c r="V35" s="12">
        <v>6.3349000000000001E-4</v>
      </c>
      <c r="W35" s="12">
        <v>4.0081999999999997E-4</v>
      </c>
      <c r="X35" s="12">
        <v>1.0343100000000001E-3</v>
      </c>
      <c r="Y35" s="12">
        <v>0.23803638999999999</v>
      </c>
      <c r="Z35" s="12">
        <v>0.25950445</v>
      </c>
      <c r="AA35" s="12">
        <v>0.27472638999999999</v>
      </c>
      <c r="AB35" s="12">
        <v>0.27710708000000001</v>
      </c>
      <c r="AC35" s="12">
        <v>0.27900469</v>
      </c>
      <c r="AD35" s="12">
        <v>0.83083817000000004</v>
      </c>
      <c r="AE35" s="12">
        <v>0.49754082999999999</v>
      </c>
      <c r="AF35" s="12">
        <v>0.25686320000000001</v>
      </c>
      <c r="AG35" s="12">
        <v>0.58360966000000003</v>
      </c>
      <c r="AH35" s="12">
        <v>1.328379</v>
      </c>
      <c r="AI35" s="12">
        <v>0.84047285999999999</v>
      </c>
      <c r="AJ35" s="12">
        <v>2.1688518600000002</v>
      </c>
      <c r="AK35" s="12">
        <v>2096.90969</v>
      </c>
      <c r="AL35" s="25">
        <f>MEDIAN(0.0775,0.5045,0.1,0.037,0.0567)</f>
        <v>7.7499999999999999E-2</v>
      </c>
      <c r="AM35">
        <v>11</v>
      </c>
      <c r="AN35" s="42">
        <v>0.48313299999999998</v>
      </c>
      <c r="AO35" s="50">
        <v>0.6</v>
      </c>
      <c r="AP35">
        <v>8</v>
      </c>
      <c r="AQ35" t="s">
        <v>843</v>
      </c>
      <c r="AR35" t="s">
        <v>843</v>
      </c>
      <c r="AS35" s="4" t="s">
        <v>115</v>
      </c>
      <c r="AT35" s="4" t="s">
        <v>121</v>
      </c>
      <c r="AU35" s="4"/>
      <c r="AV35" s="4"/>
      <c r="AW35" s="4"/>
      <c r="AX35" s="4"/>
      <c r="AY35" s="4"/>
      <c r="AZ35" s="4"/>
    </row>
    <row r="36" spans="1:52" ht="32">
      <c r="A36" t="s">
        <v>82</v>
      </c>
      <c r="B36" s="39" t="s">
        <v>451</v>
      </c>
      <c r="C36" t="s">
        <v>238</v>
      </c>
      <c r="D36" t="s">
        <v>239</v>
      </c>
      <c r="F36" s="4">
        <v>2.96</v>
      </c>
      <c r="G36" s="4">
        <v>6.75</v>
      </c>
      <c r="H36" s="4">
        <v>2</v>
      </c>
      <c r="I36" s="38" t="b">
        <v>1</v>
      </c>
      <c r="J36" s="12" t="s">
        <v>150</v>
      </c>
      <c r="K36" s="18" t="s">
        <v>169</v>
      </c>
      <c r="L36" t="s">
        <v>107</v>
      </c>
      <c r="M36" t="s">
        <v>107</v>
      </c>
      <c r="N36" t="s">
        <v>107</v>
      </c>
      <c r="O36" t="s">
        <v>107</v>
      </c>
      <c r="P36" t="s">
        <v>107</v>
      </c>
      <c r="Q36" t="s">
        <v>107</v>
      </c>
      <c r="R36" t="s">
        <v>107</v>
      </c>
      <c r="S36" t="s">
        <v>107</v>
      </c>
      <c r="T36" t="s">
        <v>107</v>
      </c>
      <c r="U36" t="s">
        <v>107</v>
      </c>
      <c r="V36" t="s">
        <v>107</v>
      </c>
      <c r="W36" t="s">
        <v>107</v>
      </c>
      <c r="X36" t="s">
        <v>107</v>
      </c>
      <c r="Y36" t="s">
        <v>107</v>
      </c>
      <c r="Z36" t="s">
        <v>107</v>
      </c>
      <c r="AA36" t="s">
        <v>107</v>
      </c>
      <c r="AB36" t="s">
        <v>107</v>
      </c>
      <c r="AC36" t="s">
        <v>107</v>
      </c>
      <c r="AD36" t="s">
        <v>107</v>
      </c>
      <c r="AE36" t="s">
        <v>107</v>
      </c>
      <c r="AF36" t="s">
        <v>107</v>
      </c>
      <c r="AG36" t="s">
        <v>107</v>
      </c>
      <c r="AH36" t="s">
        <v>107</v>
      </c>
      <c r="AI36" t="s">
        <v>107</v>
      </c>
      <c r="AJ36" t="s">
        <v>107</v>
      </c>
      <c r="AK36" t="s">
        <v>107</v>
      </c>
      <c r="AL36" s="25">
        <f>MEDIAN(0.0775,0.5045,0.1,0.037,0.0567)</f>
        <v>7.7499999999999999E-2</v>
      </c>
      <c r="AM36">
        <v>11</v>
      </c>
      <c r="AN36" s="53">
        <v>0.46902100000000002</v>
      </c>
      <c r="AO36" s="50">
        <v>0.6</v>
      </c>
      <c r="AP36">
        <v>8</v>
      </c>
      <c r="AQ36" t="s">
        <v>843</v>
      </c>
      <c r="AR36" t="s">
        <v>843</v>
      </c>
      <c r="AS36" s="4" t="s">
        <v>115</v>
      </c>
      <c r="AT36" s="4" t="s">
        <v>121</v>
      </c>
      <c r="AU36" s="4"/>
      <c r="AV36" s="4"/>
      <c r="AW36" s="4"/>
      <c r="AX36" s="4"/>
      <c r="AY36" s="4"/>
      <c r="AZ36" s="4"/>
    </row>
    <row r="37" spans="1:52" ht="32">
      <c r="A37" t="s">
        <v>86</v>
      </c>
      <c r="B37" s="39" t="s">
        <v>451</v>
      </c>
      <c r="C37" t="s">
        <v>226</v>
      </c>
      <c r="D37" t="s">
        <v>227</v>
      </c>
      <c r="F37" s="4">
        <v>1.27</v>
      </c>
      <c r="G37" s="4">
        <v>1.91</v>
      </c>
      <c r="H37" s="4">
        <v>2</v>
      </c>
      <c r="I37" s="38" t="b">
        <v>1</v>
      </c>
      <c r="J37" s="12" t="s">
        <v>150</v>
      </c>
      <c r="K37" s="18" t="s">
        <v>169</v>
      </c>
      <c r="L37" t="s">
        <v>107</v>
      </c>
      <c r="M37" t="s">
        <v>107</v>
      </c>
      <c r="N37" t="s">
        <v>107</v>
      </c>
      <c r="O37" t="s">
        <v>107</v>
      </c>
      <c r="P37" t="s">
        <v>107</v>
      </c>
      <c r="Q37" t="s">
        <v>107</v>
      </c>
      <c r="R37" t="s">
        <v>107</v>
      </c>
      <c r="S37" t="s">
        <v>107</v>
      </c>
      <c r="T37" t="s">
        <v>107</v>
      </c>
      <c r="U37" t="s">
        <v>107</v>
      </c>
      <c r="V37" t="s">
        <v>107</v>
      </c>
      <c r="W37" t="s">
        <v>107</v>
      </c>
      <c r="X37" t="s">
        <v>107</v>
      </c>
      <c r="Y37" t="s">
        <v>107</v>
      </c>
      <c r="Z37" t="s">
        <v>107</v>
      </c>
      <c r="AA37" t="s">
        <v>107</v>
      </c>
      <c r="AB37" t="s">
        <v>107</v>
      </c>
      <c r="AC37" t="s">
        <v>107</v>
      </c>
      <c r="AD37" t="s">
        <v>107</v>
      </c>
      <c r="AE37" t="s">
        <v>107</v>
      </c>
      <c r="AF37" t="s">
        <v>107</v>
      </c>
      <c r="AG37" t="s">
        <v>107</v>
      </c>
      <c r="AH37" t="s">
        <v>107</v>
      </c>
      <c r="AI37" t="s">
        <v>107</v>
      </c>
      <c r="AJ37" t="s">
        <v>107</v>
      </c>
      <c r="AK37" t="s">
        <v>107</v>
      </c>
      <c r="AL37" s="25">
        <f>MEDIAN(0.0775,0.5045,0.1,0.037,0.0567)</f>
        <v>7.7499999999999999E-2</v>
      </c>
      <c r="AM37">
        <v>9</v>
      </c>
      <c r="AN37" s="53">
        <v>0.51891699999999996</v>
      </c>
      <c r="AO37" s="50">
        <v>0.6</v>
      </c>
      <c r="AP37">
        <v>9</v>
      </c>
      <c r="AQ37" t="s">
        <v>844</v>
      </c>
      <c r="AR37" t="s">
        <v>844</v>
      </c>
      <c r="AS37" s="4" t="s">
        <v>115</v>
      </c>
      <c r="AT37" s="4" t="s">
        <v>118</v>
      </c>
      <c r="AU37" s="4"/>
      <c r="AV37" s="4"/>
      <c r="AW37" s="4"/>
      <c r="AX37" s="4"/>
      <c r="AY37" s="4"/>
      <c r="AZ37" s="4"/>
    </row>
    <row r="38" spans="1:52" ht="32">
      <c r="A38" t="s">
        <v>88</v>
      </c>
      <c r="B38" s="39" t="s">
        <v>451</v>
      </c>
      <c r="C38" t="s">
        <v>208</v>
      </c>
      <c r="D38" t="s">
        <v>209</v>
      </c>
      <c r="E38" t="s">
        <v>362</v>
      </c>
      <c r="F38" s="4">
        <v>0.4</v>
      </c>
      <c r="G38" s="4">
        <v>19.260000000000002</v>
      </c>
      <c r="H38" s="4">
        <v>2</v>
      </c>
      <c r="I38" s="38" t="b">
        <v>0</v>
      </c>
      <c r="J38" s="12" t="s">
        <v>150</v>
      </c>
      <c r="K38" s="18" t="s">
        <v>169</v>
      </c>
      <c r="L38" t="s">
        <v>107</v>
      </c>
      <c r="M38" t="s">
        <v>107</v>
      </c>
      <c r="N38" t="s">
        <v>107</v>
      </c>
      <c r="O38" t="s">
        <v>107</v>
      </c>
      <c r="P38" t="s">
        <v>107</v>
      </c>
      <c r="Q38" t="s">
        <v>107</v>
      </c>
      <c r="R38" t="s">
        <v>107</v>
      </c>
      <c r="S38" t="s">
        <v>107</v>
      </c>
      <c r="T38" t="s">
        <v>107</v>
      </c>
      <c r="U38" t="s">
        <v>107</v>
      </c>
      <c r="V38" t="s">
        <v>107</v>
      </c>
      <c r="W38" t="s">
        <v>107</v>
      </c>
      <c r="X38" t="s">
        <v>107</v>
      </c>
      <c r="Y38" t="s">
        <v>107</v>
      </c>
      <c r="Z38" t="s">
        <v>107</v>
      </c>
      <c r="AA38" t="s">
        <v>107</v>
      </c>
      <c r="AB38" t="s">
        <v>107</v>
      </c>
      <c r="AC38" t="s">
        <v>107</v>
      </c>
      <c r="AD38" t="s">
        <v>107</v>
      </c>
      <c r="AE38" t="s">
        <v>107</v>
      </c>
      <c r="AF38" t="s">
        <v>107</v>
      </c>
      <c r="AG38" t="s">
        <v>107</v>
      </c>
      <c r="AH38" t="s">
        <v>107</v>
      </c>
      <c r="AI38" t="s">
        <v>107</v>
      </c>
      <c r="AJ38" t="s">
        <v>107</v>
      </c>
      <c r="AK38" t="s">
        <v>107</v>
      </c>
      <c r="AL38" s="25">
        <f>MEDIAN(0.036,0.1,0.048,0.06)</f>
        <v>5.3999999999999999E-2</v>
      </c>
      <c r="AM38">
        <v>8.33</v>
      </c>
      <c r="AN38" s="53">
        <v>0.46902100000000002</v>
      </c>
      <c r="AO38" s="50">
        <v>0.6</v>
      </c>
      <c r="AP38">
        <v>8</v>
      </c>
      <c r="AQ38" t="s">
        <v>843</v>
      </c>
      <c r="AR38" t="s">
        <v>843</v>
      </c>
      <c r="AS38" s="1" t="s">
        <v>115</v>
      </c>
      <c r="AT38" s="1" t="s">
        <v>118</v>
      </c>
      <c r="AU38" s="1" t="s">
        <v>123</v>
      </c>
      <c r="AV38" s="1" t="s">
        <v>123</v>
      </c>
      <c r="AW38" s="1"/>
      <c r="AX38" s="1"/>
      <c r="AY38" s="1" t="s">
        <v>398</v>
      </c>
      <c r="AZ38" s="1"/>
    </row>
    <row r="39" spans="1:52" ht="34">
      <c r="A39" t="s">
        <v>65</v>
      </c>
      <c r="B39" t="s">
        <v>451</v>
      </c>
      <c r="C39" t="s">
        <v>204</v>
      </c>
      <c r="D39" t="s">
        <v>205</v>
      </c>
      <c r="F39" s="5">
        <v>0.26</v>
      </c>
      <c r="G39" s="5">
        <v>0.44</v>
      </c>
      <c r="H39" s="5">
        <v>1</v>
      </c>
      <c r="I39" s="38" t="b">
        <v>0</v>
      </c>
      <c r="J39" s="12" t="s">
        <v>152</v>
      </c>
      <c r="K39" s="18" t="s">
        <v>155</v>
      </c>
      <c r="L39" s="12" t="s">
        <v>19</v>
      </c>
      <c r="M39" s="12">
        <v>1.5312999999999999E-4</v>
      </c>
      <c r="N39" s="12">
        <v>1.9064E-4</v>
      </c>
      <c r="O39" s="12">
        <v>4.2704E-4</v>
      </c>
      <c r="P39" s="12">
        <v>4.6843999999999998E-4</v>
      </c>
      <c r="Q39" s="12">
        <v>3.8015E-4</v>
      </c>
      <c r="R39" s="12">
        <v>1.27563E-3</v>
      </c>
      <c r="S39" s="12">
        <v>3.4377000000000002E-4</v>
      </c>
      <c r="T39" s="12">
        <v>1.7351000000000001E-4</v>
      </c>
      <c r="U39" s="12">
        <v>6.0891000000000005E-4</v>
      </c>
      <c r="V39" s="12">
        <v>1.6193900000000001E-3</v>
      </c>
      <c r="W39" s="12">
        <v>7.8242000000000003E-4</v>
      </c>
      <c r="X39" s="12">
        <v>2.4018099999999999E-3</v>
      </c>
      <c r="Y39" s="12">
        <v>0.87568643999999995</v>
      </c>
      <c r="Z39" s="12">
        <v>1.0902235899999999</v>
      </c>
      <c r="AA39" s="12">
        <v>2.4421214199999999</v>
      </c>
      <c r="AB39" s="12">
        <v>2.6788591500000001</v>
      </c>
      <c r="AC39" s="12">
        <v>2.1739519700000001</v>
      </c>
      <c r="AD39" s="12">
        <v>7.2949325399999996</v>
      </c>
      <c r="AE39" s="12">
        <v>1.9659100300000001</v>
      </c>
      <c r="AF39" s="12">
        <v>0.99226709000000002</v>
      </c>
      <c r="AG39" s="12">
        <v>3.4821633799999998</v>
      </c>
      <c r="AH39" s="12">
        <v>9.2608425699999994</v>
      </c>
      <c r="AI39" s="12">
        <v>4.4744304699999997</v>
      </c>
      <c r="AJ39" s="12">
        <v>13.735272999999999</v>
      </c>
      <c r="AK39" s="12">
        <v>5718.7087199999996</v>
      </c>
      <c r="AL39" s="25">
        <f>MEDIAN(0.0775,0.5045,0.1,0.037,0.0567)</f>
        <v>7.7499999999999999E-2</v>
      </c>
      <c r="AM39">
        <v>11</v>
      </c>
      <c r="AN39" s="53">
        <v>0.35464000000000001</v>
      </c>
      <c r="AO39" s="50">
        <v>0.6</v>
      </c>
      <c r="AP39">
        <v>8</v>
      </c>
      <c r="AQ39" t="s">
        <v>843</v>
      </c>
      <c r="AR39" t="s">
        <v>843</v>
      </c>
      <c r="AS39" s="4" t="s">
        <v>115</v>
      </c>
      <c r="AT39" s="4" t="s">
        <v>122</v>
      </c>
      <c r="AU39" s="4"/>
      <c r="AV39" s="4"/>
      <c r="AW39" s="4"/>
      <c r="AX39" s="4"/>
      <c r="AY39" s="4"/>
      <c r="AZ39" s="4"/>
    </row>
    <row r="40" spans="1:52" ht="51">
      <c r="A40" t="s">
        <v>73</v>
      </c>
      <c r="B40" s="39" t="s">
        <v>451</v>
      </c>
      <c r="C40" t="s">
        <v>195</v>
      </c>
      <c r="D40" t="s">
        <v>196</v>
      </c>
      <c r="F40" s="5">
        <v>0.14000000000000001</v>
      </c>
      <c r="G40" s="5">
        <v>5.41</v>
      </c>
      <c r="H40" s="5">
        <v>1</v>
      </c>
      <c r="I40" s="38" t="b">
        <v>1</v>
      </c>
      <c r="J40" s="12" t="s">
        <v>152</v>
      </c>
      <c r="K40" s="18" t="s">
        <v>157</v>
      </c>
      <c r="L40" s="12" t="s">
        <v>38</v>
      </c>
      <c r="M40" s="12">
        <v>1.5672E-4</v>
      </c>
      <c r="N40" s="12">
        <v>1.6904999999999999E-4</v>
      </c>
      <c r="O40" s="12">
        <v>1.9985000000000001E-4</v>
      </c>
      <c r="P40" s="12">
        <v>2.1195E-4</v>
      </c>
      <c r="Q40" s="12">
        <v>2.4611000000000001E-4</v>
      </c>
      <c r="R40" s="12">
        <v>6.579E-4</v>
      </c>
      <c r="S40" s="12">
        <v>3.2577000000000002E-4</v>
      </c>
      <c r="T40" s="12">
        <v>1.4034E-4</v>
      </c>
      <c r="U40" s="12">
        <v>3.7277000000000002E-4</v>
      </c>
      <c r="V40" s="12">
        <v>9.8367000000000007E-4</v>
      </c>
      <c r="W40" s="12">
        <v>5.1311E-4</v>
      </c>
      <c r="X40" s="12">
        <v>1.4967800000000001E-3</v>
      </c>
      <c r="Y40" s="12">
        <v>0.54817249999999995</v>
      </c>
      <c r="Z40" s="12">
        <v>0.59131997999999997</v>
      </c>
      <c r="AA40" s="12">
        <v>0.69904478000000003</v>
      </c>
      <c r="AB40" s="12">
        <v>0.74135757999999996</v>
      </c>
      <c r="AC40" s="12">
        <v>0.86085754000000003</v>
      </c>
      <c r="AD40" s="12">
        <v>2.3012598999999998</v>
      </c>
      <c r="AE40" s="12">
        <v>1.13949247</v>
      </c>
      <c r="AF40" s="12">
        <v>0.49090302000000002</v>
      </c>
      <c r="AG40" s="12">
        <v>1.30390454</v>
      </c>
      <c r="AH40" s="12">
        <v>3.4407523800000002</v>
      </c>
      <c r="AI40" s="12">
        <v>1.79480756</v>
      </c>
      <c r="AJ40" s="12">
        <v>5.2355599399999999</v>
      </c>
      <c r="AK40" s="12">
        <v>3497.87203</v>
      </c>
      <c r="AL40" s="25">
        <f>MEDIAN(0.32,0.265,0.07,0.1,0.07,0.036)</f>
        <v>8.5000000000000006E-2</v>
      </c>
      <c r="AM40">
        <v>10</v>
      </c>
      <c r="AN40" s="53">
        <v>0.37870100000000001</v>
      </c>
      <c r="AO40" s="50">
        <v>0.6</v>
      </c>
      <c r="AP40">
        <v>8</v>
      </c>
      <c r="AQ40" t="s">
        <v>843</v>
      </c>
      <c r="AR40" t="s">
        <v>843</v>
      </c>
      <c r="AS40" s="4" t="s">
        <v>115</v>
      </c>
      <c r="AT40" s="4" t="s">
        <v>120</v>
      </c>
      <c r="AU40" s="4"/>
      <c r="AV40" s="4"/>
      <c r="AW40" s="4"/>
      <c r="AX40" s="4"/>
      <c r="AY40" s="4"/>
      <c r="AZ40" s="4"/>
    </row>
    <row r="41" spans="1:52" ht="32">
      <c r="A41" t="s">
        <v>83</v>
      </c>
      <c r="B41" s="66" t="s">
        <v>451</v>
      </c>
      <c r="C41" t="s">
        <v>188</v>
      </c>
      <c r="D41" t="s">
        <v>369</v>
      </c>
      <c r="F41" s="5">
        <v>0.02</v>
      </c>
      <c r="G41" s="5">
        <v>0.05</v>
      </c>
      <c r="H41" s="5">
        <v>1</v>
      </c>
      <c r="I41" s="38" t="b">
        <v>1</v>
      </c>
      <c r="J41" s="12" t="s">
        <v>152</v>
      </c>
      <c r="K41" s="18" t="s">
        <v>159</v>
      </c>
      <c r="L41" t="s">
        <v>107</v>
      </c>
      <c r="M41" t="s">
        <v>107</v>
      </c>
      <c r="N41" t="s">
        <v>107</v>
      </c>
      <c r="O41" t="s">
        <v>107</v>
      </c>
      <c r="P41" t="s">
        <v>107</v>
      </c>
      <c r="Q41" t="s">
        <v>107</v>
      </c>
      <c r="R41" t="s">
        <v>107</v>
      </c>
      <c r="S41" t="s">
        <v>107</v>
      </c>
      <c r="T41" t="s">
        <v>107</v>
      </c>
      <c r="U41" t="s">
        <v>107</v>
      </c>
      <c r="V41" t="s">
        <v>107</v>
      </c>
      <c r="W41" t="s">
        <v>107</v>
      </c>
      <c r="X41" t="s">
        <v>107</v>
      </c>
      <c r="Y41" t="s">
        <v>107</v>
      </c>
      <c r="Z41" t="s">
        <v>107</v>
      </c>
      <c r="AA41" t="s">
        <v>107</v>
      </c>
      <c r="AB41" t="s">
        <v>107</v>
      </c>
      <c r="AC41" t="s">
        <v>107</v>
      </c>
      <c r="AD41" t="s">
        <v>107</v>
      </c>
      <c r="AE41" t="s">
        <v>107</v>
      </c>
      <c r="AF41" t="s">
        <v>107</v>
      </c>
      <c r="AG41" t="s">
        <v>107</v>
      </c>
      <c r="AH41" t="s">
        <v>107</v>
      </c>
      <c r="AI41" t="s">
        <v>107</v>
      </c>
      <c r="AJ41" t="s">
        <v>107</v>
      </c>
      <c r="AK41" t="s">
        <v>107</v>
      </c>
      <c r="AL41" s="25">
        <f>MEDIAN(0.036,0.1,0.048,0.06)</f>
        <v>5.3999999999999999E-2</v>
      </c>
      <c r="AM41">
        <v>11</v>
      </c>
      <c r="AN41" s="53">
        <v>0.46902100000000002</v>
      </c>
      <c r="AO41" s="50">
        <v>0.6</v>
      </c>
      <c r="AP41">
        <v>7</v>
      </c>
      <c r="AQ41" t="s">
        <v>843</v>
      </c>
      <c r="AR41" t="s">
        <v>843</v>
      </c>
      <c r="AS41" s="4" t="s">
        <v>115</v>
      </c>
      <c r="AT41" s="4" t="s">
        <v>118</v>
      </c>
      <c r="AU41" s="4"/>
      <c r="AV41" s="4"/>
      <c r="AW41" s="4"/>
      <c r="AX41" s="4"/>
      <c r="AY41" s="4"/>
      <c r="AZ41" s="4"/>
    </row>
    <row r="42" spans="1:52" ht="34">
      <c r="A42" t="s">
        <v>87</v>
      </c>
      <c r="B42" s="67" t="s">
        <v>451</v>
      </c>
      <c r="C42" t="s">
        <v>175</v>
      </c>
      <c r="D42" t="s">
        <v>176</v>
      </c>
      <c r="F42" s="5">
        <v>0</v>
      </c>
      <c r="G42" s="5">
        <v>0.16</v>
      </c>
      <c r="H42" s="5">
        <v>1</v>
      </c>
      <c r="I42" s="38" t="b">
        <v>0</v>
      </c>
      <c r="J42" s="12" t="s">
        <v>152</v>
      </c>
      <c r="K42" s="18" t="s">
        <v>160</v>
      </c>
      <c r="L42" t="s">
        <v>107</v>
      </c>
      <c r="M42" t="s">
        <v>107</v>
      </c>
      <c r="N42" t="s">
        <v>107</v>
      </c>
      <c r="O42" t="s">
        <v>107</v>
      </c>
      <c r="P42" t="s">
        <v>107</v>
      </c>
      <c r="Q42" t="s">
        <v>107</v>
      </c>
      <c r="R42" t="s">
        <v>107</v>
      </c>
      <c r="S42" t="s">
        <v>107</v>
      </c>
      <c r="T42" t="s">
        <v>107</v>
      </c>
      <c r="U42" t="s">
        <v>107</v>
      </c>
      <c r="V42" t="s">
        <v>107</v>
      </c>
      <c r="W42" t="s">
        <v>107</v>
      </c>
      <c r="X42" t="s">
        <v>107</v>
      </c>
      <c r="Y42" t="s">
        <v>107</v>
      </c>
      <c r="Z42" t="s">
        <v>107</v>
      </c>
      <c r="AA42" t="s">
        <v>107</v>
      </c>
      <c r="AB42" t="s">
        <v>107</v>
      </c>
      <c r="AC42" t="s">
        <v>107</v>
      </c>
      <c r="AD42" t="s">
        <v>107</v>
      </c>
      <c r="AE42" t="s">
        <v>107</v>
      </c>
      <c r="AF42" t="s">
        <v>107</v>
      </c>
      <c r="AG42" t="s">
        <v>107</v>
      </c>
      <c r="AH42" t="s">
        <v>107</v>
      </c>
      <c r="AI42" t="s">
        <v>107</v>
      </c>
      <c r="AJ42" t="s">
        <v>107</v>
      </c>
      <c r="AK42" t="s">
        <v>107</v>
      </c>
      <c r="AL42" s="25">
        <f>MEDIAN(0.036,0.1,0.048,0.06)</f>
        <v>5.3999999999999999E-2</v>
      </c>
      <c r="AM42">
        <v>8.33</v>
      </c>
      <c r="AN42" s="53">
        <v>0.46902100000000002</v>
      </c>
      <c r="AO42" s="50">
        <v>0.6</v>
      </c>
      <c r="AP42">
        <v>8</v>
      </c>
      <c r="AQ42" t="s">
        <v>843</v>
      </c>
      <c r="AR42" t="s">
        <v>843</v>
      </c>
      <c r="AS42" s="4" t="s">
        <v>115</v>
      </c>
      <c r="AT42" s="4" t="s">
        <v>118</v>
      </c>
      <c r="AU42" s="4"/>
      <c r="AV42" s="4"/>
      <c r="AW42" s="4"/>
      <c r="AX42" s="4"/>
      <c r="AY42" s="4"/>
      <c r="AZ42" s="4"/>
    </row>
    <row r="43" spans="1:52" ht="17">
      <c r="A43" t="s">
        <v>52</v>
      </c>
      <c r="B43" s="67" t="s">
        <v>605</v>
      </c>
      <c r="C43" t="s">
        <v>224</v>
      </c>
      <c r="D43" t="s">
        <v>225</v>
      </c>
      <c r="F43" s="4">
        <v>1.21</v>
      </c>
      <c r="G43" s="4">
        <v>40.85</v>
      </c>
      <c r="H43" s="4">
        <v>2</v>
      </c>
      <c r="I43" s="38" t="b">
        <v>0</v>
      </c>
      <c r="J43" s="12" t="s">
        <v>150</v>
      </c>
      <c r="K43" s="18" t="s">
        <v>169</v>
      </c>
      <c r="L43" t="s">
        <v>107</v>
      </c>
      <c r="M43" t="s">
        <v>107</v>
      </c>
      <c r="N43" t="s">
        <v>107</v>
      </c>
      <c r="O43" t="s">
        <v>107</v>
      </c>
      <c r="P43" t="s">
        <v>107</v>
      </c>
      <c r="Q43" t="s">
        <v>107</v>
      </c>
      <c r="R43" t="s">
        <v>107</v>
      </c>
      <c r="S43" t="s">
        <v>107</v>
      </c>
      <c r="T43" t="s">
        <v>107</v>
      </c>
      <c r="U43" t="s">
        <v>107</v>
      </c>
      <c r="V43" t="s">
        <v>107</v>
      </c>
      <c r="W43" t="s">
        <v>107</v>
      </c>
      <c r="X43" t="s">
        <v>107</v>
      </c>
      <c r="Y43" t="s">
        <v>107</v>
      </c>
      <c r="Z43" t="s">
        <v>107</v>
      </c>
      <c r="AA43" t="s">
        <v>107</v>
      </c>
      <c r="AB43" t="s">
        <v>107</v>
      </c>
      <c r="AC43" t="s">
        <v>107</v>
      </c>
      <c r="AD43" t="s">
        <v>107</v>
      </c>
      <c r="AE43" t="s">
        <v>107</v>
      </c>
      <c r="AF43" t="s">
        <v>107</v>
      </c>
      <c r="AG43" t="s">
        <v>107</v>
      </c>
      <c r="AH43" t="s">
        <v>107</v>
      </c>
      <c r="AI43" t="s">
        <v>107</v>
      </c>
      <c r="AJ43" t="s">
        <v>107</v>
      </c>
      <c r="AK43" t="s">
        <v>107</v>
      </c>
      <c r="AL43" s="27">
        <f>MEDIAN(0.18,0.42)</f>
        <v>0.3</v>
      </c>
      <c r="AM43">
        <v>7</v>
      </c>
      <c r="AN43" s="42">
        <v>0.41783300000000001</v>
      </c>
      <c r="AO43" s="50">
        <v>0.55000000000000004</v>
      </c>
      <c r="AP43">
        <v>9</v>
      </c>
      <c r="AQ43" t="s">
        <v>844</v>
      </c>
      <c r="AR43" t="s">
        <v>844</v>
      </c>
      <c r="AS43" s="4" t="s">
        <v>115</v>
      </c>
      <c r="AT43" s="4" t="s">
        <v>122</v>
      </c>
      <c r="AU43" s="4"/>
      <c r="AV43" s="4"/>
      <c r="AW43" s="4"/>
      <c r="AX43" s="4"/>
      <c r="AY43" s="4" t="s">
        <v>395</v>
      </c>
      <c r="AZ43" s="4"/>
    </row>
    <row r="44" spans="1:52" ht="32">
      <c r="A44" t="s">
        <v>13</v>
      </c>
      <c r="B44" s="39" t="s">
        <v>451</v>
      </c>
      <c r="C44" t="s">
        <v>274</v>
      </c>
      <c r="D44" t="s">
        <v>275</v>
      </c>
      <c r="F44" s="3">
        <v>24.19</v>
      </c>
      <c r="G44" s="3">
        <v>48.39</v>
      </c>
      <c r="H44" s="3">
        <v>3</v>
      </c>
      <c r="I44" s="38" t="b">
        <v>1</v>
      </c>
      <c r="J44" s="12" t="s">
        <v>150</v>
      </c>
      <c r="K44" s="18" t="s">
        <v>169</v>
      </c>
      <c r="L44" s="12" t="s">
        <v>13</v>
      </c>
      <c r="M44" s="12">
        <v>4.7110000000000001E-4</v>
      </c>
      <c r="N44" s="12">
        <v>4.4047999999999998E-4</v>
      </c>
      <c r="O44" s="12">
        <v>4.6978999999999999E-4</v>
      </c>
      <c r="P44" s="12">
        <v>4.9041000000000004E-4</v>
      </c>
      <c r="Q44" s="12">
        <v>6.5309000000000005E-4</v>
      </c>
      <c r="R44" s="12">
        <v>1.6133E-3</v>
      </c>
      <c r="S44" s="12">
        <v>9.1157E-4</v>
      </c>
      <c r="T44" s="12">
        <v>2.5196000000000002E-4</v>
      </c>
      <c r="U44" s="12">
        <v>6.9640000000000001E-4</v>
      </c>
      <c r="V44" s="12">
        <v>2.5248699999999998E-3</v>
      </c>
      <c r="W44" s="12">
        <v>9.4835999999999998E-4</v>
      </c>
      <c r="X44" s="12">
        <v>3.4732299999999999E-3</v>
      </c>
      <c r="Y44" s="12">
        <v>61.357314199999998</v>
      </c>
      <c r="Z44" s="12">
        <v>57.369589699999999</v>
      </c>
      <c r="AA44" s="12">
        <v>61.187714100000001</v>
      </c>
      <c r="AB44" s="12">
        <v>63.8730701</v>
      </c>
      <c r="AC44" s="12">
        <v>85.061706700000002</v>
      </c>
      <c r="AD44" s="12">
        <v>210.122491</v>
      </c>
      <c r="AE44" s="12">
        <v>118.726904</v>
      </c>
      <c r="AF44" s="12">
        <v>32.816763000000002</v>
      </c>
      <c r="AG44" s="12">
        <v>90.701642899999996</v>
      </c>
      <c r="AH44" s="12">
        <v>328.84939500000002</v>
      </c>
      <c r="AI44" s="12">
        <v>123.518406</v>
      </c>
      <c r="AJ44" s="12">
        <v>452.36780099999999</v>
      </c>
      <c r="AK44" s="12">
        <v>130244.02</v>
      </c>
      <c r="AL44" s="25">
        <f>MEDIAN(0.391,0.25,0.66,0.25,0.038,0.35,0.2405,0.3,0.266,0.265)</f>
        <v>0.26550000000000001</v>
      </c>
      <c r="AM44">
        <v>9.33</v>
      </c>
      <c r="AN44" s="53">
        <v>0.22912099999999999</v>
      </c>
      <c r="AO44" s="50">
        <v>0.53</v>
      </c>
      <c r="AP44">
        <v>4</v>
      </c>
      <c r="AQ44" t="s">
        <v>844</v>
      </c>
      <c r="AR44" t="s">
        <v>844</v>
      </c>
      <c r="AS44" s="4" t="s">
        <v>115</v>
      </c>
      <c r="AT44" s="4" t="s">
        <v>118</v>
      </c>
      <c r="AU44" s="4"/>
      <c r="AV44" s="4"/>
      <c r="AW44" s="4"/>
      <c r="AX44" s="4"/>
      <c r="AY44" s="4"/>
      <c r="AZ44" s="4"/>
    </row>
    <row r="45" spans="1:52" ht="32">
      <c r="A45" t="s">
        <v>22</v>
      </c>
      <c r="B45" s="39" t="s">
        <v>451</v>
      </c>
      <c r="C45" t="s">
        <v>247</v>
      </c>
      <c r="D45" t="s">
        <v>248</v>
      </c>
      <c r="F45" s="3">
        <v>5.09</v>
      </c>
      <c r="G45" s="3">
        <v>90</v>
      </c>
      <c r="H45" s="3">
        <v>3</v>
      </c>
      <c r="I45" s="38" t="b">
        <v>1</v>
      </c>
      <c r="J45" s="12" t="s">
        <v>150</v>
      </c>
      <c r="K45" s="18" t="s">
        <v>169</v>
      </c>
      <c r="L45" s="12" t="s">
        <v>22</v>
      </c>
      <c r="M45" s="12">
        <v>1.104E-4</v>
      </c>
      <c r="N45" s="12">
        <v>1.1356E-4</v>
      </c>
      <c r="O45" s="23">
        <v>8.4099999999999998E-5</v>
      </c>
      <c r="P45" s="23">
        <v>9.8900000000000005E-5</v>
      </c>
      <c r="Q45" s="12">
        <v>1.3569E-4</v>
      </c>
      <c r="R45" s="12">
        <v>3.1869E-4</v>
      </c>
      <c r="S45" s="12">
        <v>2.2395E-4</v>
      </c>
      <c r="T45" s="23">
        <v>7.4900000000000005E-5</v>
      </c>
      <c r="U45" s="12">
        <v>2.3739E-4</v>
      </c>
      <c r="V45" s="12">
        <v>5.4264000000000005E-4</v>
      </c>
      <c r="W45" s="12">
        <v>3.1229000000000001E-4</v>
      </c>
      <c r="X45" s="12">
        <v>8.5494E-4</v>
      </c>
      <c r="Y45" s="12">
        <v>1.4042743799999999</v>
      </c>
      <c r="Z45" s="12">
        <v>1.4445168500000001</v>
      </c>
      <c r="AA45" s="12">
        <v>1.07020669</v>
      </c>
      <c r="AB45" s="12">
        <v>1.25760407</v>
      </c>
      <c r="AC45" s="12">
        <v>1.7260577399999999</v>
      </c>
      <c r="AD45" s="12">
        <v>4.0538685000000001</v>
      </c>
      <c r="AE45" s="12">
        <v>2.8487912199999998</v>
      </c>
      <c r="AF45" s="12">
        <v>0.95281150999999997</v>
      </c>
      <c r="AG45" s="12">
        <v>3.0197192500000001</v>
      </c>
      <c r="AH45" s="12">
        <v>6.9026597299999999</v>
      </c>
      <c r="AI45" s="12">
        <v>3.9725307500000002</v>
      </c>
      <c r="AJ45" s="12">
        <v>10.8751905</v>
      </c>
      <c r="AK45" s="12">
        <v>12720.448</v>
      </c>
      <c r="AL45" s="25">
        <f>MEDIAN(0.391,0.25,0.66,0.25,0.038,0.35,0.2405,0.3,0.266,0.265)</f>
        <v>0.26550000000000001</v>
      </c>
      <c r="AM45">
        <v>9.33</v>
      </c>
      <c r="AN45" s="53">
        <v>0.25481700000000002</v>
      </c>
      <c r="AO45" s="50">
        <v>0.53</v>
      </c>
      <c r="AP45">
        <v>4</v>
      </c>
      <c r="AQ45" t="s">
        <v>844</v>
      </c>
      <c r="AR45" t="s">
        <v>844</v>
      </c>
      <c r="AS45" s="4" t="s">
        <v>116</v>
      </c>
      <c r="AT45" s="4" t="s">
        <v>122</v>
      </c>
      <c r="AU45" s="4"/>
      <c r="AV45" s="4"/>
      <c r="AW45" s="4"/>
      <c r="AX45" s="4"/>
      <c r="AY45" s="4"/>
      <c r="AZ45" s="4"/>
    </row>
    <row r="46" spans="1:52" ht="17">
      <c r="A46" t="s">
        <v>64</v>
      </c>
      <c r="B46" s="67" t="s">
        <v>451</v>
      </c>
      <c r="C46" t="s">
        <v>341</v>
      </c>
      <c r="D46" t="s">
        <v>334</v>
      </c>
      <c r="E46" t="s">
        <v>365</v>
      </c>
      <c r="F46" s="4">
        <v>15</v>
      </c>
      <c r="G46" s="4">
        <v>15</v>
      </c>
      <c r="H46" s="4">
        <v>2</v>
      </c>
      <c r="I46" s="38" t="b">
        <v>0</v>
      </c>
      <c r="J46" s="12" t="s">
        <v>150</v>
      </c>
      <c r="K46" s="18" t="s">
        <v>169</v>
      </c>
      <c r="L46" s="12" t="s">
        <v>23</v>
      </c>
      <c r="M46" s="12">
        <v>8.3175000000000002E-4</v>
      </c>
      <c r="N46" s="12">
        <v>6.4802000000000002E-4</v>
      </c>
      <c r="O46" s="12">
        <v>1.4244E-4</v>
      </c>
      <c r="P46" s="12">
        <v>1.4354999999999999E-4</v>
      </c>
      <c r="Q46" s="12">
        <v>1.5987999999999999E-4</v>
      </c>
      <c r="R46" s="12">
        <v>4.4587000000000001E-4</v>
      </c>
      <c r="S46" s="12">
        <v>1.47977E-3</v>
      </c>
      <c r="T46" s="12">
        <v>2.9437000000000002E-4</v>
      </c>
      <c r="U46" s="12">
        <v>8.4681999999999997E-4</v>
      </c>
      <c r="V46" s="12">
        <v>1.9256399999999999E-3</v>
      </c>
      <c r="W46" s="12">
        <v>1.14119E-3</v>
      </c>
      <c r="X46" s="12">
        <v>3.06683E-3</v>
      </c>
      <c r="Y46" s="12">
        <v>33.307465700000002</v>
      </c>
      <c r="Z46" s="12">
        <v>25.950198</v>
      </c>
      <c r="AA46" s="12">
        <v>5.7040423699999998</v>
      </c>
      <c r="AB46" s="12">
        <v>5.7483908599999998</v>
      </c>
      <c r="AC46" s="12">
        <v>6.4025754299999997</v>
      </c>
      <c r="AD46" s="12">
        <v>17.855008699999999</v>
      </c>
      <c r="AE46" s="12">
        <v>59.257663700000002</v>
      </c>
      <c r="AF46" s="12">
        <v>11.788172700000001</v>
      </c>
      <c r="AG46" s="12">
        <v>33.911104700000003</v>
      </c>
      <c r="AH46" s="12">
        <v>77.1126723</v>
      </c>
      <c r="AI46" s="12">
        <v>45.699277299999999</v>
      </c>
      <c r="AJ46" s="12">
        <v>122.81195</v>
      </c>
      <c r="AK46" s="12">
        <v>40045.183100000002</v>
      </c>
      <c r="AL46" s="25">
        <f>MEDIAN(0.391,0.25,0.66,0.25,0.038,0.35,0.2405,0.3,0.266,0.265)</f>
        <v>0.26550000000000001</v>
      </c>
      <c r="AM46">
        <v>9.33</v>
      </c>
      <c r="AN46" s="53">
        <v>9.8184999999999995E-2</v>
      </c>
      <c r="AO46" s="50">
        <v>0.53</v>
      </c>
      <c r="AP46">
        <v>4</v>
      </c>
      <c r="AQ46" t="s">
        <v>844</v>
      </c>
      <c r="AR46" t="s">
        <v>844</v>
      </c>
      <c r="AS46" s="4" t="s">
        <v>115</v>
      </c>
      <c r="AT46" s="4" t="s">
        <v>120</v>
      </c>
      <c r="AU46" s="4"/>
      <c r="AV46" s="4"/>
      <c r="AW46" s="4"/>
      <c r="AX46" s="4"/>
      <c r="AY46" s="4"/>
      <c r="AZ46" s="4"/>
    </row>
    <row r="47" spans="1:52" ht="32">
      <c r="A47" t="s">
        <v>84</v>
      </c>
      <c r="B47" s="39" t="s">
        <v>451</v>
      </c>
      <c r="C47" t="s">
        <v>206</v>
      </c>
      <c r="D47" t="s">
        <v>207</v>
      </c>
      <c r="F47" s="4">
        <v>0.38</v>
      </c>
      <c r="G47" s="4">
        <v>1.92</v>
      </c>
      <c r="H47" s="4">
        <v>2</v>
      </c>
      <c r="I47" s="38" t="b">
        <v>0</v>
      </c>
      <c r="J47" s="12" t="s">
        <v>150</v>
      </c>
      <c r="K47" s="18" t="s">
        <v>169</v>
      </c>
      <c r="L47" t="s">
        <v>107</v>
      </c>
      <c r="M47" t="s">
        <v>107</v>
      </c>
      <c r="N47" t="s">
        <v>107</v>
      </c>
      <c r="O47" t="s">
        <v>107</v>
      </c>
      <c r="P47" t="s">
        <v>107</v>
      </c>
      <c r="Q47" t="s">
        <v>107</v>
      </c>
      <c r="R47" t="s">
        <v>107</v>
      </c>
      <c r="S47" t="s">
        <v>107</v>
      </c>
      <c r="T47" t="s">
        <v>107</v>
      </c>
      <c r="U47" t="s">
        <v>107</v>
      </c>
      <c r="V47" t="s">
        <v>107</v>
      </c>
      <c r="W47" t="s">
        <v>107</v>
      </c>
      <c r="X47" t="s">
        <v>107</v>
      </c>
      <c r="Y47" t="s">
        <v>107</v>
      </c>
      <c r="Z47" t="s">
        <v>107</v>
      </c>
      <c r="AA47" t="s">
        <v>107</v>
      </c>
      <c r="AB47" t="s">
        <v>107</v>
      </c>
      <c r="AC47" t="s">
        <v>107</v>
      </c>
      <c r="AD47" t="s">
        <v>107</v>
      </c>
      <c r="AE47" t="s">
        <v>107</v>
      </c>
      <c r="AF47" t="s">
        <v>107</v>
      </c>
      <c r="AG47" t="s">
        <v>107</v>
      </c>
      <c r="AH47" t="s">
        <v>107</v>
      </c>
      <c r="AI47" t="s">
        <v>107</v>
      </c>
      <c r="AJ47" t="s">
        <v>107</v>
      </c>
      <c r="AK47" t="s">
        <v>107</v>
      </c>
      <c r="AL47" s="27">
        <f>MEDIAN(0.391,0.25,0.66,0.25,0.038,0.35,0.2405,0.3,0.266,0.265)</f>
        <v>0.26550000000000001</v>
      </c>
      <c r="AM47">
        <v>10</v>
      </c>
      <c r="AN47" s="42">
        <v>0.23715</v>
      </c>
      <c r="AO47" s="59">
        <v>0.53</v>
      </c>
      <c r="AP47">
        <v>4</v>
      </c>
      <c r="AQ47" t="s">
        <v>844</v>
      </c>
      <c r="AR47" t="s">
        <v>844</v>
      </c>
      <c r="AS47" s="4" t="s">
        <v>115</v>
      </c>
      <c r="AT47" s="4" t="s">
        <v>121</v>
      </c>
      <c r="AU47" s="4"/>
      <c r="AV47" s="4"/>
      <c r="AW47" s="4"/>
      <c r="AX47" s="4"/>
      <c r="AY47" s="4"/>
      <c r="AZ47" s="4"/>
    </row>
    <row r="48" spans="1:52" ht="32">
      <c r="A48" t="s">
        <v>359</v>
      </c>
      <c r="B48" s="39" t="s">
        <v>451</v>
      </c>
      <c r="C48" t="s">
        <v>340</v>
      </c>
      <c r="D48" t="s">
        <v>190</v>
      </c>
      <c r="E48" t="s">
        <v>361</v>
      </c>
      <c r="F48" s="4">
        <v>0.05</v>
      </c>
      <c r="G48" s="4">
        <v>1.61</v>
      </c>
      <c r="H48" s="4">
        <v>2</v>
      </c>
      <c r="I48" s="38" t="b">
        <v>0</v>
      </c>
      <c r="J48" s="12" t="s">
        <v>150</v>
      </c>
      <c r="K48" s="18" t="s">
        <v>169</v>
      </c>
      <c r="L48" t="s">
        <v>107</v>
      </c>
      <c r="M48" t="s">
        <v>107</v>
      </c>
      <c r="N48" t="s">
        <v>107</v>
      </c>
      <c r="O48" t="s">
        <v>107</v>
      </c>
      <c r="P48" t="s">
        <v>107</v>
      </c>
      <c r="Q48" t="s">
        <v>107</v>
      </c>
      <c r="R48" t="s">
        <v>107</v>
      </c>
      <c r="S48" t="s">
        <v>107</v>
      </c>
      <c r="T48" t="s">
        <v>107</v>
      </c>
      <c r="U48" t="s">
        <v>107</v>
      </c>
      <c r="V48" t="s">
        <v>107</v>
      </c>
      <c r="W48" t="s">
        <v>107</v>
      </c>
      <c r="X48" t="s">
        <v>107</v>
      </c>
      <c r="Y48" t="s">
        <v>107</v>
      </c>
      <c r="Z48" t="s">
        <v>107</v>
      </c>
      <c r="AA48" t="s">
        <v>107</v>
      </c>
      <c r="AB48" t="s">
        <v>107</v>
      </c>
      <c r="AC48" t="s">
        <v>107</v>
      </c>
      <c r="AD48" t="s">
        <v>107</v>
      </c>
      <c r="AE48" t="s">
        <v>107</v>
      </c>
      <c r="AF48" t="s">
        <v>107</v>
      </c>
      <c r="AG48" t="s">
        <v>107</v>
      </c>
      <c r="AH48" t="s">
        <v>107</v>
      </c>
      <c r="AI48" t="s">
        <v>107</v>
      </c>
      <c r="AJ48" t="s">
        <v>107</v>
      </c>
      <c r="AK48" t="s">
        <v>107</v>
      </c>
      <c r="AL48" s="25">
        <f>MEDIAN(0.391,0.25,0.66,0.25,0.038,0.35,0.2405,0.3,0.266,0.265)</f>
        <v>0.26550000000000001</v>
      </c>
      <c r="AM48">
        <v>9.33</v>
      </c>
      <c r="AN48" s="53">
        <v>0.32498300000000002</v>
      </c>
      <c r="AO48" s="50">
        <v>0.53</v>
      </c>
      <c r="AP48">
        <v>4</v>
      </c>
      <c r="AQ48" t="s">
        <v>844</v>
      </c>
      <c r="AR48" t="s">
        <v>844</v>
      </c>
      <c r="AS48" s="4" t="s">
        <v>115</v>
      </c>
      <c r="AT48" s="4" t="s">
        <v>122</v>
      </c>
      <c r="AU48" s="4"/>
      <c r="AV48" s="4"/>
      <c r="AW48" s="4"/>
      <c r="AX48" s="4"/>
      <c r="AY48" s="4"/>
      <c r="AZ48" s="4"/>
    </row>
    <row r="49" spans="1:52" ht="32">
      <c r="A49" t="s">
        <v>68</v>
      </c>
      <c r="B49" s="39" t="s">
        <v>451</v>
      </c>
      <c r="C49" t="s">
        <v>290</v>
      </c>
      <c r="D49" s="21" t="s">
        <v>291</v>
      </c>
      <c r="E49" s="21"/>
      <c r="F49" s="2">
        <v>52.28</v>
      </c>
      <c r="G49" s="2">
        <v>78.63</v>
      </c>
      <c r="H49" s="2">
        <v>4</v>
      </c>
      <c r="I49" s="38" t="b">
        <v>1</v>
      </c>
      <c r="J49" s="12" t="s">
        <v>150</v>
      </c>
      <c r="K49" s="18" t="s">
        <v>169</v>
      </c>
      <c r="L49" s="12" t="s">
        <v>47</v>
      </c>
      <c r="M49" s="12">
        <v>3.5901999999999999E-4</v>
      </c>
      <c r="N49" s="12">
        <v>2.9831999999999998E-4</v>
      </c>
      <c r="O49" s="12">
        <v>1.7401999999999999E-4</v>
      </c>
      <c r="P49" s="12">
        <v>2.052E-4</v>
      </c>
      <c r="Q49" s="12">
        <v>2.8028999999999999E-4</v>
      </c>
      <c r="R49" s="12">
        <v>6.5950999999999998E-4</v>
      </c>
      <c r="S49" s="12">
        <v>6.5733999999999996E-4</v>
      </c>
      <c r="T49" s="12">
        <v>1.2705E-4</v>
      </c>
      <c r="U49" s="12">
        <v>4.4773000000000002E-4</v>
      </c>
      <c r="V49" s="12">
        <v>1.3168399999999999E-3</v>
      </c>
      <c r="W49" s="12">
        <v>5.7479000000000004E-4</v>
      </c>
      <c r="X49" s="12">
        <v>1.89163E-3</v>
      </c>
      <c r="Y49" s="12">
        <v>84.413308400000005</v>
      </c>
      <c r="Z49" s="12">
        <v>70.140214400000005</v>
      </c>
      <c r="AA49" s="12">
        <v>40.915725600000002</v>
      </c>
      <c r="AB49" s="12">
        <v>48.245784200000003</v>
      </c>
      <c r="AC49" s="12">
        <v>65.902385199999998</v>
      </c>
      <c r="AD49" s="12">
        <v>155.063895</v>
      </c>
      <c r="AE49" s="12">
        <v>154.55352300000001</v>
      </c>
      <c r="AF49" s="12">
        <v>29.872701899999999</v>
      </c>
      <c r="AG49" s="12">
        <v>105.27193699999999</v>
      </c>
      <c r="AH49" s="12">
        <v>309.61741799999999</v>
      </c>
      <c r="AI49" s="12">
        <v>135.14463900000001</v>
      </c>
      <c r="AJ49" s="12">
        <v>444.76205700000003</v>
      </c>
      <c r="AK49" s="12">
        <v>235121.09599999999</v>
      </c>
      <c r="AL49" s="25">
        <f>MEDIAN(0.473,0.038,0.34,0.331,0.35,0.325)</f>
        <v>0.33550000000000002</v>
      </c>
      <c r="AM49">
        <v>9</v>
      </c>
      <c r="AN49" s="53">
        <v>0.11552</v>
      </c>
      <c r="AO49" s="50">
        <v>0.44</v>
      </c>
      <c r="AP49">
        <v>4</v>
      </c>
      <c r="AQ49" t="s">
        <v>844</v>
      </c>
      <c r="AR49" t="s">
        <v>844</v>
      </c>
      <c r="AS49" s="4" t="s">
        <v>115</v>
      </c>
      <c r="AT49" s="4" t="s">
        <v>121</v>
      </c>
      <c r="AU49" s="4"/>
      <c r="AV49" s="4"/>
      <c r="AW49" s="4"/>
      <c r="AX49" s="4"/>
      <c r="AY49" s="4"/>
      <c r="AZ49" s="4"/>
    </row>
    <row r="50" spans="1:52" ht="32">
      <c r="A50" t="s">
        <v>69</v>
      </c>
      <c r="B50" s="66" t="s">
        <v>451</v>
      </c>
      <c r="C50" t="s">
        <v>270</v>
      </c>
      <c r="D50" t="s">
        <v>271</v>
      </c>
      <c r="F50" s="4">
        <v>13.78</v>
      </c>
      <c r="G50" s="4">
        <v>20.65</v>
      </c>
      <c r="H50" s="4">
        <v>2</v>
      </c>
      <c r="I50" s="38" t="b">
        <v>1</v>
      </c>
      <c r="J50" s="12" t="s">
        <v>150</v>
      </c>
      <c r="K50" s="18" t="s">
        <v>169</v>
      </c>
      <c r="L50" s="12" t="s">
        <v>47</v>
      </c>
      <c r="M50" s="12">
        <v>3.5901999999999999E-4</v>
      </c>
      <c r="N50" s="12">
        <v>2.9831999999999998E-4</v>
      </c>
      <c r="O50" s="12">
        <v>1.7401999999999999E-4</v>
      </c>
      <c r="P50" s="12">
        <v>2.052E-4</v>
      </c>
      <c r="Q50" s="12">
        <v>2.8028999999999999E-4</v>
      </c>
      <c r="R50" s="12">
        <v>6.5950999999999998E-4</v>
      </c>
      <c r="S50" s="12">
        <v>6.5733999999999996E-4</v>
      </c>
      <c r="T50" s="12">
        <v>1.2705E-4</v>
      </c>
      <c r="U50" s="12">
        <v>4.4773000000000002E-4</v>
      </c>
      <c r="V50" s="12">
        <v>1.3168399999999999E-3</v>
      </c>
      <c r="W50" s="12">
        <v>5.7479000000000004E-4</v>
      </c>
      <c r="X50" s="12">
        <v>1.89163E-3</v>
      </c>
      <c r="Y50" s="12">
        <v>84.413308400000005</v>
      </c>
      <c r="Z50" s="12">
        <v>70.140214400000005</v>
      </c>
      <c r="AA50" s="12">
        <v>40.915725600000002</v>
      </c>
      <c r="AB50" s="12">
        <v>48.245784200000003</v>
      </c>
      <c r="AC50" s="12">
        <v>65.902385199999998</v>
      </c>
      <c r="AD50" s="12">
        <v>155.063895</v>
      </c>
      <c r="AE50" s="12">
        <v>154.55352300000001</v>
      </c>
      <c r="AF50" s="12">
        <v>29.872701899999999</v>
      </c>
      <c r="AG50" s="12">
        <v>105.27193699999999</v>
      </c>
      <c r="AH50" s="12">
        <v>309.61741799999999</v>
      </c>
      <c r="AI50" s="12">
        <v>135.14463900000001</v>
      </c>
      <c r="AJ50" s="12">
        <v>444.76205700000003</v>
      </c>
      <c r="AK50" s="12">
        <v>235121.09599999999</v>
      </c>
      <c r="AL50" s="25">
        <f>MEDIAN(0.473,0.038,0.34,0.331,0.35,0.325)</f>
        <v>0.33550000000000002</v>
      </c>
      <c r="AM50">
        <v>9</v>
      </c>
      <c r="AN50" s="53">
        <v>0.11552</v>
      </c>
      <c r="AO50" s="50">
        <v>0.44</v>
      </c>
      <c r="AP50">
        <v>4</v>
      </c>
      <c r="AQ50" t="s">
        <v>844</v>
      </c>
      <c r="AR50" t="s">
        <v>844</v>
      </c>
      <c r="AS50" s="4" t="s">
        <v>115</v>
      </c>
      <c r="AT50" s="4" t="s">
        <v>121</v>
      </c>
      <c r="AU50" s="4"/>
      <c r="AV50" s="4"/>
      <c r="AW50" s="4"/>
      <c r="AX50" s="4"/>
      <c r="AY50" s="4"/>
      <c r="AZ50" s="4"/>
    </row>
    <row r="51" spans="1:52" ht="17">
      <c r="A51" t="s">
        <v>63</v>
      </c>
      <c r="B51" t="s">
        <v>451</v>
      </c>
      <c r="C51" t="s">
        <v>258</v>
      </c>
      <c r="D51" t="s">
        <v>333</v>
      </c>
      <c r="F51" s="4">
        <v>7.23</v>
      </c>
      <c r="G51" s="4">
        <v>0</v>
      </c>
      <c r="H51" s="4">
        <v>2</v>
      </c>
      <c r="I51" s="38" t="b">
        <v>0</v>
      </c>
      <c r="J51" s="12" t="s">
        <v>150</v>
      </c>
      <c r="K51" s="18" t="s">
        <v>169</v>
      </c>
      <c r="L51" s="12" t="s">
        <v>23</v>
      </c>
      <c r="M51" s="12">
        <v>8.3175000000000002E-4</v>
      </c>
      <c r="N51" s="12">
        <v>6.4802000000000002E-4</v>
      </c>
      <c r="O51" s="12">
        <v>1.4244E-4</v>
      </c>
      <c r="P51" s="12">
        <v>1.4354999999999999E-4</v>
      </c>
      <c r="Q51" s="12">
        <v>1.5987999999999999E-4</v>
      </c>
      <c r="R51" s="12">
        <v>4.4587000000000001E-4</v>
      </c>
      <c r="S51" s="12">
        <v>1.47977E-3</v>
      </c>
      <c r="T51" s="12">
        <v>2.9437000000000002E-4</v>
      </c>
      <c r="U51" s="12">
        <v>8.4681999999999997E-4</v>
      </c>
      <c r="V51" s="12">
        <v>1.9256399999999999E-3</v>
      </c>
      <c r="W51" s="12">
        <v>1.14119E-3</v>
      </c>
      <c r="X51" s="12">
        <v>3.06683E-3</v>
      </c>
      <c r="Y51" s="12">
        <v>33.307465700000002</v>
      </c>
      <c r="Z51" s="12">
        <v>25.950198</v>
      </c>
      <c r="AA51" s="12">
        <v>5.7040423699999998</v>
      </c>
      <c r="AB51" s="12">
        <v>5.7483908599999998</v>
      </c>
      <c r="AC51" s="12">
        <v>6.4025754299999997</v>
      </c>
      <c r="AD51" s="12">
        <v>17.855008699999999</v>
      </c>
      <c r="AE51" s="12">
        <v>59.257663700000002</v>
      </c>
      <c r="AF51" s="12">
        <v>11.788172700000001</v>
      </c>
      <c r="AG51" s="12">
        <v>33.911104700000003</v>
      </c>
      <c r="AH51" s="12">
        <v>77.1126723</v>
      </c>
      <c r="AI51" s="12">
        <v>45.699277299999999</v>
      </c>
      <c r="AJ51" s="12">
        <v>122.81195</v>
      </c>
      <c r="AK51" s="12">
        <v>40045.183100000002</v>
      </c>
      <c r="AL51" s="27">
        <f>MEDIAN(0.555,0.73,0.038,0.34,0.284,0.35,0.35)</f>
        <v>0.35</v>
      </c>
      <c r="AM51">
        <v>9.67</v>
      </c>
      <c r="AN51" s="42">
        <v>7.5269000000000003E-2</v>
      </c>
      <c r="AO51" s="50">
        <v>0.4</v>
      </c>
      <c r="AP51">
        <v>4</v>
      </c>
      <c r="AQ51" t="s">
        <v>844</v>
      </c>
      <c r="AR51" t="s">
        <v>844</v>
      </c>
      <c r="AS51" s="4" t="s">
        <v>115</v>
      </c>
      <c r="AT51" s="4" t="s">
        <v>118</v>
      </c>
      <c r="AU51" s="4"/>
      <c r="AV51" s="4"/>
      <c r="AW51" s="4"/>
      <c r="AX51" s="4"/>
      <c r="AY51" s="4"/>
      <c r="AZ51" s="4"/>
    </row>
    <row r="52" spans="1:52" ht="17">
      <c r="A52" t="s">
        <v>92</v>
      </c>
      <c r="B52" s="68" t="s">
        <v>605</v>
      </c>
      <c r="C52" t="s">
        <v>198</v>
      </c>
      <c r="D52" t="s">
        <v>199</v>
      </c>
      <c r="F52" s="5">
        <v>0.16</v>
      </c>
      <c r="G52" s="5">
        <v>1.61</v>
      </c>
      <c r="H52" s="5">
        <v>1</v>
      </c>
      <c r="I52" s="38" t="b">
        <v>0</v>
      </c>
      <c r="J52" s="12" t="s">
        <v>152</v>
      </c>
      <c r="K52" s="18" t="s">
        <v>161</v>
      </c>
      <c r="L52" t="s">
        <v>107</v>
      </c>
      <c r="M52" t="s">
        <v>107</v>
      </c>
      <c r="N52" t="s">
        <v>107</v>
      </c>
      <c r="O52" t="s">
        <v>107</v>
      </c>
      <c r="P52" t="s">
        <v>107</v>
      </c>
      <c r="Q52" t="s">
        <v>107</v>
      </c>
      <c r="R52" t="s">
        <v>107</v>
      </c>
      <c r="S52" t="s">
        <v>107</v>
      </c>
      <c r="T52" t="s">
        <v>107</v>
      </c>
      <c r="U52" t="s">
        <v>107</v>
      </c>
      <c r="V52" t="s">
        <v>107</v>
      </c>
      <c r="W52" t="s">
        <v>107</v>
      </c>
      <c r="X52" t="s">
        <v>107</v>
      </c>
      <c r="Y52" t="s">
        <v>107</v>
      </c>
      <c r="Z52" t="s">
        <v>107</v>
      </c>
      <c r="AA52" t="s">
        <v>107</v>
      </c>
      <c r="AB52" t="s">
        <v>107</v>
      </c>
      <c r="AC52" t="s">
        <v>107</v>
      </c>
      <c r="AD52" t="s">
        <v>107</v>
      </c>
      <c r="AE52" t="s">
        <v>107</v>
      </c>
      <c r="AF52" t="s">
        <v>107</v>
      </c>
      <c r="AG52" t="s">
        <v>107</v>
      </c>
      <c r="AH52" t="s">
        <v>107</v>
      </c>
      <c r="AI52" t="s">
        <v>107</v>
      </c>
      <c r="AJ52" t="s">
        <v>107</v>
      </c>
      <c r="AK52" t="s">
        <v>107</v>
      </c>
      <c r="AL52" s="25">
        <f>MEDIAN(0.04,0.1,0.02)</f>
        <v>0.04</v>
      </c>
      <c r="AM52">
        <v>6.67</v>
      </c>
      <c r="AN52" s="53">
        <v>0.33800000000000002</v>
      </c>
      <c r="AO52" s="50">
        <v>0.39</v>
      </c>
      <c r="AP52">
        <v>9</v>
      </c>
      <c r="AQ52" t="s">
        <v>844</v>
      </c>
      <c r="AR52" t="s">
        <v>844</v>
      </c>
      <c r="AS52" s="1" t="s">
        <v>114</v>
      </c>
      <c r="AT52" s="1" t="s">
        <v>118</v>
      </c>
      <c r="AU52" s="1"/>
      <c r="AV52" s="1"/>
      <c r="AW52" s="1"/>
      <c r="AX52" s="1"/>
      <c r="AY52" s="1"/>
      <c r="AZ52" s="1"/>
    </row>
    <row r="53" spans="1:52" ht="32">
      <c r="A53" t="s">
        <v>4</v>
      </c>
      <c r="B53" s="39" t="s">
        <v>488</v>
      </c>
      <c r="C53" t="s">
        <v>272</v>
      </c>
      <c r="D53" s="21" t="s">
        <v>273</v>
      </c>
      <c r="E53" s="21"/>
      <c r="F53" s="3">
        <v>18.329999999999998</v>
      </c>
      <c r="G53" s="3">
        <v>83.33</v>
      </c>
      <c r="H53" s="3">
        <v>3</v>
      </c>
      <c r="I53" s="38" t="b">
        <v>0</v>
      </c>
      <c r="J53" s="12" t="s">
        <v>150</v>
      </c>
      <c r="K53" s="18" t="s">
        <v>169</v>
      </c>
      <c r="L53" s="12" t="s">
        <v>4</v>
      </c>
      <c r="M53" s="12">
        <v>1.14153E-3</v>
      </c>
      <c r="N53" s="12">
        <v>9.6305000000000002E-4</v>
      </c>
      <c r="O53" s="12">
        <v>1.3166999999999999E-4</v>
      </c>
      <c r="P53" s="12">
        <v>1.2766000000000001E-4</v>
      </c>
      <c r="Q53" s="12">
        <v>1.2760000000000001E-4</v>
      </c>
      <c r="R53" s="12">
        <v>3.8693000000000001E-4</v>
      </c>
      <c r="S53" s="12">
        <v>2.10458E-3</v>
      </c>
      <c r="T53" s="12">
        <v>7.9465000000000004E-4</v>
      </c>
      <c r="U53" s="12">
        <v>1.5065899999999999E-3</v>
      </c>
      <c r="V53" s="12">
        <v>2.4915100000000002E-3</v>
      </c>
      <c r="W53" s="12">
        <v>2.3012499999999999E-3</v>
      </c>
      <c r="X53" s="12">
        <v>4.7927600000000001E-3</v>
      </c>
      <c r="Y53" s="12">
        <v>102.44717900000001</v>
      </c>
      <c r="Z53" s="12">
        <v>86.4292078</v>
      </c>
      <c r="AA53" s="12">
        <v>11.817167899999999</v>
      </c>
      <c r="AB53" s="12">
        <v>11.456729599999999</v>
      </c>
      <c r="AC53" s="12">
        <v>11.4513225</v>
      </c>
      <c r="AD53" s="12">
        <v>34.725220100000001</v>
      </c>
      <c r="AE53" s="12">
        <v>188.87638699999999</v>
      </c>
      <c r="AF53" s="12">
        <v>71.316603000000001</v>
      </c>
      <c r="AG53" s="12">
        <v>135.209721</v>
      </c>
      <c r="AH53" s="12">
        <v>223.601607</v>
      </c>
      <c r="AI53" s="12">
        <v>206.52632399999999</v>
      </c>
      <c r="AJ53" s="12">
        <v>430.12793099999999</v>
      </c>
      <c r="AK53" s="12">
        <v>89745.439899999998</v>
      </c>
      <c r="AL53" s="27">
        <v>7.9000000000000001E-2</v>
      </c>
      <c r="AM53">
        <v>8</v>
      </c>
      <c r="AN53" s="42">
        <v>0.129331</v>
      </c>
      <c r="AO53" s="50">
        <v>0.39</v>
      </c>
      <c r="AP53">
        <v>6</v>
      </c>
      <c r="AQ53" t="s">
        <v>845</v>
      </c>
      <c r="AR53" t="s">
        <v>843</v>
      </c>
      <c r="AS53" s="4" t="s">
        <v>116</v>
      </c>
      <c r="AT53" s="4" t="s">
        <v>121</v>
      </c>
      <c r="AU53" s="4"/>
      <c r="AV53" s="4"/>
      <c r="AW53" s="4"/>
      <c r="AX53" s="4"/>
      <c r="AY53" s="4" t="s">
        <v>395</v>
      </c>
      <c r="AZ53" s="4"/>
    </row>
    <row r="54" spans="1:52" ht="32">
      <c r="A54" t="s">
        <v>90</v>
      </c>
      <c r="B54" s="39" t="s">
        <v>488</v>
      </c>
      <c r="C54" t="s">
        <v>268</v>
      </c>
      <c r="D54" t="s">
        <v>269</v>
      </c>
      <c r="F54" s="4">
        <v>12</v>
      </c>
      <c r="G54" s="4">
        <v>12</v>
      </c>
      <c r="H54" s="4">
        <v>2</v>
      </c>
      <c r="I54" s="38" t="b">
        <v>0</v>
      </c>
      <c r="J54" s="12" t="s">
        <v>150</v>
      </c>
      <c r="K54" s="18" t="s">
        <v>169</v>
      </c>
      <c r="L54" t="s">
        <v>107</v>
      </c>
      <c r="M54" t="s">
        <v>107</v>
      </c>
      <c r="N54" t="s">
        <v>107</v>
      </c>
      <c r="O54" t="s">
        <v>107</v>
      </c>
      <c r="P54" t="s">
        <v>107</v>
      </c>
      <c r="Q54" t="s">
        <v>107</v>
      </c>
      <c r="R54" t="s">
        <v>107</v>
      </c>
      <c r="S54" t="s">
        <v>107</v>
      </c>
      <c r="T54" t="s">
        <v>107</v>
      </c>
      <c r="U54" t="s">
        <v>107</v>
      </c>
      <c r="V54" t="s">
        <v>107</v>
      </c>
      <c r="W54" t="s">
        <v>107</v>
      </c>
      <c r="X54" t="s">
        <v>107</v>
      </c>
      <c r="Y54" t="s">
        <v>107</v>
      </c>
      <c r="Z54" t="s">
        <v>107</v>
      </c>
      <c r="AA54" t="s">
        <v>107</v>
      </c>
      <c r="AB54" t="s">
        <v>107</v>
      </c>
      <c r="AC54" t="s">
        <v>107</v>
      </c>
      <c r="AD54" t="s">
        <v>107</v>
      </c>
      <c r="AE54" t="s">
        <v>107</v>
      </c>
      <c r="AF54" t="s">
        <v>107</v>
      </c>
      <c r="AG54" t="s">
        <v>107</v>
      </c>
      <c r="AH54" t="s">
        <v>107</v>
      </c>
      <c r="AI54" t="s">
        <v>107</v>
      </c>
      <c r="AJ54" t="s">
        <v>107</v>
      </c>
      <c r="AK54" t="s">
        <v>107</v>
      </c>
      <c r="AL54" s="25">
        <v>7.9000000000000001E-2</v>
      </c>
      <c r="AM54">
        <v>7.33</v>
      </c>
      <c r="AN54" s="53">
        <v>0.160417</v>
      </c>
      <c r="AO54" s="50">
        <v>0.39</v>
      </c>
      <c r="AP54">
        <v>6</v>
      </c>
      <c r="AQ54" t="s">
        <v>845</v>
      </c>
      <c r="AR54" t="s">
        <v>843</v>
      </c>
      <c r="AS54" s="1" t="s">
        <v>114</v>
      </c>
      <c r="AT54" s="1" t="s">
        <v>121</v>
      </c>
      <c r="AU54" s="1" t="s">
        <v>123</v>
      </c>
      <c r="AV54" s="1"/>
      <c r="AW54" s="1" t="s">
        <v>123</v>
      </c>
      <c r="AX54" s="1"/>
      <c r="AY54" s="1"/>
      <c r="AZ54" s="1" t="s">
        <v>123</v>
      </c>
    </row>
    <row r="55" spans="1:52" ht="68">
      <c r="A55" t="s">
        <v>25</v>
      </c>
      <c r="B55" s="39" t="s">
        <v>488</v>
      </c>
      <c r="C55" t="s">
        <v>306</v>
      </c>
      <c r="D55" t="s">
        <v>307</v>
      </c>
      <c r="F55" s="5" t="s">
        <v>107</v>
      </c>
      <c r="G55" s="5" t="s">
        <v>107</v>
      </c>
      <c r="H55" s="5">
        <v>1</v>
      </c>
      <c r="I55" s="38" t="b">
        <v>1</v>
      </c>
      <c r="J55" s="12" t="s">
        <v>150</v>
      </c>
      <c r="K55" s="18" t="s">
        <v>158</v>
      </c>
      <c r="L55" s="12" t="s">
        <v>25</v>
      </c>
      <c r="M55" s="23">
        <v>2.4199999999999999E-5</v>
      </c>
      <c r="N55" s="23">
        <v>2.83E-5</v>
      </c>
      <c r="O55" s="23">
        <v>2.9799999999999999E-5</v>
      </c>
      <c r="P55" s="23">
        <v>2.4199999999999999E-5</v>
      </c>
      <c r="Q55" s="23">
        <v>1.9599999999999999E-5</v>
      </c>
      <c r="R55" s="23">
        <v>7.3700000000000002E-5</v>
      </c>
      <c r="S55" s="23">
        <v>5.2500000000000002E-5</v>
      </c>
      <c r="T55" s="23">
        <v>2.16E-5</v>
      </c>
      <c r="U55" s="23">
        <v>6.7399999999999998E-5</v>
      </c>
      <c r="V55" s="12">
        <v>1.2611999999999999E-4</v>
      </c>
      <c r="W55" s="23">
        <v>8.8999999999999995E-5</v>
      </c>
      <c r="X55" s="12">
        <v>2.1511999999999999E-4</v>
      </c>
      <c r="Y55" s="12">
        <v>0.5668301</v>
      </c>
      <c r="Z55" s="12">
        <v>0.66427517999999997</v>
      </c>
      <c r="AA55" s="12">
        <v>0.69933036000000004</v>
      </c>
      <c r="AB55" s="12">
        <v>0.56813820999999998</v>
      </c>
      <c r="AC55" s="12">
        <v>0.4610959</v>
      </c>
      <c r="AD55" s="12">
        <v>1.72856447</v>
      </c>
      <c r="AE55" s="12">
        <v>1.2311052899999999</v>
      </c>
      <c r="AF55" s="12">
        <v>0.50646977000000004</v>
      </c>
      <c r="AG55" s="12">
        <v>1.5819344500000001</v>
      </c>
      <c r="AH55" s="12">
        <v>2.9596697600000001</v>
      </c>
      <c r="AI55" s="12">
        <v>2.0884042300000001</v>
      </c>
      <c r="AJ55" s="12">
        <v>5.0480739799999998</v>
      </c>
      <c r="AK55" s="12">
        <v>23466.490099999999</v>
      </c>
      <c r="AL55" s="27">
        <v>7.9000000000000001E-2</v>
      </c>
      <c r="AM55">
        <v>8</v>
      </c>
      <c r="AN55" s="42">
        <v>8.3516999999999994E-2</v>
      </c>
      <c r="AO55" s="59">
        <v>0.39</v>
      </c>
      <c r="AP55">
        <v>6</v>
      </c>
      <c r="AQ55" t="s">
        <v>845</v>
      </c>
      <c r="AR55" t="s">
        <v>843</v>
      </c>
      <c r="AS55" s="4" t="s">
        <v>116</v>
      </c>
      <c r="AT55" s="4" t="s">
        <v>120</v>
      </c>
      <c r="AU55" s="4"/>
      <c r="AV55" s="4"/>
      <c r="AW55" s="4"/>
      <c r="AX55" s="4"/>
      <c r="AY55" s="4" t="s">
        <v>395</v>
      </c>
      <c r="AZ55" s="4"/>
    </row>
    <row r="56" spans="1:52" ht="17">
      <c r="A56" t="s">
        <v>77</v>
      </c>
      <c r="B56" s="67" t="s">
        <v>602</v>
      </c>
      <c r="C56" t="s">
        <v>283</v>
      </c>
      <c r="D56" t="s">
        <v>284</v>
      </c>
      <c r="F56" s="3">
        <v>36.880000000000003</v>
      </c>
      <c r="G56" s="3">
        <v>73.75</v>
      </c>
      <c r="H56" s="3">
        <v>3</v>
      </c>
      <c r="I56" s="38" t="b">
        <v>0</v>
      </c>
      <c r="J56" s="12" t="s">
        <v>150</v>
      </c>
      <c r="K56" s="18" t="s">
        <v>169</v>
      </c>
      <c r="L56" s="12" t="s">
        <v>46</v>
      </c>
      <c r="M56" s="23">
        <v>6.6400000000000001E-5</v>
      </c>
      <c r="N56" s="23">
        <v>6.6299999999999999E-5</v>
      </c>
      <c r="O56" s="23">
        <v>6.3399999999999996E-5</v>
      </c>
      <c r="P56" s="23">
        <v>6.3800000000000006E-5</v>
      </c>
      <c r="Q56" s="23">
        <v>6.4700000000000001E-5</v>
      </c>
      <c r="R56" s="12">
        <v>1.9191999999999999E-4</v>
      </c>
      <c r="S56" s="12">
        <v>1.327E-4</v>
      </c>
      <c r="T56" s="23">
        <v>4.8999999999999998E-5</v>
      </c>
      <c r="U56" s="12">
        <v>1.2724000000000001E-4</v>
      </c>
      <c r="V56" s="12">
        <v>3.2462000000000002E-4</v>
      </c>
      <c r="W56" s="12">
        <v>1.7626999999999999E-4</v>
      </c>
      <c r="X56" s="12">
        <v>5.0089000000000004E-4</v>
      </c>
      <c r="Y56" s="12">
        <v>1.73723217</v>
      </c>
      <c r="Z56" s="12">
        <v>1.7354036399999999</v>
      </c>
      <c r="AA56" s="12">
        <v>1.65957343</v>
      </c>
      <c r="AB56" s="12">
        <v>1.67038598</v>
      </c>
      <c r="AC56" s="12">
        <v>1.6922004900000001</v>
      </c>
      <c r="AD56" s="12">
        <v>5.0221599100000001</v>
      </c>
      <c r="AE56" s="12">
        <v>3.4726358099999999</v>
      </c>
      <c r="AF56" s="12">
        <v>1.28317002</v>
      </c>
      <c r="AG56" s="12">
        <v>3.32961186</v>
      </c>
      <c r="AH56" s="12">
        <v>8.49479571</v>
      </c>
      <c r="AI56" s="12">
        <v>4.61278188</v>
      </c>
      <c r="AJ56" s="12">
        <v>13.107577600000001</v>
      </c>
      <c r="AK56" s="12">
        <v>26168.4571</v>
      </c>
      <c r="AL56" s="25">
        <f>MEDIAN(0.04,0.1,0.02)</f>
        <v>0.04</v>
      </c>
      <c r="AM56">
        <v>6.33</v>
      </c>
      <c r="AN56" s="53">
        <v>0.342227</v>
      </c>
      <c r="AO56" s="50">
        <v>0.39</v>
      </c>
      <c r="AP56">
        <v>8</v>
      </c>
      <c r="AQ56" t="s">
        <v>843</v>
      </c>
      <c r="AR56" t="s">
        <v>844</v>
      </c>
      <c r="AS56" s="4" t="s">
        <v>115</v>
      </c>
      <c r="AT56" s="4" t="s">
        <v>118</v>
      </c>
      <c r="AU56" s="4"/>
      <c r="AV56" s="4"/>
      <c r="AW56" s="4"/>
      <c r="AX56" s="4"/>
      <c r="AY56" s="4"/>
      <c r="AZ56" s="4"/>
    </row>
    <row r="57" spans="1:52" ht="48">
      <c r="A57" t="s">
        <v>3</v>
      </c>
      <c r="B57" s="39" t="s">
        <v>470</v>
      </c>
      <c r="C57" t="s">
        <v>296</v>
      </c>
      <c r="D57" s="21" t="s">
        <v>327</v>
      </c>
      <c r="E57" s="21"/>
      <c r="F57" s="1">
        <v>68.42</v>
      </c>
      <c r="G57" s="1">
        <v>100</v>
      </c>
      <c r="H57" s="1">
        <v>5</v>
      </c>
      <c r="I57" s="38" t="b">
        <v>1</v>
      </c>
      <c r="J57" s="12" t="s">
        <v>150</v>
      </c>
      <c r="K57" s="18" t="s">
        <v>169</v>
      </c>
      <c r="L57" s="12" t="s">
        <v>3</v>
      </c>
      <c r="M57" s="12">
        <v>2.6490999999999998E-4</v>
      </c>
      <c r="N57" s="12">
        <v>3.6272000000000002E-4</v>
      </c>
      <c r="O57" s="12">
        <v>5.1685999999999995E-4</v>
      </c>
      <c r="P57" s="12">
        <v>4.9657E-4</v>
      </c>
      <c r="Q57" s="12">
        <v>4.7224000000000002E-4</v>
      </c>
      <c r="R57" s="12">
        <v>1.48566E-3</v>
      </c>
      <c r="S57" s="12">
        <v>6.2763000000000001E-4</v>
      </c>
      <c r="T57" s="12">
        <v>2.1785000000000001E-4</v>
      </c>
      <c r="U57" s="12">
        <v>6.0767000000000004E-4</v>
      </c>
      <c r="V57" s="12">
        <v>2.1132999999999998E-3</v>
      </c>
      <c r="W57" s="12">
        <v>8.2552000000000005E-4</v>
      </c>
      <c r="X57" s="12">
        <v>2.93882E-3</v>
      </c>
      <c r="Y57" s="12">
        <v>5.1588303499999997</v>
      </c>
      <c r="Z57" s="12">
        <v>7.0636774999999998</v>
      </c>
      <c r="AA57" s="12">
        <v>10.065268100000001</v>
      </c>
      <c r="AB57" s="12">
        <v>9.6700769599999994</v>
      </c>
      <c r="AC57" s="12">
        <v>9.1963613899999999</v>
      </c>
      <c r="AD57" s="12">
        <v>28.931706500000001</v>
      </c>
      <c r="AE57" s="12">
        <v>12.2225079</v>
      </c>
      <c r="AF57" s="12">
        <v>4.2424436999999999</v>
      </c>
      <c r="AG57" s="12">
        <v>11.8336402</v>
      </c>
      <c r="AH57" s="12">
        <v>41.1542143</v>
      </c>
      <c r="AI57" s="12">
        <v>16.0760839</v>
      </c>
      <c r="AJ57" s="12">
        <v>57.230298300000001</v>
      </c>
      <c r="AK57" s="12">
        <v>19473.936600000001</v>
      </c>
      <c r="AL57" s="25">
        <f t="shared" ref="AL57:AL62" si="0">MEDIAN(0.0125,0.02,0.02)</f>
        <v>0.02</v>
      </c>
      <c r="AM57">
        <v>5.67</v>
      </c>
      <c r="AN57" s="53">
        <v>0.36441299999999999</v>
      </c>
      <c r="AO57" s="50">
        <v>0.39</v>
      </c>
      <c r="AP57">
        <v>7</v>
      </c>
      <c r="AQ57" t="s">
        <v>845</v>
      </c>
      <c r="AR57" t="s">
        <v>843</v>
      </c>
      <c r="AS57" s="1" t="s">
        <v>117</v>
      </c>
      <c r="AT57" s="1" t="s">
        <v>118</v>
      </c>
      <c r="AU57" s="1"/>
      <c r="AV57" s="1"/>
      <c r="AW57" s="1"/>
      <c r="AX57" s="1"/>
      <c r="AY57" s="1" t="s">
        <v>395</v>
      </c>
      <c r="AZ57" s="1"/>
    </row>
    <row r="58" spans="1:52" ht="48">
      <c r="A58" t="s">
        <v>26</v>
      </c>
      <c r="B58" s="66" t="s">
        <v>470</v>
      </c>
      <c r="C58" t="s">
        <v>259</v>
      </c>
      <c r="D58" t="s">
        <v>339</v>
      </c>
      <c r="F58" s="4">
        <v>7.58</v>
      </c>
      <c r="G58" s="4">
        <v>8.83</v>
      </c>
      <c r="H58" s="4">
        <v>2</v>
      </c>
      <c r="I58" s="38" t="b">
        <v>1</v>
      </c>
      <c r="J58" s="12" t="s">
        <v>150</v>
      </c>
      <c r="K58" s="18" t="s">
        <v>169</v>
      </c>
      <c r="L58" s="12" t="s">
        <v>26</v>
      </c>
      <c r="M58" s="23">
        <v>9.9199999999999999E-5</v>
      </c>
      <c r="N58" s="12">
        <v>1.0098E-4</v>
      </c>
      <c r="O58" s="23">
        <v>2.4499999999999999E-5</v>
      </c>
      <c r="P58" s="23">
        <v>1.8E-5</v>
      </c>
      <c r="Q58" s="23">
        <v>1.2E-5</v>
      </c>
      <c r="R58" s="23">
        <v>5.4500000000000003E-5</v>
      </c>
      <c r="S58" s="12">
        <v>2.0023E-4</v>
      </c>
      <c r="T58" s="23">
        <v>3.8600000000000003E-5</v>
      </c>
      <c r="U58" s="12">
        <v>3.7219999999999999E-4</v>
      </c>
      <c r="V58" s="12">
        <v>2.5470000000000001E-4</v>
      </c>
      <c r="W58" s="12">
        <v>4.1077000000000003E-4</v>
      </c>
      <c r="X58" s="12">
        <v>6.6547000000000004E-4</v>
      </c>
      <c r="Y58" s="12">
        <v>52.532699200000003</v>
      </c>
      <c r="Z58" s="12">
        <v>53.450478500000003</v>
      </c>
      <c r="AA58" s="12">
        <v>12.955117599999999</v>
      </c>
      <c r="AB58" s="12">
        <v>9.5492991499999995</v>
      </c>
      <c r="AC58" s="12">
        <v>6.32812967</v>
      </c>
      <c r="AD58" s="12">
        <v>28.832546399999998</v>
      </c>
      <c r="AE58" s="12">
        <v>105.983178</v>
      </c>
      <c r="AF58" s="12">
        <v>20.4145559</v>
      </c>
      <c r="AG58" s="12">
        <v>197.012372</v>
      </c>
      <c r="AH58" s="12">
        <v>134.81572399999999</v>
      </c>
      <c r="AI58" s="12">
        <v>217.426928</v>
      </c>
      <c r="AJ58" s="12">
        <v>352.24265200000002</v>
      </c>
      <c r="AK58" s="12">
        <v>529314.81000000006</v>
      </c>
      <c r="AL58" s="25">
        <f t="shared" si="0"/>
        <v>0.02</v>
      </c>
      <c r="AM58">
        <v>5.67</v>
      </c>
      <c r="AN58" s="53">
        <v>0.225351</v>
      </c>
      <c r="AO58" s="50">
        <v>0.39</v>
      </c>
      <c r="AP58">
        <v>6</v>
      </c>
      <c r="AQ58" t="s">
        <v>845</v>
      </c>
      <c r="AR58" t="s">
        <v>843</v>
      </c>
      <c r="AS58" s="1" t="s">
        <v>114</v>
      </c>
      <c r="AT58" s="1" t="s">
        <v>118</v>
      </c>
      <c r="AU58" s="1"/>
      <c r="AV58" s="1"/>
      <c r="AW58" s="1"/>
      <c r="AX58" s="1"/>
      <c r="AY58" s="1" t="s">
        <v>397</v>
      </c>
      <c r="AZ58" s="1"/>
    </row>
    <row r="59" spans="1:52" ht="48">
      <c r="A59" t="s">
        <v>6</v>
      </c>
      <c r="B59" s="66" t="s">
        <v>470</v>
      </c>
      <c r="C59" t="s">
        <v>194</v>
      </c>
      <c r="D59" t="s">
        <v>342</v>
      </c>
      <c r="F59" s="5">
        <v>7.0000000000000007E-2</v>
      </c>
      <c r="G59" s="5">
        <v>0.51</v>
      </c>
      <c r="H59" s="5">
        <v>1</v>
      </c>
      <c r="I59" s="38" t="b">
        <v>1</v>
      </c>
      <c r="J59" s="12" t="s">
        <v>150</v>
      </c>
      <c r="K59" s="18" t="s">
        <v>163</v>
      </c>
      <c r="L59" s="12" t="s">
        <v>6</v>
      </c>
      <c r="M59" s="12">
        <v>1.4813000000000001E-4</v>
      </c>
      <c r="N59" s="12">
        <v>1.7564999999999999E-4</v>
      </c>
      <c r="O59" s="12">
        <v>2.6364999999999998E-4</v>
      </c>
      <c r="P59" s="12">
        <v>3.1480000000000001E-4</v>
      </c>
      <c r="Q59" s="12">
        <v>4.8926000000000004E-4</v>
      </c>
      <c r="R59" s="12">
        <v>1.0677099999999999E-3</v>
      </c>
      <c r="S59" s="12">
        <v>3.2377000000000003E-4</v>
      </c>
      <c r="T59" s="12">
        <v>1.2533999999999999E-4</v>
      </c>
      <c r="U59" s="12">
        <v>3.7456000000000002E-4</v>
      </c>
      <c r="V59" s="12">
        <v>1.3914800000000001E-3</v>
      </c>
      <c r="W59" s="12">
        <v>4.9989999999999995E-4</v>
      </c>
      <c r="X59" s="12">
        <v>1.89138E-3</v>
      </c>
      <c r="Y59" s="12">
        <v>0.46746768999999999</v>
      </c>
      <c r="Z59" s="12">
        <v>0.55431613000000002</v>
      </c>
      <c r="AA59" s="12">
        <v>0.83203108999999997</v>
      </c>
      <c r="AB59" s="12">
        <v>0.99346836000000005</v>
      </c>
      <c r="AC59" s="12">
        <v>1.5440306500000001</v>
      </c>
      <c r="AD59" s="12">
        <v>3.3695301</v>
      </c>
      <c r="AE59" s="12">
        <v>1.02178382</v>
      </c>
      <c r="AF59" s="12">
        <v>0.39556099</v>
      </c>
      <c r="AG59" s="12">
        <v>1.1820615800000001</v>
      </c>
      <c r="AH59" s="12">
        <v>4.39131392</v>
      </c>
      <c r="AI59" s="12">
        <v>1.5776225699999999</v>
      </c>
      <c r="AJ59" s="12">
        <v>5.9689364899999999</v>
      </c>
      <c r="AK59" s="12">
        <v>3155.85644</v>
      </c>
      <c r="AL59" s="25">
        <f t="shared" si="0"/>
        <v>0.02</v>
      </c>
      <c r="AM59">
        <v>5.67</v>
      </c>
      <c r="AN59" s="53">
        <v>0.27533000000000002</v>
      </c>
      <c r="AO59" s="50">
        <v>0.39</v>
      </c>
      <c r="AP59">
        <v>6</v>
      </c>
      <c r="AQ59" t="s">
        <v>845</v>
      </c>
      <c r="AR59" t="s">
        <v>843</v>
      </c>
      <c r="AS59" s="4" t="s">
        <v>115</v>
      </c>
      <c r="AT59" s="4" t="s">
        <v>118</v>
      </c>
      <c r="AU59" s="4"/>
      <c r="AV59" s="4"/>
      <c r="AW59" s="4"/>
      <c r="AX59" s="4"/>
      <c r="AY59" s="4" t="s">
        <v>395</v>
      </c>
      <c r="AZ59" s="4"/>
    </row>
    <row r="60" spans="1:52" ht="48">
      <c r="A60" t="s">
        <v>21</v>
      </c>
      <c r="B60" s="66" t="s">
        <v>470</v>
      </c>
      <c r="C60" t="s">
        <v>200</v>
      </c>
      <c r="D60" t="s">
        <v>343</v>
      </c>
      <c r="F60" s="5">
        <v>0.16</v>
      </c>
      <c r="G60" s="5">
        <v>0.17</v>
      </c>
      <c r="H60" s="5">
        <v>1</v>
      </c>
      <c r="I60" s="38" t="b">
        <v>1</v>
      </c>
      <c r="J60" s="12" t="s">
        <v>150</v>
      </c>
      <c r="K60" s="18" t="s">
        <v>163</v>
      </c>
      <c r="L60" s="12" t="s">
        <v>21</v>
      </c>
      <c r="M60" s="12">
        <v>2.2745E-4</v>
      </c>
      <c r="N60" s="12">
        <v>2.6186999999999998E-4</v>
      </c>
      <c r="O60" s="23">
        <v>1.34E-5</v>
      </c>
      <c r="P60" s="23">
        <v>1.26E-5</v>
      </c>
      <c r="Q60" s="23">
        <v>1.2300000000000001E-5</v>
      </c>
      <c r="R60" s="23">
        <v>3.8300000000000003E-5</v>
      </c>
      <c r="S60" s="12">
        <v>4.8932000000000001E-4</v>
      </c>
      <c r="T60" s="12">
        <v>6.5835000000000004E-4</v>
      </c>
      <c r="U60" s="12">
        <v>3.8465E-4</v>
      </c>
      <c r="V60" s="12">
        <v>5.2762000000000002E-4</v>
      </c>
      <c r="W60" s="12">
        <v>1.04301E-3</v>
      </c>
      <c r="X60" s="12">
        <v>1.57062E-3</v>
      </c>
      <c r="Y60" s="12">
        <v>28.718084600000001</v>
      </c>
      <c r="Z60" s="12">
        <v>33.062933200000003</v>
      </c>
      <c r="AA60" s="12">
        <v>1.69004149</v>
      </c>
      <c r="AB60" s="12">
        <v>1.59587276</v>
      </c>
      <c r="AC60" s="12">
        <v>1.54945256</v>
      </c>
      <c r="AD60" s="12">
        <v>4.83536681</v>
      </c>
      <c r="AE60" s="12">
        <v>61.781017800000001</v>
      </c>
      <c r="AF60" s="12">
        <v>83.123195300000006</v>
      </c>
      <c r="AG60" s="12">
        <v>48.565845299999999</v>
      </c>
      <c r="AH60" s="12">
        <v>66.616384600000004</v>
      </c>
      <c r="AI60" s="12">
        <v>131.689041</v>
      </c>
      <c r="AJ60" s="12">
        <v>198.30542500000001</v>
      </c>
      <c r="AK60" s="12">
        <v>126258.932</v>
      </c>
      <c r="AL60" s="25">
        <f t="shared" si="0"/>
        <v>0.02</v>
      </c>
      <c r="AM60">
        <v>5.67</v>
      </c>
      <c r="AN60" s="53">
        <v>0.22400700000000001</v>
      </c>
      <c r="AO60" s="50">
        <v>0.39</v>
      </c>
      <c r="AP60">
        <v>6</v>
      </c>
      <c r="AQ60" t="s">
        <v>845</v>
      </c>
      <c r="AR60" t="s">
        <v>843</v>
      </c>
      <c r="AS60" s="4" t="s">
        <v>115</v>
      </c>
      <c r="AT60" s="4" t="s">
        <v>121</v>
      </c>
      <c r="AU60" s="4"/>
      <c r="AV60" s="4"/>
      <c r="AW60" s="4"/>
      <c r="AX60" s="4"/>
      <c r="AY60" s="4"/>
      <c r="AZ60" s="4"/>
    </row>
    <row r="61" spans="1:52" ht="51">
      <c r="A61" t="s">
        <v>97</v>
      </c>
      <c r="B61" s="67" t="s">
        <v>470</v>
      </c>
      <c r="C61" t="s">
        <v>316</v>
      </c>
      <c r="D61" t="s">
        <v>370</v>
      </c>
      <c r="F61" s="5" t="s">
        <v>107</v>
      </c>
      <c r="G61" s="5" t="s">
        <v>107</v>
      </c>
      <c r="H61" s="5">
        <v>1</v>
      </c>
      <c r="I61" s="38" t="b">
        <v>0</v>
      </c>
      <c r="J61" s="12" t="s">
        <v>152</v>
      </c>
      <c r="K61" s="18" t="s">
        <v>344</v>
      </c>
      <c r="L61" t="s">
        <v>107</v>
      </c>
      <c r="M61" t="s">
        <v>107</v>
      </c>
      <c r="N61" t="s">
        <v>107</v>
      </c>
      <c r="O61" t="s">
        <v>107</v>
      </c>
      <c r="P61" t="s">
        <v>107</v>
      </c>
      <c r="Q61" t="s">
        <v>107</v>
      </c>
      <c r="R61" t="s">
        <v>107</v>
      </c>
      <c r="S61" t="s">
        <v>107</v>
      </c>
      <c r="T61" t="s">
        <v>107</v>
      </c>
      <c r="U61" t="s">
        <v>107</v>
      </c>
      <c r="V61" t="s">
        <v>107</v>
      </c>
      <c r="W61" t="s">
        <v>107</v>
      </c>
      <c r="X61" t="s">
        <v>107</v>
      </c>
      <c r="Y61" t="s">
        <v>107</v>
      </c>
      <c r="Z61" t="s">
        <v>107</v>
      </c>
      <c r="AA61" t="s">
        <v>107</v>
      </c>
      <c r="AB61" t="s">
        <v>107</v>
      </c>
      <c r="AC61" t="s">
        <v>107</v>
      </c>
      <c r="AD61" t="s">
        <v>107</v>
      </c>
      <c r="AE61" t="s">
        <v>107</v>
      </c>
      <c r="AF61" t="s">
        <v>107</v>
      </c>
      <c r="AG61" t="s">
        <v>107</v>
      </c>
      <c r="AH61" t="s">
        <v>107</v>
      </c>
      <c r="AI61" t="s">
        <v>107</v>
      </c>
      <c r="AJ61" t="s">
        <v>107</v>
      </c>
      <c r="AK61" t="s">
        <v>107</v>
      </c>
      <c r="AL61" s="25">
        <f t="shared" si="0"/>
        <v>0.02</v>
      </c>
      <c r="AM61">
        <v>5.67</v>
      </c>
      <c r="AN61" s="53">
        <v>0.32724999999999999</v>
      </c>
      <c r="AO61" s="50">
        <v>0.39</v>
      </c>
      <c r="AP61">
        <v>6</v>
      </c>
      <c r="AQ61" t="s">
        <v>845</v>
      </c>
      <c r="AR61" t="s">
        <v>843</v>
      </c>
      <c r="AS61" s="4" t="s">
        <v>115</v>
      </c>
      <c r="AT61" s="4" t="s">
        <v>120</v>
      </c>
      <c r="AU61" s="4"/>
      <c r="AV61" s="4"/>
      <c r="AW61" s="4"/>
      <c r="AX61" s="4"/>
      <c r="AY61" s="4" t="s">
        <v>395</v>
      </c>
      <c r="AZ61" s="4"/>
    </row>
    <row r="62" spans="1:52" ht="34">
      <c r="A62" t="s">
        <v>353</v>
      </c>
      <c r="B62" t="s">
        <v>470</v>
      </c>
      <c r="C62" t="s">
        <v>387</v>
      </c>
      <c r="D62" t="s">
        <v>386</v>
      </c>
      <c r="F62" t="s">
        <v>107</v>
      </c>
      <c r="G62" t="s">
        <v>107</v>
      </c>
      <c r="H62" t="s">
        <v>107</v>
      </c>
      <c r="I62" s="38" t="b">
        <v>0</v>
      </c>
      <c r="J62" s="12" t="s">
        <v>150</v>
      </c>
      <c r="K62" s="19" t="s">
        <v>426</v>
      </c>
      <c r="L62" t="s">
        <v>107</v>
      </c>
      <c r="M62" t="s">
        <v>107</v>
      </c>
      <c r="N62" t="s">
        <v>107</v>
      </c>
      <c r="O62" t="s">
        <v>107</v>
      </c>
      <c r="P62" t="s">
        <v>107</v>
      </c>
      <c r="Q62" t="s">
        <v>107</v>
      </c>
      <c r="R62" t="s">
        <v>107</v>
      </c>
      <c r="S62" t="s">
        <v>107</v>
      </c>
      <c r="T62" t="s">
        <v>107</v>
      </c>
      <c r="U62" t="s">
        <v>107</v>
      </c>
      <c r="V62" t="s">
        <v>107</v>
      </c>
      <c r="W62" t="s">
        <v>107</v>
      </c>
      <c r="X62" t="s">
        <v>107</v>
      </c>
      <c r="Y62" t="s">
        <v>107</v>
      </c>
      <c r="Z62" t="s">
        <v>107</v>
      </c>
      <c r="AA62" t="s">
        <v>107</v>
      </c>
      <c r="AB62" t="s">
        <v>107</v>
      </c>
      <c r="AC62" t="s">
        <v>107</v>
      </c>
      <c r="AD62" t="s">
        <v>107</v>
      </c>
      <c r="AE62" t="s">
        <v>107</v>
      </c>
      <c r="AF62" t="s">
        <v>107</v>
      </c>
      <c r="AG62" t="s">
        <v>107</v>
      </c>
      <c r="AH62" t="s">
        <v>107</v>
      </c>
      <c r="AI62" t="s">
        <v>107</v>
      </c>
      <c r="AJ62" t="s">
        <v>107</v>
      </c>
      <c r="AK62" t="s">
        <v>107</v>
      </c>
      <c r="AL62" s="25">
        <f t="shared" si="0"/>
        <v>0.02</v>
      </c>
      <c r="AM62" t="s">
        <v>428</v>
      </c>
      <c r="AN62" s="53">
        <v>0.36575000000000002</v>
      </c>
      <c r="AO62" s="50">
        <v>0.39</v>
      </c>
      <c r="AP62" t="s">
        <v>428</v>
      </c>
      <c r="AQ62" t="s">
        <v>845</v>
      </c>
      <c r="AR62" t="s">
        <v>843</v>
      </c>
      <c r="AS62" s="4" t="s">
        <v>117</v>
      </c>
      <c r="AT62" s="4" t="s">
        <v>118</v>
      </c>
      <c r="AU62" s="4"/>
      <c r="AV62" s="4"/>
      <c r="AW62" s="4"/>
      <c r="AX62" s="4"/>
      <c r="AY62" s="4"/>
      <c r="AZ62" s="4"/>
    </row>
    <row r="63" spans="1:52" ht="17">
      <c r="A63" t="s">
        <v>99</v>
      </c>
      <c r="B63" s="67" t="s">
        <v>604</v>
      </c>
      <c r="C63" t="s">
        <v>220</v>
      </c>
      <c r="D63" t="s">
        <v>221</v>
      </c>
      <c r="F63" s="5">
        <v>1</v>
      </c>
      <c r="G63" s="5">
        <v>1</v>
      </c>
      <c r="H63" s="5">
        <v>1</v>
      </c>
      <c r="I63" s="38" t="b">
        <v>0</v>
      </c>
      <c r="J63" s="12" t="s">
        <v>152</v>
      </c>
      <c r="K63" s="18" t="s">
        <v>165</v>
      </c>
      <c r="L63" t="s">
        <v>107</v>
      </c>
      <c r="M63" t="s">
        <v>107</v>
      </c>
      <c r="N63" t="s">
        <v>107</v>
      </c>
      <c r="O63" t="s">
        <v>107</v>
      </c>
      <c r="P63" t="s">
        <v>107</v>
      </c>
      <c r="Q63" t="s">
        <v>107</v>
      </c>
      <c r="R63" t="s">
        <v>107</v>
      </c>
      <c r="S63" t="s">
        <v>107</v>
      </c>
      <c r="T63" t="s">
        <v>107</v>
      </c>
      <c r="U63" t="s">
        <v>107</v>
      </c>
      <c r="V63" t="s">
        <v>107</v>
      </c>
      <c r="W63" t="s">
        <v>107</v>
      </c>
      <c r="X63" t="s">
        <v>107</v>
      </c>
      <c r="Y63" t="s">
        <v>107</v>
      </c>
      <c r="Z63" t="s">
        <v>107</v>
      </c>
      <c r="AA63" t="s">
        <v>107</v>
      </c>
      <c r="AB63" t="s">
        <v>107</v>
      </c>
      <c r="AC63" t="s">
        <v>107</v>
      </c>
      <c r="AD63" t="s">
        <v>107</v>
      </c>
      <c r="AE63" t="s">
        <v>107</v>
      </c>
      <c r="AF63" t="s">
        <v>107</v>
      </c>
      <c r="AG63" t="s">
        <v>107</v>
      </c>
      <c r="AH63" t="s">
        <v>107</v>
      </c>
      <c r="AI63" t="s">
        <v>107</v>
      </c>
      <c r="AJ63" t="s">
        <v>107</v>
      </c>
      <c r="AK63" t="s">
        <v>107</v>
      </c>
      <c r="AL63" s="25">
        <f>MEDIAN(0,0.025)</f>
        <v>1.2500000000000001E-2</v>
      </c>
      <c r="AM63">
        <v>5.67</v>
      </c>
      <c r="AN63" s="53">
        <v>0.32724999999999999</v>
      </c>
      <c r="AO63" s="50">
        <v>0.39</v>
      </c>
      <c r="AP63">
        <v>6</v>
      </c>
      <c r="AQ63" t="s">
        <v>845</v>
      </c>
      <c r="AR63" t="s">
        <v>843</v>
      </c>
      <c r="AS63" s="4" t="s">
        <v>115</v>
      </c>
      <c r="AT63" s="4" t="s">
        <v>120</v>
      </c>
      <c r="AU63" s="4"/>
      <c r="AV63" s="4"/>
      <c r="AW63" s="4"/>
      <c r="AX63" s="4"/>
      <c r="AY63" s="4"/>
      <c r="AZ63" s="4"/>
    </row>
    <row r="64" spans="1:52" ht="17">
      <c r="A64" t="s">
        <v>76</v>
      </c>
      <c r="B64" s="67" t="s">
        <v>602</v>
      </c>
      <c r="C64" t="s">
        <v>302</v>
      </c>
      <c r="D64" s="21" t="s">
        <v>303</v>
      </c>
      <c r="E64" s="21"/>
      <c r="F64" s="2">
        <v>86.23</v>
      </c>
      <c r="G64" s="2">
        <v>81.69</v>
      </c>
      <c r="H64" s="2">
        <v>4</v>
      </c>
      <c r="I64" s="38" t="b">
        <v>0</v>
      </c>
      <c r="J64" s="12" t="s">
        <v>150</v>
      </c>
      <c r="K64" s="18" t="s">
        <v>169</v>
      </c>
      <c r="L64" s="12" t="s">
        <v>46</v>
      </c>
      <c r="M64" s="23">
        <v>6.6400000000000001E-5</v>
      </c>
      <c r="N64" s="23">
        <v>6.6299999999999999E-5</v>
      </c>
      <c r="O64" s="23">
        <v>6.3399999999999996E-5</v>
      </c>
      <c r="P64" s="23">
        <v>6.3800000000000006E-5</v>
      </c>
      <c r="Q64" s="23">
        <v>6.4700000000000001E-5</v>
      </c>
      <c r="R64" s="12">
        <v>1.9191999999999999E-4</v>
      </c>
      <c r="S64" s="12">
        <v>1.327E-4</v>
      </c>
      <c r="T64" s="23">
        <v>4.8999999999999998E-5</v>
      </c>
      <c r="U64" s="12">
        <v>1.2724000000000001E-4</v>
      </c>
      <c r="V64" s="12">
        <v>3.2462000000000002E-4</v>
      </c>
      <c r="W64" s="12">
        <v>1.7626999999999999E-4</v>
      </c>
      <c r="X64" s="12">
        <v>5.0089000000000004E-4</v>
      </c>
      <c r="Y64" s="12">
        <v>1.73723217</v>
      </c>
      <c r="Z64" s="12">
        <v>1.7354036399999999</v>
      </c>
      <c r="AA64" s="12">
        <v>1.65957343</v>
      </c>
      <c r="AB64" s="12">
        <v>1.67038598</v>
      </c>
      <c r="AC64" s="12">
        <v>1.6922004900000001</v>
      </c>
      <c r="AD64" s="12">
        <v>5.0221599100000001</v>
      </c>
      <c r="AE64" s="12">
        <v>3.4726358099999999</v>
      </c>
      <c r="AF64" s="12">
        <v>1.28317002</v>
      </c>
      <c r="AG64" s="12">
        <v>3.32961186</v>
      </c>
      <c r="AH64" s="12">
        <v>8.49479571</v>
      </c>
      <c r="AI64" s="12">
        <v>4.61278188</v>
      </c>
      <c r="AJ64" s="12">
        <v>13.107577600000001</v>
      </c>
      <c r="AK64" s="12">
        <v>26168.4571</v>
      </c>
      <c r="AL64" s="25">
        <f>MEDIAN(0.04,0.1,0.02)</f>
        <v>0.04</v>
      </c>
      <c r="AM64">
        <v>6.33</v>
      </c>
      <c r="AN64" s="53">
        <v>0.342227</v>
      </c>
      <c r="AO64" s="50">
        <v>0.39</v>
      </c>
      <c r="AP64">
        <v>8</v>
      </c>
      <c r="AQ64" t="s">
        <v>843</v>
      </c>
      <c r="AR64" t="s">
        <v>844</v>
      </c>
      <c r="AS64" s="4" t="s">
        <v>115</v>
      </c>
      <c r="AT64" s="4" t="s">
        <v>120</v>
      </c>
      <c r="AU64" s="4"/>
      <c r="AV64" s="4"/>
      <c r="AW64" s="4"/>
      <c r="AX64" s="4"/>
      <c r="AY64" s="4"/>
      <c r="AZ64" s="4"/>
    </row>
    <row r="65" spans="1:52" ht="17">
      <c r="A65" t="s">
        <v>93</v>
      </c>
      <c r="B65" t="s">
        <v>602</v>
      </c>
      <c r="C65" t="s">
        <v>212</v>
      </c>
      <c r="D65" t="s">
        <v>213</v>
      </c>
      <c r="F65" s="4">
        <v>0.47</v>
      </c>
      <c r="G65" s="4">
        <v>4.9400000000000004</v>
      </c>
      <c r="H65" s="4">
        <v>2</v>
      </c>
      <c r="I65" s="38" t="b">
        <v>0</v>
      </c>
      <c r="J65" s="12" t="s">
        <v>150</v>
      </c>
      <c r="K65" s="18" t="s">
        <v>169</v>
      </c>
      <c r="L65" t="s">
        <v>107</v>
      </c>
      <c r="M65" t="s">
        <v>107</v>
      </c>
      <c r="N65" t="s">
        <v>107</v>
      </c>
      <c r="O65" t="s">
        <v>107</v>
      </c>
      <c r="P65" t="s">
        <v>107</v>
      </c>
      <c r="Q65" t="s">
        <v>107</v>
      </c>
      <c r="R65" t="s">
        <v>107</v>
      </c>
      <c r="S65" t="s">
        <v>107</v>
      </c>
      <c r="T65" t="s">
        <v>107</v>
      </c>
      <c r="U65" t="s">
        <v>107</v>
      </c>
      <c r="V65" t="s">
        <v>107</v>
      </c>
      <c r="W65" t="s">
        <v>107</v>
      </c>
      <c r="X65" t="s">
        <v>107</v>
      </c>
      <c r="Y65" t="s">
        <v>107</v>
      </c>
      <c r="Z65" t="s">
        <v>107</v>
      </c>
      <c r="AA65" t="s">
        <v>107</v>
      </c>
      <c r="AB65" t="s">
        <v>107</v>
      </c>
      <c r="AC65" t="s">
        <v>107</v>
      </c>
      <c r="AD65" t="s">
        <v>107</v>
      </c>
      <c r="AE65" t="s">
        <v>107</v>
      </c>
      <c r="AF65" t="s">
        <v>107</v>
      </c>
      <c r="AG65" t="s">
        <v>107</v>
      </c>
      <c r="AH65" t="s">
        <v>107</v>
      </c>
      <c r="AI65" t="s">
        <v>107</v>
      </c>
      <c r="AJ65" t="s">
        <v>107</v>
      </c>
      <c r="AK65" t="s">
        <v>107</v>
      </c>
      <c r="AL65" s="25">
        <f>MEDIAN(0.04,0.1,0.02)</f>
        <v>0.04</v>
      </c>
      <c r="AM65">
        <v>6.33</v>
      </c>
      <c r="AN65" s="53">
        <v>0.33800000000000002</v>
      </c>
      <c r="AO65" s="50">
        <v>0.39</v>
      </c>
      <c r="AP65">
        <v>8</v>
      </c>
      <c r="AQ65" t="s">
        <v>843</v>
      </c>
      <c r="AR65" t="s">
        <v>844</v>
      </c>
      <c r="AS65" s="4" t="s">
        <v>115</v>
      </c>
      <c r="AT65" s="4" t="s">
        <v>122</v>
      </c>
      <c r="AU65" s="4"/>
      <c r="AV65" s="4"/>
      <c r="AW65" s="4"/>
      <c r="AX65" s="4"/>
      <c r="AY65" s="4"/>
      <c r="AZ65" s="4"/>
    </row>
    <row r="66" spans="1:52" ht="17">
      <c r="A66" t="s">
        <v>96</v>
      </c>
      <c r="B66" s="67" t="s">
        <v>602</v>
      </c>
      <c r="C66" t="s">
        <v>218</v>
      </c>
      <c r="D66" t="s">
        <v>219</v>
      </c>
      <c r="F66" s="4">
        <v>0.92</v>
      </c>
      <c r="G66" s="4">
        <v>30</v>
      </c>
      <c r="H66" s="4">
        <v>2</v>
      </c>
      <c r="I66" s="38" t="b">
        <v>0</v>
      </c>
      <c r="J66" s="12" t="s">
        <v>150</v>
      </c>
      <c r="K66" s="18" t="s">
        <v>169</v>
      </c>
      <c r="L66" t="s">
        <v>107</v>
      </c>
      <c r="M66" t="s">
        <v>107</v>
      </c>
      <c r="N66" t="s">
        <v>107</v>
      </c>
      <c r="O66" t="s">
        <v>107</v>
      </c>
      <c r="P66" t="s">
        <v>107</v>
      </c>
      <c r="Q66" t="s">
        <v>107</v>
      </c>
      <c r="R66" t="s">
        <v>107</v>
      </c>
      <c r="S66" t="s">
        <v>107</v>
      </c>
      <c r="T66" t="s">
        <v>107</v>
      </c>
      <c r="U66" t="s">
        <v>107</v>
      </c>
      <c r="V66" t="s">
        <v>107</v>
      </c>
      <c r="W66" t="s">
        <v>107</v>
      </c>
      <c r="X66" t="s">
        <v>107</v>
      </c>
      <c r="Y66" t="s">
        <v>107</v>
      </c>
      <c r="Z66" t="s">
        <v>107</v>
      </c>
      <c r="AA66" t="s">
        <v>107</v>
      </c>
      <c r="AB66" t="s">
        <v>107</v>
      </c>
      <c r="AC66" t="s">
        <v>107</v>
      </c>
      <c r="AD66" t="s">
        <v>107</v>
      </c>
      <c r="AE66" t="s">
        <v>107</v>
      </c>
      <c r="AF66" t="s">
        <v>107</v>
      </c>
      <c r="AG66" t="s">
        <v>107</v>
      </c>
      <c r="AH66" t="s">
        <v>107</v>
      </c>
      <c r="AI66" t="s">
        <v>107</v>
      </c>
      <c r="AJ66" t="s">
        <v>107</v>
      </c>
      <c r="AK66" t="s">
        <v>107</v>
      </c>
      <c r="AL66" s="25">
        <f>MEDIAN(0.04,0.1,0.02)</f>
        <v>0.04</v>
      </c>
      <c r="AM66">
        <v>6.33</v>
      </c>
      <c r="AN66" s="53">
        <v>0.33800000000000002</v>
      </c>
      <c r="AO66" s="50">
        <v>0.39</v>
      </c>
      <c r="AP66">
        <v>8</v>
      </c>
      <c r="AQ66" t="s">
        <v>843</v>
      </c>
      <c r="AR66" t="s">
        <v>844</v>
      </c>
      <c r="AS66" s="4" t="s">
        <v>115</v>
      </c>
      <c r="AT66" s="4" t="s">
        <v>118</v>
      </c>
      <c r="AU66" s="4"/>
      <c r="AV66" s="4"/>
      <c r="AW66" s="4"/>
      <c r="AX66" s="4"/>
      <c r="AY66" s="4"/>
      <c r="AZ66" s="4"/>
    </row>
    <row r="67" spans="1:52" ht="48">
      <c r="A67" t="s">
        <v>33</v>
      </c>
      <c r="B67" s="39" t="s">
        <v>500</v>
      </c>
      <c r="C67" t="s">
        <v>299</v>
      </c>
      <c r="D67" s="21" t="s">
        <v>328</v>
      </c>
      <c r="E67" s="21"/>
      <c r="F67" s="2">
        <v>70</v>
      </c>
      <c r="G67" s="2">
        <v>70</v>
      </c>
      <c r="H67" s="2">
        <v>4</v>
      </c>
      <c r="I67" s="38" t="b">
        <v>0</v>
      </c>
      <c r="J67" s="12" t="s">
        <v>150</v>
      </c>
      <c r="K67" s="18" t="s">
        <v>169</v>
      </c>
      <c r="L67" s="12" t="s">
        <v>33</v>
      </c>
      <c r="M67" s="12">
        <v>7.8925999999999996E-4</v>
      </c>
      <c r="N67" s="12">
        <v>8.5705000000000004E-4</v>
      </c>
      <c r="O67" s="12">
        <v>9.2411000000000001E-4</v>
      </c>
      <c r="P67" s="12">
        <v>1.3869900000000001E-3</v>
      </c>
      <c r="Q67" s="12">
        <v>1.9784899999999998E-3</v>
      </c>
      <c r="R67" s="12">
        <v>4.2895800000000003E-3</v>
      </c>
      <c r="S67" s="12">
        <v>1.64631E-3</v>
      </c>
      <c r="T67" s="12">
        <v>8.9760999999999997E-4</v>
      </c>
      <c r="U67" s="12">
        <v>1.67219E-3</v>
      </c>
      <c r="V67" s="12">
        <v>5.9358900000000001E-3</v>
      </c>
      <c r="W67" s="12">
        <v>2.5698000000000001E-3</v>
      </c>
      <c r="X67" s="12">
        <v>8.5056899999999998E-3</v>
      </c>
      <c r="Y67" s="12">
        <v>32.795738200000002</v>
      </c>
      <c r="Z67" s="12">
        <v>35.612477800000001</v>
      </c>
      <c r="AA67" s="12">
        <v>38.398857300000003</v>
      </c>
      <c r="AB67" s="12">
        <v>57.632652499999999</v>
      </c>
      <c r="AC67" s="12">
        <v>82.211010200000004</v>
      </c>
      <c r="AD67" s="12">
        <v>178.24252000000001</v>
      </c>
      <c r="AE67" s="12">
        <v>68.408215900000002</v>
      </c>
      <c r="AF67" s="12">
        <v>37.297761000000001</v>
      </c>
      <c r="AG67" s="12">
        <v>69.483642399999994</v>
      </c>
      <c r="AH67" s="12">
        <v>246.65073599999999</v>
      </c>
      <c r="AI67" s="12">
        <v>106.781403</v>
      </c>
      <c r="AJ67" s="12">
        <v>353.43213900000001</v>
      </c>
      <c r="AK67" s="12">
        <v>41552.436199999996</v>
      </c>
      <c r="AL67" s="25">
        <f>MEDIAN(0,0,0.052,0.0002)</f>
        <v>1E-4</v>
      </c>
      <c r="AM67">
        <v>5</v>
      </c>
      <c r="AN67" s="53">
        <v>0.200958</v>
      </c>
      <c r="AO67" s="50">
        <v>0.39</v>
      </c>
      <c r="AP67">
        <v>6</v>
      </c>
      <c r="AQ67" t="s">
        <v>843</v>
      </c>
      <c r="AR67" t="s">
        <v>843</v>
      </c>
      <c r="AS67" s="1" t="s">
        <v>114</v>
      </c>
      <c r="AT67" s="1" t="s">
        <v>122</v>
      </c>
      <c r="AU67" s="1"/>
      <c r="AV67" s="1"/>
      <c r="AW67" s="1"/>
      <c r="AX67" s="1"/>
      <c r="AY67" s="1"/>
      <c r="AZ67" s="1" t="s">
        <v>123</v>
      </c>
    </row>
    <row r="68" spans="1:52" ht="48">
      <c r="A68" t="s">
        <v>59</v>
      </c>
      <c r="B68" s="39" t="s">
        <v>500</v>
      </c>
      <c r="C68" t="s">
        <v>276</v>
      </c>
      <c r="D68" s="21" t="s">
        <v>330</v>
      </c>
      <c r="E68" s="21"/>
      <c r="F68" s="3">
        <v>24.5</v>
      </c>
      <c r="G68" s="3">
        <v>35</v>
      </c>
      <c r="H68" s="3">
        <v>3</v>
      </c>
      <c r="I68" s="38" t="b">
        <v>0</v>
      </c>
      <c r="J68" s="12" t="s">
        <v>150</v>
      </c>
      <c r="K68" s="18" t="s">
        <v>169</v>
      </c>
      <c r="L68" s="12" t="s">
        <v>44</v>
      </c>
      <c r="M68" s="12">
        <v>7.6380000000000003E-4</v>
      </c>
      <c r="N68" s="12">
        <v>6.2458000000000001E-4</v>
      </c>
      <c r="O68" s="12">
        <v>5.2778999999999999E-4</v>
      </c>
      <c r="P68" s="12">
        <v>6.7984999999999996E-4</v>
      </c>
      <c r="Q68" s="12">
        <v>9.7710000000000006E-4</v>
      </c>
      <c r="R68" s="12">
        <v>2.1847300000000002E-3</v>
      </c>
      <c r="S68" s="12">
        <v>1.38838E-3</v>
      </c>
      <c r="T68" s="12">
        <v>3.2142999999999999E-4</v>
      </c>
      <c r="U68" s="12">
        <v>8.1963999999999995E-4</v>
      </c>
      <c r="V68" s="12">
        <v>3.57311E-3</v>
      </c>
      <c r="W68" s="12">
        <v>1.1410700000000001E-3</v>
      </c>
      <c r="X68" s="12">
        <v>4.7141700000000002E-3</v>
      </c>
      <c r="Y68" s="12">
        <v>362.25929600000001</v>
      </c>
      <c r="Z68" s="12">
        <v>296.22680800000001</v>
      </c>
      <c r="AA68" s="12">
        <v>250.321529</v>
      </c>
      <c r="AB68" s="12">
        <v>322.43985199999997</v>
      </c>
      <c r="AC68" s="12">
        <v>463.42095999999998</v>
      </c>
      <c r="AD68" s="12">
        <v>1036.1823400000001</v>
      </c>
      <c r="AE68" s="12">
        <v>658.48610399999995</v>
      </c>
      <c r="AF68" s="12">
        <v>152.446787</v>
      </c>
      <c r="AG68" s="12">
        <v>388.74211400000002</v>
      </c>
      <c r="AH68" s="12">
        <v>1694.6684399999999</v>
      </c>
      <c r="AI68" s="12">
        <v>541.18890099999999</v>
      </c>
      <c r="AJ68" s="12">
        <v>2235.8573500000002</v>
      </c>
      <c r="AK68" s="12">
        <v>474283.96100000001</v>
      </c>
      <c r="AL68" s="25">
        <f>MEDIAN(0,0,0.052,0.0002)</f>
        <v>1E-4</v>
      </c>
      <c r="AM68">
        <v>5</v>
      </c>
      <c r="AN68" s="53">
        <v>0.206203</v>
      </c>
      <c r="AO68" s="50">
        <v>0.39</v>
      </c>
      <c r="AP68">
        <v>6</v>
      </c>
      <c r="AQ68" t="s">
        <v>843</v>
      </c>
      <c r="AR68" t="s">
        <v>843</v>
      </c>
      <c r="AS68" s="4" t="s">
        <v>116</v>
      </c>
      <c r="AT68" s="4" t="s">
        <v>118</v>
      </c>
      <c r="AU68" s="4"/>
      <c r="AV68" s="4"/>
      <c r="AW68" s="4"/>
      <c r="AX68" s="4"/>
      <c r="AY68" s="4"/>
      <c r="AZ68" s="4"/>
    </row>
    <row r="69" spans="1:52" ht="48">
      <c r="A69" t="s">
        <v>17</v>
      </c>
      <c r="B69" s="39" t="s">
        <v>500</v>
      </c>
      <c r="C69" t="s">
        <v>183</v>
      </c>
      <c r="D69" t="s">
        <v>184</v>
      </c>
      <c r="F69" s="3">
        <v>0</v>
      </c>
      <c r="G69" s="3">
        <v>59.34</v>
      </c>
      <c r="H69" s="3">
        <v>3</v>
      </c>
      <c r="I69" s="38" t="b">
        <v>0</v>
      </c>
      <c r="J69" s="12" t="s">
        <v>150</v>
      </c>
      <c r="K69" s="18" t="s">
        <v>169</v>
      </c>
      <c r="L69" s="12" t="s">
        <v>17</v>
      </c>
      <c r="M69" s="23">
        <v>1.5500000000000001E-5</v>
      </c>
      <c r="N69" s="23">
        <v>1.7200000000000001E-5</v>
      </c>
      <c r="O69" s="23">
        <v>2.1100000000000001E-5</v>
      </c>
      <c r="P69" s="23">
        <v>2.0000000000000002E-5</v>
      </c>
      <c r="Q69" s="23">
        <v>1.8899999999999999E-5</v>
      </c>
      <c r="R69" s="23">
        <v>5.9899999999999999E-5</v>
      </c>
      <c r="S69" s="23">
        <v>3.26E-5</v>
      </c>
      <c r="T69" s="23">
        <v>1.4100000000000001E-5</v>
      </c>
      <c r="U69" s="23">
        <v>4.18E-5</v>
      </c>
      <c r="V69" s="23">
        <v>9.2499999999999999E-5</v>
      </c>
      <c r="W69" s="23">
        <v>5.5899999999999997E-5</v>
      </c>
      <c r="X69" s="12">
        <v>1.4846E-4</v>
      </c>
      <c r="Y69" s="12">
        <v>0.34530475999999999</v>
      </c>
      <c r="Z69" s="12">
        <v>0.38375134</v>
      </c>
      <c r="AA69" s="12">
        <v>0.47046191999999998</v>
      </c>
      <c r="AB69" s="12">
        <v>0.44646806999999999</v>
      </c>
      <c r="AC69" s="12">
        <v>0.42169997999999997</v>
      </c>
      <c r="AD69" s="12">
        <v>1.33862996</v>
      </c>
      <c r="AE69" s="12">
        <v>0.72905609999999998</v>
      </c>
      <c r="AF69" s="12">
        <v>0.31537823999999998</v>
      </c>
      <c r="AG69" s="12">
        <v>0.93420932999999995</v>
      </c>
      <c r="AH69" s="12">
        <v>2.0676860600000002</v>
      </c>
      <c r="AI69" s="12">
        <v>1.2495875700000001</v>
      </c>
      <c r="AJ69" s="12">
        <v>3.3172736299999999</v>
      </c>
      <c r="AK69" s="12">
        <v>22345.130499999999</v>
      </c>
      <c r="AL69" s="25">
        <v>3.7999999999999999E-2</v>
      </c>
      <c r="AM69">
        <v>6.33</v>
      </c>
      <c r="AN69" s="53">
        <v>0.19392200000000001</v>
      </c>
      <c r="AO69" s="50">
        <v>0.39</v>
      </c>
      <c r="AP69">
        <v>6</v>
      </c>
      <c r="AQ69" t="s">
        <v>843</v>
      </c>
      <c r="AR69" t="s">
        <v>843</v>
      </c>
      <c r="AS69" s="1" t="s">
        <v>114</v>
      </c>
      <c r="AT69" s="1" t="s">
        <v>121</v>
      </c>
      <c r="AU69" s="1"/>
      <c r="AV69" s="1"/>
      <c r="AW69" s="1"/>
      <c r="AX69" s="1"/>
      <c r="AY69" s="1"/>
      <c r="AZ69" s="1"/>
    </row>
    <row r="70" spans="1:52" ht="48">
      <c r="A70" t="s">
        <v>30</v>
      </c>
      <c r="B70" s="39" t="s">
        <v>500</v>
      </c>
      <c r="C70" t="s">
        <v>242</v>
      </c>
      <c r="D70" t="s">
        <v>331</v>
      </c>
      <c r="F70" s="4">
        <v>3.27</v>
      </c>
      <c r="G70" s="4">
        <v>20</v>
      </c>
      <c r="H70" s="4">
        <v>2</v>
      </c>
      <c r="I70" s="38" t="b">
        <v>0</v>
      </c>
      <c r="J70" s="12" t="s">
        <v>150</v>
      </c>
      <c r="K70" s="18" t="s">
        <v>169</v>
      </c>
      <c r="L70" s="12" t="s">
        <v>30</v>
      </c>
      <c r="M70" s="12">
        <v>9.9314E-4</v>
      </c>
      <c r="N70" s="12">
        <v>1.0620600000000001E-3</v>
      </c>
      <c r="O70" s="12">
        <v>4.9456000000000001E-4</v>
      </c>
      <c r="P70" s="12">
        <v>5.1250000000000004E-4</v>
      </c>
      <c r="Q70" s="12">
        <v>5.2043E-4</v>
      </c>
      <c r="R70" s="12">
        <v>1.5275E-3</v>
      </c>
      <c r="S70" s="12">
        <v>2.0552000000000001E-3</v>
      </c>
      <c r="T70" s="12">
        <v>1.5524499999999999E-3</v>
      </c>
      <c r="U70" s="12">
        <v>1.79612E-3</v>
      </c>
      <c r="V70" s="12">
        <v>3.5826999999999999E-3</v>
      </c>
      <c r="W70" s="12">
        <v>3.34856E-3</v>
      </c>
      <c r="X70" s="12">
        <v>6.9312599999999999E-3</v>
      </c>
      <c r="Y70" s="12">
        <v>97.452612400000007</v>
      </c>
      <c r="Z70" s="12">
        <v>104.21504299999999</v>
      </c>
      <c r="AA70" s="12">
        <v>48.5294083</v>
      </c>
      <c r="AB70" s="12">
        <v>50.289192100000001</v>
      </c>
      <c r="AC70" s="12">
        <v>51.0677497</v>
      </c>
      <c r="AD70" s="12">
        <v>149.88634999999999</v>
      </c>
      <c r="AE70" s="12">
        <v>201.66765599999999</v>
      </c>
      <c r="AF70" s="12">
        <v>152.33477300000001</v>
      </c>
      <c r="AG70" s="12">
        <v>176.244833</v>
      </c>
      <c r="AH70" s="12">
        <v>351.55400600000002</v>
      </c>
      <c r="AI70" s="12">
        <v>328.57960600000001</v>
      </c>
      <c r="AJ70" s="12">
        <v>680.13361199999997</v>
      </c>
      <c r="AK70" s="12">
        <v>98125.497799999997</v>
      </c>
      <c r="AL70" s="25">
        <f>MEDIAN(0.002,0.002,0.001,0.01,0.01)</f>
        <v>2E-3</v>
      </c>
      <c r="AM70">
        <v>5.33</v>
      </c>
      <c r="AN70" s="53">
        <v>0.187751</v>
      </c>
      <c r="AO70" s="50">
        <v>0.39</v>
      </c>
      <c r="AP70">
        <v>6</v>
      </c>
      <c r="AQ70" t="s">
        <v>843</v>
      </c>
      <c r="AR70" t="s">
        <v>843</v>
      </c>
      <c r="AS70" s="4" t="s">
        <v>115</v>
      </c>
      <c r="AT70" s="4" t="s">
        <v>121</v>
      </c>
      <c r="AU70" s="4"/>
      <c r="AV70" s="4"/>
      <c r="AW70" s="4"/>
      <c r="AX70" s="4"/>
      <c r="AY70" s="4"/>
      <c r="AZ70" s="4"/>
    </row>
    <row r="71" spans="1:52" ht="48">
      <c r="A71" t="s">
        <v>10</v>
      </c>
      <c r="B71" s="39" t="s">
        <v>500</v>
      </c>
      <c r="C71" t="s">
        <v>310</v>
      </c>
      <c r="D71" t="s">
        <v>332</v>
      </c>
      <c r="F71" s="4" t="s">
        <v>107</v>
      </c>
      <c r="G71" s="4" t="s">
        <v>107</v>
      </c>
      <c r="H71" s="4">
        <v>2</v>
      </c>
      <c r="I71" s="38" t="b">
        <v>0</v>
      </c>
      <c r="J71" s="12" t="s">
        <v>150</v>
      </c>
      <c r="K71" s="18" t="s">
        <v>169</v>
      </c>
      <c r="L71" s="12" t="s">
        <v>10</v>
      </c>
      <c r="M71" s="12">
        <v>8.4281999999999998E-4</v>
      </c>
      <c r="N71" s="12">
        <v>1.0918E-3</v>
      </c>
      <c r="O71" s="12">
        <v>3.2265000000000001E-4</v>
      </c>
      <c r="P71" s="12">
        <v>2.8376999999999997E-4</v>
      </c>
      <c r="Q71" s="12">
        <v>3.1881999999999999E-4</v>
      </c>
      <c r="R71" s="12">
        <v>9.2524000000000003E-4</v>
      </c>
      <c r="S71" s="12">
        <v>1.93462E-3</v>
      </c>
      <c r="T71" s="12">
        <v>8.4091999999999999E-4</v>
      </c>
      <c r="U71" s="12">
        <v>2.2644000000000002E-3</v>
      </c>
      <c r="V71" s="12">
        <v>2.8598600000000001E-3</v>
      </c>
      <c r="W71" s="12">
        <v>3.10532E-3</v>
      </c>
      <c r="X71" s="12">
        <v>5.9651799999999996E-3</v>
      </c>
      <c r="Y71" s="12">
        <v>4.6935279899999998</v>
      </c>
      <c r="Z71" s="12">
        <v>6.0800034199999997</v>
      </c>
      <c r="AA71" s="12">
        <v>1.7967785000000001</v>
      </c>
      <c r="AB71" s="12">
        <v>1.5802710600000001</v>
      </c>
      <c r="AC71" s="12">
        <v>1.7754334899999999</v>
      </c>
      <c r="AD71" s="12">
        <v>5.1524830399999999</v>
      </c>
      <c r="AE71" s="12">
        <v>10.7735314</v>
      </c>
      <c r="AF71" s="12">
        <v>4.6829330899999997</v>
      </c>
      <c r="AG71" s="12">
        <v>12.6100029</v>
      </c>
      <c r="AH71" s="12">
        <v>15.926014500000001</v>
      </c>
      <c r="AI71" s="12">
        <v>17.292936000000001</v>
      </c>
      <c r="AJ71" s="12">
        <v>33.218950499999998</v>
      </c>
      <c r="AK71" s="12">
        <v>5568.8137999999999</v>
      </c>
      <c r="AL71" s="25">
        <f>MEDIAN(0,0,0.052,0.0002)</f>
        <v>1E-4</v>
      </c>
      <c r="AM71">
        <v>5</v>
      </c>
      <c r="AN71" s="53">
        <v>0.17899300000000001</v>
      </c>
      <c r="AO71" s="50">
        <v>0.39</v>
      </c>
      <c r="AP71">
        <v>6</v>
      </c>
      <c r="AQ71" t="s">
        <v>843</v>
      </c>
      <c r="AR71" t="s">
        <v>843</v>
      </c>
      <c r="AS71" s="1" t="s">
        <v>114</v>
      </c>
      <c r="AT71" s="1" t="s">
        <v>120</v>
      </c>
      <c r="AU71" s="1"/>
      <c r="AV71" s="1"/>
      <c r="AW71" s="1"/>
      <c r="AX71" s="1"/>
      <c r="AY71" s="1"/>
      <c r="AZ71" s="1"/>
    </row>
    <row r="72" spans="1:52" ht="48">
      <c r="A72" t="s">
        <v>11</v>
      </c>
      <c r="B72" s="39" t="s">
        <v>500</v>
      </c>
      <c r="C72" t="s">
        <v>264</v>
      </c>
      <c r="D72" t="s">
        <v>265</v>
      </c>
      <c r="F72" s="4">
        <v>9.76</v>
      </c>
      <c r="G72" s="4">
        <v>14.63</v>
      </c>
      <c r="H72" s="4">
        <v>2</v>
      </c>
      <c r="I72" s="38" t="b">
        <v>0</v>
      </c>
      <c r="J72" s="12" t="s">
        <v>150</v>
      </c>
      <c r="K72" s="18" t="s">
        <v>169</v>
      </c>
      <c r="L72" s="12" t="s">
        <v>11</v>
      </c>
      <c r="M72" s="12">
        <v>1.3266999999999999E-4</v>
      </c>
      <c r="N72" s="12">
        <v>1.4215000000000001E-4</v>
      </c>
      <c r="O72" s="12">
        <v>1.5982E-4</v>
      </c>
      <c r="P72" s="12">
        <v>1.7050999999999999E-4</v>
      </c>
      <c r="Q72" s="12">
        <v>1.9987E-4</v>
      </c>
      <c r="R72" s="12">
        <v>5.3019000000000004E-4</v>
      </c>
      <c r="S72" s="12">
        <v>2.7482E-4</v>
      </c>
      <c r="T72" s="12">
        <v>1.0598E-4</v>
      </c>
      <c r="U72" s="12">
        <v>3.1760000000000002E-4</v>
      </c>
      <c r="V72" s="12">
        <v>8.0500999999999999E-4</v>
      </c>
      <c r="W72" s="12">
        <v>4.2359E-4</v>
      </c>
      <c r="X72" s="12">
        <v>1.2286E-3</v>
      </c>
      <c r="Y72" s="12">
        <v>1.31103145</v>
      </c>
      <c r="Z72" s="12">
        <v>1.40466252</v>
      </c>
      <c r="AA72" s="12">
        <v>1.5792932</v>
      </c>
      <c r="AB72" s="12">
        <v>1.6849495000000001</v>
      </c>
      <c r="AC72" s="12">
        <v>1.97507046</v>
      </c>
      <c r="AD72" s="12">
        <v>5.2393131500000001</v>
      </c>
      <c r="AE72" s="12">
        <v>2.7156939699999998</v>
      </c>
      <c r="AF72" s="12">
        <v>1.0473085900000001</v>
      </c>
      <c r="AG72" s="12">
        <v>3.1385127599999998</v>
      </c>
      <c r="AH72" s="12">
        <v>7.9550071300000003</v>
      </c>
      <c r="AI72" s="12">
        <v>4.1858213500000003</v>
      </c>
      <c r="AJ72" s="12">
        <v>12.1408285</v>
      </c>
      <c r="AK72" s="12">
        <v>9881.8749100000005</v>
      </c>
      <c r="AL72" s="25">
        <f>MEDIAN(0,0,0.052,0.0002)</f>
        <v>1E-4</v>
      </c>
      <c r="AM72">
        <v>5</v>
      </c>
      <c r="AN72" s="53">
        <v>0.22549</v>
      </c>
      <c r="AO72" s="50">
        <v>0.39</v>
      </c>
      <c r="AP72">
        <v>7</v>
      </c>
      <c r="AQ72" t="s">
        <v>843</v>
      </c>
      <c r="AR72" t="s">
        <v>843</v>
      </c>
      <c r="AS72" s="4" t="s">
        <v>116</v>
      </c>
      <c r="AT72" s="4" t="s">
        <v>120</v>
      </c>
      <c r="AU72" s="4"/>
      <c r="AV72" s="4"/>
      <c r="AW72" s="4"/>
      <c r="AX72" s="4"/>
      <c r="AY72" s="4" t="s">
        <v>396</v>
      </c>
      <c r="AZ72" s="4"/>
    </row>
    <row r="73" spans="1:52" ht="48">
      <c r="A73" t="s">
        <v>29</v>
      </c>
      <c r="B73" s="66" t="s">
        <v>500</v>
      </c>
      <c r="C73" t="s">
        <v>317</v>
      </c>
      <c r="D73" t="s">
        <v>338</v>
      </c>
      <c r="F73" s="4" t="s">
        <v>107</v>
      </c>
      <c r="G73" s="4" t="s">
        <v>107</v>
      </c>
      <c r="H73" s="4">
        <v>2</v>
      </c>
      <c r="I73" s="38"/>
      <c r="J73" s="12" t="s">
        <v>150</v>
      </c>
      <c r="K73" s="18" t="s">
        <v>169</v>
      </c>
      <c r="L73" s="12" t="s">
        <v>29</v>
      </c>
      <c r="M73" s="23">
        <v>3.4499999999999998E-5</v>
      </c>
      <c r="N73" s="23">
        <v>3.8899999999999997E-5</v>
      </c>
      <c r="O73" s="23">
        <v>7.5199999999999998E-5</v>
      </c>
      <c r="P73" s="23">
        <v>6.4599999999999998E-5</v>
      </c>
      <c r="Q73" s="23">
        <v>4.4299999999999999E-5</v>
      </c>
      <c r="R73" s="12">
        <v>1.8415E-4</v>
      </c>
      <c r="S73" s="23">
        <v>7.3399999999999995E-5</v>
      </c>
      <c r="T73" s="23">
        <v>2.9499999999999999E-5</v>
      </c>
      <c r="U73" s="23">
        <v>9.1199999999999994E-5</v>
      </c>
      <c r="V73" s="12">
        <v>2.5756999999999999E-4</v>
      </c>
      <c r="W73" s="12">
        <v>1.2071E-4</v>
      </c>
      <c r="X73" s="12">
        <v>3.7827999999999999E-4</v>
      </c>
      <c r="Y73" s="12">
        <v>0.15003351000000001</v>
      </c>
      <c r="Z73" s="12">
        <v>0.16886269000000001</v>
      </c>
      <c r="AA73" s="12">
        <v>0.32668765</v>
      </c>
      <c r="AB73" s="12">
        <v>0.28075180999999999</v>
      </c>
      <c r="AC73" s="12">
        <v>0.19243046999999999</v>
      </c>
      <c r="AD73" s="12">
        <v>0.79986992000000001</v>
      </c>
      <c r="AE73" s="12">
        <v>0.31889620000000002</v>
      </c>
      <c r="AF73" s="12">
        <v>0.12815647999999999</v>
      </c>
      <c r="AG73" s="12">
        <v>0.39617385999999999</v>
      </c>
      <c r="AH73" s="12">
        <v>1.1187661200000001</v>
      </c>
      <c r="AI73" s="12">
        <v>0.52433034000000001</v>
      </c>
      <c r="AJ73" s="12">
        <v>1.64309646</v>
      </c>
      <c r="AK73" s="12">
        <v>4343.5740299999998</v>
      </c>
      <c r="AL73" s="25">
        <f>MEDIAN(0,0.0004)</f>
        <v>2.0000000000000001E-4</v>
      </c>
      <c r="AM73">
        <v>7</v>
      </c>
      <c r="AN73" s="53">
        <v>0.20560300000000001</v>
      </c>
      <c r="AO73" s="50">
        <v>0.39</v>
      </c>
      <c r="AP73">
        <v>6</v>
      </c>
      <c r="AQ73" t="s">
        <v>843</v>
      </c>
      <c r="AR73" t="s">
        <v>843</v>
      </c>
      <c r="AS73" s="4" t="s">
        <v>115</v>
      </c>
      <c r="AT73" s="4" t="s">
        <v>122</v>
      </c>
      <c r="AU73" s="4"/>
      <c r="AV73" s="4"/>
      <c r="AW73" s="4"/>
      <c r="AX73" s="4"/>
      <c r="AY73" s="4"/>
      <c r="AZ73" s="4"/>
    </row>
    <row r="74" spans="1:52" ht="48">
      <c r="A74" t="s">
        <v>95</v>
      </c>
      <c r="B74" s="66" t="s">
        <v>500</v>
      </c>
      <c r="C74" t="s">
        <v>178</v>
      </c>
      <c r="D74" t="s">
        <v>179</v>
      </c>
      <c r="F74" s="4">
        <v>0</v>
      </c>
      <c r="G74" s="4">
        <v>7.33</v>
      </c>
      <c r="H74" s="4">
        <v>2</v>
      </c>
      <c r="I74" s="38" t="b">
        <v>0</v>
      </c>
      <c r="J74" s="12" t="s">
        <v>150</v>
      </c>
      <c r="K74" s="18" t="s">
        <v>169</v>
      </c>
      <c r="L74" t="s">
        <v>107</v>
      </c>
      <c r="M74" t="s">
        <v>107</v>
      </c>
      <c r="N74" t="s">
        <v>107</v>
      </c>
      <c r="O74" t="s">
        <v>107</v>
      </c>
      <c r="P74" t="s">
        <v>107</v>
      </c>
      <c r="Q74" t="s">
        <v>107</v>
      </c>
      <c r="R74" t="s">
        <v>107</v>
      </c>
      <c r="S74" t="s">
        <v>107</v>
      </c>
      <c r="T74" t="s">
        <v>107</v>
      </c>
      <c r="U74" t="s">
        <v>107</v>
      </c>
      <c r="V74" t="s">
        <v>107</v>
      </c>
      <c r="W74" t="s">
        <v>107</v>
      </c>
      <c r="X74" t="s">
        <v>107</v>
      </c>
      <c r="Y74" t="s">
        <v>107</v>
      </c>
      <c r="Z74" t="s">
        <v>107</v>
      </c>
      <c r="AA74" t="s">
        <v>107</v>
      </c>
      <c r="AB74" t="s">
        <v>107</v>
      </c>
      <c r="AC74" t="s">
        <v>107</v>
      </c>
      <c r="AD74" t="s">
        <v>107</v>
      </c>
      <c r="AE74" t="s">
        <v>107</v>
      </c>
      <c r="AF74" t="s">
        <v>107</v>
      </c>
      <c r="AG74" t="s">
        <v>107</v>
      </c>
      <c r="AH74" t="s">
        <v>107</v>
      </c>
      <c r="AI74" t="s">
        <v>107</v>
      </c>
      <c r="AJ74" t="s">
        <v>107</v>
      </c>
      <c r="AK74" t="s">
        <v>107</v>
      </c>
      <c r="AL74" s="25">
        <v>3.7999999999999999E-2</v>
      </c>
      <c r="AM74">
        <v>5.67</v>
      </c>
      <c r="AN74" s="53">
        <v>0.29516700000000001</v>
      </c>
      <c r="AO74" s="50">
        <v>0.39</v>
      </c>
      <c r="AP74">
        <v>6</v>
      </c>
      <c r="AQ74" t="s">
        <v>843</v>
      </c>
      <c r="AR74" t="s">
        <v>843</v>
      </c>
      <c r="AS74" s="1" t="s">
        <v>116</v>
      </c>
      <c r="AT74" s="1" t="s">
        <v>118</v>
      </c>
      <c r="AU74" s="1"/>
      <c r="AV74" s="1"/>
      <c r="AW74" s="1"/>
      <c r="AX74" s="1"/>
      <c r="AY74" s="1"/>
      <c r="AZ74" s="1"/>
    </row>
    <row r="75" spans="1:52" ht="85">
      <c r="A75" t="s">
        <v>58</v>
      </c>
      <c r="B75" s="66" t="s">
        <v>500</v>
      </c>
      <c r="C75" t="s">
        <v>189</v>
      </c>
      <c r="D75" t="s">
        <v>367</v>
      </c>
      <c r="E75" t="s">
        <v>366</v>
      </c>
      <c r="F75" s="5">
        <v>0.04</v>
      </c>
      <c r="G75" s="5">
        <v>0.13</v>
      </c>
      <c r="H75" s="5">
        <v>1</v>
      </c>
      <c r="I75" s="38" t="b">
        <v>0</v>
      </c>
      <c r="J75" s="12" t="s">
        <v>152</v>
      </c>
      <c r="K75" s="18" t="s">
        <v>154</v>
      </c>
      <c r="L75" s="12" t="s">
        <v>44</v>
      </c>
      <c r="M75" s="12">
        <v>7.6380000000000003E-4</v>
      </c>
      <c r="N75" s="12">
        <v>6.2458000000000001E-4</v>
      </c>
      <c r="O75" s="12">
        <v>5.2778999999999999E-4</v>
      </c>
      <c r="P75" s="12">
        <v>6.7984999999999996E-4</v>
      </c>
      <c r="Q75" s="12">
        <v>9.7710000000000006E-4</v>
      </c>
      <c r="R75" s="12">
        <v>2.1847300000000002E-3</v>
      </c>
      <c r="S75" s="12">
        <v>1.38838E-3</v>
      </c>
      <c r="T75" s="12">
        <v>3.2142999999999999E-4</v>
      </c>
      <c r="U75" s="12">
        <v>8.1963999999999995E-4</v>
      </c>
      <c r="V75" s="12">
        <v>3.57311E-3</v>
      </c>
      <c r="W75" s="12">
        <v>1.1410700000000001E-3</v>
      </c>
      <c r="X75" s="12">
        <v>4.7141700000000002E-3</v>
      </c>
      <c r="Y75" s="12">
        <v>362.25929600000001</v>
      </c>
      <c r="Z75" s="12">
        <v>296.22680800000001</v>
      </c>
      <c r="AA75" s="12">
        <v>250.321529</v>
      </c>
      <c r="AB75" s="12">
        <v>322.43985199999997</v>
      </c>
      <c r="AC75" s="12">
        <v>463.42095999999998</v>
      </c>
      <c r="AD75" s="12">
        <v>1036.1823400000001</v>
      </c>
      <c r="AE75" s="12">
        <v>658.48610399999995</v>
      </c>
      <c r="AF75" s="12">
        <v>152.446787</v>
      </c>
      <c r="AG75" s="12">
        <v>388.74211400000002</v>
      </c>
      <c r="AH75" s="12">
        <v>1694.6684399999999</v>
      </c>
      <c r="AI75" s="12">
        <v>541.18890099999999</v>
      </c>
      <c r="AJ75" s="12">
        <v>2235.8573500000002</v>
      </c>
      <c r="AK75" s="12">
        <v>474283.96100000001</v>
      </c>
      <c r="AL75" s="25">
        <f>MEDIAN(0,0,0.052,0.0002)</f>
        <v>1E-4</v>
      </c>
      <c r="AM75">
        <v>5</v>
      </c>
      <c r="AN75" s="53">
        <v>0.206203</v>
      </c>
      <c r="AO75" s="50">
        <v>0.39</v>
      </c>
      <c r="AP75">
        <v>6</v>
      </c>
      <c r="AQ75" t="s">
        <v>843</v>
      </c>
      <c r="AR75" t="s">
        <v>843</v>
      </c>
      <c r="AS75" s="4" t="s">
        <v>115</v>
      </c>
      <c r="AT75" s="4" t="s">
        <v>118</v>
      </c>
      <c r="AU75" s="4"/>
      <c r="AV75" s="4"/>
      <c r="AW75" s="4"/>
      <c r="AX75" s="4"/>
      <c r="AY75" s="4"/>
      <c r="AZ75" s="4"/>
    </row>
    <row r="76" spans="1:52" ht="85">
      <c r="A76" t="s">
        <v>60</v>
      </c>
      <c r="B76" s="66" t="s">
        <v>500</v>
      </c>
      <c r="C76" t="s">
        <v>313</v>
      </c>
      <c r="D76" t="s">
        <v>368</v>
      </c>
      <c r="F76" s="5" t="s">
        <v>107</v>
      </c>
      <c r="G76" s="5" t="s">
        <v>107</v>
      </c>
      <c r="H76" s="5">
        <v>1</v>
      </c>
      <c r="I76" s="38" t="b">
        <v>0</v>
      </c>
      <c r="J76" s="12" t="s">
        <v>152</v>
      </c>
      <c r="K76" s="18" t="s">
        <v>154</v>
      </c>
      <c r="L76" s="12" t="s">
        <v>44</v>
      </c>
      <c r="M76" s="12">
        <v>7.6380000000000003E-4</v>
      </c>
      <c r="N76" s="12">
        <v>6.2458000000000001E-4</v>
      </c>
      <c r="O76" s="12">
        <v>5.2778999999999999E-4</v>
      </c>
      <c r="P76" s="12">
        <v>6.7984999999999996E-4</v>
      </c>
      <c r="Q76" s="12">
        <v>9.7710000000000006E-4</v>
      </c>
      <c r="R76" s="12">
        <v>2.1847300000000002E-3</v>
      </c>
      <c r="S76" s="12">
        <v>1.38838E-3</v>
      </c>
      <c r="T76" s="12">
        <v>3.2142999999999999E-4</v>
      </c>
      <c r="U76" s="12">
        <v>8.1963999999999995E-4</v>
      </c>
      <c r="V76" s="12">
        <v>3.57311E-3</v>
      </c>
      <c r="W76" s="12">
        <v>1.1410700000000001E-3</v>
      </c>
      <c r="X76" s="12">
        <v>4.7141700000000002E-3</v>
      </c>
      <c r="Y76" s="12">
        <v>362.25929600000001</v>
      </c>
      <c r="Z76" s="12">
        <v>296.22680800000001</v>
      </c>
      <c r="AA76" s="12">
        <v>250.321529</v>
      </c>
      <c r="AB76" s="12">
        <v>322.43985199999997</v>
      </c>
      <c r="AC76" s="12">
        <v>463.42095999999998</v>
      </c>
      <c r="AD76" s="12">
        <v>1036.1823400000001</v>
      </c>
      <c r="AE76" s="12">
        <v>658.48610399999995</v>
      </c>
      <c r="AF76" s="12">
        <v>152.446787</v>
      </c>
      <c r="AG76" s="12">
        <v>388.74211400000002</v>
      </c>
      <c r="AH76" s="12">
        <v>1694.6684399999999</v>
      </c>
      <c r="AI76" s="12">
        <v>541.18890099999999</v>
      </c>
      <c r="AJ76" s="12">
        <v>2235.8573500000002</v>
      </c>
      <c r="AK76" s="12">
        <v>474283.96100000001</v>
      </c>
      <c r="AL76" s="25">
        <f>MEDIAN(0,0,0.052,0.0002)</f>
        <v>1E-4</v>
      </c>
      <c r="AM76">
        <v>5.33</v>
      </c>
      <c r="AN76" s="53">
        <v>0.238286</v>
      </c>
      <c r="AO76" s="50">
        <v>0.39</v>
      </c>
      <c r="AP76">
        <v>6</v>
      </c>
      <c r="AQ76" t="s">
        <v>843</v>
      </c>
      <c r="AR76" t="s">
        <v>843</v>
      </c>
      <c r="AS76" s="4" t="s">
        <v>116</v>
      </c>
      <c r="AT76" s="4" t="s">
        <v>118</v>
      </c>
      <c r="AU76" s="4"/>
      <c r="AV76" s="4"/>
      <c r="AW76" s="4"/>
      <c r="AX76" s="4"/>
      <c r="AY76" s="4"/>
      <c r="AZ76" s="4"/>
    </row>
    <row r="77" spans="1:52" ht="61">
      <c r="A77" t="s">
        <v>94</v>
      </c>
      <c r="B77" s="39" t="s">
        <v>500</v>
      </c>
      <c r="C77" t="s">
        <v>318</v>
      </c>
      <c r="D77" t="s">
        <v>319</v>
      </c>
      <c r="F77" s="5" t="s">
        <v>107</v>
      </c>
      <c r="G77" s="5" t="s">
        <v>107</v>
      </c>
      <c r="H77" s="5">
        <v>1</v>
      </c>
      <c r="I77" s="38" t="b">
        <v>0</v>
      </c>
      <c r="J77" s="12" t="s">
        <v>150</v>
      </c>
      <c r="K77" s="20" t="s">
        <v>162</v>
      </c>
      <c r="L77" t="s">
        <v>107</v>
      </c>
      <c r="M77" t="s">
        <v>107</v>
      </c>
      <c r="N77" t="s">
        <v>107</v>
      </c>
      <c r="O77" t="s">
        <v>107</v>
      </c>
      <c r="P77" t="s">
        <v>107</v>
      </c>
      <c r="Q77" t="s">
        <v>107</v>
      </c>
      <c r="R77" t="s">
        <v>107</v>
      </c>
      <c r="S77" t="s">
        <v>107</v>
      </c>
      <c r="T77" t="s">
        <v>107</v>
      </c>
      <c r="U77" t="s">
        <v>107</v>
      </c>
      <c r="V77" t="s">
        <v>107</v>
      </c>
      <c r="W77" t="s">
        <v>107</v>
      </c>
      <c r="X77" t="s">
        <v>107</v>
      </c>
      <c r="Y77" t="s">
        <v>107</v>
      </c>
      <c r="Z77" t="s">
        <v>107</v>
      </c>
      <c r="AA77" t="s">
        <v>107</v>
      </c>
      <c r="AB77" t="s">
        <v>107</v>
      </c>
      <c r="AC77" t="s">
        <v>107</v>
      </c>
      <c r="AD77" t="s">
        <v>107</v>
      </c>
      <c r="AE77" t="s">
        <v>107</v>
      </c>
      <c r="AF77" t="s">
        <v>107</v>
      </c>
      <c r="AG77" t="s">
        <v>107</v>
      </c>
      <c r="AH77" t="s">
        <v>107</v>
      </c>
      <c r="AI77" t="s">
        <v>107</v>
      </c>
      <c r="AJ77" t="s">
        <v>107</v>
      </c>
      <c r="AK77" t="s">
        <v>107</v>
      </c>
      <c r="AL77" s="27">
        <v>3.7999999999999999E-2</v>
      </c>
      <c r="AM77">
        <v>5.67</v>
      </c>
      <c r="AN77" s="42">
        <v>0.25666699999999998</v>
      </c>
      <c r="AO77" s="50">
        <v>0.39</v>
      </c>
      <c r="AP77">
        <v>8</v>
      </c>
      <c r="AQ77" t="s">
        <v>843</v>
      </c>
      <c r="AR77" t="s">
        <v>843</v>
      </c>
      <c r="AS77" s="1" t="s">
        <v>117</v>
      </c>
      <c r="AT77" s="1" t="s">
        <v>118</v>
      </c>
      <c r="AU77" s="1" t="s">
        <v>123</v>
      </c>
      <c r="AV77" s="1"/>
      <c r="AW77" s="1"/>
      <c r="AX77" s="1"/>
      <c r="AY77" s="1"/>
      <c r="AZ77" s="1"/>
    </row>
    <row r="78" spans="1:52" ht="48">
      <c r="A78" t="s">
        <v>100</v>
      </c>
      <c r="B78" s="66" t="s">
        <v>500</v>
      </c>
      <c r="C78" t="s">
        <v>314</v>
      </c>
      <c r="D78" t="s">
        <v>315</v>
      </c>
      <c r="F78" s="5" t="s">
        <v>107</v>
      </c>
      <c r="G78" s="5" t="s">
        <v>107</v>
      </c>
      <c r="H78" s="5">
        <v>1</v>
      </c>
      <c r="I78" s="38" t="b">
        <v>0</v>
      </c>
      <c r="J78" s="12" t="s">
        <v>152</v>
      </c>
      <c r="K78" s="18" t="s">
        <v>164</v>
      </c>
      <c r="L78" t="s">
        <v>107</v>
      </c>
      <c r="M78" t="s">
        <v>107</v>
      </c>
      <c r="N78" t="s">
        <v>107</v>
      </c>
      <c r="O78" t="s">
        <v>107</v>
      </c>
      <c r="P78" t="s">
        <v>107</v>
      </c>
      <c r="Q78" t="s">
        <v>107</v>
      </c>
      <c r="R78" t="s">
        <v>107</v>
      </c>
      <c r="S78" t="s">
        <v>107</v>
      </c>
      <c r="T78" t="s">
        <v>107</v>
      </c>
      <c r="U78" t="s">
        <v>107</v>
      </c>
      <c r="V78" t="s">
        <v>107</v>
      </c>
      <c r="W78" t="s">
        <v>107</v>
      </c>
      <c r="X78" t="s">
        <v>107</v>
      </c>
      <c r="Y78" t="s">
        <v>107</v>
      </c>
      <c r="Z78" t="s">
        <v>107</v>
      </c>
      <c r="AA78" t="s">
        <v>107</v>
      </c>
      <c r="AB78" t="s">
        <v>107</v>
      </c>
      <c r="AC78" t="s">
        <v>107</v>
      </c>
      <c r="AD78" t="s">
        <v>107</v>
      </c>
      <c r="AE78" t="s">
        <v>107</v>
      </c>
      <c r="AF78" t="s">
        <v>107</v>
      </c>
      <c r="AG78" t="s">
        <v>107</v>
      </c>
      <c r="AH78" t="s">
        <v>107</v>
      </c>
      <c r="AI78" t="s">
        <v>107</v>
      </c>
      <c r="AJ78" t="s">
        <v>107</v>
      </c>
      <c r="AK78" t="s">
        <v>107</v>
      </c>
      <c r="AL78" s="25">
        <f>MEDIAN(0,0,0.052,0.0002)</f>
        <v>1E-4</v>
      </c>
      <c r="AM78">
        <v>5</v>
      </c>
      <c r="AN78" s="53">
        <v>0.1925</v>
      </c>
      <c r="AO78" s="50">
        <v>0.39</v>
      </c>
      <c r="AP78">
        <v>6</v>
      </c>
      <c r="AQ78" t="s">
        <v>843</v>
      </c>
      <c r="AR78" t="s">
        <v>843</v>
      </c>
      <c r="AS78" s="4" t="s">
        <v>115</v>
      </c>
      <c r="AT78" s="4" t="s">
        <v>122</v>
      </c>
      <c r="AU78" s="4"/>
      <c r="AV78" s="4"/>
      <c r="AW78" s="4"/>
      <c r="AX78" s="4"/>
      <c r="AY78" s="4"/>
      <c r="AZ78" s="4"/>
    </row>
    <row r="79" spans="1:52" ht="17">
      <c r="A79" t="s">
        <v>53</v>
      </c>
      <c r="B79" s="12" t="s">
        <v>605</v>
      </c>
      <c r="C79" t="s">
        <v>324</v>
      </c>
      <c r="D79" t="s">
        <v>325</v>
      </c>
      <c r="F79" s="5" t="s">
        <v>107</v>
      </c>
      <c r="G79" s="5" t="s">
        <v>107</v>
      </c>
      <c r="H79" s="5">
        <v>1</v>
      </c>
      <c r="I79" s="38" t="b">
        <v>0</v>
      </c>
      <c r="J79" s="12" t="s">
        <v>152</v>
      </c>
      <c r="K79" s="18" t="s">
        <v>161</v>
      </c>
      <c r="L79" t="s">
        <v>107</v>
      </c>
      <c r="M79" t="s">
        <v>107</v>
      </c>
      <c r="N79" t="s">
        <v>107</v>
      </c>
      <c r="O79" t="s">
        <v>107</v>
      </c>
      <c r="P79" t="s">
        <v>107</v>
      </c>
      <c r="Q79" t="s">
        <v>107</v>
      </c>
      <c r="R79" t="s">
        <v>107</v>
      </c>
      <c r="S79" t="s">
        <v>107</v>
      </c>
      <c r="T79" t="s">
        <v>107</v>
      </c>
      <c r="U79" t="s">
        <v>107</v>
      </c>
      <c r="V79" t="s">
        <v>107</v>
      </c>
      <c r="W79" t="s">
        <v>107</v>
      </c>
      <c r="X79" t="s">
        <v>107</v>
      </c>
      <c r="Y79" t="s">
        <v>107</v>
      </c>
      <c r="Z79" t="s">
        <v>107</v>
      </c>
      <c r="AA79" t="s">
        <v>107</v>
      </c>
      <c r="AB79" t="s">
        <v>107</v>
      </c>
      <c r="AC79" t="s">
        <v>107</v>
      </c>
      <c r="AD79" t="s">
        <v>107</v>
      </c>
      <c r="AE79" t="s">
        <v>107</v>
      </c>
      <c r="AF79" t="s">
        <v>107</v>
      </c>
      <c r="AG79" t="s">
        <v>107</v>
      </c>
      <c r="AH79" t="s">
        <v>107</v>
      </c>
      <c r="AI79" t="s">
        <v>107</v>
      </c>
      <c r="AJ79" t="s">
        <v>107</v>
      </c>
      <c r="AK79" t="s">
        <v>107</v>
      </c>
      <c r="AL79" s="25">
        <f>MEDIAN(0.02,0.347,0.273)</f>
        <v>0.27300000000000002</v>
      </c>
      <c r="AM79">
        <v>8</v>
      </c>
      <c r="AN79" s="53">
        <v>0.28983300000000001</v>
      </c>
      <c r="AO79" s="59">
        <v>0.37</v>
      </c>
      <c r="AP79">
        <v>5</v>
      </c>
      <c r="AQ79" t="s">
        <v>844</v>
      </c>
      <c r="AR79" t="s">
        <v>844</v>
      </c>
      <c r="AS79" s="4" t="s">
        <v>115</v>
      </c>
      <c r="AT79" s="4" t="s">
        <v>122</v>
      </c>
      <c r="AU79" s="4"/>
      <c r="AV79" s="4"/>
      <c r="AW79" s="4"/>
      <c r="AX79" s="4"/>
      <c r="AY79" s="4"/>
      <c r="AZ79" s="4"/>
    </row>
    <row r="80" spans="1:52" ht="17">
      <c r="A80" t="s">
        <v>89</v>
      </c>
      <c r="B80" s="12" t="s">
        <v>605</v>
      </c>
      <c r="C80" t="s">
        <v>202</v>
      </c>
      <c r="D80" t="s">
        <v>203</v>
      </c>
      <c r="F80" s="5">
        <v>0.23</v>
      </c>
      <c r="G80" s="5">
        <v>1.07</v>
      </c>
      <c r="H80" s="5">
        <v>1</v>
      </c>
      <c r="I80" s="38" t="b">
        <v>0</v>
      </c>
      <c r="J80" s="12" t="s">
        <v>152</v>
      </c>
      <c r="K80" s="18" t="s">
        <v>161</v>
      </c>
      <c r="L80" t="s">
        <v>107</v>
      </c>
      <c r="M80" t="s">
        <v>107</v>
      </c>
      <c r="N80" t="s">
        <v>107</v>
      </c>
      <c r="O80" t="s">
        <v>107</v>
      </c>
      <c r="P80" t="s">
        <v>107</v>
      </c>
      <c r="Q80" t="s">
        <v>107</v>
      </c>
      <c r="R80" t="s">
        <v>107</v>
      </c>
      <c r="S80" t="s">
        <v>107</v>
      </c>
      <c r="T80" t="s">
        <v>107</v>
      </c>
      <c r="U80" t="s">
        <v>107</v>
      </c>
      <c r="V80" t="s">
        <v>107</v>
      </c>
      <c r="W80" t="s">
        <v>107</v>
      </c>
      <c r="X80" t="s">
        <v>107</v>
      </c>
      <c r="Y80" t="s">
        <v>107</v>
      </c>
      <c r="Z80" t="s">
        <v>107</v>
      </c>
      <c r="AA80" t="s">
        <v>107</v>
      </c>
      <c r="AB80" t="s">
        <v>107</v>
      </c>
      <c r="AC80" t="s">
        <v>107</v>
      </c>
      <c r="AD80" t="s">
        <v>107</v>
      </c>
      <c r="AE80" t="s">
        <v>107</v>
      </c>
      <c r="AF80" t="s">
        <v>107</v>
      </c>
      <c r="AG80" t="s">
        <v>107</v>
      </c>
      <c r="AH80" t="s">
        <v>107</v>
      </c>
      <c r="AI80" t="s">
        <v>107</v>
      </c>
      <c r="AJ80" t="s">
        <v>107</v>
      </c>
      <c r="AK80" t="s">
        <v>107</v>
      </c>
      <c r="AL80" s="25">
        <f>MEDIAN(0.02,0.347,0.273)</f>
        <v>0.27300000000000002</v>
      </c>
      <c r="AM80">
        <v>8</v>
      </c>
      <c r="AN80" s="53">
        <v>0.28983300000000001</v>
      </c>
      <c r="AO80" s="50">
        <v>0.37</v>
      </c>
      <c r="AP80">
        <v>5</v>
      </c>
      <c r="AQ80" t="s">
        <v>844</v>
      </c>
      <c r="AR80" t="s">
        <v>844</v>
      </c>
      <c r="AS80" s="4" t="s">
        <v>115</v>
      </c>
      <c r="AT80" s="4" t="s">
        <v>120</v>
      </c>
      <c r="AU80" s="4"/>
      <c r="AV80" s="4"/>
      <c r="AW80" s="4"/>
      <c r="AX80" s="4"/>
      <c r="AY80" s="4"/>
      <c r="AZ80" s="4"/>
    </row>
    <row r="81" spans="1:53" ht="17">
      <c r="A81" t="s">
        <v>56</v>
      </c>
      <c r="B81" s="67" t="s">
        <v>601</v>
      </c>
      <c r="C81" t="s">
        <v>297</v>
      </c>
      <c r="D81" s="21" t="s">
        <v>298</v>
      </c>
      <c r="E81" s="21"/>
      <c r="F81" s="2">
        <v>68.52</v>
      </c>
      <c r="G81" s="2">
        <v>68.52</v>
      </c>
      <c r="H81" s="2">
        <v>4</v>
      </c>
      <c r="I81" s="38" t="b">
        <v>0</v>
      </c>
      <c r="J81" s="12" t="s">
        <v>150</v>
      </c>
      <c r="K81" s="18" t="s">
        <v>169</v>
      </c>
      <c r="L81" s="12" t="s">
        <v>34</v>
      </c>
      <c r="M81" s="12">
        <v>2.2902E-4</v>
      </c>
      <c r="N81" s="12">
        <v>2.4539000000000001E-4</v>
      </c>
      <c r="O81" s="12">
        <v>3.5104999999999999E-4</v>
      </c>
      <c r="P81" s="12">
        <v>3.5567999999999998E-4</v>
      </c>
      <c r="Q81" s="12">
        <v>3.9431999999999998E-4</v>
      </c>
      <c r="R81" s="12">
        <v>1.1010499999999999E-3</v>
      </c>
      <c r="S81" s="12">
        <v>4.7440999999999998E-4</v>
      </c>
      <c r="T81" s="12">
        <v>2.0148E-4</v>
      </c>
      <c r="U81" s="12">
        <v>5.5360000000000001E-4</v>
      </c>
      <c r="V81" s="12">
        <v>1.5754600000000001E-3</v>
      </c>
      <c r="W81" s="12">
        <v>7.5507000000000005E-4</v>
      </c>
      <c r="X81" s="12">
        <v>2.3305299999999999E-3</v>
      </c>
      <c r="Y81" s="12">
        <v>312.318196</v>
      </c>
      <c r="Z81" s="12">
        <v>334.64898099999999</v>
      </c>
      <c r="AA81" s="12">
        <v>478.72851600000001</v>
      </c>
      <c r="AB81" s="12">
        <v>485.04155100000003</v>
      </c>
      <c r="AC81" s="12">
        <v>537.74854500000004</v>
      </c>
      <c r="AD81" s="12">
        <v>1501.5186100000001</v>
      </c>
      <c r="AE81" s="12">
        <v>646.96717699999999</v>
      </c>
      <c r="AF81" s="12">
        <v>274.75555000000003</v>
      </c>
      <c r="AG81" s="12">
        <v>754.94969900000001</v>
      </c>
      <c r="AH81" s="12">
        <v>2148.4857900000002</v>
      </c>
      <c r="AI81" s="12">
        <v>1029.70525</v>
      </c>
      <c r="AJ81" s="12">
        <v>3178.1910400000002</v>
      </c>
      <c r="AK81" s="12">
        <v>1363719.82</v>
      </c>
      <c r="AL81" s="25">
        <f>MEDIAN(0.023)</f>
        <v>2.3E-2</v>
      </c>
      <c r="AM81">
        <v>6.33</v>
      </c>
      <c r="AN81" s="53">
        <v>0.19543099999999999</v>
      </c>
      <c r="AO81" s="46">
        <v>0.27</v>
      </c>
      <c r="AP81">
        <v>5</v>
      </c>
      <c r="AQ81" t="s">
        <v>845</v>
      </c>
      <c r="AR81" t="s">
        <v>843</v>
      </c>
      <c r="AS81" s="4" t="s">
        <v>115</v>
      </c>
      <c r="AT81" s="4" t="s">
        <v>118</v>
      </c>
      <c r="AU81" s="4"/>
      <c r="AV81" s="4"/>
      <c r="AW81" s="4"/>
      <c r="AX81" s="4"/>
      <c r="AY81" s="4"/>
      <c r="AZ81" s="4"/>
    </row>
    <row r="82" spans="1:53" ht="17">
      <c r="A82" t="s">
        <v>57</v>
      </c>
      <c r="B82" s="67" t="s">
        <v>601</v>
      </c>
      <c r="C82" t="s">
        <v>293</v>
      </c>
      <c r="D82" s="21" t="s">
        <v>294</v>
      </c>
      <c r="E82" s="21"/>
      <c r="F82" s="2">
        <v>59.68</v>
      </c>
      <c r="G82" s="2">
        <v>80.650000000000006</v>
      </c>
      <c r="H82" s="2">
        <v>4</v>
      </c>
      <c r="I82" s="38" t="b">
        <v>0</v>
      </c>
      <c r="J82" s="12" t="s">
        <v>150</v>
      </c>
      <c r="K82" s="18" t="s">
        <v>169</v>
      </c>
      <c r="L82" s="12" t="s">
        <v>34</v>
      </c>
      <c r="M82" s="12">
        <v>2.2902E-4</v>
      </c>
      <c r="N82" s="12">
        <v>2.4539000000000001E-4</v>
      </c>
      <c r="O82" s="12">
        <v>3.5104999999999999E-4</v>
      </c>
      <c r="P82" s="12">
        <v>3.5567999999999998E-4</v>
      </c>
      <c r="Q82" s="12">
        <v>3.9431999999999998E-4</v>
      </c>
      <c r="R82" s="12">
        <v>1.1010499999999999E-3</v>
      </c>
      <c r="S82" s="12">
        <v>4.7440999999999998E-4</v>
      </c>
      <c r="T82" s="12">
        <v>2.0148E-4</v>
      </c>
      <c r="U82" s="12">
        <v>5.5360000000000001E-4</v>
      </c>
      <c r="V82" s="12">
        <v>1.5754600000000001E-3</v>
      </c>
      <c r="W82" s="12">
        <v>7.5507000000000005E-4</v>
      </c>
      <c r="X82" s="12">
        <v>2.3305299999999999E-3</v>
      </c>
      <c r="Y82" s="12">
        <v>312.318196</v>
      </c>
      <c r="Z82" s="12">
        <v>334.64898099999999</v>
      </c>
      <c r="AA82" s="12">
        <v>478.72851600000001</v>
      </c>
      <c r="AB82" s="12">
        <v>485.04155100000003</v>
      </c>
      <c r="AC82" s="12">
        <v>537.74854500000004</v>
      </c>
      <c r="AD82" s="12">
        <v>1501.5186100000001</v>
      </c>
      <c r="AE82" s="12">
        <v>646.96717699999999</v>
      </c>
      <c r="AF82" s="12">
        <v>274.75555000000003</v>
      </c>
      <c r="AG82" s="12">
        <v>754.94969900000001</v>
      </c>
      <c r="AH82" s="12">
        <v>2148.4857900000002</v>
      </c>
      <c r="AI82" s="12">
        <v>1029.70525</v>
      </c>
      <c r="AJ82" s="12">
        <v>3178.1910400000002</v>
      </c>
      <c r="AK82" s="12">
        <v>1363719.82</v>
      </c>
      <c r="AL82" s="25">
        <f>MEDIAN(0.023)</f>
        <v>2.3E-2</v>
      </c>
      <c r="AM82">
        <v>7</v>
      </c>
      <c r="AN82" s="53">
        <v>0.19543099999999999</v>
      </c>
      <c r="AO82" s="46">
        <v>0.27</v>
      </c>
      <c r="AP82">
        <v>5</v>
      </c>
      <c r="AQ82" t="s">
        <v>845</v>
      </c>
      <c r="AR82" t="s">
        <v>843</v>
      </c>
      <c r="AS82" s="4" t="s">
        <v>115</v>
      </c>
      <c r="AT82" s="4" t="s">
        <v>122</v>
      </c>
      <c r="AU82" s="4"/>
      <c r="AV82" s="4"/>
      <c r="AW82" s="4"/>
      <c r="AX82" s="4"/>
      <c r="AY82" s="4"/>
      <c r="AZ82" s="4"/>
    </row>
    <row r="83" spans="1:53" ht="34">
      <c r="A83" t="s">
        <v>352</v>
      </c>
      <c r="B83" s="67" t="s">
        <v>578</v>
      </c>
      <c r="C83" t="s">
        <v>384</v>
      </c>
      <c r="D83" t="s">
        <v>383</v>
      </c>
      <c r="F83" t="s">
        <v>107</v>
      </c>
      <c r="G83" t="s">
        <v>107</v>
      </c>
      <c r="H83" t="s">
        <v>107</v>
      </c>
      <c r="I83" s="38" t="b">
        <v>0</v>
      </c>
      <c r="J83" s="12" t="s">
        <v>150</v>
      </c>
      <c r="K83" s="19" t="s">
        <v>426</v>
      </c>
      <c r="L83" t="s">
        <v>107</v>
      </c>
      <c r="M83" t="s">
        <v>107</v>
      </c>
      <c r="N83" t="s">
        <v>107</v>
      </c>
      <c r="O83" t="s">
        <v>107</v>
      </c>
      <c r="P83" t="s">
        <v>107</v>
      </c>
      <c r="Q83" t="s">
        <v>107</v>
      </c>
      <c r="R83" t="s">
        <v>107</v>
      </c>
      <c r="S83" t="s">
        <v>107</v>
      </c>
      <c r="T83" t="s">
        <v>107</v>
      </c>
      <c r="U83" t="s">
        <v>107</v>
      </c>
      <c r="V83" t="s">
        <v>107</v>
      </c>
      <c r="W83" t="s">
        <v>107</v>
      </c>
      <c r="X83" t="s">
        <v>107</v>
      </c>
      <c r="Y83" t="s">
        <v>107</v>
      </c>
      <c r="Z83" t="s">
        <v>107</v>
      </c>
      <c r="AA83" t="s">
        <v>107</v>
      </c>
      <c r="AB83" t="s">
        <v>107</v>
      </c>
      <c r="AC83" t="s">
        <v>107</v>
      </c>
      <c r="AD83" t="s">
        <v>107</v>
      </c>
      <c r="AE83" t="s">
        <v>107</v>
      </c>
      <c r="AF83" t="s">
        <v>107</v>
      </c>
      <c r="AG83" t="s">
        <v>107</v>
      </c>
      <c r="AH83" t="s">
        <v>107</v>
      </c>
      <c r="AI83" t="s">
        <v>107</v>
      </c>
      <c r="AJ83" t="s">
        <v>107</v>
      </c>
      <c r="AK83" t="s">
        <v>107</v>
      </c>
      <c r="AL83" s="25">
        <v>0.70599999999999996</v>
      </c>
      <c r="AM83" t="s">
        <v>428</v>
      </c>
      <c r="AN83" s="53">
        <v>0.184083</v>
      </c>
      <c r="AO83" s="50">
        <v>0.24</v>
      </c>
      <c r="AP83" t="s">
        <v>428</v>
      </c>
      <c r="AQ83" t="s">
        <v>845</v>
      </c>
      <c r="AR83" t="s">
        <v>843</v>
      </c>
      <c r="AS83" s="4" t="s">
        <v>115</v>
      </c>
      <c r="AT83" s="4" t="s">
        <v>118</v>
      </c>
      <c r="AU83" s="4"/>
      <c r="AV83" s="4"/>
      <c r="AW83" s="4"/>
      <c r="AX83" s="4"/>
      <c r="AY83" s="4" t="s">
        <v>395</v>
      </c>
      <c r="AZ83" s="4"/>
    </row>
    <row r="84" spans="1:53" ht="32">
      <c r="A84" t="s">
        <v>8</v>
      </c>
      <c r="B84" s="39" t="s">
        <v>501</v>
      </c>
      <c r="C84" t="s">
        <v>295</v>
      </c>
      <c r="D84" s="21" t="s">
        <v>329</v>
      </c>
      <c r="E84" s="21" t="s">
        <v>364</v>
      </c>
      <c r="F84" s="2">
        <v>67.11</v>
      </c>
      <c r="G84" s="2">
        <v>71.010000000000005</v>
      </c>
      <c r="H84" s="2">
        <v>4</v>
      </c>
      <c r="I84" s="38" t="b">
        <v>1</v>
      </c>
      <c r="J84" s="12" t="s">
        <v>150</v>
      </c>
      <c r="K84" s="18" t="s">
        <v>169</v>
      </c>
      <c r="L84" s="12" t="s">
        <v>8</v>
      </c>
      <c r="M84" s="23">
        <v>7.1600000000000006E-5</v>
      </c>
      <c r="N84" s="23">
        <v>8.9300000000000002E-5</v>
      </c>
      <c r="O84" s="23">
        <v>9.8499999999999995E-5</v>
      </c>
      <c r="P84" s="12">
        <v>1.0857E-4</v>
      </c>
      <c r="Q84" s="12">
        <v>1.1535999999999999E-4</v>
      </c>
      <c r="R84" s="12">
        <v>3.2238999999999998E-4</v>
      </c>
      <c r="S84" s="12">
        <v>1.6089000000000001E-4</v>
      </c>
      <c r="T84" s="23">
        <v>6.5400000000000004E-5</v>
      </c>
      <c r="U84" s="12">
        <v>1.7681000000000001E-4</v>
      </c>
      <c r="V84" s="12">
        <v>4.8327999999999999E-4</v>
      </c>
      <c r="W84" s="12">
        <v>2.4216999999999999E-4</v>
      </c>
      <c r="X84" s="12">
        <v>7.2544999999999999E-4</v>
      </c>
      <c r="Y84" s="12">
        <v>0.32765499999999997</v>
      </c>
      <c r="Z84" s="12">
        <v>0.40829610999999999</v>
      </c>
      <c r="AA84" s="12">
        <v>0.45038244</v>
      </c>
      <c r="AB84" s="12">
        <v>0.49660323000000001</v>
      </c>
      <c r="AC84" s="12">
        <v>0.52766557999999997</v>
      </c>
      <c r="AD84" s="12">
        <v>1.4746512599999999</v>
      </c>
      <c r="AE84" s="12">
        <v>0.73595111999999996</v>
      </c>
      <c r="AF84" s="12">
        <v>0.29898787999999998</v>
      </c>
      <c r="AG84" s="12">
        <v>0.80876555999999999</v>
      </c>
      <c r="AH84" s="12">
        <v>2.2106023800000001</v>
      </c>
      <c r="AI84" s="12">
        <v>1.10775343</v>
      </c>
      <c r="AJ84" s="12">
        <v>3.3183558099999999</v>
      </c>
      <c r="AK84" s="12">
        <v>4574.1875799999998</v>
      </c>
      <c r="AL84" s="25">
        <f>MEDIAN(0.124,0.0715,0.08,0.045,0.11015)</f>
        <v>0.08</v>
      </c>
      <c r="AM84">
        <v>7.67</v>
      </c>
      <c r="AN84" s="53">
        <v>0.123672</v>
      </c>
      <c r="AO84" s="50">
        <v>0.21</v>
      </c>
      <c r="AP84">
        <v>5</v>
      </c>
      <c r="AQ84" t="s">
        <v>844</v>
      </c>
      <c r="AR84" t="s">
        <v>844</v>
      </c>
      <c r="AS84" s="4" t="s">
        <v>115</v>
      </c>
      <c r="AT84" s="4" t="s">
        <v>118</v>
      </c>
      <c r="AU84" s="4"/>
      <c r="AV84" s="4"/>
      <c r="AW84" s="4"/>
      <c r="AX84" s="4"/>
      <c r="AY84" s="4"/>
      <c r="AZ84" s="4"/>
    </row>
    <row r="85" spans="1:53" ht="32">
      <c r="A85" t="s">
        <v>20</v>
      </c>
      <c r="B85" s="39" t="s">
        <v>501</v>
      </c>
      <c r="C85" t="s">
        <v>235</v>
      </c>
      <c r="D85" t="s">
        <v>336</v>
      </c>
      <c r="F85" s="4">
        <v>2.46</v>
      </c>
      <c r="G85" s="4">
        <v>2.65</v>
      </c>
      <c r="H85" s="4">
        <v>2</v>
      </c>
      <c r="I85" s="38" t="b">
        <v>1</v>
      </c>
      <c r="J85" s="12" t="s">
        <v>150</v>
      </c>
      <c r="K85" s="18" t="s">
        <v>169</v>
      </c>
      <c r="L85" s="12" t="s">
        <v>20</v>
      </c>
      <c r="M85" s="12">
        <v>1.2787000000000001E-4</v>
      </c>
      <c r="N85" s="12">
        <v>1.3957999999999999E-4</v>
      </c>
      <c r="O85" s="12">
        <v>1.2328999999999999E-4</v>
      </c>
      <c r="P85" s="12">
        <v>1.2567000000000001E-4</v>
      </c>
      <c r="Q85" s="12">
        <v>1.2635000000000001E-4</v>
      </c>
      <c r="R85" s="12">
        <v>3.7532E-4</v>
      </c>
      <c r="S85" s="12">
        <v>2.6745000000000002E-4</v>
      </c>
      <c r="T85" s="12">
        <v>1.0656E-4</v>
      </c>
      <c r="U85" s="12">
        <v>3.3584000000000001E-4</v>
      </c>
      <c r="V85" s="12">
        <v>6.4276999999999997E-4</v>
      </c>
      <c r="W85" s="12">
        <v>4.4240000000000002E-4</v>
      </c>
      <c r="X85" s="12">
        <v>1.0851599999999999E-3</v>
      </c>
      <c r="Y85" s="12">
        <v>0.40691093</v>
      </c>
      <c r="Z85" s="12">
        <v>0.44415753000000002</v>
      </c>
      <c r="AA85" s="12">
        <v>0.39234089</v>
      </c>
      <c r="AB85" s="12">
        <v>0.39989349000000002</v>
      </c>
      <c r="AC85" s="12">
        <v>0.40207169999999998</v>
      </c>
      <c r="AD85" s="12">
        <v>1.19430608</v>
      </c>
      <c r="AE85" s="12">
        <v>0.85106846000000003</v>
      </c>
      <c r="AF85" s="12">
        <v>0.33907615000000002</v>
      </c>
      <c r="AG85" s="12">
        <v>1.06869547</v>
      </c>
      <c r="AH85" s="12">
        <v>2.0453745400000001</v>
      </c>
      <c r="AI85" s="12">
        <v>1.4077716199999999</v>
      </c>
      <c r="AJ85" s="12">
        <v>3.4531461600000002</v>
      </c>
      <c r="AK85" s="12">
        <v>3182.13987</v>
      </c>
      <c r="AL85" s="27">
        <f>MEDIAN(0.124,0.0715,0.08,0.045,0.11015)</f>
        <v>0.08</v>
      </c>
      <c r="AM85">
        <v>8.33</v>
      </c>
      <c r="AN85" s="53">
        <v>0.15375</v>
      </c>
      <c r="AO85" s="50">
        <v>0.21</v>
      </c>
      <c r="AP85">
        <v>5</v>
      </c>
      <c r="AQ85" t="s">
        <v>844</v>
      </c>
      <c r="AR85" t="s">
        <v>844</v>
      </c>
      <c r="AS85" s="4" t="s">
        <v>115</v>
      </c>
      <c r="AT85" s="4" t="s">
        <v>121</v>
      </c>
      <c r="AU85" s="4"/>
      <c r="AV85" s="4"/>
      <c r="AW85" s="4"/>
      <c r="AX85" s="4"/>
      <c r="AY85" s="4"/>
      <c r="AZ85" s="4"/>
    </row>
    <row r="86" spans="1:53" ht="32">
      <c r="A86" t="s">
        <v>32</v>
      </c>
      <c r="B86" s="39" t="s">
        <v>501</v>
      </c>
      <c r="C86" t="s">
        <v>255</v>
      </c>
      <c r="D86" t="s">
        <v>337</v>
      </c>
      <c r="F86" s="4">
        <v>7</v>
      </c>
      <c r="G86" s="4">
        <v>7.49</v>
      </c>
      <c r="H86" s="4">
        <v>2</v>
      </c>
      <c r="I86" s="38" t="b">
        <v>1</v>
      </c>
      <c r="J86" s="12" t="s">
        <v>150</v>
      </c>
      <c r="K86" s="18" t="s">
        <v>169</v>
      </c>
      <c r="L86" s="12" t="s">
        <v>32</v>
      </c>
      <c r="M86" s="12">
        <v>1.1323E-4</v>
      </c>
      <c r="N86" s="12">
        <v>1.2742E-4</v>
      </c>
      <c r="O86" s="12">
        <v>1.1712E-4</v>
      </c>
      <c r="P86" s="12">
        <v>1.1764000000000001E-4</v>
      </c>
      <c r="Q86" s="12">
        <v>1.1678E-4</v>
      </c>
      <c r="R86" s="12">
        <v>3.5154000000000001E-4</v>
      </c>
      <c r="S86" s="12">
        <v>2.4064999999999999E-4</v>
      </c>
      <c r="T86" s="12">
        <v>1.1318E-4</v>
      </c>
      <c r="U86" s="12">
        <v>3.4845999999999998E-4</v>
      </c>
      <c r="V86" s="12">
        <v>5.9219000000000003E-4</v>
      </c>
      <c r="W86" s="12">
        <v>4.6163999999999998E-4</v>
      </c>
      <c r="X86" s="12">
        <v>1.05383E-3</v>
      </c>
      <c r="Y86" s="12">
        <v>0.41784211999999998</v>
      </c>
      <c r="Z86" s="12">
        <v>0.47022607999999999</v>
      </c>
      <c r="AA86" s="12">
        <v>0.43221922000000002</v>
      </c>
      <c r="AB86" s="12">
        <v>0.43410994000000003</v>
      </c>
      <c r="AC86" s="12">
        <v>0.4309653</v>
      </c>
      <c r="AD86" s="12">
        <v>1.29729446</v>
      </c>
      <c r="AE86" s="12">
        <v>0.88806819999999997</v>
      </c>
      <c r="AF86" s="12">
        <v>0.41766794000000002</v>
      </c>
      <c r="AG86" s="12">
        <v>1.2859416800000001</v>
      </c>
      <c r="AH86" s="12">
        <v>2.18536266</v>
      </c>
      <c r="AI86" s="12">
        <v>1.7036096199999999</v>
      </c>
      <c r="AJ86" s="12">
        <v>3.8889722899999999</v>
      </c>
      <c r="AK86" s="12">
        <v>3690.3075800000001</v>
      </c>
      <c r="AL86" s="25">
        <f>MEDIAN(0.124,0.0715,0.08,0.045,0.11015)</f>
        <v>0.08</v>
      </c>
      <c r="AM86">
        <v>7.67</v>
      </c>
      <c r="AN86" s="53">
        <v>0.15923599999999999</v>
      </c>
      <c r="AO86" s="50">
        <v>0.21</v>
      </c>
      <c r="AP86">
        <v>5</v>
      </c>
      <c r="AQ86" t="s">
        <v>844</v>
      </c>
      <c r="AR86" t="s">
        <v>844</v>
      </c>
      <c r="AS86" s="4" t="s">
        <v>115</v>
      </c>
      <c r="AT86" s="4" t="s">
        <v>118</v>
      </c>
      <c r="AU86" s="4"/>
      <c r="AV86" s="4"/>
      <c r="AW86" s="4"/>
      <c r="AX86" s="4"/>
      <c r="AY86" s="4"/>
      <c r="AZ86" s="4"/>
    </row>
    <row r="87" spans="1:53" ht="34">
      <c r="A87" t="s">
        <v>67</v>
      </c>
      <c r="B87" s="67" t="s">
        <v>601</v>
      </c>
      <c r="C87" t="s">
        <v>388</v>
      </c>
      <c r="D87" t="s">
        <v>392</v>
      </c>
      <c r="F87" t="s">
        <v>107</v>
      </c>
      <c r="G87" t="s">
        <v>107</v>
      </c>
      <c r="H87" t="s">
        <v>107</v>
      </c>
      <c r="I87" s="38" t="b">
        <v>0</v>
      </c>
      <c r="J87" s="12" t="s">
        <v>152</v>
      </c>
      <c r="K87" s="18" t="s">
        <v>167</v>
      </c>
      <c r="L87" s="12" t="s">
        <v>34</v>
      </c>
      <c r="M87" s="12">
        <v>2.2902E-4</v>
      </c>
      <c r="N87" s="12">
        <v>2.4539000000000001E-4</v>
      </c>
      <c r="O87" s="12">
        <v>3.5104999999999999E-4</v>
      </c>
      <c r="P87" s="12">
        <v>3.5567999999999998E-4</v>
      </c>
      <c r="Q87" s="12">
        <v>3.9431999999999998E-4</v>
      </c>
      <c r="R87" s="12">
        <v>1.1010499999999999E-3</v>
      </c>
      <c r="S87" s="12">
        <v>4.7440999999999998E-4</v>
      </c>
      <c r="T87" s="12">
        <v>2.0148E-4</v>
      </c>
      <c r="U87" s="12">
        <v>5.5360000000000001E-4</v>
      </c>
      <c r="V87" s="12">
        <v>1.5754600000000001E-3</v>
      </c>
      <c r="W87" s="12">
        <v>7.5507000000000005E-4</v>
      </c>
      <c r="X87" s="12">
        <v>2.3305299999999999E-3</v>
      </c>
      <c r="Y87" s="12">
        <v>312.318196</v>
      </c>
      <c r="Z87" s="12">
        <v>334.64898099999999</v>
      </c>
      <c r="AA87" s="12">
        <v>478.72851600000001</v>
      </c>
      <c r="AB87" s="12">
        <v>485.04155100000003</v>
      </c>
      <c r="AC87" s="12">
        <v>537.74854500000004</v>
      </c>
      <c r="AD87" s="12">
        <v>1501.5186100000001</v>
      </c>
      <c r="AE87" s="12">
        <v>646.96717699999999</v>
      </c>
      <c r="AF87" s="12">
        <v>274.75555000000003</v>
      </c>
      <c r="AG87" s="12">
        <v>754.94969900000001</v>
      </c>
      <c r="AH87" s="12">
        <v>2148.4857900000002</v>
      </c>
      <c r="AI87" s="12">
        <v>1029.70525</v>
      </c>
      <c r="AJ87" s="12">
        <v>3178.1910400000002</v>
      </c>
      <c r="AK87" s="12">
        <v>1363719.82</v>
      </c>
      <c r="AM87" s="6"/>
      <c r="AN87" s="47"/>
      <c r="AO87" s="50">
        <v>0.14000000000000001</v>
      </c>
      <c r="AP87" s="6"/>
      <c r="AQ87" s="6" t="s">
        <v>845</v>
      </c>
      <c r="AR87" s="6" t="s">
        <v>843</v>
      </c>
      <c r="AS87" s="4" t="s">
        <v>115</v>
      </c>
      <c r="AT87" s="4" t="s">
        <v>121</v>
      </c>
      <c r="AU87" s="4"/>
      <c r="AV87" s="4"/>
      <c r="AW87" s="4"/>
      <c r="AX87" s="4"/>
      <c r="AY87" s="4"/>
      <c r="AZ87" s="4"/>
      <c r="BA87" t="s">
        <v>111</v>
      </c>
    </row>
    <row r="88" spans="1:53" ht="32">
      <c r="A88" t="s">
        <v>36</v>
      </c>
      <c r="B88" s="39" t="s">
        <v>464</v>
      </c>
      <c r="C88" t="s">
        <v>230</v>
      </c>
      <c r="D88" t="s">
        <v>231</v>
      </c>
      <c r="F88" s="4">
        <v>1.97</v>
      </c>
      <c r="G88" s="4">
        <v>4.0599999999999996</v>
      </c>
      <c r="H88" s="4">
        <v>2</v>
      </c>
      <c r="I88" s="38" t="b">
        <v>0</v>
      </c>
      <c r="J88" s="12" t="s">
        <v>150</v>
      </c>
      <c r="K88" s="18" t="s">
        <v>169</v>
      </c>
      <c r="L88" s="12" t="s">
        <v>36</v>
      </c>
      <c r="M88" s="12">
        <v>8.7580999999999998E-4</v>
      </c>
      <c r="N88" s="12">
        <v>1.1316E-3</v>
      </c>
      <c r="O88" s="12">
        <v>9.954199999999999E-4</v>
      </c>
      <c r="P88" s="12">
        <v>9.4945000000000001E-4</v>
      </c>
      <c r="Q88" s="12">
        <v>9.4176000000000004E-4</v>
      </c>
      <c r="R88" s="12">
        <v>2.8866299999999998E-3</v>
      </c>
      <c r="S88" s="12">
        <v>2.0074200000000002E-3</v>
      </c>
      <c r="T88" s="12">
        <v>4.5239E-4</v>
      </c>
      <c r="U88" s="12">
        <v>1.94353E-3</v>
      </c>
      <c r="V88" s="12">
        <v>4.8940399999999997E-3</v>
      </c>
      <c r="W88" s="12">
        <v>2.3959200000000002E-3</v>
      </c>
      <c r="X88" s="12">
        <v>7.2899699999999998E-3</v>
      </c>
      <c r="Y88" s="12">
        <v>7.3534341100000002</v>
      </c>
      <c r="Z88" s="12">
        <v>9.5010877199999992</v>
      </c>
      <c r="AA88" s="12">
        <v>8.3576909599999993</v>
      </c>
      <c r="AB88" s="12">
        <v>7.9716576000000003</v>
      </c>
      <c r="AC88" s="12">
        <v>7.9071044300000004</v>
      </c>
      <c r="AD88" s="12">
        <v>24.236453000000001</v>
      </c>
      <c r="AE88" s="12">
        <v>16.854521800000001</v>
      </c>
      <c r="AF88" s="12">
        <v>3.79833563</v>
      </c>
      <c r="AG88" s="12">
        <v>16.3181154</v>
      </c>
      <c r="AH88" s="12">
        <v>41.090974799999998</v>
      </c>
      <c r="AI88" s="12">
        <v>20.116451099999999</v>
      </c>
      <c r="AJ88" s="12">
        <v>61.207425899999997</v>
      </c>
      <c r="AK88" s="12">
        <v>8396.1190700000006</v>
      </c>
      <c r="AL88" s="25">
        <f>MEDIAN(0.0405,0.0425,0.1,0.03875)</f>
        <v>4.1500000000000002E-2</v>
      </c>
      <c r="AM88">
        <v>11.67</v>
      </c>
      <c r="AN88" s="53">
        <v>1.9609999999999999E-2</v>
      </c>
      <c r="AO88" s="59">
        <v>0.14000000000000001</v>
      </c>
      <c r="AP88">
        <v>3</v>
      </c>
      <c r="AQ88" t="s">
        <v>843</v>
      </c>
      <c r="AR88" t="s">
        <v>843</v>
      </c>
      <c r="AS88" s="4" t="s">
        <v>115</v>
      </c>
      <c r="AT88" s="4" t="s">
        <v>120</v>
      </c>
      <c r="AU88" s="4"/>
      <c r="AV88" s="4"/>
      <c r="AW88" s="4"/>
      <c r="AX88" s="4"/>
      <c r="AY88" s="4"/>
      <c r="AZ88" s="4"/>
    </row>
    <row r="89" spans="1:53" ht="51">
      <c r="A89" t="s">
        <v>61</v>
      </c>
      <c r="B89" s="66" t="s">
        <v>464</v>
      </c>
      <c r="C89" t="s">
        <v>192</v>
      </c>
      <c r="D89" t="s">
        <v>193</v>
      </c>
      <c r="F89" s="5">
        <v>0.06</v>
      </c>
      <c r="G89" s="5">
        <v>0.13</v>
      </c>
      <c r="H89" s="5">
        <v>1</v>
      </c>
      <c r="I89" s="38" t="b">
        <v>0</v>
      </c>
      <c r="J89" s="12" t="s">
        <v>150</v>
      </c>
      <c r="K89" s="18" t="s">
        <v>156</v>
      </c>
      <c r="L89" s="12" t="s">
        <v>31</v>
      </c>
      <c r="M89" s="12">
        <v>2.5704999999999999E-4</v>
      </c>
      <c r="N89" s="12">
        <v>3.6289999999999998E-4</v>
      </c>
      <c r="O89" s="12">
        <v>2.0995000000000001E-4</v>
      </c>
      <c r="P89" s="12">
        <v>1.9922000000000001E-4</v>
      </c>
      <c r="Q89" s="12">
        <v>1.8661E-4</v>
      </c>
      <c r="R89" s="12">
        <v>5.9579000000000001E-4</v>
      </c>
      <c r="S89" s="12">
        <v>6.1994999999999997E-4</v>
      </c>
      <c r="T89" s="12">
        <v>3.1058000000000002E-4</v>
      </c>
      <c r="U89" s="12">
        <v>1.26307E-3</v>
      </c>
      <c r="V89" s="12">
        <v>1.2157299999999999E-3</v>
      </c>
      <c r="W89" s="12">
        <v>1.57365E-3</v>
      </c>
      <c r="X89" s="12">
        <v>2.7893800000000002E-3</v>
      </c>
      <c r="Y89" s="12">
        <v>1.9597410099999999</v>
      </c>
      <c r="Z89" s="12">
        <v>2.7667052399999998</v>
      </c>
      <c r="AA89" s="12">
        <v>1.6006647000000001</v>
      </c>
      <c r="AB89" s="12">
        <v>1.5188636099999999</v>
      </c>
      <c r="AC89" s="12">
        <v>1.42271923</v>
      </c>
      <c r="AD89" s="12">
        <v>4.54224753</v>
      </c>
      <c r="AE89" s="12">
        <v>4.7264462500000004</v>
      </c>
      <c r="AF89" s="12">
        <v>2.3678207599999999</v>
      </c>
      <c r="AG89" s="12">
        <v>9.62957514</v>
      </c>
      <c r="AH89" s="12">
        <v>9.2686937799999995</v>
      </c>
      <c r="AI89" s="12">
        <v>11.997395900000001</v>
      </c>
      <c r="AJ89" s="12">
        <v>21.266089699999998</v>
      </c>
      <c r="AK89" s="12">
        <v>7623.9463999999998</v>
      </c>
      <c r="AL89" s="25">
        <f>MEDIAN(0.0405,0.0425,0.1,0.03875)</f>
        <v>4.1500000000000002E-2</v>
      </c>
      <c r="AM89">
        <v>12.33</v>
      </c>
      <c r="AN89" s="53">
        <v>3.696E-2</v>
      </c>
      <c r="AO89" s="50">
        <v>0.14000000000000001</v>
      </c>
      <c r="AP89">
        <v>3</v>
      </c>
      <c r="AQ89" t="s">
        <v>843</v>
      </c>
      <c r="AR89" t="s">
        <v>843</v>
      </c>
      <c r="AS89" s="4" t="s">
        <v>115</v>
      </c>
      <c r="AT89" s="4" t="s">
        <v>120</v>
      </c>
      <c r="AU89" s="4"/>
      <c r="AV89" s="4"/>
      <c r="AW89" s="4"/>
      <c r="AX89" s="4"/>
      <c r="AY89" s="4"/>
      <c r="AZ89" s="4"/>
    </row>
    <row r="90" spans="1:53" ht="51">
      <c r="A90" t="s">
        <v>62</v>
      </c>
      <c r="B90" s="66" t="s">
        <v>464</v>
      </c>
      <c r="C90" t="s">
        <v>311</v>
      </c>
      <c r="D90" t="s">
        <v>312</v>
      </c>
      <c r="F90" s="5" t="s">
        <v>107</v>
      </c>
      <c r="G90" s="5" t="s">
        <v>107</v>
      </c>
      <c r="H90" s="5">
        <v>1</v>
      </c>
      <c r="I90" s="38" t="b">
        <v>0</v>
      </c>
      <c r="J90" s="12" t="s">
        <v>150</v>
      </c>
      <c r="K90" s="18" t="s">
        <v>156</v>
      </c>
      <c r="L90" s="12" t="s">
        <v>31</v>
      </c>
      <c r="M90" s="12">
        <v>2.5704999999999999E-4</v>
      </c>
      <c r="N90" s="12">
        <v>3.6289999999999998E-4</v>
      </c>
      <c r="O90" s="12">
        <v>2.0995000000000001E-4</v>
      </c>
      <c r="P90" s="12">
        <v>1.9922000000000001E-4</v>
      </c>
      <c r="Q90" s="12">
        <v>1.8661E-4</v>
      </c>
      <c r="R90" s="12">
        <v>5.9579000000000001E-4</v>
      </c>
      <c r="S90" s="12">
        <v>6.1994999999999997E-4</v>
      </c>
      <c r="T90" s="12">
        <v>3.1058000000000002E-4</v>
      </c>
      <c r="U90" s="12">
        <v>1.26307E-3</v>
      </c>
      <c r="V90" s="12">
        <v>1.2157299999999999E-3</v>
      </c>
      <c r="W90" s="12">
        <v>1.57365E-3</v>
      </c>
      <c r="X90" s="12">
        <v>2.7893800000000002E-3</v>
      </c>
      <c r="Y90" s="12">
        <v>1.9597410099999999</v>
      </c>
      <c r="Z90" s="12">
        <v>2.7667052399999998</v>
      </c>
      <c r="AA90" s="12">
        <v>1.6006647000000001</v>
      </c>
      <c r="AB90" s="12">
        <v>1.5188636099999999</v>
      </c>
      <c r="AC90" s="12">
        <v>1.42271923</v>
      </c>
      <c r="AD90" s="12">
        <v>4.54224753</v>
      </c>
      <c r="AE90" s="12">
        <v>4.7264462500000004</v>
      </c>
      <c r="AF90" s="12">
        <v>2.3678207599999999</v>
      </c>
      <c r="AG90" s="12">
        <v>9.62957514</v>
      </c>
      <c r="AH90" s="12">
        <v>9.2686937799999995</v>
      </c>
      <c r="AI90" s="12">
        <v>11.997395900000001</v>
      </c>
      <c r="AJ90" s="12">
        <v>21.266089699999998</v>
      </c>
      <c r="AK90" s="12">
        <v>7623.9463999999998</v>
      </c>
      <c r="AL90" s="27">
        <f>MEDIAN(0.0405,0.0425,0.1,0.03875)</f>
        <v>4.1500000000000002E-2</v>
      </c>
      <c r="AM90">
        <v>12.33</v>
      </c>
      <c r="AN90" s="42">
        <v>3.696E-2</v>
      </c>
      <c r="AO90" s="50">
        <v>0.14000000000000001</v>
      </c>
      <c r="AP90">
        <v>3</v>
      </c>
      <c r="AQ90" t="s">
        <v>843</v>
      </c>
      <c r="AR90" t="s">
        <v>843</v>
      </c>
      <c r="AS90" s="4" t="s">
        <v>115</v>
      </c>
      <c r="AT90" s="4" t="s">
        <v>120</v>
      </c>
      <c r="AU90" s="4"/>
      <c r="AV90" s="4"/>
      <c r="AW90" s="4"/>
      <c r="AX90" s="4"/>
      <c r="AY90" s="4"/>
      <c r="AZ90" s="4"/>
    </row>
    <row r="91" spans="1:53" ht="51">
      <c r="A91" t="s">
        <v>75</v>
      </c>
      <c r="B91" t="s">
        <v>603</v>
      </c>
      <c r="C91" t="s">
        <v>389</v>
      </c>
      <c r="D91" t="s">
        <v>390</v>
      </c>
      <c r="E91" t="s">
        <v>391</v>
      </c>
      <c r="F91" t="s">
        <v>107</v>
      </c>
      <c r="G91" t="s">
        <v>107</v>
      </c>
      <c r="H91" t="s">
        <v>107</v>
      </c>
      <c r="I91" s="38" t="b">
        <v>0</v>
      </c>
      <c r="J91" s="12" t="s">
        <v>152</v>
      </c>
      <c r="K91" s="18" t="s">
        <v>168</v>
      </c>
      <c r="L91" s="12" t="s">
        <v>27</v>
      </c>
      <c r="M91" s="12">
        <v>1.6935E-4</v>
      </c>
      <c r="N91" s="12">
        <v>1.719E-4</v>
      </c>
      <c r="O91" s="12">
        <v>1.9312999999999999E-4</v>
      </c>
      <c r="P91" s="12">
        <v>1.9855E-4</v>
      </c>
      <c r="Q91" s="12">
        <v>2.2048E-4</v>
      </c>
      <c r="R91" s="12">
        <v>6.1216000000000005E-4</v>
      </c>
      <c r="S91" s="12">
        <v>3.4124999999999997E-4</v>
      </c>
      <c r="T91" s="12">
        <v>1.5233E-4</v>
      </c>
      <c r="U91" s="12">
        <v>3.8445999999999999E-4</v>
      </c>
      <c r="V91" s="12">
        <v>9.5341000000000002E-4</v>
      </c>
      <c r="W91" s="12">
        <v>5.3678000000000005E-4</v>
      </c>
      <c r="X91" s="12">
        <v>1.49019E-3</v>
      </c>
      <c r="Y91" s="12">
        <v>10.8428433</v>
      </c>
      <c r="Z91" s="12">
        <v>11.0058034</v>
      </c>
      <c r="AA91" s="12">
        <v>12.364979999999999</v>
      </c>
      <c r="AB91" s="12">
        <v>12.7119202</v>
      </c>
      <c r="AC91" s="12">
        <v>14.1160748</v>
      </c>
      <c r="AD91" s="12">
        <v>39.192974999999997</v>
      </c>
      <c r="AE91" s="12">
        <v>21.848646800000001</v>
      </c>
      <c r="AF91" s="12">
        <v>9.7526896900000004</v>
      </c>
      <c r="AG91" s="12">
        <v>24.614623900000002</v>
      </c>
      <c r="AH91" s="12">
        <v>61.041621800000001</v>
      </c>
      <c r="AI91" s="12">
        <v>34.367313600000003</v>
      </c>
      <c r="AJ91" s="12">
        <v>95.408935400000004</v>
      </c>
      <c r="AK91" s="12">
        <v>64024.4925</v>
      </c>
      <c r="AM91" s="6"/>
      <c r="AO91" s="50"/>
      <c r="AP91" s="6"/>
      <c r="AQ91" t="s">
        <v>843</v>
      </c>
      <c r="AR91" t="s">
        <v>844</v>
      </c>
      <c r="AS91" s="4" t="s">
        <v>115</v>
      </c>
      <c r="AT91" s="4" t="s">
        <v>118</v>
      </c>
      <c r="AU91" s="4"/>
      <c r="AV91" s="4"/>
      <c r="AW91" s="4"/>
      <c r="AX91" s="4"/>
      <c r="AY91" s="4"/>
      <c r="AZ91" s="4"/>
      <c r="BA91" t="s">
        <v>113</v>
      </c>
    </row>
    <row r="92" spans="1:53" ht="17">
      <c r="A92" t="s">
        <v>107</v>
      </c>
      <c r="B92" t="s">
        <v>107</v>
      </c>
      <c r="C92" t="s">
        <v>107</v>
      </c>
      <c r="D92" t="s">
        <v>107</v>
      </c>
      <c r="F92" t="s">
        <v>107</v>
      </c>
      <c r="G92" t="s">
        <v>107</v>
      </c>
      <c r="H92" t="s">
        <v>107</v>
      </c>
      <c r="I92" s="38" t="b">
        <v>0</v>
      </c>
      <c r="J92" s="12" t="s">
        <v>107</v>
      </c>
      <c r="K92" s="19" t="s">
        <v>107</v>
      </c>
      <c r="L92" s="12" t="s">
        <v>18</v>
      </c>
      <c r="M92" s="23">
        <v>5.24E-5</v>
      </c>
      <c r="N92" s="23">
        <v>5.5000000000000002E-5</v>
      </c>
      <c r="O92" s="23">
        <v>6.6799999999999997E-5</v>
      </c>
      <c r="P92" s="23">
        <v>6.8999999999999997E-5</v>
      </c>
      <c r="Q92" s="23">
        <v>8.9900000000000003E-5</v>
      </c>
      <c r="R92" s="12">
        <v>2.2572E-4</v>
      </c>
      <c r="S92" s="12">
        <v>1.0739999999999999E-4</v>
      </c>
      <c r="T92" s="23">
        <v>4.1399999999999997E-5</v>
      </c>
      <c r="U92" s="12">
        <v>1.2521E-4</v>
      </c>
      <c r="V92" s="12">
        <v>3.3311000000000001E-4</v>
      </c>
      <c r="W92" s="12">
        <v>1.6665000000000001E-4</v>
      </c>
      <c r="X92" s="12">
        <v>4.9976000000000003E-4</v>
      </c>
      <c r="Y92" s="12">
        <v>0.63056822999999995</v>
      </c>
      <c r="Z92" s="12">
        <v>0.66287160000000001</v>
      </c>
      <c r="AA92" s="12">
        <v>0.80397819999999998</v>
      </c>
      <c r="AB92" s="12">
        <v>0.83148825000000004</v>
      </c>
      <c r="AC92" s="12">
        <v>1.0830057399999999</v>
      </c>
      <c r="AD92" s="12">
        <v>2.71847219</v>
      </c>
      <c r="AE92" s="12">
        <v>1.2934398300000001</v>
      </c>
      <c r="AF92" s="12">
        <v>0.49914562000000001</v>
      </c>
      <c r="AG92" s="12">
        <v>1.5079308199999999</v>
      </c>
      <c r="AH92" s="12">
        <v>4.0119120199999996</v>
      </c>
      <c r="AI92" s="12">
        <v>2.0070764400000001</v>
      </c>
      <c r="AJ92" s="12">
        <v>6.0189884600000001</v>
      </c>
      <c r="AK92" s="12">
        <v>12043.686400000001</v>
      </c>
      <c r="AM92" s="5" t="s">
        <v>107</v>
      </c>
      <c r="AO92" s="50"/>
      <c r="AP92" s="5" t="s">
        <v>107</v>
      </c>
      <c r="AQ92" s="5"/>
      <c r="AR92" s="5"/>
      <c r="AS92" s="5"/>
      <c r="AT92" s="5"/>
      <c r="AU92" s="5"/>
      <c r="AV92" s="5"/>
      <c r="AW92" s="5"/>
      <c r="AX92" s="5"/>
      <c r="AY92" s="5"/>
      <c r="AZ92" s="5"/>
    </row>
    <row r="93" spans="1:53" ht="17">
      <c r="A93" t="s">
        <v>107</v>
      </c>
      <c r="B93" t="s">
        <v>107</v>
      </c>
      <c r="C93" t="s">
        <v>107</v>
      </c>
      <c r="D93" t="s">
        <v>107</v>
      </c>
      <c r="F93" t="s">
        <v>107</v>
      </c>
      <c r="G93" t="s">
        <v>107</v>
      </c>
      <c r="H93" t="s">
        <v>107</v>
      </c>
      <c r="I93" s="38"/>
      <c r="J93" s="12" t="s">
        <v>107</v>
      </c>
      <c r="K93" s="19" t="s">
        <v>107</v>
      </c>
      <c r="L93" s="12" t="s">
        <v>24</v>
      </c>
      <c r="M93" s="12">
        <v>5.0507999999999998E-4</v>
      </c>
      <c r="N93" s="12">
        <v>7.3932999999999996E-4</v>
      </c>
      <c r="O93" s="12">
        <v>6.7575000000000003E-4</v>
      </c>
      <c r="P93" s="12">
        <v>6.5211000000000002E-4</v>
      </c>
      <c r="Q93" s="12">
        <v>6.6157E-4</v>
      </c>
      <c r="R93" s="12">
        <v>1.9894399999999999E-3</v>
      </c>
      <c r="S93" s="12">
        <v>1.24442E-3</v>
      </c>
      <c r="T93" s="12">
        <v>3.7126999999999999E-4</v>
      </c>
      <c r="U93" s="12">
        <v>1.78838E-3</v>
      </c>
      <c r="V93" s="12">
        <v>3.2338499999999999E-3</v>
      </c>
      <c r="W93" s="12">
        <v>2.1596499999999999E-3</v>
      </c>
      <c r="X93" s="12">
        <v>5.3934999999999999E-3</v>
      </c>
      <c r="Y93" s="12">
        <v>9.5871500899999997</v>
      </c>
      <c r="Z93" s="12">
        <v>14.033555399999999</v>
      </c>
      <c r="AA93" s="12">
        <v>12.826700199999999</v>
      </c>
      <c r="AB93" s="12">
        <v>12.378019399999999</v>
      </c>
      <c r="AC93" s="12">
        <v>12.557495299999999</v>
      </c>
      <c r="AD93" s="12">
        <v>37.762214899999996</v>
      </c>
      <c r="AE93" s="12">
        <v>23.6207055</v>
      </c>
      <c r="AF93" s="12">
        <v>7.0472346200000002</v>
      </c>
      <c r="AG93" s="12">
        <v>33.945879099999999</v>
      </c>
      <c r="AH93" s="12">
        <v>61.382920400000003</v>
      </c>
      <c r="AI93" s="12">
        <v>40.993113800000003</v>
      </c>
      <c r="AJ93" s="12">
        <v>102.376034</v>
      </c>
      <c r="AK93" s="12">
        <v>18981.355299999999</v>
      </c>
      <c r="AO93" s="59"/>
    </row>
    <row r="94" spans="1:53" ht="17">
      <c r="A94" t="s">
        <v>43</v>
      </c>
      <c r="B94" t="s">
        <v>464</v>
      </c>
      <c r="C94" t="s">
        <v>320</v>
      </c>
      <c r="D94" t="s">
        <v>321</v>
      </c>
      <c r="F94" s="4" t="s">
        <v>107</v>
      </c>
      <c r="G94" s="4" t="s">
        <v>107</v>
      </c>
      <c r="H94" s="4">
        <v>2</v>
      </c>
      <c r="I94" s="38" t="b">
        <v>0</v>
      </c>
      <c r="J94" s="12" t="s">
        <v>150</v>
      </c>
      <c r="K94" s="18" t="s">
        <v>169</v>
      </c>
      <c r="L94" s="12" t="s">
        <v>43</v>
      </c>
      <c r="M94" s="12">
        <v>1.4325E-3</v>
      </c>
      <c r="N94" s="12">
        <v>1.5737800000000001E-3</v>
      </c>
      <c r="O94" s="12">
        <v>3.6741999999999998E-4</v>
      </c>
      <c r="P94" s="12">
        <v>3.5389999999999998E-4</v>
      </c>
      <c r="Q94" s="12">
        <v>3.5786999999999999E-4</v>
      </c>
      <c r="R94" s="12">
        <v>1.0792E-3</v>
      </c>
      <c r="S94" s="12">
        <v>3.0062800000000001E-3</v>
      </c>
      <c r="T94" s="12">
        <v>7.2882000000000003E-4</v>
      </c>
      <c r="U94" s="12">
        <v>3.6739699999999999E-3</v>
      </c>
      <c r="V94" s="12">
        <v>4.0854799999999998E-3</v>
      </c>
      <c r="W94" s="12">
        <v>4.4027900000000002E-3</v>
      </c>
      <c r="X94" s="12">
        <v>8.4882699999999991E-3</v>
      </c>
      <c r="Y94" s="12">
        <v>1.2087959100000001</v>
      </c>
      <c r="Z94" s="12">
        <v>1.328009</v>
      </c>
      <c r="AA94" s="12">
        <v>0.31004451999999999</v>
      </c>
      <c r="AB94" s="12">
        <v>0.29863426999999998</v>
      </c>
      <c r="AC94" s="12">
        <v>0.30198624000000002</v>
      </c>
      <c r="AD94" s="12">
        <v>0.91066502999999999</v>
      </c>
      <c r="AE94" s="12">
        <v>2.5368049099999999</v>
      </c>
      <c r="AF94" s="12">
        <v>0.61500087999999997</v>
      </c>
      <c r="AG94" s="12">
        <v>3.1002205100000002</v>
      </c>
      <c r="AH94" s="12">
        <v>3.4474699499999999</v>
      </c>
      <c r="AI94" s="12">
        <v>3.71522139</v>
      </c>
      <c r="AJ94" s="12">
        <v>7.1626913400000003</v>
      </c>
      <c r="AK94" s="12">
        <v>843.83430799999996</v>
      </c>
      <c r="AL94" s="25">
        <f>MEDIAN(0.0405,0.0425,0.1,0.03875)</f>
        <v>4.1500000000000002E-2</v>
      </c>
      <c r="AM94">
        <v>12</v>
      </c>
      <c r="AN94" s="65">
        <v>3.7749999999999999E-2</v>
      </c>
      <c r="AO94" s="59"/>
      <c r="AP94">
        <v>3</v>
      </c>
      <c r="AQ94" t="s">
        <v>843</v>
      </c>
      <c r="AR94" t="s">
        <v>843</v>
      </c>
      <c r="AS94" s="4" t="s">
        <v>115</v>
      </c>
      <c r="AT94" s="4" t="s">
        <v>120</v>
      </c>
      <c r="AU94" s="4"/>
      <c r="AV94" s="4"/>
      <c r="AW94" s="4"/>
      <c r="AX94" s="4"/>
      <c r="AY94" s="4"/>
      <c r="AZ94" s="4"/>
    </row>
    <row r="95" spans="1:53">
      <c r="I95" s="38"/>
    </row>
    <row r="96" spans="1:53">
      <c r="I96" s="38"/>
    </row>
    <row r="97" spans="9:9">
      <c r="I97" s="38"/>
    </row>
    <row r="98" spans="9:9">
      <c r="I98" s="38"/>
    </row>
    <row r="99" spans="9:9">
      <c r="I99" s="38"/>
    </row>
    <row r="100" spans="9:9">
      <c r="I100" s="38"/>
    </row>
    <row r="101" spans="9:9">
      <c r="I101" s="38"/>
    </row>
    <row r="102" spans="9:9">
      <c r="I102" s="38"/>
    </row>
    <row r="103" spans="9:9">
      <c r="I103" s="38"/>
    </row>
    <row r="104" spans="9:9">
      <c r="I104" s="38"/>
    </row>
    <row r="105" spans="9:9">
      <c r="I105" s="38"/>
    </row>
    <row r="106" spans="9:9">
      <c r="I106" s="38"/>
    </row>
    <row r="107" spans="9:9">
      <c r="I107" s="38"/>
    </row>
    <row r="108" spans="9:9">
      <c r="I108" s="38"/>
    </row>
    <row r="109" spans="9:9">
      <c r="I109" s="38"/>
    </row>
    <row r="110" spans="9:9">
      <c r="I110" s="38"/>
    </row>
    <row r="111" spans="9:9">
      <c r="I111" s="38"/>
    </row>
    <row r="112" spans="9:9">
      <c r="I112" s="38"/>
    </row>
    <row r="113" spans="9:9">
      <c r="I113" s="38"/>
    </row>
    <row r="114" spans="9:9">
      <c r="I114" s="38"/>
    </row>
    <row r="115" spans="9:9">
      <c r="I115" s="38"/>
    </row>
    <row r="116" spans="9:9">
      <c r="I116" s="38"/>
    </row>
    <row r="117" spans="9:9">
      <c r="I117" s="38"/>
    </row>
    <row r="118" spans="9:9">
      <c r="I118" s="38"/>
    </row>
    <row r="119" spans="9:9">
      <c r="I119" s="38"/>
    </row>
    <row r="120" spans="9:9">
      <c r="I120" s="38"/>
    </row>
    <row r="121" spans="9:9">
      <c r="I121" s="38"/>
    </row>
    <row r="122" spans="9:9">
      <c r="I122" s="38"/>
    </row>
    <row r="123" spans="9:9">
      <c r="I123" s="38"/>
    </row>
    <row r="124" spans="9:9">
      <c r="I124" s="38"/>
    </row>
    <row r="125" spans="9:9">
      <c r="I125" s="38"/>
    </row>
    <row r="126" spans="9:9">
      <c r="I126" s="38"/>
    </row>
  </sheetData>
  <sortState xmlns:xlrd2="http://schemas.microsoft.com/office/spreadsheetml/2017/richdata2" ref="A1:BA133">
    <sortCondition descending="1" ref="AO1:AO13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27DED-0421-0941-B9B3-5F20F3D5AE18}">
  <dimension ref="A1:P86"/>
  <sheetViews>
    <sheetView zoomScale="120" zoomScaleNormal="120" workbookViewId="0">
      <pane xSplit="1" ySplit="1" topLeftCell="B2" activePane="bottomRight" state="frozen"/>
      <selection pane="topRight" activeCell="B1" sqref="B1"/>
      <selection pane="bottomLeft" activeCell="A2" sqref="A2"/>
      <selection pane="bottomRight" sqref="A1:A1048576"/>
    </sheetView>
  </sheetViews>
  <sheetFormatPr baseColWidth="10" defaultRowHeight="16"/>
  <cols>
    <col min="1" max="2" width="23.6640625" customWidth="1"/>
    <col min="9" max="9" width="14.33203125" customWidth="1"/>
    <col min="10" max="10" width="14.6640625" customWidth="1"/>
    <col min="11" max="11" width="13" customWidth="1"/>
  </cols>
  <sheetData>
    <row r="1" spans="1:16">
      <c r="A1" t="s">
        <v>108</v>
      </c>
      <c r="B1" t="s">
        <v>109</v>
      </c>
      <c r="C1" t="s">
        <v>0</v>
      </c>
      <c r="D1" t="s">
        <v>1</v>
      </c>
      <c r="E1" t="s">
        <v>48</v>
      </c>
      <c r="F1" t="s">
        <v>50</v>
      </c>
      <c r="G1" t="s">
        <v>49</v>
      </c>
      <c r="H1" t="s">
        <v>51</v>
      </c>
      <c r="I1" t="s">
        <v>125</v>
      </c>
      <c r="J1" t="s">
        <v>126</v>
      </c>
      <c r="K1" t="s">
        <v>127</v>
      </c>
      <c r="L1" t="s">
        <v>103</v>
      </c>
      <c r="M1" t="s">
        <v>104</v>
      </c>
      <c r="N1" t="s">
        <v>105</v>
      </c>
      <c r="O1" t="s">
        <v>106</v>
      </c>
      <c r="P1" t="s">
        <v>110</v>
      </c>
    </row>
    <row r="2" spans="1:16">
      <c r="A2" s="1" t="s">
        <v>33</v>
      </c>
      <c r="B2" s="1"/>
      <c r="C2" s="1">
        <v>7.0068142451258E-3</v>
      </c>
      <c r="D2" s="1">
        <v>-4.9608721398458302</v>
      </c>
      <c r="E2">
        <v>5</v>
      </c>
      <c r="G2">
        <v>6</v>
      </c>
      <c r="I2" s="2">
        <v>70</v>
      </c>
      <c r="J2" s="2">
        <v>70</v>
      </c>
      <c r="K2" s="2">
        <v>4</v>
      </c>
      <c r="L2" s="1" t="s">
        <v>114</v>
      </c>
      <c r="M2" s="1" t="s">
        <v>119</v>
      </c>
      <c r="N2" s="1"/>
      <c r="O2" s="1"/>
    </row>
    <row r="3" spans="1:16">
      <c r="A3" s="1" t="s">
        <v>36</v>
      </c>
      <c r="B3" s="1" t="s">
        <v>130</v>
      </c>
      <c r="C3" s="1">
        <v>5.83132821858538E-3</v>
      </c>
      <c r="D3" s="1">
        <v>-5.1445104797676304</v>
      </c>
      <c r="E3">
        <v>11.67</v>
      </c>
      <c r="G3">
        <v>3</v>
      </c>
      <c r="I3" s="4">
        <v>1.97</v>
      </c>
      <c r="J3" s="4">
        <v>4.0599999999999996</v>
      </c>
      <c r="K3" s="4">
        <v>2</v>
      </c>
      <c r="L3" s="4" t="s">
        <v>115</v>
      </c>
      <c r="M3" s="4" t="s">
        <v>120</v>
      </c>
      <c r="N3" s="4"/>
      <c r="O3" s="4"/>
    </row>
    <row r="4" spans="1:16">
      <c r="A4" s="1" t="s">
        <v>12</v>
      </c>
      <c r="B4" s="1"/>
      <c r="C4" s="1">
        <v>4.8879597906457996E-3</v>
      </c>
      <c r="D4" s="1">
        <v>-5.32098028328297</v>
      </c>
      <c r="E4">
        <v>3.67</v>
      </c>
      <c r="G4">
        <v>8</v>
      </c>
      <c r="I4" s="4">
        <v>3.78</v>
      </c>
      <c r="J4" s="4">
        <v>0</v>
      </c>
      <c r="K4" s="4">
        <v>2</v>
      </c>
      <c r="L4" s="3" t="s">
        <v>116</v>
      </c>
      <c r="M4" s="3" t="s">
        <v>118</v>
      </c>
      <c r="N4" s="3"/>
      <c r="O4" s="3"/>
    </row>
    <row r="5" spans="1:16">
      <c r="A5" s="1" t="s">
        <v>43</v>
      </c>
      <c r="B5" s="1"/>
      <c r="C5" s="1">
        <v>4.8483374888962597E-3</v>
      </c>
      <c r="D5" s="1">
        <v>-5.3291194185918096</v>
      </c>
      <c r="E5">
        <v>12</v>
      </c>
      <c r="G5">
        <v>3</v>
      </c>
      <c r="I5" s="4" t="s">
        <v>107</v>
      </c>
      <c r="J5" s="4" t="s">
        <v>107</v>
      </c>
      <c r="K5" s="4">
        <v>2</v>
      </c>
      <c r="L5" s="4" t="s">
        <v>115</v>
      </c>
      <c r="M5" s="4" t="s">
        <v>120</v>
      </c>
      <c r="N5" s="4"/>
      <c r="O5" s="4"/>
    </row>
    <row r="6" spans="1:16">
      <c r="A6" s="1" t="s">
        <v>30</v>
      </c>
      <c r="B6" s="1"/>
      <c r="C6" s="1">
        <v>4.27875319331517E-3</v>
      </c>
      <c r="D6" s="1">
        <v>-5.45409362180051</v>
      </c>
      <c r="E6">
        <v>5.33</v>
      </c>
      <c r="G6">
        <v>6</v>
      </c>
      <c r="I6" s="4">
        <v>3.27</v>
      </c>
      <c r="J6" s="4">
        <v>20</v>
      </c>
      <c r="K6" s="4">
        <v>2</v>
      </c>
      <c r="L6" s="4" t="s">
        <v>115</v>
      </c>
      <c r="M6" s="4" t="s">
        <v>121</v>
      </c>
      <c r="N6" s="4"/>
      <c r="O6" s="4"/>
    </row>
    <row r="7" spans="1:16">
      <c r="A7" s="1" t="s">
        <v>40</v>
      </c>
      <c r="B7" s="1"/>
      <c r="C7" s="1">
        <v>4.2744025010336703E-3</v>
      </c>
      <c r="D7" s="1">
        <v>-5.4551109522016503</v>
      </c>
      <c r="E7">
        <v>9.33</v>
      </c>
      <c r="G7">
        <v>5</v>
      </c>
      <c r="I7" s="4">
        <v>9.7100000000000009</v>
      </c>
      <c r="J7" s="4">
        <v>19.420000000000002</v>
      </c>
      <c r="K7" s="4">
        <v>2</v>
      </c>
      <c r="L7" s="4" t="s">
        <v>115</v>
      </c>
      <c r="M7" s="4" t="s">
        <v>120</v>
      </c>
      <c r="N7" s="4"/>
      <c r="O7" s="4"/>
    </row>
    <row r="8" spans="1:16">
      <c r="A8" s="1" t="s">
        <v>58</v>
      </c>
      <c r="B8" s="1" t="s">
        <v>44</v>
      </c>
      <c r="C8" s="1">
        <v>4.2231630955392504E-3</v>
      </c>
      <c r="D8" s="1">
        <v>-5.4671708829995698</v>
      </c>
      <c r="E8">
        <v>5</v>
      </c>
      <c r="G8">
        <v>6</v>
      </c>
      <c r="I8" s="5">
        <v>0.04</v>
      </c>
      <c r="J8" s="5">
        <v>0.13</v>
      </c>
      <c r="K8" s="5">
        <v>1</v>
      </c>
      <c r="L8" s="3" t="s">
        <v>115</v>
      </c>
      <c r="M8" s="3" t="s">
        <v>118</v>
      </c>
      <c r="N8" s="3"/>
      <c r="O8" s="3"/>
    </row>
    <row r="9" spans="1:16">
      <c r="A9" s="1" t="s">
        <v>59</v>
      </c>
      <c r="B9" s="1" t="s">
        <v>44</v>
      </c>
      <c r="C9" s="1">
        <v>4.2231630955392504E-3</v>
      </c>
      <c r="D9" s="1">
        <v>-5.4671708829995698</v>
      </c>
      <c r="E9">
        <v>5</v>
      </c>
      <c r="G9">
        <v>6</v>
      </c>
      <c r="I9" s="3">
        <v>24.5</v>
      </c>
      <c r="J9" s="3">
        <v>35</v>
      </c>
      <c r="K9" s="3">
        <v>3</v>
      </c>
      <c r="L9" s="3" t="s">
        <v>116</v>
      </c>
      <c r="M9" s="3" t="s">
        <v>118</v>
      </c>
      <c r="N9" s="3"/>
      <c r="O9" s="3"/>
    </row>
    <row r="10" spans="1:16">
      <c r="A10" s="1" t="s">
        <v>60</v>
      </c>
      <c r="B10" s="1" t="s">
        <v>44</v>
      </c>
      <c r="C10" s="1">
        <v>4.2231630955392504E-3</v>
      </c>
      <c r="D10" s="1">
        <v>-5.4671708829995698</v>
      </c>
      <c r="E10">
        <v>5.33</v>
      </c>
      <c r="G10">
        <v>6</v>
      </c>
      <c r="I10" s="5" t="s">
        <v>107</v>
      </c>
      <c r="J10" s="5" t="s">
        <v>107</v>
      </c>
      <c r="K10" s="5">
        <v>1</v>
      </c>
      <c r="L10" s="3" t="s">
        <v>116</v>
      </c>
      <c r="M10" s="3" t="s">
        <v>118</v>
      </c>
      <c r="N10" s="3"/>
      <c r="O10" s="3"/>
    </row>
    <row r="11" spans="1:16">
      <c r="A11" s="1" t="s">
        <v>37</v>
      </c>
      <c r="B11" s="1"/>
      <c r="C11" s="1">
        <v>3.9136863823362898E-3</v>
      </c>
      <c r="D11" s="1">
        <v>-5.5432755403682501</v>
      </c>
      <c r="E11">
        <v>3.67</v>
      </c>
      <c r="G11">
        <v>8</v>
      </c>
      <c r="I11" s="4">
        <v>3.3</v>
      </c>
      <c r="J11" s="4">
        <v>4.75</v>
      </c>
      <c r="K11" s="4">
        <v>2</v>
      </c>
      <c r="L11" s="3" t="s">
        <v>115</v>
      </c>
      <c r="M11" s="3" t="s">
        <v>118</v>
      </c>
      <c r="N11" s="3"/>
      <c r="O11" s="3"/>
    </row>
    <row r="12" spans="1:16">
      <c r="A12" s="1" t="s">
        <v>7</v>
      </c>
      <c r="B12" s="1"/>
      <c r="C12" s="1">
        <v>3.76012045732806E-3</v>
      </c>
      <c r="D12" s="1">
        <v>-5.5833042855700699</v>
      </c>
      <c r="E12">
        <v>9.33</v>
      </c>
      <c r="G12">
        <v>5</v>
      </c>
      <c r="I12" s="2">
        <v>75.95</v>
      </c>
      <c r="J12" s="2">
        <v>100</v>
      </c>
      <c r="K12" s="2">
        <v>4</v>
      </c>
      <c r="L12" s="4" t="s">
        <v>115</v>
      </c>
      <c r="M12" s="4" t="s">
        <v>121</v>
      </c>
      <c r="N12" s="4"/>
      <c r="O12" s="4"/>
    </row>
    <row r="13" spans="1:16">
      <c r="A13" s="1" t="s">
        <v>10</v>
      </c>
      <c r="B13" s="1"/>
      <c r="C13" s="1">
        <v>3.4618726265316E-3</v>
      </c>
      <c r="D13" s="1">
        <v>-5.6659456147791296</v>
      </c>
      <c r="E13">
        <v>5</v>
      </c>
      <c r="G13">
        <v>6</v>
      </c>
      <c r="I13" s="4" t="s">
        <v>107</v>
      </c>
      <c r="J13" s="4" t="s">
        <v>107</v>
      </c>
      <c r="K13" s="4">
        <v>2</v>
      </c>
      <c r="L13" s="1" t="s">
        <v>114</v>
      </c>
      <c r="M13" s="1" t="s">
        <v>120</v>
      </c>
      <c r="N13" s="1"/>
      <c r="O13" s="1"/>
    </row>
    <row r="14" spans="1:16">
      <c r="A14" s="1" t="s">
        <v>4</v>
      </c>
      <c r="B14" s="1"/>
      <c r="C14" s="1">
        <v>3.0386360817988099E-3</v>
      </c>
      <c r="D14" s="1">
        <v>-5.7963465215438301</v>
      </c>
      <c r="E14">
        <v>8</v>
      </c>
      <c r="G14">
        <v>6</v>
      </c>
      <c r="I14" s="3">
        <v>18.329999999999998</v>
      </c>
      <c r="J14" s="3">
        <v>83.33</v>
      </c>
      <c r="K14" s="3">
        <v>3</v>
      </c>
      <c r="L14" s="4" t="s">
        <v>116</v>
      </c>
      <c r="M14" s="4" t="s">
        <v>121</v>
      </c>
      <c r="N14" s="4"/>
      <c r="O14" s="4"/>
    </row>
    <row r="15" spans="1:16">
      <c r="A15" s="2" t="s">
        <v>13</v>
      </c>
      <c r="B15" s="2"/>
      <c r="C15" s="2">
        <v>3.0185768853751402E-3</v>
      </c>
      <c r="D15" s="2">
        <v>-5.8029697886673404</v>
      </c>
      <c r="E15">
        <v>9.33</v>
      </c>
      <c r="G15">
        <v>4</v>
      </c>
      <c r="I15" s="3">
        <v>24.19</v>
      </c>
      <c r="J15" s="3">
        <v>48.39</v>
      </c>
      <c r="K15" s="3">
        <v>3</v>
      </c>
      <c r="L15" s="3" t="s">
        <v>115</v>
      </c>
      <c r="M15" s="3" t="s">
        <v>118</v>
      </c>
      <c r="N15" s="3"/>
      <c r="O15" s="3"/>
    </row>
    <row r="16" spans="1:16">
      <c r="A16" s="2" t="s">
        <v>3</v>
      </c>
      <c r="B16" s="2"/>
      <c r="C16" s="2">
        <v>2.5075096218130899E-3</v>
      </c>
      <c r="D16" s="2">
        <v>-5.9884652009219499</v>
      </c>
      <c r="E16">
        <v>5.67</v>
      </c>
      <c r="G16">
        <v>7</v>
      </c>
      <c r="I16" s="1">
        <v>68.42</v>
      </c>
      <c r="J16" s="1">
        <v>100</v>
      </c>
      <c r="K16" s="1">
        <v>5</v>
      </c>
      <c r="L16" s="1" t="s">
        <v>117</v>
      </c>
      <c r="M16" s="1" t="s">
        <v>118</v>
      </c>
      <c r="N16" s="1"/>
      <c r="O16" s="1"/>
    </row>
    <row r="17" spans="1:16">
      <c r="A17" s="2" t="s">
        <v>63</v>
      </c>
      <c r="B17" s="2" t="s">
        <v>23</v>
      </c>
      <c r="C17" s="2">
        <v>2.3136207104633801E-3</v>
      </c>
      <c r="D17" s="2">
        <v>-6.0689415744219</v>
      </c>
      <c r="E17">
        <v>9.67</v>
      </c>
      <c r="G17">
        <v>4</v>
      </c>
      <c r="I17" s="4">
        <v>7.23</v>
      </c>
      <c r="J17" s="4">
        <v>0</v>
      </c>
      <c r="K17" s="4">
        <v>2</v>
      </c>
      <c r="L17" s="3" t="s">
        <v>115</v>
      </c>
      <c r="M17" s="3" t="s">
        <v>118</v>
      </c>
      <c r="N17" s="3"/>
      <c r="O17" s="3"/>
    </row>
    <row r="18" spans="1:16">
      <c r="A18" s="2" t="s">
        <v>64</v>
      </c>
      <c r="B18" s="2" t="s">
        <v>23</v>
      </c>
      <c r="C18" s="2">
        <v>2.3136207104633801E-3</v>
      </c>
      <c r="D18" s="2">
        <v>-6.0689415744219</v>
      </c>
      <c r="E18">
        <v>9.33</v>
      </c>
      <c r="G18">
        <v>4</v>
      </c>
      <c r="I18" s="4">
        <v>15</v>
      </c>
      <c r="J18" s="4">
        <v>15</v>
      </c>
      <c r="K18" s="4">
        <v>2</v>
      </c>
      <c r="L18" s="4" t="s">
        <v>115</v>
      </c>
      <c r="M18" s="4" t="s">
        <v>120</v>
      </c>
      <c r="N18" s="4"/>
      <c r="O18" s="4"/>
    </row>
    <row r="19" spans="1:16">
      <c r="A19" s="2" t="s">
        <v>65</v>
      </c>
      <c r="B19" s="2" t="s">
        <v>19</v>
      </c>
      <c r="C19" s="2">
        <v>1.8901538383217201E-3</v>
      </c>
      <c r="D19" s="2">
        <v>-6.2710970572856404</v>
      </c>
      <c r="E19">
        <v>11</v>
      </c>
      <c r="G19">
        <v>8</v>
      </c>
      <c r="I19" s="5">
        <v>0.26</v>
      </c>
      <c r="J19" s="5">
        <v>0.44</v>
      </c>
      <c r="K19" s="5">
        <v>1</v>
      </c>
      <c r="L19" s="4" t="s">
        <v>115</v>
      </c>
      <c r="M19" s="4" t="s">
        <v>122</v>
      </c>
      <c r="N19" s="4"/>
      <c r="O19" s="4"/>
    </row>
    <row r="20" spans="1:16">
      <c r="A20" s="2" t="s">
        <v>66</v>
      </c>
      <c r="B20" s="2" t="s">
        <v>19</v>
      </c>
      <c r="C20" s="2">
        <v>1.8901538383217201E-3</v>
      </c>
      <c r="D20" s="2">
        <v>-6.2710970572856404</v>
      </c>
      <c r="E20">
        <v>11</v>
      </c>
      <c r="G20">
        <v>8</v>
      </c>
      <c r="I20" s="4">
        <v>7.13</v>
      </c>
      <c r="J20" s="4">
        <v>11.88</v>
      </c>
      <c r="K20" s="4">
        <v>2</v>
      </c>
      <c r="L20" s="3" t="s">
        <v>115</v>
      </c>
      <c r="M20" s="3" t="s">
        <v>118</v>
      </c>
      <c r="N20" s="3"/>
      <c r="O20" s="3"/>
    </row>
    <row r="21" spans="1:16">
      <c r="A21" s="2" t="s">
        <v>56</v>
      </c>
      <c r="B21" s="2" t="s">
        <v>34</v>
      </c>
      <c r="C21" s="2">
        <v>1.8671656832252299E-3</v>
      </c>
      <c r="D21" s="2">
        <v>-6.2833336753362898</v>
      </c>
      <c r="E21">
        <v>6.33</v>
      </c>
      <c r="G21">
        <v>5</v>
      </c>
      <c r="I21" s="2">
        <v>68.52</v>
      </c>
      <c r="J21" s="2">
        <v>68.52</v>
      </c>
      <c r="K21" s="2">
        <v>4</v>
      </c>
      <c r="L21" s="3" t="s">
        <v>115</v>
      </c>
      <c r="M21" s="3" t="s">
        <v>118</v>
      </c>
      <c r="N21" s="3"/>
      <c r="O21" s="3"/>
    </row>
    <row r="22" spans="1:16">
      <c r="A22" s="2" t="s">
        <v>57</v>
      </c>
      <c r="B22" s="2" t="s">
        <v>34</v>
      </c>
      <c r="C22" s="2">
        <v>1.8671656832252299E-3</v>
      </c>
      <c r="D22" s="2">
        <v>-6.2833336753362898</v>
      </c>
      <c r="E22">
        <v>7</v>
      </c>
      <c r="G22">
        <v>5</v>
      </c>
      <c r="I22" s="2">
        <v>59.68</v>
      </c>
      <c r="J22" s="2">
        <v>80.650000000000006</v>
      </c>
      <c r="K22" s="2">
        <v>4</v>
      </c>
      <c r="L22" s="4" t="s">
        <v>115</v>
      </c>
      <c r="M22" s="4" t="s">
        <v>122</v>
      </c>
      <c r="N22" s="4"/>
      <c r="O22" s="4"/>
    </row>
    <row r="23" spans="1:16">
      <c r="A23" s="2" t="s">
        <v>15</v>
      </c>
      <c r="B23" s="2" t="s">
        <v>132</v>
      </c>
      <c r="C23" s="2">
        <v>1.83499585329349E-3</v>
      </c>
      <c r="D23" s="2">
        <v>-6.30071305726372</v>
      </c>
      <c r="E23">
        <v>3.33</v>
      </c>
      <c r="G23">
        <v>9</v>
      </c>
      <c r="I23" s="3">
        <v>29.44</v>
      </c>
      <c r="J23" s="3">
        <v>35.200000000000003</v>
      </c>
      <c r="K23" s="3">
        <v>3</v>
      </c>
      <c r="L23" s="4" t="s">
        <v>115</v>
      </c>
      <c r="M23" s="4" t="s">
        <v>120</v>
      </c>
      <c r="N23" s="4"/>
      <c r="O23" s="4"/>
    </row>
    <row r="24" spans="1:16">
      <c r="A24" s="2" t="s">
        <v>6</v>
      </c>
      <c r="B24" s="2"/>
      <c r="C24" s="2">
        <v>1.6572541932076499E-3</v>
      </c>
      <c r="D24" s="2">
        <v>-6.4025931466256401</v>
      </c>
      <c r="E24">
        <v>5.67</v>
      </c>
      <c r="G24">
        <v>6</v>
      </c>
      <c r="I24" s="5">
        <v>7.0000000000000007E-2</v>
      </c>
      <c r="J24" s="5">
        <v>0.51</v>
      </c>
      <c r="K24" s="5">
        <v>1</v>
      </c>
      <c r="L24" s="3" t="s">
        <v>115</v>
      </c>
      <c r="M24" s="3" t="s">
        <v>118</v>
      </c>
      <c r="N24" s="3"/>
      <c r="O24" s="3"/>
    </row>
    <row r="25" spans="1:16">
      <c r="A25" s="2" t="s">
        <v>70</v>
      </c>
      <c r="B25" s="2" t="s">
        <v>41</v>
      </c>
      <c r="C25" s="2">
        <v>1.6051651075413499E-3</v>
      </c>
      <c r="D25" s="2">
        <v>-6.4345286569487197</v>
      </c>
      <c r="E25">
        <v>3.67</v>
      </c>
      <c r="G25">
        <v>9</v>
      </c>
      <c r="I25" s="4">
        <v>11.73</v>
      </c>
      <c r="J25" s="4">
        <v>23.33</v>
      </c>
      <c r="K25" s="4">
        <v>2</v>
      </c>
      <c r="L25" s="1" t="s">
        <v>114</v>
      </c>
      <c r="M25" s="1" t="s">
        <v>118</v>
      </c>
      <c r="N25" s="1"/>
      <c r="O25" s="1" t="s">
        <v>124</v>
      </c>
      <c r="P25" s="1" t="s">
        <v>129</v>
      </c>
    </row>
    <row r="26" spans="1:16">
      <c r="A26" s="2" t="s">
        <v>71</v>
      </c>
      <c r="B26" s="2" t="s">
        <v>41</v>
      </c>
      <c r="C26" s="2">
        <v>1.6051651075413499E-3</v>
      </c>
      <c r="D26" s="2">
        <v>-6.4345286569487197</v>
      </c>
      <c r="E26">
        <v>3.67</v>
      </c>
      <c r="G26">
        <v>9</v>
      </c>
      <c r="H26" s="7"/>
      <c r="K26" t="s">
        <v>128</v>
      </c>
      <c r="L26" s="1" t="s">
        <v>117</v>
      </c>
      <c r="M26" s="1" t="s">
        <v>118</v>
      </c>
      <c r="N26" s="1"/>
      <c r="O26" s="1" t="s">
        <v>124</v>
      </c>
      <c r="P26" t="s">
        <v>112</v>
      </c>
    </row>
    <row r="27" spans="1:16">
      <c r="A27" s="2" t="s">
        <v>72</v>
      </c>
      <c r="B27" s="2" t="s">
        <v>41</v>
      </c>
      <c r="C27" s="2">
        <v>1.6051651075413499E-3</v>
      </c>
      <c r="D27" s="2">
        <v>-6.4345286569487197</v>
      </c>
      <c r="E27">
        <v>3.67</v>
      </c>
      <c r="G27">
        <v>9</v>
      </c>
      <c r="H27" s="7"/>
      <c r="I27" s="4" t="s">
        <v>107</v>
      </c>
      <c r="J27" s="4" t="s">
        <v>107</v>
      </c>
      <c r="K27" s="4">
        <v>2</v>
      </c>
      <c r="L27" s="1" t="s">
        <v>114</v>
      </c>
      <c r="M27" s="1" t="s">
        <v>118</v>
      </c>
      <c r="N27" s="1"/>
      <c r="O27" s="1"/>
    </row>
    <row r="28" spans="1:16">
      <c r="A28" s="2" t="s">
        <v>68</v>
      </c>
      <c r="B28" s="2" t="s">
        <v>47</v>
      </c>
      <c r="C28" s="2">
        <v>1.58020657437483E-3</v>
      </c>
      <c r="D28" s="2">
        <v>-6.4501996972142104</v>
      </c>
      <c r="E28">
        <v>9</v>
      </c>
      <c r="G28">
        <v>4</v>
      </c>
      <c r="I28" s="2">
        <v>52.28</v>
      </c>
      <c r="J28" s="2">
        <v>78.63</v>
      </c>
      <c r="K28" s="2">
        <v>4</v>
      </c>
      <c r="L28" s="4" t="s">
        <v>115</v>
      </c>
      <c r="M28" s="4" t="s">
        <v>121</v>
      </c>
      <c r="N28" s="4"/>
      <c r="O28" s="4"/>
    </row>
    <row r="29" spans="1:16">
      <c r="A29" s="2" t="s">
        <v>69</v>
      </c>
      <c r="B29" s="2" t="s">
        <v>47</v>
      </c>
      <c r="C29" s="2">
        <v>1.58020657437483E-3</v>
      </c>
      <c r="D29" s="2">
        <v>-6.4501996972142104</v>
      </c>
      <c r="E29">
        <v>9</v>
      </c>
      <c r="G29">
        <v>4</v>
      </c>
      <c r="I29" s="4">
        <v>13.78</v>
      </c>
      <c r="J29" s="4">
        <v>20.65</v>
      </c>
      <c r="K29" s="4">
        <v>2</v>
      </c>
      <c r="L29" s="4" t="s">
        <v>115</v>
      </c>
      <c r="M29" s="4" t="s">
        <v>121</v>
      </c>
      <c r="N29" s="4"/>
      <c r="O29" s="4"/>
    </row>
    <row r="30" spans="1:16">
      <c r="A30" s="2" t="s">
        <v>5</v>
      </c>
      <c r="B30" s="2"/>
      <c r="C30" s="2">
        <v>1.5542510980278499E-3</v>
      </c>
      <c r="D30" s="2">
        <v>-6.4667614583470998</v>
      </c>
      <c r="E30">
        <v>9</v>
      </c>
      <c r="G30">
        <v>5</v>
      </c>
      <c r="I30" s="4">
        <v>5.71</v>
      </c>
      <c r="J30" s="4">
        <v>9.7100000000000009</v>
      </c>
      <c r="K30" s="4">
        <v>2</v>
      </c>
      <c r="L30" s="1" t="s">
        <v>114</v>
      </c>
      <c r="M30" s="1" t="s">
        <v>118</v>
      </c>
      <c r="N30" s="1"/>
      <c r="O30" s="1"/>
    </row>
    <row r="31" spans="1:16">
      <c r="A31" s="2" t="s">
        <v>61</v>
      </c>
      <c r="B31" s="2" t="s">
        <v>131</v>
      </c>
      <c r="C31" s="2">
        <v>1.4548692741336801E-3</v>
      </c>
      <c r="D31" s="2">
        <v>-6.5328392283513104</v>
      </c>
      <c r="E31">
        <v>12.33</v>
      </c>
      <c r="G31">
        <v>3</v>
      </c>
      <c r="I31" s="5">
        <v>0.06</v>
      </c>
      <c r="J31" s="5">
        <v>0.13</v>
      </c>
      <c r="K31" s="5">
        <v>1</v>
      </c>
      <c r="L31" s="4" t="s">
        <v>115</v>
      </c>
      <c r="M31" s="4" t="s">
        <v>120</v>
      </c>
      <c r="N31" s="4"/>
      <c r="O31" s="4"/>
    </row>
    <row r="32" spans="1:16">
      <c r="A32" s="2" t="s">
        <v>62</v>
      </c>
      <c r="B32" s="2" t="s">
        <v>131</v>
      </c>
      <c r="C32" s="2">
        <v>1.4548692741336801E-3</v>
      </c>
      <c r="D32" s="2">
        <v>-6.5328392283513104</v>
      </c>
      <c r="E32">
        <v>12.33</v>
      </c>
      <c r="G32">
        <v>3</v>
      </c>
      <c r="I32" s="5" t="s">
        <v>107</v>
      </c>
      <c r="J32" s="5" t="s">
        <v>107</v>
      </c>
      <c r="K32" s="5">
        <v>1</v>
      </c>
      <c r="L32" s="4" t="s">
        <v>115</v>
      </c>
      <c r="M32" s="4" t="s">
        <v>120</v>
      </c>
      <c r="N32" s="4"/>
      <c r="O32" s="4"/>
    </row>
    <row r="33" spans="1:15">
      <c r="A33" s="3" t="s">
        <v>35</v>
      </c>
      <c r="B33" s="3"/>
      <c r="C33" s="3">
        <v>1.28152343752555E-3</v>
      </c>
      <c r="D33" s="3">
        <v>-6.65970572319313</v>
      </c>
      <c r="E33">
        <v>3</v>
      </c>
      <c r="G33">
        <v>8</v>
      </c>
      <c r="I33" s="4">
        <v>3.26</v>
      </c>
      <c r="J33" s="4">
        <v>4.6500000000000004</v>
      </c>
      <c r="K33" s="4">
        <v>2</v>
      </c>
      <c r="L33" s="4" t="s">
        <v>115</v>
      </c>
      <c r="M33" s="4" t="s">
        <v>120</v>
      </c>
      <c r="N33" s="4"/>
      <c r="O33" s="4"/>
    </row>
    <row r="34" spans="1:15">
      <c r="A34" s="3" t="s">
        <v>73</v>
      </c>
      <c r="B34" s="3" t="s">
        <v>38</v>
      </c>
      <c r="C34" s="3">
        <v>1.16976926777744E-3</v>
      </c>
      <c r="D34" s="3">
        <v>-6.7509487566481603</v>
      </c>
      <c r="E34">
        <v>10</v>
      </c>
      <c r="G34">
        <v>8</v>
      </c>
      <c r="I34" s="5">
        <v>0.14000000000000001</v>
      </c>
      <c r="J34" s="5">
        <v>5.41</v>
      </c>
      <c r="K34" s="5">
        <v>1</v>
      </c>
      <c r="L34" s="4" t="s">
        <v>115</v>
      </c>
      <c r="M34" s="4" t="s">
        <v>120</v>
      </c>
      <c r="N34" s="4"/>
      <c r="O34" s="4"/>
    </row>
    <row r="35" spans="1:15">
      <c r="A35" s="3" t="s">
        <v>74</v>
      </c>
      <c r="B35" s="3" t="s">
        <v>38</v>
      </c>
      <c r="C35" s="3">
        <v>1.16976926777744E-3</v>
      </c>
      <c r="D35" s="3">
        <v>-6.7509487566481603</v>
      </c>
      <c r="E35">
        <v>10.33</v>
      </c>
      <c r="G35">
        <v>9</v>
      </c>
      <c r="I35" s="3">
        <v>1.42</v>
      </c>
      <c r="J35" s="3">
        <v>70.92</v>
      </c>
      <c r="K35" s="3">
        <v>3</v>
      </c>
      <c r="L35" s="4" t="s">
        <v>116</v>
      </c>
      <c r="M35" s="4" t="s">
        <v>120</v>
      </c>
      <c r="N35" s="4"/>
      <c r="O35" s="4"/>
    </row>
    <row r="36" spans="1:15">
      <c r="A36" s="3" t="s">
        <v>54</v>
      </c>
      <c r="B36" s="3" t="s">
        <v>135</v>
      </c>
      <c r="C36" s="3">
        <v>1.13501345715316E-3</v>
      </c>
      <c r="D36" s="3">
        <v>-6.7811107715964498</v>
      </c>
      <c r="E36">
        <v>3.67</v>
      </c>
      <c r="G36">
        <v>9</v>
      </c>
      <c r="I36" s="3">
        <v>0</v>
      </c>
      <c r="J36" s="3">
        <v>37.549999999999997</v>
      </c>
      <c r="K36" s="3">
        <v>3</v>
      </c>
      <c r="L36" s="4" t="s">
        <v>115</v>
      </c>
      <c r="M36" s="4" t="s">
        <v>121</v>
      </c>
      <c r="N36" s="4"/>
      <c r="O36" s="4"/>
    </row>
    <row r="37" spans="1:15">
      <c r="A37" s="3" t="s">
        <v>55</v>
      </c>
      <c r="B37" s="3" t="s">
        <v>135</v>
      </c>
      <c r="C37" s="3">
        <v>1.13501345715316E-3</v>
      </c>
      <c r="D37" s="3">
        <v>-6.7811107715964498</v>
      </c>
      <c r="E37">
        <v>3.33</v>
      </c>
      <c r="G37">
        <v>9</v>
      </c>
      <c r="I37" s="4">
        <v>2</v>
      </c>
      <c r="J37" s="4">
        <v>3</v>
      </c>
      <c r="K37" s="4">
        <v>2</v>
      </c>
      <c r="L37" s="3" t="s">
        <v>116</v>
      </c>
      <c r="M37" s="3" t="s">
        <v>118</v>
      </c>
      <c r="N37" s="3"/>
      <c r="O37" s="3"/>
    </row>
    <row r="38" spans="1:15">
      <c r="A38" s="3" t="s">
        <v>11</v>
      </c>
      <c r="B38" s="3"/>
      <c r="C38" s="3">
        <v>9.6437966610112003E-4</v>
      </c>
      <c r="D38" s="3">
        <v>-6.9440254963868799</v>
      </c>
      <c r="E38">
        <v>5</v>
      </c>
      <c r="G38">
        <v>7</v>
      </c>
      <c r="I38" s="4">
        <v>9.76</v>
      </c>
      <c r="J38" s="4">
        <v>14.63</v>
      </c>
      <c r="K38" s="4">
        <v>2</v>
      </c>
      <c r="L38" s="4" t="s">
        <v>116</v>
      </c>
      <c r="M38" s="4" t="s">
        <v>120</v>
      </c>
      <c r="N38" s="4"/>
      <c r="O38" s="4"/>
    </row>
    <row r="39" spans="1:15">
      <c r="A39" s="3" t="s">
        <v>9</v>
      </c>
      <c r="B39" s="3"/>
      <c r="C39" s="3">
        <v>8.7063724519322104E-4</v>
      </c>
      <c r="D39" s="3">
        <v>-7.0462851486984199</v>
      </c>
      <c r="E39">
        <v>11.67</v>
      </c>
      <c r="G39">
        <v>5</v>
      </c>
      <c r="I39" s="3">
        <v>47.12</v>
      </c>
      <c r="J39" s="3">
        <v>70.680000000000007</v>
      </c>
      <c r="K39" s="3">
        <v>3</v>
      </c>
      <c r="L39" s="4" t="s">
        <v>115</v>
      </c>
      <c r="M39" s="4" t="s">
        <v>121</v>
      </c>
      <c r="N39" s="4"/>
      <c r="O39" s="4"/>
    </row>
    <row r="40" spans="1:15">
      <c r="A40" s="3" t="s">
        <v>39</v>
      </c>
      <c r="B40" s="3" t="s">
        <v>133</v>
      </c>
      <c r="C40" s="3">
        <v>7.9932794856141004E-4</v>
      </c>
      <c r="D40" s="3">
        <v>-7.1317392476463404</v>
      </c>
      <c r="E40">
        <v>5.33</v>
      </c>
      <c r="G40">
        <v>9</v>
      </c>
      <c r="I40" s="4">
        <v>2.4900000000000002</v>
      </c>
      <c r="J40" s="4">
        <v>4.2</v>
      </c>
      <c r="K40" s="4">
        <v>2</v>
      </c>
      <c r="L40" s="3" t="s">
        <v>115</v>
      </c>
      <c r="M40" s="3" t="s">
        <v>118</v>
      </c>
      <c r="N40" s="3"/>
      <c r="O40" s="3"/>
    </row>
    <row r="41" spans="1:15">
      <c r="A41" s="3" t="s">
        <v>20</v>
      </c>
      <c r="B41" s="3" t="s">
        <v>134</v>
      </c>
      <c r="C41" s="3">
        <v>7.6433120760796103E-4</v>
      </c>
      <c r="D41" s="3">
        <v>-7.1765093449279798</v>
      </c>
      <c r="E41">
        <v>8.33</v>
      </c>
      <c r="G41">
        <v>5</v>
      </c>
      <c r="I41" s="4">
        <v>2.46</v>
      </c>
      <c r="J41" s="4">
        <v>2.65</v>
      </c>
      <c r="K41" s="4">
        <v>2</v>
      </c>
      <c r="L41" s="4" t="s">
        <v>115</v>
      </c>
      <c r="M41" s="4" t="s">
        <v>121</v>
      </c>
      <c r="N41" s="4"/>
      <c r="O41" s="4"/>
    </row>
    <row r="42" spans="1:15">
      <c r="A42" s="3" t="s">
        <v>45</v>
      </c>
      <c r="B42" s="3"/>
      <c r="C42" s="3">
        <v>7.5658863632685599E-4</v>
      </c>
      <c r="D42" s="3">
        <v>-7.1866908652716699</v>
      </c>
      <c r="E42">
        <v>3</v>
      </c>
      <c r="G42">
        <v>8</v>
      </c>
      <c r="I42" s="4">
        <v>0.01</v>
      </c>
      <c r="J42" s="4">
        <v>0.01</v>
      </c>
      <c r="K42" s="4">
        <v>2</v>
      </c>
      <c r="L42" s="4" t="s">
        <v>115</v>
      </c>
      <c r="M42" s="4" t="s">
        <v>120</v>
      </c>
      <c r="N42" s="4"/>
      <c r="O42" s="4"/>
    </row>
    <row r="43" spans="1:15">
      <c r="A43" s="3" t="s">
        <v>14</v>
      </c>
      <c r="B43" s="3"/>
      <c r="C43" s="3">
        <v>7.5348396659840797E-4</v>
      </c>
      <c r="D43" s="3">
        <v>-7.1908028186929203</v>
      </c>
      <c r="E43">
        <v>11</v>
      </c>
      <c r="G43">
        <v>8</v>
      </c>
      <c r="I43" s="4">
        <v>7.83</v>
      </c>
      <c r="J43" s="4">
        <v>11.75</v>
      </c>
      <c r="K43" s="4">
        <v>2</v>
      </c>
      <c r="L43" s="4" t="s">
        <v>115</v>
      </c>
      <c r="M43" s="4" t="s">
        <v>121</v>
      </c>
      <c r="N43" s="4"/>
      <c r="O43" s="4"/>
    </row>
    <row r="44" spans="1:15">
      <c r="A44" s="3" t="s">
        <v>32</v>
      </c>
      <c r="B44" s="3" t="s">
        <v>136</v>
      </c>
      <c r="C44" s="3">
        <v>7.0543052782386301E-4</v>
      </c>
      <c r="D44" s="3">
        <v>-7.2567022637754501</v>
      </c>
      <c r="E44">
        <v>7.67</v>
      </c>
      <c r="G44">
        <v>5</v>
      </c>
      <c r="I44" s="4">
        <v>7</v>
      </c>
      <c r="J44" s="4">
        <v>7.49</v>
      </c>
      <c r="K44" s="4">
        <v>2</v>
      </c>
      <c r="L44" s="3" t="s">
        <v>115</v>
      </c>
      <c r="M44" s="3" t="s">
        <v>118</v>
      </c>
      <c r="N44" s="3"/>
      <c r="O44" s="3"/>
    </row>
    <row r="45" spans="1:15">
      <c r="A45" s="3" t="s">
        <v>16</v>
      </c>
      <c r="B45" s="3"/>
      <c r="C45" s="3">
        <v>6.9415322418301003E-4</v>
      </c>
      <c r="D45" s="3">
        <v>-7.2728178377013197</v>
      </c>
      <c r="E45">
        <v>3.67</v>
      </c>
      <c r="G45">
        <v>8</v>
      </c>
      <c r="I45" s="4">
        <v>5.44</v>
      </c>
      <c r="J45" s="4">
        <v>6.08</v>
      </c>
      <c r="K45" s="4">
        <v>2</v>
      </c>
      <c r="L45" s="4" t="s">
        <v>115</v>
      </c>
      <c r="M45" s="4" t="s">
        <v>121</v>
      </c>
      <c r="N45" s="4"/>
      <c r="O45" s="4"/>
    </row>
    <row r="46" spans="1:15">
      <c r="A46" s="3" t="s">
        <v>22</v>
      </c>
      <c r="B46" s="3"/>
      <c r="C46" s="3">
        <v>6.4699108726314601E-4</v>
      </c>
      <c r="D46" s="3">
        <v>-7.3431780390402599</v>
      </c>
      <c r="E46">
        <v>9.33</v>
      </c>
      <c r="G46">
        <v>4</v>
      </c>
      <c r="I46" s="3">
        <v>5.09</v>
      </c>
      <c r="J46" s="3">
        <v>90</v>
      </c>
      <c r="K46" s="3">
        <v>3</v>
      </c>
      <c r="L46" s="4" t="s">
        <v>116</v>
      </c>
      <c r="M46" s="4" t="s">
        <v>122</v>
      </c>
      <c r="N46" s="4"/>
      <c r="O46" s="4"/>
    </row>
    <row r="47" spans="1:15">
      <c r="A47" s="3" t="s">
        <v>21</v>
      </c>
      <c r="B47" s="3"/>
      <c r="C47" s="3">
        <v>6.3325995648047301E-4</v>
      </c>
      <c r="D47" s="3">
        <v>-7.3646295463786604</v>
      </c>
      <c r="E47">
        <v>5.67</v>
      </c>
      <c r="G47">
        <v>6</v>
      </c>
      <c r="I47" s="5">
        <v>0.16</v>
      </c>
      <c r="J47" s="5">
        <v>0.17</v>
      </c>
      <c r="K47" s="5">
        <v>1</v>
      </c>
      <c r="L47" s="4" t="s">
        <v>115</v>
      </c>
      <c r="M47" s="4" t="s">
        <v>121</v>
      </c>
      <c r="N47" s="4"/>
      <c r="O47" s="4"/>
    </row>
    <row r="48" spans="1:15">
      <c r="A48" s="3" t="s">
        <v>8</v>
      </c>
      <c r="B48" s="3" t="s">
        <v>137</v>
      </c>
      <c r="C48" s="3">
        <v>5.7305303614486598E-4</v>
      </c>
      <c r="D48" s="3">
        <v>-7.4645322868157802</v>
      </c>
      <c r="E48">
        <v>7.67</v>
      </c>
      <c r="G48">
        <v>5</v>
      </c>
      <c r="I48" s="2">
        <v>67.11</v>
      </c>
      <c r="J48" s="2">
        <v>71.010000000000005</v>
      </c>
      <c r="K48" s="2">
        <v>4</v>
      </c>
      <c r="L48" s="3" t="s">
        <v>115</v>
      </c>
      <c r="M48" s="3" t="s">
        <v>118</v>
      </c>
      <c r="N48" s="3"/>
      <c r="O48" s="3"/>
    </row>
    <row r="49" spans="1:15">
      <c r="A49" s="4" t="s">
        <v>18</v>
      </c>
      <c r="B49" s="4"/>
      <c r="C49" s="4">
        <v>3.9700327380239498E-4</v>
      </c>
      <c r="D49" s="4">
        <v>-7.8315660309574398</v>
      </c>
      <c r="E49" s="5" t="s">
        <v>107</v>
      </c>
      <c r="F49" s="5"/>
      <c r="G49" s="5" t="s">
        <v>107</v>
      </c>
      <c r="H49" s="5"/>
      <c r="L49" s="5"/>
      <c r="M49" s="5"/>
      <c r="N49" s="5"/>
      <c r="O49" s="5"/>
    </row>
    <row r="50" spans="1:15" ht="17" customHeight="1">
      <c r="A50" s="4" t="s">
        <v>28</v>
      </c>
      <c r="B50" s="4"/>
      <c r="C50" s="4">
        <v>3.9622260089109502E-4</v>
      </c>
      <c r="D50" s="4">
        <v>-7.8335343811796401</v>
      </c>
      <c r="E50">
        <v>3.67</v>
      </c>
      <c r="G50">
        <v>8</v>
      </c>
      <c r="I50" s="4">
        <v>0.71</v>
      </c>
      <c r="J50" s="4">
        <v>2.41</v>
      </c>
      <c r="K50" s="4">
        <v>2</v>
      </c>
      <c r="L50" s="1" t="s">
        <v>117</v>
      </c>
      <c r="M50" s="1" t="s">
        <v>118</v>
      </c>
      <c r="N50" s="1" t="s">
        <v>124</v>
      </c>
      <c r="O50" s="1" t="s">
        <v>123</v>
      </c>
    </row>
    <row r="51" spans="1:15">
      <c r="A51" s="4" t="s">
        <v>76</v>
      </c>
      <c r="B51" s="4" t="s">
        <v>46</v>
      </c>
      <c r="C51" s="4">
        <v>3.8774573176499099E-4</v>
      </c>
      <c r="D51" s="4">
        <v>-7.8551607636664897</v>
      </c>
      <c r="E51">
        <v>6.33</v>
      </c>
      <c r="G51">
        <v>8</v>
      </c>
      <c r="I51" s="2">
        <v>86.23</v>
      </c>
      <c r="J51" s="2">
        <v>81.69</v>
      </c>
      <c r="K51" s="2">
        <v>4</v>
      </c>
      <c r="L51" s="4" t="s">
        <v>115</v>
      </c>
      <c r="M51" s="4" t="s">
        <v>120</v>
      </c>
      <c r="N51" s="4"/>
      <c r="O51" s="4"/>
    </row>
    <row r="52" spans="1:15">
      <c r="A52" s="4" t="s">
        <v>77</v>
      </c>
      <c r="B52" s="4" t="s">
        <v>46</v>
      </c>
      <c r="C52" s="4">
        <v>3.8774573176499099E-4</v>
      </c>
      <c r="D52" s="4">
        <v>-7.8551607636664897</v>
      </c>
      <c r="E52">
        <v>6.33</v>
      </c>
      <c r="G52">
        <v>8</v>
      </c>
      <c r="I52" s="3">
        <v>36.880000000000003</v>
      </c>
      <c r="J52" s="3">
        <v>73.75</v>
      </c>
      <c r="K52" s="3">
        <v>3</v>
      </c>
      <c r="L52" s="3" t="s">
        <v>115</v>
      </c>
      <c r="M52" s="3" t="s">
        <v>118</v>
      </c>
      <c r="N52" s="3"/>
      <c r="O52" s="3"/>
    </row>
    <row r="53" spans="1:15">
      <c r="A53" s="4" t="s">
        <v>2</v>
      </c>
      <c r="B53" s="4"/>
      <c r="C53" s="4">
        <v>3.6439813415209199E-4</v>
      </c>
      <c r="D53" s="4">
        <v>-7.9172635129206403</v>
      </c>
      <c r="E53">
        <v>3.67</v>
      </c>
      <c r="G53">
        <v>8</v>
      </c>
      <c r="I53" s="3">
        <v>33.33</v>
      </c>
      <c r="J53" s="3">
        <v>33.33</v>
      </c>
      <c r="K53" s="3">
        <v>3</v>
      </c>
      <c r="L53" s="3" t="s">
        <v>115</v>
      </c>
      <c r="M53" s="3" t="s">
        <v>118</v>
      </c>
      <c r="N53" s="3"/>
      <c r="O53" s="3"/>
    </row>
    <row r="54" spans="1:15">
      <c r="A54" s="4" t="s">
        <v>29</v>
      </c>
      <c r="B54" s="4"/>
      <c r="C54" s="4">
        <v>3.0677329295520001E-4</v>
      </c>
      <c r="D54" s="4">
        <v>-8.0894015426018608</v>
      </c>
      <c r="E54">
        <v>7</v>
      </c>
      <c r="G54">
        <v>6</v>
      </c>
      <c r="I54" s="4" t="s">
        <v>107</v>
      </c>
      <c r="J54" s="4" t="s">
        <v>107</v>
      </c>
      <c r="K54" s="4">
        <v>2</v>
      </c>
      <c r="L54" s="4" t="s">
        <v>115</v>
      </c>
      <c r="M54" s="4" t="s">
        <v>122</v>
      </c>
      <c r="N54" s="4"/>
      <c r="O54" s="4"/>
    </row>
    <row r="55" spans="1:15">
      <c r="A55" s="4" t="s">
        <v>26</v>
      </c>
      <c r="B55" s="4"/>
      <c r="C55" s="4">
        <v>3.0196710219666199E-4</v>
      </c>
      <c r="D55" s="4">
        <v>-8.1051924796466803</v>
      </c>
      <c r="E55">
        <v>5.67</v>
      </c>
      <c r="G55">
        <v>6</v>
      </c>
      <c r="I55" s="4">
        <v>7.58</v>
      </c>
      <c r="J55" s="4">
        <v>8.83</v>
      </c>
      <c r="K55" s="4">
        <v>2</v>
      </c>
      <c r="L55" s="1" t="s">
        <v>114</v>
      </c>
      <c r="M55" s="1" t="s">
        <v>118</v>
      </c>
      <c r="N55" s="1"/>
      <c r="O55" s="1"/>
    </row>
    <row r="56" spans="1:15">
      <c r="A56" s="4" t="s">
        <v>78</v>
      </c>
      <c r="B56" s="4" t="s">
        <v>42</v>
      </c>
      <c r="C56" s="4">
        <v>2.34820442424525E-4</v>
      </c>
      <c r="D56" s="4">
        <v>-8.3566894106632894</v>
      </c>
      <c r="E56">
        <v>7</v>
      </c>
      <c r="G56">
        <v>9</v>
      </c>
      <c r="I56" s="3">
        <v>27.05</v>
      </c>
      <c r="J56" s="3">
        <v>80.53</v>
      </c>
      <c r="K56" s="3">
        <v>3</v>
      </c>
      <c r="L56" s="3" t="s">
        <v>115</v>
      </c>
      <c r="M56" s="3" t="s">
        <v>118</v>
      </c>
      <c r="N56" s="3"/>
      <c r="O56" s="3"/>
    </row>
    <row r="57" spans="1:15">
      <c r="A57" s="4" t="s">
        <v>79</v>
      </c>
      <c r="B57" s="4" t="s">
        <v>42</v>
      </c>
      <c r="C57" s="4">
        <v>2.34820442424525E-4</v>
      </c>
      <c r="D57" s="4">
        <v>-8.3566894106632894</v>
      </c>
      <c r="E57">
        <v>7</v>
      </c>
      <c r="G57">
        <v>8</v>
      </c>
      <c r="I57" s="4">
        <v>6.99</v>
      </c>
      <c r="J57" s="4">
        <v>20.82</v>
      </c>
      <c r="K57" s="4">
        <v>2</v>
      </c>
      <c r="L57" s="3" t="s">
        <v>115</v>
      </c>
      <c r="M57" s="3" t="s">
        <v>118</v>
      </c>
      <c r="N57" s="3"/>
      <c r="O57" s="3"/>
    </row>
    <row r="58" spans="1:15">
      <c r="A58" s="4" t="s">
        <v>80</v>
      </c>
      <c r="B58" s="4" t="s">
        <v>42</v>
      </c>
      <c r="C58" s="4">
        <v>2.34820442424525E-4</v>
      </c>
      <c r="D58" s="4">
        <v>-8.3566894106632894</v>
      </c>
      <c r="E58">
        <v>7</v>
      </c>
      <c r="G58">
        <v>9</v>
      </c>
      <c r="I58" s="4">
        <v>0.74</v>
      </c>
      <c r="J58" s="4">
        <v>15.88</v>
      </c>
      <c r="K58" s="4">
        <v>2</v>
      </c>
      <c r="L58" s="3" t="s">
        <v>116</v>
      </c>
      <c r="M58" s="3" t="s">
        <v>118</v>
      </c>
      <c r="N58" s="3"/>
      <c r="O58" s="3"/>
    </row>
    <row r="59" spans="1:15">
      <c r="A59" s="4" t="s">
        <v>25</v>
      </c>
      <c r="B59" s="4"/>
      <c r="C59" s="4">
        <v>1.50978576903312E-4</v>
      </c>
      <c r="D59" s="4">
        <v>-8.7983726060270406</v>
      </c>
      <c r="E59">
        <v>8</v>
      </c>
      <c r="G59">
        <v>6</v>
      </c>
      <c r="I59" s="5" t="s">
        <v>107</v>
      </c>
      <c r="J59" s="5" t="s">
        <v>107</v>
      </c>
      <c r="K59" s="5">
        <v>1</v>
      </c>
      <c r="L59" s="4" t="s">
        <v>116</v>
      </c>
      <c r="M59" s="4" t="s">
        <v>120</v>
      </c>
      <c r="N59" s="4"/>
      <c r="O59" s="4"/>
    </row>
    <row r="60" spans="1:15">
      <c r="A60" s="4" t="s">
        <v>17</v>
      </c>
      <c r="B60" s="4"/>
      <c r="C60" s="4">
        <v>1.10101340210839E-4</v>
      </c>
      <c r="D60" s="4">
        <v>-9.1141093416408907</v>
      </c>
      <c r="E60">
        <v>6.33</v>
      </c>
      <c r="G60">
        <v>6</v>
      </c>
      <c r="I60" s="3">
        <v>0</v>
      </c>
      <c r="J60" s="3">
        <v>59.34</v>
      </c>
      <c r="K60" s="3">
        <v>3</v>
      </c>
      <c r="L60" s="1" t="s">
        <v>114</v>
      </c>
      <c r="M60" s="1" t="s">
        <v>121</v>
      </c>
      <c r="N60" s="1"/>
      <c r="O60" s="1"/>
    </row>
    <row r="61" spans="1:15">
      <c r="A61" s="5" t="s">
        <v>81</v>
      </c>
      <c r="B61" s="5"/>
      <c r="C61" s="5" t="s">
        <v>107</v>
      </c>
      <c r="D61" s="5" t="s">
        <v>107</v>
      </c>
      <c r="E61">
        <v>11.67</v>
      </c>
      <c r="G61">
        <v>5</v>
      </c>
      <c r="I61" s="5">
        <v>50</v>
      </c>
      <c r="J61" s="5">
        <v>50</v>
      </c>
      <c r="K61" s="5">
        <v>3</v>
      </c>
      <c r="L61" s="4" t="s">
        <v>115</v>
      </c>
      <c r="M61" s="4" t="s">
        <v>121</v>
      </c>
      <c r="N61" s="4"/>
      <c r="O61" s="4"/>
    </row>
    <row r="62" spans="1:15">
      <c r="A62" s="5" t="s">
        <v>82</v>
      </c>
      <c r="B62" s="5"/>
      <c r="C62" s="5" t="s">
        <v>107</v>
      </c>
      <c r="D62" s="5" t="s">
        <v>107</v>
      </c>
      <c r="E62">
        <v>11</v>
      </c>
      <c r="G62">
        <v>8</v>
      </c>
      <c r="I62" s="4">
        <v>2.96</v>
      </c>
      <c r="J62" s="4">
        <v>6.75</v>
      </c>
      <c r="K62" s="4">
        <v>2</v>
      </c>
      <c r="L62" s="4" t="s">
        <v>115</v>
      </c>
      <c r="M62" s="4" t="s">
        <v>121</v>
      </c>
      <c r="N62" s="4"/>
      <c r="O62" s="4"/>
    </row>
    <row r="63" spans="1:15">
      <c r="A63" s="5" t="s">
        <v>83</v>
      </c>
      <c r="B63" s="5"/>
      <c r="C63" s="5" t="s">
        <v>107</v>
      </c>
      <c r="D63" s="5" t="s">
        <v>107</v>
      </c>
      <c r="E63">
        <v>11</v>
      </c>
      <c r="G63">
        <v>7</v>
      </c>
      <c r="I63" s="5">
        <v>0.02</v>
      </c>
      <c r="J63" s="5">
        <v>0.05</v>
      </c>
      <c r="K63" s="5">
        <v>1</v>
      </c>
      <c r="L63" s="3" t="s">
        <v>115</v>
      </c>
      <c r="M63" s="3" t="s">
        <v>118</v>
      </c>
      <c r="N63" s="3"/>
      <c r="O63" s="3"/>
    </row>
    <row r="64" spans="1:15">
      <c r="A64" s="5" t="s">
        <v>84</v>
      </c>
      <c r="B64" s="5"/>
      <c r="C64" s="5" t="s">
        <v>107</v>
      </c>
      <c r="D64" s="5" t="s">
        <v>107</v>
      </c>
      <c r="E64">
        <v>10</v>
      </c>
      <c r="G64">
        <v>4</v>
      </c>
      <c r="I64" s="4">
        <v>0.38</v>
      </c>
      <c r="J64" s="4">
        <v>1.92</v>
      </c>
      <c r="K64" s="4">
        <v>2</v>
      </c>
      <c r="L64" s="4" t="s">
        <v>115</v>
      </c>
      <c r="M64" s="4" t="s">
        <v>121</v>
      </c>
      <c r="N64" s="4"/>
      <c r="O64" s="4"/>
    </row>
    <row r="65" spans="1:15">
      <c r="A65" s="5" t="s">
        <v>85</v>
      </c>
      <c r="B65" s="5"/>
      <c r="C65" s="5" t="s">
        <v>107</v>
      </c>
      <c r="D65" s="5" t="s">
        <v>107</v>
      </c>
      <c r="E65">
        <v>9.33</v>
      </c>
      <c r="G65">
        <v>4</v>
      </c>
      <c r="I65" s="4">
        <v>0.05</v>
      </c>
      <c r="J65" s="4">
        <v>1.61</v>
      </c>
      <c r="K65" s="4">
        <v>2</v>
      </c>
      <c r="L65" s="4" t="s">
        <v>115</v>
      </c>
      <c r="M65" s="4" t="s">
        <v>122</v>
      </c>
      <c r="N65" s="4"/>
      <c r="O65" s="4"/>
    </row>
    <row r="66" spans="1:15">
      <c r="A66" s="5" t="s">
        <v>86</v>
      </c>
      <c r="B66" s="5"/>
      <c r="C66" s="5" t="s">
        <v>107</v>
      </c>
      <c r="D66" s="5" t="s">
        <v>107</v>
      </c>
      <c r="E66">
        <v>9</v>
      </c>
      <c r="G66">
        <v>9</v>
      </c>
      <c r="I66" s="4">
        <v>1.27</v>
      </c>
      <c r="J66" s="4">
        <v>1.91</v>
      </c>
      <c r="K66" s="4">
        <v>2</v>
      </c>
      <c r="L66" s="3" t="s">
        <v>115</v>
      </c>
      <c r="M66" s="3" t="s">
        <v>118</v>
      </c>
      <c r="N66" s="3"/>
      <c r="O66" s="3"/>
    </row>
    <row r="67" spans="1:15">
      <c r="A67" s="5" t="s">
        <v>87</v>
      </c>
      <c r="B67" s="5"/>
      <c r="C67" s="5" t="s">
        <v>107</v>
      </c>
      <c r="D67" s="5" t="s">
        <v>107</v>
      </c>
      <c r="E67">
        <v>8.33</v>
      </c>
      <c r="G67">
        <v>8</v>
      </c>
      <c r="I67" s="5">
        <v>0</v>
      </c>
      <c r="J67" s="5">
        <v>0.16</v>
      </c>
      <c r="K67" s="5">
        <v>1</v>
      </c>
      <c r="L67" s="3" t="s">
        <v>115</v>
      </c>
      <c r="M67" s="3" t="s">
        <v>118</v>
      </c>
      <c r="N67" s="3"/>
      <c r="O67" s="3"/>
    </row>
    <row r="68" spans="1:15">
      <c r="A68" s="5" t="s">
        <v>88</v>
      </c>
      <c r="B68" s="5"/>
      <c r="C68" s="5" t="s">
        <v>107</v>
      </c>
      <c r="D68" s="5" t="s">
        <v>107</v>
      </c>
      <c r="E68">
        <v>8.33</v>
      </c>
      <c r="G68">
        <v>8</v>
      </c>
      <c r="I68" s="4">
        <v>0.4</v>
      </c>
      <c r="J68" s="4">
        <v>19.260000000000002</v>
      </c>
      <c r="K68" s="4">
        <v>2</v>
      </c>
      <c r="L68" s="1" t="s">
        <v>115</v>
      </c>
      <c r="M68" s="1" t="s">
        <v>118</v>
      </c>
      <c r="N68" s="1" t="s">
        <v>123</v>
      </c>
      <c r="O68" s="1" t="s">
        <v>123</v>
      </c>
    </row>
    <row r="69" spans="1:15">
      <c r="A69" s="5" t="s">
        <v>53</v>
      </c>
      <c r="B69" s="5"/>
      <c r="C69" s="5" t="s">
        <v>107</v>
      </c>
      <c r="D69" s="5" t="s">
        <v>107</v>
      </c>
      <c r="E69">
        <v>8</v>
      </c>
      <c r="G69">
        <v>5</v>
      </c>
      <c r="I69" s="5" t="s">
        <v>107</v>
      </c>
      <c r="J69" s="5" t="s">
        <v>107</v>
      </c>
      <c r="K69" s="5">
        <v>1</v>
      </c>
      <c r="L69" s="4" t="s">
        <v>115</v>
      </c>
      <c r="M69" s="4" t="s">
        <v>122</v>
      </c>
      <c r="N69" s="4"/>
      <c r="O69" s="4"/>
    </row>
    <row r="70" spans="1:15">
      <c r="A70" s="5" t="s">
        <v>89</v>
      </c>
      <c r="B70" s="5"/>
      <c r="C70" s="5" t="s">
        <v>107</v>
      </c>
      <c r="D70" s="5" t="s">
        <v>107</v>
      </c>
      <c r="E70">
        <v>8</v>
      </c>
      <c r="G70">
        <v>5</v>
      </c>
      <c r="I70" s="5">
        <v>0.23</v>
      </c>
      <c r="J70" s="5">
        <v>1.07</v>
      </c>
      <c r="K70" s="5">
        <v>1</v>
      </c>
      <c r="L70" s="4" t="s">
        <v>115</v>
      </c>
      <c r="M70" s="4" t="s">
        <v>120</v>
      </c>
      <c r="N70" s="4"/>
      <c r="O70" s="4"/>
    </row>
    <row r="71" spans="1:15" ht="15" customHeight="1">
      <c r="A71" s="5" t="s">
        <v>90</v>
      </c>
      <c r="B71" s="5"/>
      <c r="C71" s="5" t="s">
        <v>107</v>
      </c>
      <c r="D71" s="5" t="s">
        <v>107</v>
      </c>
      <c r="E71">
        <v>7.33</v>
      </c>
      <c r="G71">
        <v>6</v>
      </c>
      <c r="I71" s="4">
        <v>12</v>
      </c>
      <c r="J71" s="4">
        <v>12</v>
      </c>
      <c r="K71" s="4">
        <v>2</v>
      </c>
      <c r="L71" s="1" t="s">
        <v>114</v>
      </c>
      <c r="M71" s="1" t="s">
        <v>121</v>
      </c>
      <c r="N71" s="1" t="s">
        <v>123</v>
      </c>
      <c r="O71" s="1"/>
    </row>
    <row r="72" spans="1:15">
      <c r="A72" s="5" t="s">
        <v>52</v>
      </c>
      <c r="B72" s="5"/>
      <c r="C72" s="5" t="s">
        <v>107</v>
      </c>
      <c r="D72" s="5" t="s">
        <v>107</v>
      </c>
      <c r="E72">
        <v>7</v>
      </c>
      <c r="G72">
        <v>9</v>
      </c>
      <c r="I72" s="4">
        <v>1.21</v>
      </c>
      <c r="J72" s="4">
        <v>40.85</v>
      </c>
      <c r="K72" s="4">
        <v>2</v>
      </c>
      <c r="L72" s="4" t="s">
        <v>115</v>
      </c>
      <c r="M72" s="4" t="s">
        <v>122</v>
      </c>
      <c r="N72" s="4"/>
      <c r="O72" s="4"/>
    </row>
    <row r="73" spans="1:15">
      <c r="A73" s="5" t="s">
        <v>91</v>
      </c>
      <c r="B73" s="5"/>
      <c r="C73" s="5" t="s">
        <v>107</v>
      </c>
      <c r="D73" s="5" t="s">
        <v>107</v>
      </c>
      <c r="E73">
        <v>7</v>
      </c>
      <c r="G73">
        <v>9</v>
      </c>
      <c r="I73" s="4">
        <v>1.06</v>
      </c>
      <c r="J73" s="4">
        <v>1.06</v>
      </c>
      <c r="K73" s="4">
        <v>2</v>
      </c>
      <c r="L73" s="4" t="s">
        <v>115</v>
      </c>
      <c r="M73" s="4" t="s">
        <v>121</v>
      </c>
      <c r="N73" s="4"/>
      <c r="O73" s="4"/>
    </row>
    <row r="74" spans="1:15">
      <c r="A74" s="5" t="s">
        <v>92</v>
      </c>
      <c r="B74" s="5"/>
      <c r="C74" s="5" t="s">
        <v>107</v>
      </c>
      <c r="D74" s="5" t="s">
        <v>107</v>
      </c>
      <c r="E74">
        <v>6.67</v>
      </c>
      <c r="G74">
        <v>9</v>
      </c>
      <c r="I74" s="5">
        <v>0.16</v>
      </c>
      <c r="J74" s="5">
        <v>1.61</v>
      </c>
      <c r="K74" s="5">
        <v>1</v>
      </c>
      <c r="L74" s="1" t="s">
        <v>114</v>
      </c>
      <c r="M74" s="1" t="s">
        <v>118</v>
      </c>
      <c r="N74" s="1"/>
      <c r="O74" s="1"/>
    </row>
    <row r="75" spans="1:15">
      <c r="A75" s="5" t="s">
        <v>93</v>
      </c>
      <c r="B75" s="5"/>
      <c r="C75" s="5" t="s">
        <v>107</v>
      </c>
      <c r="D75" s="5" t="s">
        <v>107</v>
      </c>
      <c r="E75">
        <v>6.33</v>
      </c>
      <c r="G75">
        <v>8</v>
      </c>
      <c r="I75" s="4">
        <v>0.47</v>
      </c>
      <c r="J75" s="4">
        <v>4.9400000000000004</v>
      </c>
      <c r="K75" s="4">
        <v>2</v>
      </c>
      <c r="L75" s="4" t="s">
        <v>115</v>
      </c>
      <c r="M75" s="4" t="s">
        <v>122</v>
      </c>
      <c r="N75" s="4"/>
      <c r="O75" s="4"/>
    </row>
    <row r="76" spans="1:15">
      <c r="A76" s="5" t="s">
        <v>94</v>
      </c>
      <c r="B76" s="5"/>
      <c r="C76" s="5" t="s">
        <v>107</v>
      </c>
      <c r="D76" s="5" t="s">
        <v>107</v>
      </c>
      <c r="E76">
        <v>5.67</v>
      </c>
      <c r="G76">
        <v>8</v>
      </c>
      <c r="I76" s="5" t="s">
        <v>107</v>
      </c>
      <c r="J76" s="5" t="s">
        <v>107</v>
      </c>
      <c r="K76" s="5">
        <v>1</v>
      </c>
      <c r="L76" s="1" t="s">
        <v>117</v>
      </c>
      <c r="M76" s="1" t="s">
        <v>118</v>
      </c>
      <c r="N76" s="1" t="s">
        <v>123</v>
      </c>
      <c r="O76" s="1"/>
    </row>
    <row r="77" spans="1:15">
      <c r="A77" s="5" t="s">
        <v>95</v>
      </c>
      <c r="B77" s="5"/>
      <c r="C77" s="5" t="s">
        <v>107</v>
      </c>
      <c r="D77" s="5" t="s">
        <v>107</v>
      </c>
      <c r="E77">
        <v>5.67</v>
      </c>
      <c r="G77">
        <v>6</v>
      </c>
      <c r="I77" s="4">
        <v>0</v>
      </c>
      <c r="J77" s="4">
        <v>7.33</v>
      </c>
      <c r="K77" s="4">
        <v>2</v>
      </c>
      <c r="L77" s="1" t="s">
        <v>116</v>
      </c>
      <c r="M77" s="1" t="s">
        <v>118</v>
      </c>
      <c r="N77" s="1"/>
      <c r="O77" s="1"/>
    </row>
    <row r="78" spans="1:15">
      <c r="A78" s="5" t="s">
        <v>96</v>
      </c>
      <c r="B78" s="5"/>
      <c r="C78" s="5" t="s">
        <v>107</v>
      </c>
      <c r="D78" s="5" t="s">
        <v>107</v>
      </c>
      <c r="E78">
        <v>6.33</v>
      </c>
      <c r="G78">
        <v>8</v>
      </c>
      <c r="I78" s="4">
        <v>0.92</v>
      </c>
      <c r="J78" s="4">
        <v>30</v>
      </c>
      <c r="K78" s="4">
        <v>2</v>
      </c>
      <c r="L78" s="3" t="s">
        <v>115</v>
      </c>
      <c r="M78" s="3" t="s">
        <v>118</v>
      </c>
      <c r="N78" s="3"/>
      <c r="O78" s="3"/>
    </row>
    <row r="79" spans="1:15">
      <c r="A79" s="5" t="s">
        <v>97</v>
      </c>
      <c r="B79" s="5"/>
      <c r="C79" s="5" t="s">
        <v>107</v>
      </c>
      <c r="D79" s="5" t="s">
        <v>107</v>
      </c>
      <c r="E79">
        <v>5.67</v>
      </c>
      <c r="G79">
        <v>6</v>
      </c>
      <c r="I79" s="5" t="s">
        <v>107</v>
      </c>
      <c r="J79" s="5" t="s">
        <v>107</v>
      </c>
      <c r="K79" s="5">
        <v>1</v>
      </c>
      <c r="L79" s="4" t="s">
        <v>115</v>
      </c>
      <c r="M79" s="4" t="s">
        <v>120</v>
      </c>
      <c r="N79" s="4"/>
      <c r="O79" s="4"/>
    </row>
    <row r="80" spans="1:15">
      <c r="A80" s="5" t="s">
        <v>98</v>
      </c>
      <c r="B80" s="5"/>
      <c r="C80" s="5" t="s">
        <v>107</v>
      </c>
      <c r="D80" s="5" t="s">
        <v>107</v>
      </c>
      <c r="E80">
        <v>5.67</v>
      </c>
      <c r="G80">
        <v>9</v>
      </c>
      <c r="I80" s="5" t="s">
        <v>107</v>
      </c>
      <c r="J80" s="5" t="s">
        <v>107</v>
      </c>
      <c r="K80" s="5">
        <v>1</v>
      </c>
      <c r="L80" s="1" t="s">
        <v>114</v>
      </c>
      <c r="M80" s="1" t="s">
        <v>118</v>
      </c>
      <c r="N80" s="1"/>
      <c r="O80" s="1"/>
    </row>
    <row r="81" spans="1:16">
      <c r="A81" s="5" t="s">
        <v>99</v>
      </c>
      <c r="B81" s="5"/>
      <c r="C81" s="5" t="s">
        <v>107</v>
      </c>
      <c r="D81" s="5" t="s">
        <v>107</v>
      </c>
      <c r="E81">
        <v>5.67</v>
      </c>
      <c r="G81">
        <v>6</v>
      </c>
      <c r="I81" s="5">
        <v>1</v>
      </c>
      <c r="J81" s="5">
        <v>1</v>
      </c>
      <c r="K81" s="5">
        <v>1</v>
      </c>
      <c r="L81" s="4" t="s">
        <v>115</v>
      </c>
      <c r="M81" s="4" t="s">
        <v>120</v>
      </c>
      <c r="N81" s="4"/>
      <c r="O81" s="4"/>
    </row>
    <row r="82" spans="1:16">
      <c r="A82" s="5" t="s">
        <v>100</v>
      </c>
      <c r="B82" s="5"/>
      <c r="C82" s="5" t="s">
        <v>107</v>
      </c>
      <c r="D82" s="5" t="s">
        <v>107</v>
      </c>
      <c r="E82">
        <v>5</v>
      </c>
      <c r="G82">
        <v>6</v>
      </c>
      <c r="I82" s="5" t="s">
        <v>107</v>
      </c>
      <c r="J82" s="5" t="s">
        <v>107</v>
      </c>
      <c r="K82" s="5">
        <v>1</v>
      </c>
      <c r="L82" s="4" t="s">
        <v>115</v>
      </c>
      <c r="M82" s="4" t="s">
        <v>122</v>
      </c>
      <c r="N82" s="4"/>
      <c r="O82" s="4"/>
    </row>
    <row r="83" spans="1:16">
      <c r="A83" s="5" t="s">
        <v>101</v>
      </c>
      <c r="B83" s="5"/>
      <c r="C83" s="5" t="s">
        <v>107</v>
      </c>
      <c r="D83" s="5" t="s">
        <v>107</v>
      </c>
      <c r="E83">
        <v>3</v>
      </c>
      <c r="G83">
        <v>8</v>
      </c>
      <c r="I83" s="5">
        <v>0.42</v>
      </c>
      <c r="J83" s="5">
        <v>0.83</v>
      </c>
      <c r="K83" s="5">
        <v>1</v>
      </c>
      <c r="L83" s="3" t="s">
        <v>115</v>
      </c>
      <c r="M83" s="3" t="s">
        <v>118</v>
      </c>
      <c r="N83" s="3"/>
      <c r="O83" s="3"/>
    </row>
    <row r="84" spans="1:16">
      <c r="A84" s="5" t="s">
        <v>102</v>
      </c>
      <c r="B84" s="5"/>
      <c r="C84" s="5" t="s">
        <v>107</v>
      </c>
      <c r="D84" s="5" t="s">
        <v>107</v>
      </c>
      <c r="E84">
        <v>3</v>
      </c>
      <c r="G84">
        <v>7</v>
      </c>
      <c r="I84" s="5" t="s">
        <v>107</v>
      </c>
      <c r="J84" s="5" t="s">
        <v>107</v>
      </c>
      <c r="K84" s="5">
        <v>1</v>
      </c>
      <c r="L84" s="3" t="s">
        <v>115</v>
      </c>
      <c r="M84" s="3" t="s">
        <v>118</v>
      </c>
      <c r="N84" s="3"/>
      <c r="O84" s="3"/>
    </row>
    <row r="85" spans="1:16">
      <c r="A85" s="2" t="s">
        <v>67</v>
      </c>
      <c r="B85" s="2" t="s">
        <v>138</v>
      </c>
      <c r="C85" s="2">
        <v>1.8671656832252299E-3</v>
      </c>
      <c r="D85" s="2">
        <v>-6.2833336753362898</v>
      </c>
      <c r="E85" s="6"/>
      <c r="F85" s="6"/>
      <c r="G85" s="6"/>
      <c r="H85" s="6"/>
      <c r="L85" s="4" t="s">
        <v>115</v>
      </c>
      <c r="M85" s="4" t="s">
        <v>121</v>
      </c>
      <c r="N85" s="4"/>
      <c r="O85" s="4"/>
      <c r="P85" t="s">
        <v>111</v>
      </c>
    </row>
    <row r="86" spans="1:16">
      <c r="A86" s="3" t="s">
        <v>75</v>
      </c>
      <c r="B86" s="3" t="s">
        <v>139</v>
      </c>
      <c r="C86" s="3">
        <v>1.13501345715316E-3</v>
      </c>
      <c r="D86" s="3">
        <v>-6.7811107715964498</v>
      </c>
      <c r="E86" s="6"/>
      <c r="F86" s="6"/>
      <c r="G86" s="6"/>
      <c r="H86" s="6"/>
      <c r="L86" s="3" t="s">
        <v>115</v>
      </c>
      <c r="M86" s="3" t="s">
        <v>118</v>
      </c>
      <c r="N86" s="3"/>
      <c r="O86" s="3"/>
      <c r="P86" t="s">
        <v>113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F440-BE35-034E-B8D1-28563BCD2855}">
  <dimension ref="A1:P86"/>
  <sheetViews>
    <sheetView workbookViewId="0">
      <selection activeCell="S48" sqref="S48"/>
    </sheetView>
  </sheetViews>
  <sheetFormatPr baseColWidth="10" defaultRowHeight="16"/>
  <cols>
    <col min="1" max="1" width="23.6640625" customWidth="1"/>
    <col min="2" max="2" width="14.33203125" customWidth="1"/>
    <col min="3" max="3" width="14.6640625" customWidth="1"/>
    <col min="4" max="4" width="13" customWidth="1"/>
    <col min="5" max="5" width="23.6640625" customWidth="1"/>
  </cols>
  <sheetData>
    <row r="1" spans="1:16">
      <c r="A1" t="s">
        <v>108</v>
      </c>
      <c r="B1" t="s">
        <v>125</v>
      </c>
      <c r="C1" t="s">
        <v>126</v>
      </c>
      <c r="D1" t="s">
        <v>127</v>
      </c>
      <c r="E1" t="s">
        <v>109</v>
      </c>
      <c r="F1" t="s">
        <v>0</v>
      </c>
      <c r="G1" t="s">
        <v>1</v>
      </c>
      <c r="H1" t="s">
        <v>48</v>
      </c>
      <c r="I1" t="s">
        <v>50</v>
      </c>
      <c r="J1" t="s">
        <v>49</v>
      </c>
      <c r="K1" t="s">
        <v>51</v>
      </c>
      <c r="L1" t="s">
        <v>103</v>
      </c>
      <c r="M1" t="s">
        <v>104</v>
      </c>
      <c r="N1" t="s">
        <v>105</v>
      </c>
      <c r="O1" t="s">
        <v>106</v>
      </c>
      <c r="P1" t="s">
        <v>110</v>
      </c>
    </row>
    <row r="2" spans="1:16">
      <c r="A2" s="2" t="s">
        <v>71</v>
      </c>
      <c r="D2" t="s">
        <v>140</v>
      </c>
      <c r="E2" s="2" t="s">
        <v>41</v>
      </c>
      <c r="F2" s="2">
        <v>1.6051651075413499E-3</v>
      </c>
      <c r="G2" s="2">
        <v>-6.4345286569487197</v>
      </c>
      <c r="H2">
        <v>3.67</v>
      </c>
      <c r="J2">
        <v>9</v>
      </c>
      <c r="K2" s="7"/>
      <c r="L2" s="1" t="s">
        <v>117</v>
      </c>
      <c r="M2" s="1" t="s">
        <v>118</v>
      </c>
      <c r="N2" s="1"/>
      <c r="O2" s="1" t="s">
        <v>124</v>
      </c>
      <c r="P2" t="s">
        <v>112</v>
      </c>
    </row>
    <row r="3" spans="1:16">
      <c r="A3" s="2" t="s">
        <v>3</v>
      </c>
      <c r="B3" s="1">
        <v>68.42</v>
      </c>
      <c r="C3" s="1">
        <v>100</v>
      </c>
      <c r="D3" s="1">
        <v>5</v>
      </c>
      <c r="E3" s="2"/>
      <c r="F3" s="2">
        <v>2.5075096218130899E-3</v>
      </c>
      <c r="G3" s="2">
        <v>-5.9884652009219499</v>
      </c>
      <c r="H3">
        <v>5.67</v>
      </c>
      <c r="J3">
        <v>7</v>
      </c>
      <c r="L3" s="1" t="s">
        <v>117</v>
      </c>
      <c r="M3" s="1" t="s">
        <v>118</v>
      </c>
      <c r="N3" s="1"/>
      <c r="O3" s="1"/>
    </row>
    <row r="4" spans="1:16">
      <c r="A4" s="1" t="s">
        <v>33</v>
      </c>
      <c r="B4" s="2">
        <v>70</v>
      </c>
      <c r="C4" s="2">
        <v>70</v>
      </c>
      <c r="D4" s="2">
        <v>4</v>
      </c>
      <c r="E4" s="1"/>
      <c r="F4" s="1">
        <v>7.0068142451258E-3</v>
      </c>
      <c r="G4" s="1">
        <v>-4.9608721398458302</v>
      </c>
      <c r="H4">
        <v>5</v>
      </c>
      <c r="J4">
        <v>6</v>
      </c>
      <c r="L4" s="1" t="s">
        <v>114</v>
      </c>
      <c r="M4" s="1" t="s">
        <v>119</v>
      </c>
      <c r="N4" s="1"/>
      <c r="O4" s="1"/>
    </row>
    <row r="5" spans="1:16">
      <c r="A5" s="1" t="s">
        <v>7</v>
      </c>
      <c r="B5" s="2">
        <v>75.95</v>
      </c>
      <c r="C5" s="2">
        <v>100</v>
      </c>
      <c r="D5" s="2">
        <v>4</v>
      </c>
      <c r="E5" s="1"/>
      <c r="F5" s="1">
        <v>3.76012045732806E-3</v>
      </c>
      <c r="G5" s="1">
        <v>-5.5833042855700699</v>
      </c>
      <c r="H5">
        <v>9.33</v>
      </c>
      <c r="J5">
        <v>5</v>
      </c>
      <c r="L5" s="4" t="s">
        <v>115</v>
      </c>
      <c r="M5" s="4" t="s">
        <v>121</v>
      </c>
      <c r="N5" s="4"/>
      <c r="O5" s="4"/>
    </row>
    <row r="6" spans="1:16">
      <c r="A6" s="2" t="s">
        <v>56</v>
      </c>
      <c r="B6" s="2">
        <v>68.52</v>
      </c>
      <c r="C6" s="2">
        <v>68.52</v>
      </c>
      <c r="D6" s="2">
        <v>4</v>
      </c>
      <c r="E6" s="2" t="s">
        <v>34</v>
      </c>
      <c r="F6" s="2">
        <v>1.8671656832252299E-3</v>
      </c>
      <c r="G6" s="2">
        <v>-6.2833336753362898</v>
      </c>
      <c r="H6">
        <v>6.33</v>
      </c>
      <c r="J6">
        <v>5</v>
      </c>
      <c r="L6" s="3" t="s">
        <v>115</v>
      </c>
      <c r="M6" s="3" t="s">
        <v>118</v>
      </c>
      <c r="N6" s="3"/>
      <c r="O6" s="3"/>
    </row>
    <row r="7" spans="1:16">
      <c r="A7" s="2" t="s">
        <v>57</v>
      </c>
      <c r="B7" s="2">
        <v>59.68</v>
      </c>
      <c r="C7" s="2">
        <v>80.650000000000006</v>
      </c>
      <c r="D7" s="2">
        <v>4</v>
      </c>
      <c r="E7" s="2" t="s">
        <v>34</v>
      </c>
      <c r="F7" s="2">
        <v>1.8671656832252299E-3</v>
      </c>
      <c r="G7" s="2">
        <v>-6.2833336753362898</v>
      </c>
      <c r="H7">
        <v>7</v>
      </c>
      <c r="J7">
        <v>5</v>
      </c>
      <c r="L7" s="4" t="s">
        <v>115</v>
      </c>
      <c r="M7" s="4" t="s">
        <v>122</v>
      </c>
      <c r="N7" s="4"/>
      <c r="O7" s="4"/>
    </row>
    <row r="8" spans="1:16">
      <c r="A8" s="2" t="s">
        <v>68</v>
      </c>
      <c r="B8" s="2">
        <v>52.28</v>
      </c>
      <c r="C8" s="2">
        <v>78.63</v>
      </c>
      <c r="D8" s="2">
        <v>4</v>
      </c>
      <c r="E8" s="2" t="s">
        <v>47</v>
      </c>
      <c r="F8" s="2">
        <v>1.58020657437483E-3</v>
      </c>
      <c r="G8" s="2">
        <v>-6.4501996972142104</v>
      </c>
      <c r="H8">
        <v>9</v>
      </c>
      <c r="J8">
        <v>4</v>
      </c>
      <c r="L8" s="4" t="s">
        <v>115</v>
      </c>
      <c r="M8" s="4" t="s">
        <v>121</v>
      </c>
      <c r="N8" s="4"/>
      <c r="O8" s="4"/>
    </row>
    <row r="9" spans="1:16">
      <c r="A9" s="3" t="s">
        <v>8</v>
      </c>
      <c r="B9" s="2">
        <v>67.11</v>
      </c>
      <c r="C9" s="2">
        <v>71.010000000000005</v>
      </c>
      <c r="D9" s="2">
        <v>4</v>
      </c>
      <c r="E9" s="3" t="s">
        <v>137</v>
      </c>
      <c r="F9" s="3">
        <v>5.7305303614486598E-4</v>
      </c>
      <c r="G9" s="3">
        <v>-7.4645322868157802</v>
      </c>
      <c r="H9">
        <v>7.67</v>
      </c>
      <c r="J9">
        <v>5</v>
      </c>
      <c r="L9" s="3" t="s">
        <v>115</v>
      </c>
      <c r="M9" s="3" t="s">
        <v>118</v>
      </c>
      <c r="N9" s="3"/>
      <c r="O9" s="3"/>
    </row>
    <row r="10" spans="1:16">
      <c r="A10" s="4" t="s">
        <v>76</v>
      </c>
      <c r="B10" s="2">
        <v>86.23</v>
      </c>
      <c r="C10" s="2">
        <v>81.69</v>
      </c>
      <c r="D10" s="2">
        <v>4</v>
      </c>
      <c r="E10" s="4" t="s">
        <v>46</v>
      </c>
      <c r="F10" s="4">
        <v>3.8774573176499099E-4</v>
      </c>
      <c r="G10" s="4">
        <v>-7.8551607636664897</v>
      </c>
      <c r="H10">
        <v>6.33</v>
      </c>
      <c r="J10">
        <v>8</v>
      </c>
      <c r="L10" s="4" t="s">
        <v>115</v>
      </c>
      <c r="M10" s="4" t="s">
        <v>120</v>
      </c>
      <c r="N10" s="4"/>
      <c r="O10" s="4"/>
    </row>
    <row r="11" spans="1:16">
      <c r="A11" s="1" t="s">
        <v>59</v>
      </c>
      <c r="B11" s="3">
        <v>24.5</v>
      </c>
      <c r="C11" s="3">
        <v>35</v>
      </c>
      <c r="D11" s="3">
        <v>3</v>
      </c>
      <c r="E11" s="1" t="s">
        <v>44</v>
      </c>
      <c r="F11" s="1">
        <v>4.2231630955392504E-3</v>
      </c>
      <c r="G11" s="1">
        <v>-5.4671708829995698</v>
      </c>
      <c r="H11">
        <v>5</v>
      </c>
      <c r="J11">
        <v>6</v>
      </c>
      <c r="L11" s="3" t="s">
        <v>116</v>
      </c>
      <c r="M11" s="3" t="s">
        <v>118</v>
      </c>
      <c r="N11" s="3"/>
      <c r="O11" s="3"/>
    </row>
    <row r="12" spans="1:16">
      <c r="A12" s="1" t="s">
        <v>4</v>
      </c>
      <c r="B12" s="3">
        <v>18.329999999999998</v>
      </c>
      <c r="C12" s="3">
        <v>83.33</v>
      </c>
      <c r="D12" s="3">
        <v>3</v>
      </c>
      <c r="E12" s="1"/>
      <c r="F12" s="1">
        <v>3.0386360817988099E-3</v>
      </c>
      <c r="G12" s="1">
        <v>-5.7963465215438301</v>
      </c>
      <c r="H12">
        <v>8</v>
      </c>
      <c r="J12">
        <v>6</v>
      </c>
      <c r="L12" s="4" t="s">
        <v>116</v>
      </c>
      <c r="M12" s="4" t="s">
        <v>121</v>
      </c>
      <c r="N12" s="4"/>
      <c r="O12" s="4"/>
    </row>
    <row r="13" spans="1:16">
      <c r="A13" s="2" t="s">
        <v>13</v>
      </c>
      <c r="B13" s="3">
        <v>24.19</v>
      </c>
      <c r="C13" s="3">
        <v>48.39</v>
      </c>
      <c r="D13" s="3">
        <v>3</v>
      </c>
      <c r="E13" s="2"/>
      <c r="F13" s="2">
        <v>3.0185768853751402E-3</v>
      </c>
      <c r="G13" s="2">
        <v>-5.8029697886673404</v>
      </c>
      <c r="H13">
        <v>9.33</v>
      </c>
      <c r="J13">
        <v>4</v>
      </c>
      <c r="L13" s="3" t="s">
        <v>115</v>
      </c>
      <c r="M13" s="3" t="s">
        <v>118</v>
      </c>
      <c r="N13" s="3"/>
      <c r="O13" s="3"/>
    </row>
    <row r="14" spans="1:16">
      <c r="A14" s="2" t="s">
        <v>15</v>
      </c>
      <c r="B14" s="3">
        <v>29.44</v>
      </c>
      <c r="C14" s="3">
        <v>35.200000000000003</v>
      </c>
      <c r="D14" s="3">
        <v>3</v>
      </c>
      <c r="E14" s="2" t="s">
        <v>132</v>
      </c>
      <c r="F14" s="2">
        <v>1.83499585329349E-3</v>
      </c>
      <c r="G14" s="2">
        <v>-6.30071305726372</v>
      </c>
      <c r="H14">
        <v>3.33</v>
      </c>
      <c r="J14">
        <v>9</v>
      </c>
      <c r="L14" s="4" t="s">
        <v>115</v>
      </c>
      <c r="M14" s="4" t="s">
        <v>120</v>
      </c>
      <c r="N14" s="4"/>
      <c r="O14" s="4"/>
    </row>
    <row r="15" spans="1:16">
      <c r="A15" s="3" t="s">
        <v>74</v>
      </c>
      <c r="B15" s="3">
        <v>1.42</v>
      </c>
      <c r="C15" s="3">
        <v>70.92</v>
      </c>
      <c r="D15" s="3">
        <v>3</v>
      </c>
      <c r="E15" s="3" t="s">
        <v>38</v>
      </c>
      <c r="F15" s="3">
        <v>1.16976926777744E-3</v>
      </c>
      <c r="G15" s="3">
        <v>-6.7509487566481603</v>
      </c>
      <c r="H15">
        <v>10.33</v>
      </c>
      <c r="J15">
        <v>9</v>
      </c>
      <c r="L15" s="4" t="s">
        <v>116</v>
      </c>
      <c r="M15" s="4" t="s">
        <v>120</v>
      </c>
      <c r="N15" s="4"/>
      <c r="O15" s="4"/>
    </row>
    <row r="16" spans="1:16">
      <c r="A16" s="3" t="s">
        <v>54</v>
      </c>
      <c r="B16" s="3">
        <v>0</v>
      </c>
      <c r="C16" s="3">
        <v>37.549999999999997</v>
      </c>
      <c r="D16" s="3">
        <v>3</v>
      </c>
      <c r="E16" s="3" t="s">
        <v>135</v>
      </c>
      <c r="F16" s="3">
        <v>1.13501345715316E-3</v>
      </c>
      <c r="G16" s="3">
        <v>-6.7811107715964498</v>
      </c>
      <c r="H16">
        <v>3.67</v>
      </c>
      <c r="J16">
        <v>9</v>
      </c>
      <c r="L16" s="4" t="s">
        <v>115</v>
      </c>
      <c r="M16" s="4" t="s">
        <v>121</v>
      </c>
      <c r="N16" s="4"/>
      <c r="O16" s="4"/>
    </row>
    <row r="17" spans="1:15">
      <c r="A17" s="3" t="s">
        <v>9</v>
      </c>
      <c r="B17" s="3">
        <v>47.12</v>
      </c>
      <c r="C17" s="3">
        <v>70.680000000000007</v>
      </c>
      <c r="D17" s="3">
        <v>3</v>
      </c>
      <c r="E17" s="3"/>
      <c r="F17" s="3">
        <v>8.7063724519322104E-4</v>
      </c>
      <c r="G17" s="3">
        <v>-7.0462851486984199</v>
      </c>
      <c r="H17">
        <v>11.67</v>
      </c>
      <c r="J17">
        <v>5</v>
      </c>
      <c r="L17" s="4" t="s">
        <v>115</v>
      </c>
      <c r="M17" s="4" t="s">
        <v>121</v>
      </c>
      <c r="N17" s="4"/>
      <c r="O17" s="4"/>
    </row>
    <row r="18" spans="1:15">
      <c r="A18" s="3" t="s">
        <v>22</v>
      </c>
      <c r="B18" s="3">
        <v>5.09</v>
      </c>
      <c r="C18" s="3">
        <v>90</v>
      </c>
      <c r="D18" s="3">
        <v>3</v>
      </c>
      <c r="E18" s="3"/>
      <c r="F18" s="3">
        <v>6.4699108726314601E-4</v>
      </c>
      <c r="G18" s="3">
        <v>-7.3431780390402599</v>
      </c>
      <c r="H18">
        <v>9.33</v>
      </c>
      <c r="J18">
        <v>4</v>
      </c>
      <c r="L18" s="4" t="s">
        <v>116</v>
      </c>
      <c r="M18" s="4" t="s">
        <v>122</v>
      </c>
      <c r="N18" s="4"/>
      <c r="O18" s="4"/>
    </row>
    <row r="19" spans="1:15">
      <c r="A19" s="4" t="s">
        <v>77</v>
      </c>
      <c r="B19" s="3">
        <v>36.880000000000003</v>
      </c>
      <c r="C19" s="3">
        <v>73.75</v>
      </c>
      <c r="D19" s="3">
        <v>3</v>
      </c>
      <c r="E19" s="4" t="s">
        <v>46</v>
      </c>
      <c r="F19" s="4">
        <v>3.8774573176499099E-4</v>
      </c>
      <c r="G19" s="4">
        <v>-7.8551607636664897</v>
      </c>
      <c r="H19">
        <v>6.33</v>
      </c>
      <c r="J19">
        <v>8</v>
      </c>
      <c r="L19" s="3" t="s">
        <v>115</v>
      </c>
      <c r="M19" s="3" t="s">
        <v>118</v>
      </c>
      <c r="N19" s="3"/>
      <c r="O19" s="3"/>
    </row>
    <row r="20" spans="1:15">
      <c r="A20" s="4" t="s">
        <v>2</v>
      </c>
      <c r="B20" s="3">
        <v>33.33</v>
      </c>
      <c r="C20" s="3">
        <v>33.33</v>
      </c>
      <c r="D20" s="3">
        <v>3</v>
      </c>
      <c r="E20" s="4"/>
      <c r="F20" s="4">
        <v>3.6439813415209199E-4</v>
      </c>
      <c r="G20" s="4">
        <v>-7.9172635129206403</v>
      </c>
      <c r="H20">
        <v>3.67</v>
      </c>
      <c r="J20">
        <v>8</v>
      </c>
      <c r="L20" s="3" t="s">
        <v>115</v>
      </c>
      <c r="M20" s="3" t="s">
        <v>118</v>
      </c>
      <c r="N20" s="3"/>
      <c r="O20" s="3"/>
    </row>
    <row r="21" spans="1:15">
      <c r="A21" s="4" t="s">
        <v>78</v>
      </c>
      <c r="B21" s="3">
        <v>27.05</v>
      </c>
      <c r="C21" s="3">
        <v>80.53</v>
      </c>
      <c r="D21" s="3">
        <v>3</v>
      </c>
      <c r="E21" s="4" t="s">
        <v>42</v>
      </c>
      <c r="F21" s="4">
        <v>2.34820442424525E-4</v>
      </c>
      <c r="G21" s="4">
        <v>-8.3566894106632894</v>
      </c>
      <c r="H21">
        <v>7</v>
      </c>
      <c r="J21">
        <v>9</v>
      </c>
      <c r="L21" s="3" t="s">
        <v>115</v>
      </c>
      <c r="M21" s="3" t="s">
        <v>118</v>
      </c>
      <c r="N21" s="3"/>
      <c r="O21" s="3"/>
    </row>
    <row r="22" spans="1:15">
      <c r="A22" s="4" t="s">
        <v>17</v>
      </c>
      <c r="B22" s="3">
        <v>0</v>
      </c>
      <c r="C22" s="3">
        <v>59.34</v>
      </c>
      <c r="D22" s="3">
        <v>3</v>
      </c>
      <c r="E22" s="4"/>
      <c r="F22" s="4">
        <v>1.10101340210839E-4</v>
      </c>
      <c r="G22" s="4">
        <v>-9.1141093416408907</v>
      </c>
      <c r="H22">
        <v>6.33</v>
      </c>
      <c r="J22">
        <v>6</v>
      </c>
      <c r="L22" s="1" t="s">
        <v>114</v>
      </c>
      <c r="M22" s="1" t="s">
        <v>121</v>
      </c>
      <c r="N22" s="1"/>
      <c r="O22" s="1"/>
    </row>
    <row r="23" spans="1:15">
      <c r="A23" s="5" t="s">
        <v>81</v>
      </c>
      <c r="B23" s="5">
        <v>50</v>
      </c>
      <c r="C23" s="5">
        <v>50</v>
      </c>
      <c r="D23" s="5">
        <v>3</v>
      </c>
      <c r="E23" s="5"/>
      <c r="F23" s="5" t="s">
        <v>107</v>
      </c>
      <c r="G23" s="5" t="s">
        <v>107</v>
      </c>
      <c r="H23">
        <v>11.67</v>
      </c>
      <c r="J23">
        <v>5</v>
      </c>
      <c r="L23" s="4" t="s">
        <v>115</v>
      </c>
      <c r="M23" s="4" t="s">
        <v>121</v>
      </c>
      <c r="N23" s="4"/>
      <c r="O23" s="4"/>
    </row>
    <row r="24" spans="1:15">
      <c r="A24" s="1" t="s">
        <v>36</v>
      </c>
      <c r="B24" s="4">
        <v>1.97</v>
      </c>
      <c r="C24" s="4">
        <v>4.0599999999999996</v>
      </c>
      <c r="D24" s="4">
        <v>2</v>
      </c>
      <c r="E24" s="1" t="s">
        <v>130</v>
      </c>
      <c r="F24" s="1">
        <v>5.83132821858538E-3</v>
      </c>
      <c r="G24" s="1">
        <v>-5.1445104797676304</v>
      </c>
      <c r="H24">
        <v>11.67</v>
      </c>
      <c r="J24">
        <v>3</v>
      </c>
      <c r="L24" s="4" t="s">
        <v>115</v>
      </c>
      <c r="M24" s="4" t="s">
        <v>120</v>
      </c>
      <c r="N24" s="4"/>
      <c r="O24" s="4"/>
    </row>
    <row r="25" spans="1:15">
      <c r="A25" s="1" t="s">
        <v>12</v>
      </c>
      <c r="B25" s="4">
        <v>3.78</v>
      </c>
      <c r="C25" s="4">
        <v>0</v>
      </c>
      <c r="D25" s="4">
        <v>2</v>
      </c>
      <c r="E25" s="1"/>
      <c r="F25" s="1">
        <v>4.8879597906457996E-3</v>
      </c>
      <c r="G25" s="1">
        <v>-5.32098028328297</v>
      </c>
      <c r="H25">
        <v>3.67</v>
      </c>
      <c r="J25">
        <v>8</v>
      </c>
      <c r="L25" s="3" t="s">
        <v>116</v>
      </c>
      <c r="M25" s="3" t="s">
        <v>118</v>
      </c>
      <c r="N25" s="3"/>
      <c r="O25" s="3"/>
    </row>
    <row r="26" spans="1:15">
      <c r="A26" s="1" t="s">
        <v>43</v>
      </c>
      <c r="B26" s="4" t="s">
        <v>107</v>
      </c>
      <c r="C26" s="4" t="s">
        <v>107</v>
      </c>
      <c r="D26" s="4">
        <v>2</v>
      </c>
      <c r="E26" s="1"/>
      <c r="F26" s="1">
        <v>4.8483374888962597E-3</v>
      </c>
      <c r="G26" s="1">
        <v>-5.3291194185918096</v>
      </c>
      <c r="H26">
        <v>12</v>
      </c>
      <c r="J26">
        <v>3</v>
      </c>
      <c r="L26" s="4" t="s">
        <v>115</v>
      </c>
      <c r="M26" s="4" t="s">
        <v>120</v>
      </c>
      <c r="N26" s="4"/>
      <c r="O26" s="4"/>
    </row>
    <row r="27" spans="1:15">
      <c r="A27" s="1" t="s">
        <v>30</v>
      </c>
      <c r="B27" s="4">
        <v>3.27</v>
      </c>
      <c r="C27" s="4">
        <v>20</v>
      </c>
      <c r="D27" s="4">
        <v>2</v>
      </c>
      <c r="E27" s="1"/>
      <c r="F27" s="1">
        <v>4.27875319331517E-3</v>
      </c>
      <c r="G27" s="1">
        <v>-5.45409362180051</v>
      </c>
      <c r="H27">
        <v>5.33</v>
      </c>
      <c r="J27">
        <v>6</v>
      </c>
      <c r="L27" s="4" t="s">
        <v>115</v>
      </c>
      <c r="M27" s="4" t="s">
        <v>121</v>
      </c>
      <c r="N27" s="4"/>
      <c r="O27" s="4"/>
    </row>
    <row r="28" spans="1:15">
      <c r="A28" s="1" t="s">
        <v>40</v>
      </c>
      <c r="B28" s="4">
        <v>9.7100000000000009</v>
      </c>
      <c r="C28" s="4">
        <v>19.420000000000002</v>
      </c>
      <c r="D28" s="4">
        <v>2</v>
      </c>
      <c r="E28" s="1"/>
      <c r="F28" s="1">
        <v>4.2744025010336703E-3</v>
      </c>
      <c r="G28" s="1">
        <v>-5.4551109522016503</v>
      </c>
      <c r="H28">
        <v>9.33</v>
      </c>
      <c r="J28">
        <v>5</v>
      </c>
      <c r="L28" s="4" t="s">
        <v>115</v>
      </c>
      <c r="M28" s="4" t="s">
        <v>120</v>
      </c>
      <c r="N28" s="4"/>
      <c r="O28" s="4"/>
    </row>
    <row r="29" spans="1:15">
      <c r="A29" s="1" t="s">
        <v>37</v>
      </c>
      <c r="B29" s="4">
        <v>3.3</v>
      </c>
      <c r="C29" s="4">
        <v>4.75</v>
      </c>
      <c r="D29" s="4">
        <v>2</v>
      </c>
      <c r="E29" s="1"/>
      <c r="F29" s="1">
        <v>3.9136863823362898E-3</v>
      </c>
      <c r="G29" s="1">
        <v>-5.5432755403682501</v>
      </c>
      <c r="H29">
        <v>3.67</v>
      </c>
      <c r="J29">
        <v>8</v>
      </c>
      <c r="L29" s="3" t="s">
        <v>115</v>
      </c>
      <c r="M29" s="3" t="s">
        <v>118</v>
      </c>
      <c r="N29" s="3"/>
      <c r="O29" s="3"/>
    </row>
    <row r="30" spans="1:15">
      <c r="A30" s="1" t="s">
        <v>10</v>
      </c>
      <c r="B30" s="4" t="s">
        <v>107</v>
      </c>
      <c r="C30" s="4" t="s">
        <v>107</v>
      </c>
      <c r="D30" s="4">
        <v>2</v>
      </c>
      <c r="E30" s="1"/>
      <c r="F30" s="1">
        <v>3.4618726265316E-3</v>
      </c>
      <c r="G30" s="1">
        <v>-5.6659456147791296</v>
      </c>
      <c r="H30">
        <v>5</v>
      </c>
      <c r="J30">
        <v>6</v>
      </c>
      <c r="L30" s="1" t="s">
        <v>114</v>
      </c>
      <c r="M30" s="1" t="s">
        <v>120</v>
      </c>
      <c r="N30" s="1"/>
      <c r="O30" s="1"/>
    </row>
    <row r="31" spans="1:15">
      <c r="A31" s="2" t="s">
        <v>63</v>
      </c>
      <c r="B31" s="4">
        <v>7.23</v>
      </c>
      <c r="C31" s="4">
        <v>0</v>
      </c>
      <c r="D31" s="4">
        <v>2</v>
      </c>
      <c r="E31" s="2" t="s">
        <v>23</v>
      </c>
      <c r="F31" s="2">
        <v>2.3136207104633801E-3</v>
      </c>
      <c r="G31" s="2">
        <v>-6.0689415744219</v>
      </c>
      <c r="H31">
        <v>9.67</v>
      </c>
      <c r="J31">
        <v>4</v>
      </c>
      <c r="L31" s="3" t="s">
        <v>115</v>
      </c>
      <c r="M31" s="3" t="s">
        <v>118</v>
      </c>
      <c r="N31" s="3"/>
      <c r="O31" s="3"/>
    </row>
    <row r="32" spans="1:15">
      <c r="A32" s="2" t="s">
        <v>64</v>
      </c>
      <c r="B32" s="4">
        <v>15</v>
      </c>
      <c r="C32" s="4">
        <v>15</v>
      </c>
      <c r="D32" s="4">
        <v>2</v>
      </c>
      <c r="E32" s="2" t="s">
        <v>23</v>
      </c>
      <c r="F32" s="2">
        <v>2.3136207104633801E-3</v>
      </c>
      <c r="G32" s="2">
        <v>-6.0689415744219</v>
      </c>
      <c r="H32">
        <v>9.33</v>
      </c>
      <c r="J32">
        <v>4</v>
      </c>
      <c r="L32" s="4" t="s">
        <v>115</v>
      </c>
      <c r="M32" s="4" t="s">
        <v>120</v>
      </c>
      <c r="N32" s="4"/>
      <c r="O32" s="4"/>
    </row>
    <row r="33" spans="1:16">
      <c r="A33" s="2" t="s">
        <v>66</v>
      </c>
      <c r="B33" s="4">
        <v>7.13</v>
      </c>
      <c r="C33" s="4">
        <v>11.88</v>
      </c>
      <c r="D33" s="4">
        <v>2</v>
      </c>
      <c r="E33" s="2" t="s">
        <v>19</v>
      </c>
      <c r="F33" s="2">
        <v>1.8901538383217201E-3</v>
      </c>
      <c r="G33" s="2">
        <v>-6.2710970572856404</v>
      </c>
      <c r="H33">
        <v>11</v>
      </c>
      <c r="J33">
        <v>8</v>
      </c>
      <c r="L33" s="3" t="s">
        <v>115</v>
      </c>
      <c r="M33" s="3" t="s">
        <v>118</v>
      </c>
      <c r="N33" s="3"/>
      <c r="O33" s="3"/>
    </row>
    <row r="34" spans="1:16">
      <c r="A34" s="2" t="s">
        <v>70</v>
      </c>
      <c r="B34" s="4">
        <v>11.73</v>
      </c>
      <c r="C34" s="4">
        <v>23.33</v>
      </c>
      <c r="D34" s="4">
        <v>2</v>
      </c>
      <c r="E34" s="2" t="s">
        <v>41</v>
      </c>
      <c r="F34" s="2">
        <v>1.6051651075413499E-3</v>
      </c>
      <c r="G34" s="2">
        <v>-6.4345286569487197</v>
      </c>
      <c r="H34">
        <v>3.67</v>
      </c>
      <c r="J34">
        <v>9</v>
      </c>
      <c r="L34" s="1" t="s">
        <v>114</v>
      </c>
      <c r="M34" s="1" t="s">
        <v>118</v>
      </c>
      <c r="N34" s="1"/>
      <c r="O34" s="1" t="s">
        <v>124</v>
      </c>
      <c r="P34" s="1" t="s">
        <v>129</v>
      </c>
    </row>
    <row r="35" spans="1:16">
      <c r="A35" s="2" t="s">
        <v>72</v>
      </c>
      <c r="B35" s="4" t="s">
        <v>107</v>
      </c>
      <c r="C35" s="4" t="s">
        <v>107</v>
      </c>
      <c r="D35" s="4">
        <v>2</v>
      </c>
      <c r="E35" s="2" t="s">
        <v>41</v>
      </c>
      <c r="F35" s="2">
        <v>1.6051651075413499E-3</v>
      </c>
      <c r="G35" s="2">
        <v>-6.4345286569487197</v>
      </c>
      <c r="H35">
        <v>3.67</v>
      </c>
      <c r="J35">
        <v>9</v>
      </c>
      <c r="K35" s="7"/>
      <c r="L35" s="1" t="s">
        <v>114</v>
      </c>
      <c r="M35" s="1" t="s">
        <v>118</v>
      </c>
      <c r="N35" s="1"/>
      <c r="O35" s="1"/>
    </row>
    <row r="36" spans="1:16">
      <c r="A36" s="2" t="s">
        <v>69</v>
      </c>
      <c r="B36" s="4">
        <v>13.78</v>
      </c>
      <c r="C36" s="4">
        <v>20.65</v>
      </c>
      <c r="D36" s="4">
        <v>2</v>
      </c>
      <c r="E36" s="2" t="s">
        <v>47</v>
      </c>
      <c r="F36" s="2">
        <v>1.58020657437483E-3</v>
      </c>
      <c r="G36" s="2">
        <v>-6.4501996972142104</v>
      </c>
      <c r="H36">
        <v>9</v>
      </c>
      <c r="J36">
        <v>4</v>
      </c>
      <c r="L36" s="4" t="s">
        <v>115</v>
      </c>
      <c r="M36" s="4" t="s">
        <v>121</v>
      </c>
      <c r="N36" s="4"/>
      <c r="O36" s="4"/>
    </row>
    <row r="37" spans="1:16">
      <c r="A37" s="2" t="s">
        <v>5</v>
      </c>
      <c r="B37" s="4">
        <v>5.71</v>
      </c>
      <c r="C37" s="4">
        <v>9.7100000000000009</v>
      </c>
      <c r="D37" s="4">
        <v>2</v>
      </c>
      <c r="E37" s="2"/>
      <c r="F37" s="2">
        <v>1.5542510980278499E-3</v>
      </c>
      <c r="G37" s="2">
        <v>-6.4667614583470998</v>
      </c>
      <c r="H37">
        <v>9</v>
      </c>
      <c r="J37">
        <v>5</v>
      </c>
      <c r="L37" s="1" t="s">
        <v>114</v>
      </c>
      <c r="M37" s="1" t="s">
        <v>118</v>
      </c>
      <c r="N37" s="1"/>
      <c r="O37" s="1"/>
    </row>
    <row r="38" spans="1:16">
      <c r="A38" s="3" t="s">
        <v>35</v>
      </c>
      <c r="B38" s="4">
        <v>3.26</v>
      </c>
      <c r="C38" s="4">
        <v>4.6500000000000004</v>
      </c>
      <c r="D38" s="4">
        <v>2</v>
      </c>
      <c r="E38" s="3"/>
      <c r="F38" s="3">
        <v>1.28152343752555E-3</v>
      </c>
      <c r="G38" s="3">
        <v>-6.65970572319313</v>
      </c>
      <c r="H38">
        <v>3</v>
      </c>
      <c r="J38">
        <v>8</v>
      </c>
      <c r="L38" s="4" t="s">
        <v>115</v>
      </c>
      <c r="M38" s="4" t="s">
        <v>120</v>
      </c>
      <c r="N38" s="4"/>
      <c r="O38" s="4"/>
    </row>
    <row r="39" spans="1:16">
      <c r="A39" s="3" t="s">
        <v>55</v>
      </c>
      <c r="B39" s="4">
        <v>2</v>
      </c>
      <c r="C39" s="4">
        <v>3</v>
      </c>
      <c r="D39" s="4">
        <v>2</v>
      </c>
      <c r="E39" s="3" t="s">
        <v>135</v>
      </c>
      <c r="F39" s="3">
        <v>1.13501345715316E-3</v>
      </c>
      <c r="G39" s="3">
        <v>-6.7811107715964498</v>
      </c>
      <c r="H39">
        <v>3.33</v>
      </c>
      <c r="J39">
        <v>9</v>
      </c>
      <c r="L39" s="3" t="s">
        <v>116</v>
      </c>
      <c r="M39" s="3" t="s">
        <v>118</v>
      </c>
      <c r="N39" s="3"/>
      <c r="O39" s="3"/>
    </row>
    <row r="40" spans="1:16">
      <c r="A40" s="3" t="s">
        <v>11</v>
      </c>
      <c r="B40" s="4">
        <v>9.76</v>
      </c>
      <c r="C40" s="4">
        <v>14.63</v>
      </c>
      <c r="D40" s="4">
        <v>2</v>
      </c>
      <c r="E40" s="3"/>
      <c r="F40" s="3">
        <v>9.6437966610112003E-4</v>
      </c>
      <c r="G40" s="3">
        <v>-6.9440254963868799</v>
      </c>
      <c r="H40">
        <v>5</v>
      </c>
      <c r="J40">
        <v>7</v>
      </c>
      <c r="L40" s="4" t="s">
        <v>116</v>
      </c>
      <c r="M40" s="4" t="s">
        <v>120</v>
      </c>
      <c r="N40" s="4"/>
      <c r="O40" s="4"/>
    </row>
    <row r="41" spans="1:16">
      <c r="A41" s="3" t="s">
        <v>39</v>
      </c>
      <c r="B41" s="4">
        <v>2.4900000000000002</v>
      </c>
      <c r="C41" s="4">
        <v>4.2</v>
      </c>
      <c r="D41" s="4">
        <v>2</v>
      </c>
      <c r="E41" s="3" t="s">
        <v>133</v>
      </c>
      <c r="F41" s="3">
        <v>7.9932794856141004E-4</v>
      </c>
      <c r="G41" s="3">
        <v>-7.1317392476463404</v>
      </c>
      <c r="H41">
        <v>5.33</v>
      </c>
      <c r="J41">
        <v>9</v>
      </c>
      <c r="L41" s="3" t="s">
        <v>115</v>
      </c>
      <c r="M41" s="3" t="s">
        <v>118</v>
      </c>
      <c r="N41" s="3"/>
      <c r="O41" s="3"/>
    </row>
    <row r="42" spans="1:16">
      <c r="A42" s="3" t="s">
        <v>20</v>
      </c>
      <c r="B42" s="4">
        <v>2.46</v>
      </c>
      <c r="C42" s="4">
        <v>2.65</v>
      </c>
      <c r="D42" s="4">
        <v>2</v>
      </c>
      <c r="E42" s="3" t="s">
        <v>134</v>
      </c>
      <c r="F42" s="3">
        <v>7.6433120760796103E-4</v>
      </c>
      <c r="G42" s="3">
        <v>-7.1765093449279798</v>
      </c>
      <c r="H42">
        <v>8.33</v>
      </c>
      <c r="J42">
        <v>5</v>
      </c>
      <c r="L42" s="4" t="s">
        <v>115</v>
      </c>
      <c r="M42" s="4" t="s">
        <v>121</v>
      </c>
      <c r="N42" s="4"/>
      <c r="O42" s="4"/>
    </row>
    <row r="43" spans="1:16">
      <c r="A43" s="3" t="s">
        <v>45</v>
      </c>
      <c r="B43" s="4">
        <v>0.01</v>
      </c>
      <c r="C43" s="4">
        <v>0.01</v>
      </c>
      <c r="D43" s="4">
        <v>2</v>
      </c>
      <c r="E43" s="3"/>
      <c r="F43" s="3">
        <v>7.5658863632685599E-4</v>
      </c>
      <c r="G43" s="3">
        <v>-7.1866908652716699</v>
      </c>
      <c r="H43">
        <v>3</v>
      </c>
      <c r="J43">
        <v>8</v>
      </c>
      <c r="L43" s="4" t="s">
        <v>115</v>
      </c>
      <c r="M43" s="4" t="s">
        <v>120</v>
      </c>
      <c r="N43" s="4"/>
      <c r="O43" s="4"/>
    </row>
    <row r="44" spans="1:16">
      <c r="A44" s="3" t="s">
        <v>14</v>
      </c>
      <c r="B44" s="4">
        <v>7.83</v>
      </c>
      <c r="C44" s="4">
        <v>11.75</v>
      </c>
      <c r="D44" s="4">
        <v>2</v>
      </c>
      <c r="E44" s="3"/>
      <c r="F44" s="3">
        <v>7.5348396659840797E-4</v>
      </c>
      <c r="G44" s="3">
        <v>-7.1908028186929203</v>
      </c>
      <c r="H44">
        <v>11</v>
      </c>
      <c r="J44">
        <v>8</v>
      </c>
      <c r="L44" s="4" t="s">
        <v>115</v>
      </c>
      <c r="M44" s="4" t="s">
        <v>121</v>
      </c>
      <c r="N44" s="4"/>
      <c r="O44" s="4"/>
    </row>
    <row r="45" spans="1:16">
      <c r="A45" s="3" t="s">
        <v>32</v>
      </c>
      <c r="B45" s="4">
        <v>7</v>
      </c>
      <c r="C45" s="4">
        <v>7.49</v>
      </c>
      <c r="D45" s="4">
        <v>2</v>
      </c>
      <c r="E45" s="3" t="s">
        <v>136</v>
      </c>
      <c r="F45" s="3">
        <v>7.0543052782386301E-4</v>
      </c>
      <c r="G45" s="3">
        <v>-7.2567022637754501</v>
      </c>
      <c r="H45">
        <v>7.67</v>
      </c>
      <c r="J45">
        <v>5</v>
      </c>
      <c r="L45" s="3" t="s">
        <v>115</v>
      </c>
      <c r="M45" s="3" t="s">
        <v>118</v>
      </c>
      <c r="N45" s="3"/>
      <c r="O45" s="3"/>
    </row>
    <row r="46" spans="1:16">
      <c r="A46" s="3" t="s">
        <v>16</v>
      </c>
      <c r="B46" s="4">
        <v>5.44</v>
      </c>
      <c r="C46" s="4">
        <v>6.08</v>
      </c>
      <c r="D46" s="4">
        <v>2</v>
      </c>
      <c r="E46" s="3"/>
      <c r="F46" s="3">
        <v>6.9415322418301003E-4</v>
      </c>
      <c r="G46" s="3">
        <v>-7.2728178377013197</v>
      </c>
      <c r="H46">
        <v>3.67</v>
      </c>
      <c r="J46">
        <v>8</v>
      </c>
      <c r="L46" s="4" t="s">
        <v>115</v>
      </c>
      <c r="M46" s="4" t="s">
        <v>121</v>
      </c>
      <c r="N46" s="4"/>
      <c r="O46" s="4"/>
    </row>
    <row r="47" spans="1:16">
      <c r="A47" s="4" t="s">
        <v>28</v>
      </c>
      <c r="B47" s="4">
        <v>0.71</v>
      </c>
      <c r="C47" s="4">
        <v>2.41</v>
      </c>
      <c r="D47" s="4">
        <v>2</v>
      </c>
      <c r="E47" s="4"/>
      <c r="F47" s="4">
        <v>3.9622260089109502E-4</v>
      </c>
      <c r="G47" s="4">
        <v>-7.8335343811796401</v>
      </c>
      <c r="H47">
        <v>3.67</v>
      </c>
      <c r="J47">
        <v>8</v>
      </c>
      <c r="L47" s="1" t="s">
        <v>117</v>
      </c>
      <c r="M47" s="1" t="s">
        <v>118</v>
      </c>
      <c r="N47" s="1" t="s">
        <v>124</v>
      </c>
      <c r="O47" s="1" t="s">
        <v>123</v>
      </c>
    </row>
    <row r="48" spans="1:16">
      <c r="A48" s="4" t="s">
        <v>29</v>
      </c>
      <c r="B48" s="4" t="s">
        <v>107</v>
      </c>
      <c r="C48" s="4" t="s">
        <v>107</v>
      </c>
      <c r="D48" s="4">
        <v>2</v>
      </c>
      <c r="E48" s="4"/>
      <c r="F48" s="4">
        <v>3.0677329295520001E-4</v>
      </c>
      <c r="G48" s="4">
        <v>-8.0894015426018608</v>
      </c>
      <c r="H48">
        <v>7</v>
      </c>
      <c r="J48">
        <v>6</v>
      </c>
      <c r="L48" s="4" t="s">
        <v>115</v>
      </c>
      <c r="M48" s="4" t="s">
        <v>122</v>
      </c>
      <c r="N48" s="4"/>
      <c r="O48" s="4"/>
    </row>
    <row r="49" spans="1:15">
      <c r="A49" s="4" t="s">
        <v>26</v>
      </c>
      <c r="B49" s="4">
        <v>7.58</v>
      </c>
      <c r="C49" s="4">
        <v>8.83</v>
      </c>
      <c r="D49" s="4">
        <v>2</v>
      </c>
      <c r="E49" s="4"/>
      <c r="F49" s="4">
        <v>3.0196710219666199E-4</v>
      </c>
      <c r="G49" s="4">
        <v>-8.1051924796466803</v>
      </c>
      <c r="H49">
        <v>5.67</v>
      </c>
      <c r="J49">
        <v>6</v>
      </c>
      <c r="L49" s="1" t="s">
        <v>114</v>
      </c>
      <c r="M49" s="1" t="s">
        <v>118</v>
      </c>
      <c r="N49" s="1"/>
      <c r="O49" s="1"/>
    </row>
    <row r="50" spans="1:15" ht="17" customHeight="1">
      <c r="A50" s="4" t="s">
        <v>79</v>
      </c>
      <c r="B50" s="4">
        <v>6.99</v>
      </c>
      <c r="C50" s="4">
        <v>20.82</v>
      </c>
      <c r="D50" s="4">
        <v>2</v>
      </c>
      <c r="E50" s="4" t="s">
        <v>42</v>
      </c>
      <c r="F50" s="4">
        <v>2.34820442424525E-4</v>
      </c>
      <c r="G50" s="4">
        <v>-8.3566894106632894</v>
      </c>
      <c r="H50">
        <v>7</v>
      </c>
      <c r="J50">
        <v>8</v>
      </c>
      <c r="L50" s="3" t="s">
        <v>115</v>
      </c>
      <c r="M50" s="3" t="s">
        <v>118</v>
      </c>
      <c r="N50" s="3"/>
      <c r="O50" s="3"/>
    </row>
    <row r="51" spans="1:15">
      <c r="A51" s="4" t="s">
        <v>80</v>
      </c>
      <c r="B51" s="4">
        <v>0.74</v>
      </c>
      <c r="C51" s="4">
        <v>15.88</v>
      </c>
      <c r="D51" s="4">
        <v>2</v>
      </c>
      <c r="E51" s="4" t="s">
        <v>42</v>
      </c>
      <c r="F51" s="4">
        <v>2.34820442424525E-4</v>
      </c>
      <c r="G51" s="4">
        <v>-8.3566894106632894</v>
      </c>
      <c r="H51">
        <v>7</v>
      </c>
      <c r="J51">
        <v>9</v>
      </c>
      <c r="L51" s="3" t="s">
        <v>116</v>
      </c>
      <c r="M51" s="3" t="s">
        <v>118</v>
      </c>
      <c r="N51" s="3"/>
      <c r="O51" s="3"/>
    </row>
    <row r="52" spans="1:15">
      <c r="A52" s="5" t="s">
        <v>82</v>
      </c>
      <c r="B52" s="4">
        <v>2.96</v>
      </c>
      <c r="C52" s="4">
        <v>6.75</v>
      </c>
      <c r="D52" s="4">
        <v>2</v>
      </c>
      <c r="E52" s="5"/>
      <c r="F52" s="5" t="s">
        <v>107</v>
      </c>
      <c r="G52" s="5" t="s">
        <v>107</v>
      </c>
      <c r="H52">
        <v>11</v>
      </c>
      <c r="J52">
        <v>8</v>
      </c>
      <c r="L52" s="4" t="s">
        <v>115</v>
      </c>
      <c r="M52" s="4" t="s">
        <v>121</v>
      </c>
      <c r="N52" s="4"/>
      <c r="O52" s="4"/>
    </row>
    <row r="53" spans="1:15">
      <c r="A53" s="5" t="s">
        <v>84</v>
      </c>
      <c r="B53" s="4">
        <v>0.38</v>
      </c>
      <c r="C53" s="4">
        <v>1.92</v>
      </c>
      <c r="D53" s="4">
        <v>2</v>
      </c>
      <c r="E53" s="5"/>
      <c r="F53" s="5" t="s">
        <v>107</v>
      </c>
      <c r="G53" s="5" t="s">
        <v>107</v>
      </c>
      <c r="H53">
        <v>10</v>
      </c>
      <c r="J53">
        <v>4</v>
      </c>
      <c r="L53" s="4" t="s">
        <v>115</v>
      </c>
      <c r="M53" s="4" t="s">
        <v>121</v>
      </c>
      <c r="N53" s="4"/>
      <c r="O53" s="4"/>
    </row>
    <row r="54" spans="1:15">
      <c r="A54" s="5" t="s">
        <v>85</v>
      </c>
      <c r="B54" s="4">
        <v>0.05</v>
      </c>
      <c r="C54" s="4">
        <v>1.61</v>
      </c>
      <c r="D54" s="4">
        <v>2</v>
      </c>
      <c r="E54" s="5"/>
      <c r="F54" s="5" t="s">
        <v>107</v>
      </c>
      <c r="G54" s="5" t="s">
        <v>107</v>
      </c>
      <c r="H54">
        <v>9.33</v>
      </c>
      <c r="J54">
        <v>4</v>
      </c>
      <c r="L54" s="4" t="s">
        <v>115</v>
      </c>
      <c r="M54" s="4" t="s">
        <v>122</v>
      </c>
      <c r="N54" s="4"/>
      <c r="O54" s="4"/>
    </row>
    <row r="55" spans="1:15">
      <c r="A55" s="5" t="s">
        <v>86</v>
      </c>
      <c r="B55" s="4">
        <v>1.27</v>
      </c>
      <c r="C55" s="4">
        <v>1.91</v>
      </c>
      <c r="D55" s="4">
        <v>2</v>
      </c>
      <c r="E55" s="5"/>
      <c r="F55" s="5" t="s">
        <v>107</v>
      </c>
      <c r="G55" s="5" t="s">
        <v>107</v>
      </c>
      <c r="H55">
        <v>9</v>
      </c>
      <c r="J55">
        <v>9</v>
      </c>
      <c r="L55" s="3" t="s">
        <v>115</v>
      </c>
      <c r="M55" s="3" t="s">
        <v>118</v>
      </c>
      <c r="N55" s="3"/>
      <c r="O55" s="3"/>
    </row>
    <row r="56" spans="1:15">
      <c r="A56" s="5" t="s">
        <v>88</v>
      </c>
      <c r="B56" s="4">
        <v>0.4</v>
      </c>
      <c r="C56" s="4">
        <v>19.260000000000002</v>
      </c>
      <c r="D56" s="4">
        <v>2</v>
      </c>
      <c r="E56" s="5"/>
      <c r="F56" s="5" t="s">
        <v>107</v>
      </c>
      <c r="G56" s="5" t="s">
        <v>107</v>
      </c>
      <c r="H56">
        <v>8.33</v>
      </c>
      <c r="J56">
        <v>8</v>
      </c>
      <c r="L56" s="1" t="s">
        <v>115</v>
      </c>
      <c r="M56" s="1" t="s">
        <v>118</v>
      </c>
      <c r="N56" s="1" t="s">
        <v>123</v>
      </c>
      <c r="O56" s="1" t="s">
        <v>123</v>
      </c>
    </row>
    <row r="57" spans="1:15">
      <c r="A57" s="5" t="s">
        <v>90</v>
      </c>
      <c r="B57" s="4">
        <v>12</v>
      </c>
      <c r="C57" s="4">
        <v>12</v>
      </c>
      <c r="D57" s="4">
        <v>2</v>
      </c>
      <c r="E57" s="5"/>
      <c r="F57" s="5" t="s">
        <v>107</v>
      </c>
      <c r="G57" s="5" t="s">
        <v>107</v>
      </c>
      <c r="H57">
        <v>7.33</v>
      </c>
      <c r="J57">
        <v>6</v>
      </c>
      <c r="L57" s="1" t="s">
        <v>114</v>
      </c>
      <c r="M57" s="1" t="s">
        <v>121</v>
      </c>
      <c r="N57" s="1" t="s">
        <v>123</v>
      </c>
      <c r="O57" s="1"/>
    </row>
    <row r="58" spans="1:15">
      <c r="A58" s="5" t="s">
        <v>52</v>
      </c>
      <c r="B58" s="4">
        <v>1.21</v>
      </c>
      <c r="C58" s="4">
        <v>40.85</v>
      </c>
      <c r="D58" s="4">
        <v>2</v>
      </c>
      <c r="E58" s="5"/>
      <c r="F58" s="5" t="s">
        <v>107</v>
      </c>
      <c r="G58" s="5" t="s">
        <v>107</v>
      </c>
      <c r="H58">
        <v>7</v>
      </c>
      <c r="J58">
        <v>9</v>
      </c>
      <c r="L58" s="4" t="s">
        <v>115</v>
      </c>
      <c r="M58" s="4" t="s">
        <v>122</v>
      </c>
      <c r="N58" s="4"/>
      <c r="O58" s="4"/>
    </row>
    <row r="59" spans="1:15">
      <c r="A59" s="5" t="s">
        <v>91</v>
      </c>
      <c r="B59" s="4">
        <v>1.06</v>
      </c>
      <c r="C59" s="4">
        <v>1.06</v>
      </c>
      <c r="D59" s="4">
        <v>2</v>
      </c>
      <c r="E59" s="5"/>
      <c r="F59" s="5" t="s">
        <v>107</v>
      </c>
      <c r="G59" s="5" t="s">
        <v>107</v>
      </c>
      <c r="H59">
        <v>7</v>
      </c>
      <c r="J59">
        <v>9</v>
      </c>
      <c r="L59" s="4" t="s">
        <v>115</v>
      </c>
      <c r="M59" s="4" t="s">
        <v>121</v>
      </c>
      <c r="N59" s="4"/>
      <c r="O59" s="4"/>
    </row>
    <row r="60" spans="1:15">
      <c r="A60" s="5" t="s">
        <v>93</v>
      </c>
      <c r="B60" s="4">
        <v>0.47</v>
      </c>
      <c r="C60" s="4">
        <v>4.9400000000000004</v>
      </c>
      <c r="D60" s="4">
        <v>2</v>
      </c>
      <c r="E60" s="5"/>
      <c r="F60" s="5" t="s">
        <v>107</v>
      </c>
      <c r="G60" s="5" t="s">
        <v>107</v>
      </c>
      <c r="H60">
        <v>6.33</v>
      </c>
      <c r="J60">
        <v>8</v>
      </c>
      <c r="L60" s="4" t="s">
        <v>115</v>
      </c>
      <c r="M60" s="4" t="s">
        <v>122</v>
      </c>
      <c r="N60" s="4"/>
      <c r="O60" s="4"/>
    </row>
    <row r="61" spans="1:15">
      <c r="A61" s="5" t="s">
        <v>95</v>
      </c>
      <c r="B61" s="4">
        <v>0</v>
      </c>
      <c r="C61" s="4">
        <v>7.33</v>
      </c>
      <c r="D61" s="4">
        <v>2</v>
      </c>
      <c r="E61" s="5"/>
      <c r="F61" s="5" t="s">
        <v>107</v>
      </c>
      <c r="G61" s="5" t="s">
        <v>107</v>
      </c>
      <c r="H61">
        <v>5.67</v>
      </c>
      <c r="J61">
        <v>6</v>
      </c>
      <c r="L61" s="1" t="s">
        <v>116</v>
      </c>
      <c r="M61" s="1" t="s">
        <v>118</v>
      </c>
      <c r="N61" s="1"/>
      <c r="O61" s="1"/>
    </row>
    <row r="62" spans="1:15">
      <c r="A62" s="5" t="s">
        <v>96</v>
      </c>
      <c r="B62" s="4">
        <v>0.92</v>
      </c>
      <c r="C62" s="4">
        <v>30</v>
      </c>
      <c r="D62" s="4">
        <v>2</v>
      </c>
      <c r="E62" s="5"/>
      <c r="F62" s="5" t="s">
        <v>107</v>
      </c>
      <c r="G62" s="5" t="s">
        <v>107</v>
      </c>
      <c r="H62">
        <v>6.33</v>
      </c>
      <c r="J62">
        <v>8</v>
      </c>
      <c r="L62" s="3" t="s">
        <v>115</v>
      </c>
      <c r="M62" s="3" t="s">
        <v>118</v>
      </c>
      <c r="N62" s="3"/>
      <c r="O62" s="3"/>
    </row>
    <row r="63" spans="1:15">
      <c r="A63" s="1" t="s">
        <v>58</v>
      </c>
      <c r="B63" s="5">
        <v>0.04</v>
      </c>
      <c r="C63" s="5">
        <v>0.13</v>
      </c>
      <c r="D63" s="5">
        <v>1</v>
      </c>
      <c r="E63" s="1" t="s">
        <v>44</v>
      </c>
      <c r="F63" s="1">
        <v>4.2231630955392504E-3</v>
      </c>
      <c r="G63" s="1">
        <v>-5.4671708829995698</v>
      </c>
      <c r="H63">
        <v>5</v>
      </c>
      <c r="J63">
        <v>6</v>
      </c>
      <c r="L63" s="3" t="s">
        <v>115</v>
      </c>
      <c r="M63" s="3" t="s">
        <v>118</v>
      </c>
      <c r="N63" s="3"/>
      <c r="O63" s="3"/>
    </row>
    <row r="64" spans="1:15">
      <c r="A64" s="1" t="s">
        <v>60</v>
      </c>
      <c r="B64" s="5" t="s">
        <v>107</v>
      </c>
      <c r="C64" s="5" t="s">
        <v>107</v>
      </c>
      <c r="D64" s="5">
        <v>1</v>
      </c>
      <c r="E64" s="1" t="s">
        <v>44</v>
      </c>
      <c r="F64" s="1">
        <v>4.2231630955392504E-3</v>
      </c>
      <c r="G64" s="1">
        <v>-5.4671708829995698</v>
      </c>
      <c r="H64">
        <v>5.33</v>
      </c>
      <c r="J64">
        <v>6</v>
      </c>
      <c r="L64" s="3" t="s">
        <v>116</v>
      </c>
      <c r="M64" s="3" t="s">
        <v>118</v>
      </c>
      <c r="N64" s="3"/>
      <c r="O64" s="3"/>
    </row>
    <row r="65" spans="1:15">
      <c r="A65" s="2" t="s">
        <v>65</v>
      </c>
      <c r="B65" s="5">
        <v>0.26</v>
      </c>
      <c r="C65" s="5">
        <v>0.44</v>
      </c>
      <c r="D65" s="5">
        <v>1</v>
      </c>
      <c r="E65" s="2" t="s">
        <v>19</v>
      </c>
      <c r="F65" s="2">
        <v>1.8901538383217201E-3</v>
      </c>
      <c r="G65" s="2">
        <v>-6.2710970572856404</v>
      </c>
      <c r="H65">
        <v>11</v>
      </c>
      <c r="J65">
        <v>8</v>
      </c>
      <c r="L65" s="4" t="s">
        <v>115</v>
      </c>
      <c r="M65" s="4" t="s">
        <v>122</v>
      </c>
      <c r="N65" s="4"/>
      <c r="O65" s="4"/>
    </row>
    <row r="66" spans="1:15">
      <c r="A66" s="2" t="s">
        <v>6</v>
      </c>
      <c r="B66" s="5">
        <v>7.0000000000000007E-2</v>
      </c>
      <c r="C66" s="5">
        <v>0.51</v>
      </c>
      <c r="D66" s="5">
        <v>1</v>
      </c>
      <c r="E66" s="2"/>
      <c r="F66" s="2">
        <v>1.6572541932076499E-3</v>
      </c>
      <c r="G66" s="2">
        <v>-6.4025931466256401</v>
      </c>
      <c r="H66">
        <v>5.67</v>
      </c>
      <c r="J66">
        <v>6</v>
      </c>
      <c r="L66" s="3" t="s">
        <v>115</v>
      </c>
      <c r="M66" s="3" t="s">
        <v>118</v>
      </c>
      <c r="N66" s="3"/>
      <c r="O66" s="3"/>
    </row>
    <row r="67" spans="1:15">
      <c r="A67" s="2" t="s">
        <v>61</v>
      </c>
      <c r="B67" s="5">
        <v>0.06</v>
      </c>
      <c r="C67" s="5">
        <v>0.13</v>
      </c>
      <c r="D67" s="5">
        <v>1</v>
      </c>
      <c r="E67" s="2" t="s">
        <v>131</v>
      </c>
      <c r="F67" s="2">
        <v>1.4548692741336801E-3</v>
      </c>
      <c r="G67" s="2">
        <v>-6.5328392283513104</v>
      </c>
      <c r="H67">
        <v>12.33</v>
      </c>
      <c r="J67">
        <v>3</v>
      </c>
      <c r="L67" s="4" t="s">
        <v>115</v>
      </c>
      <c r="M67" s="4" t="s">
        <v>120</v>
      </c>
      <c r="N67" s="4"/>
      <c r="O67" s="4"/>
    </row>
    <row r="68" spans="1:15">
      <c r="A68" s="2" t="s">
        <v>62</v>
      </c>
      <c r="B68" s="5" t="s">
        <v>107</v>
      </c>
      <c r="C68" s="5" t="s">
        <v>107</v>
      </c>
      <c r="D68" s="5">
        <v>1</v>
      </c>
      <c r="E68" s="2" t="s">
        <v>131</v>
      </c>
      <c r="F68" s="2">
        <v>1.4548692741336801E-3</v>
      </c>
      <c r="G68" s="2">
        <v>-6.5328392283513104</v>
      </c>
      <c r="H68">
        <v>12.33</v>
      </c>
      <c r="J68">
        <v>3</v>
      </c>
      <c r="L68" s="4" t="s">
        <v>115</v>
      </c>
      <c r="M68" s="4" t="s">
        <v>120</v>
      </c>
      <c r="N68" s="4"/>
      <c r="O68" s="4"/>
    </row>
    <row r="69" spans="1:15">
      <c r="A69" s="3" t="s">
        <v>73</v>
      </c>
      <c r="B69" s="5">
        <v>0.14000000000000001</v>
      </c>
      <c r="C69" s="5">
        <v>5.41</v>
      </c>
      <c r="D69" s="5">
        <v>1</v>
      </c>
      <c r="E69" s="3" t="s">
        <v>38</v>
      </c>
      <c r="F69" s="3">
        <v>1.16976926777744E-3</v>
      </c>
      <c r="G69" s="3">
        <v>-6.7509487566481603</v>
      </c>
      <c r="H69">
        <v>10</v>
      </c>
      <c r="J69">
        <v>8</v>
      </c>
      <c r="L69" s="4" t="s">
        <v>115</v>
      </c>
      <c r="M69" s="4" t="s">
        <v>120</v>
      </c>
      <c r="N69" s="4"/>
      <c r="O69" s="4"/>
    </row>
    <row r="70" spans="1:15">
      <c r="A70" s="3" t="s">
        <v>21</v>
      </c>
      <c r="B70" s="5">
        <v>0.16</v>
      </c>
      <c r="C70" s="5">
        <v>0.17</v>
      </c>
      <c r="D70" s="5">
        <v>1</v>
      </c>
      <c r="E70" s="3"/>
      <c r="F70" s="3">
        <v>6.3325995648047301E-4</v>
      </c>
      <c r="G70" s="3">
        <v>-7.3646295463786604</v>
      </c>
      <c r="H70">
        <v>5.67</v>
      </c>
      <c r="J70">
        <v>6</v>
      </c>
      <c r="L70" s="4" t="s">
        <v>115</v>
      </c>
      <c r="M70" s="4" t="s">
        <v>121</v>
      </c>
      <c r="N70" s="4"/>
      <c r="O70" s="4"/>
    </row>
    <row r="71" spans="1:15" ht="15" customHeight="1">
      <c r="A71" s="4" t="s">
        <v>25</v>
      </c>
      <c r="B71" s="5" t="s">
        <v>107</v>
      </c>
      <c r="C71" s="5" t="s">
        <v>107</v>
      </c>
      <c r="D71" s="5">
        <v>1</v>
      </c>
      <c r="E71" s="4"/>
      <c r="F71" s="4">
        <v>1.50978576903312E-4</v>
      </c>
      <c r="G71" s="4">
        <v>-8.7983726060270406</v>
      </c>
      <c r="H71">
        <v>8</v>
      </c>
      <c r="J71">
        <v>6</v>
      </c>
      <c r="L71" s="4" t="s">
        <v>116</v>
      </c>
      <c r="M71" s="4" t="s">
        <v>120</v>
      </c>
      <c r="N71" s="4"/>
      <c r="O71" s="4"/>
    </row>
    <row r="72" spans="1:15">
      <c r="A72" s="5" t="s">
        <v>83</v>
      </c>
      <c r="B72" s="5">
        <v>0.02</v>
      </c>
      <c r="C72" s="5">
        <v>0.05</v>
      </c>
      <c r="D72" s="5">
        <v>1</v>
      </c>
      <c r="E72" s="5"/>
      <c r="F72" s="5" t="s">
        <v>107</v>
      </c>
      <c r="G72" s="5" t="s">
        <v>107</v>
      </c>
      <c r="H72">
        <v>11</v>
      </c>
      <c r="J72">
        <v>7</v>
      </c>
      <c r="L72" s="3" t="s">
        <v>115</v>
      </c>
      <c r="M72" s="3" t="s">
        <v>118</v>
      </c>
      <c r="N72" s="3"/>
      <c r="O72" s="3"/>
    </row>
    <row r="73" spans="1:15">
      <c r="A73" s="5" t="s">
        <v>87</v>
      </c>
      <c r="B73" s="5">
        <v>0</v>
      </c>
      <c r="C73" s="5">
        <v>0.16</v>
      </c>
      <c r="D73" s="5">
        <v>1</v>
      </c>
      <c r="E73" s="5"/>
      <c r="F73" s="5" t="s">
        <v>107</v>
      </c>
      <c r="G73" s="5" t="s">
        <v>107</v>
      </c>
      <c r="H73">
        <v>8.33</v>
      </c>
      <c r="J73">
        <v>8</v>
      </c>
      <c r="L73" s="3" t="s">
        <v>115</v>
      </c>
      <c r="M73" s="3" t="s">
        <v>118</v>
      </c>
      <c r="N73" s="3"/>
      <c r="O73" s="3"/>
    </row>
    <row r="74" spans="1:15">
      <c r="A74" s="5" t="s">
        <v>53</v>
      </c>
      <c r="B74" s="5" t="s">
        <v>107</v>
      </c>
      <c r="C74" s="5" t="s">
        <v>107</v>
      </c>
      <c r="D74" s="5">
        <v>1</v>
      </c>
      <c r="E74" s="5"/>
      <c r="F74" s="5" t="s">
        <v>107</v>
      </c>
      <c r="G74" s="5" t="s">
        <v>107</v>
      </c>
      <c r="H74">
        <v>8</v>
      </c>
      <c r="J74">
        <v>5</v>
      </c>
      <c r="L74" s="4" t="s">
        <v>115</v>
      </c>
      <c r="M74" s="4" t="s">
        <v>122</v>
      </c>
      <c r="N74" s="4"/>
      <c r="O74" s="4"/>
    </row>
    <row r="75" spans="1:15">
      <c r="A75" s="5" t="s">
        <v>89</v>
      </c>
      <c r="B75" s="5">
        <v>0.23</v>
      </c>
      <c r="C75" s="5">
        <v>1.07</v>
      </c>
      <c r="D75" s="5">
        <v>1</v>
      </c>
      <c r="E75" s="5"/>
      <c r="F75" s="5" t="s">
        <v>107</v>
      </c>
      <c r="G75" s="5" t="s">
        <v>107</v>
      </c>
      <c r="H75">
        <v>8</v>
      </c>
      <c r="J75">
        <v>5</v>
      </c>
      <c r="L75" s="4" t="s">
        <v>115</v>
      </c>
      <c r="M75" s="4" t="s">
        <v>120</v>
      </c>
      <c r="N75" s="4"/>
      <c r="O75" s="4"/>
    </row>
    <row r="76" spans="1:15">
      <c r="A76" s="5" t="s">
        <v>92</v>
      </c>
      <c r="B76" s="5">
        <v>0.16</v>
      </c>
      <c r="C76" s="5">
        <v>1.61</v>
      </c>
      <c r="D76" s="5">
        <v>1</v>
      </c>
      <c r="E76" s="5"/>
      <c r="F76" s="5" t="s">
        <v>107</v>
      </c>
      <c r="G76" s="5" t="s">
        <v>107</v>
      </c>
      <c r="H76">
        <v>6.67</v>
      </c>
      <c r="J76">
        <v>9</v>
      </c>
      <c r="L76" s="1" t="s">
        <v>114</v>
      </c>
      <c r="M76" s="1" t="s">
        <v>118</v>
      </c>
      <c r="N76" s="1"/>
      <c r="O76" s="1"/>
    </row>
    <row r="77" spans="1:15" s="9" customFormat="1">
      <c r="A77" s="8" t="s">
        <v>94</v>
      </c>
      <c r="B77" s="8" t="s">
        <v>107</v>
      </c>
      <c r="C77" s="8" t="s">
        <v>107</v>
      </c>
      <c r="D77" s="8">
        <v>1</v>
      </c>
      <c r="E77" s="8"/>
      <c r="F77" s="8" t="s">
        <v>107</v>
      </c>
      <c r="G77" s="8" t="s">
        <v>107</v>
      </c>
      <c r="H77" s="9">
        <v>5.67</v>
      </c>
      <c r="J77" s="9">
        <v>8</v>
      </c>
      <c r="L77" s="10" t="s">
        <v>117</v>
      </c>
      <c r="M77" s="10" t="s">
        <v>118</v>
      </c>
      <c r="N77" s="10" t="s">
        <v>123</v>
      </c>
      <c r="O77" s="10"/>
    </row>
    <row r="78" spans="1:15">
      <c r="A78" s="5" t="s">
        <v>97</v>
      </c>
      <c r="B78" s="5" t="s">
        <v>107</v>
      </c>
      <c r="C78" s="5" t="s">
        <v>107</v>
      </c>
      <c r="D78" s="5">
        <v>1</v>
      </c>
      <c r="E78" s="5"/>
      <c r="F78" s="5" t="s">
        <v>107</v>
      </c>
      <c r="G78" s="5" t="s">
        <v>107</v>
      </c>
      <c r="H78">
        <v>5.67</v>
      </c>
      <c r="J78">
        <v>6</v>
      </c>
      <c r="L78" s="4" t="s">
        <v>115</v>
      </c>
      <c r="M78" s="4" t="s">
        <v>120</v>
      </c>
      <c r="N78" s="4"/>
      <c r="O78" s="4"/>
    </row>
    <row r="79" spans="1:15">
      <c r="A79" s="5" t="s">
        <v>98</v>
      </c>
      <c r="B79" s="5" t="s">
        <v>107</v>
      </c>
      <c r="C79" s="5" t="s">
        <v>107</v>
      </c>
      <c r="D79" s="5">
        <v>1</v>
      </c>
      <c r="E79" s="5"/>
      <c r="F79" s="5" t="s">
        <v>107</v>
      </c>
      <c r="G79" s="5" t="s">
        <v>107</v>
      </c>
      <c r="H79">
        <v>5.67</v>
      </c>
      <c r="J79">
        <v>9</v>
      </c>
      <c r="L79" s="1" t="s">
        <v>114</v>
      </c>
      <c r="M79" s="1" t="s">
        <v>118</v>
      </c>
      <c r="N79" s="1"/>
      <c r="O79" s="1"/>
    </row>
    <row r="80" spans="1:15">
      <c r="A80" s="5" t="s">
        <v>99</v>
      </c>
      <c r="B80" s="5">
        <v>1</v>
      </c>
      <c r="C80" s="5">
        <v>1</v>
      </c>
      <c r="D80" s="5">
        <v>1</v>
      </c>
      <c r="E80" s="5"/>
      <c r="F80" s="5" t="s">
        <v>107</v>
      </c>
      <c r="G80" s="5" t="s">
        <v>107</v>
      </c>
      <c r="H80">
        <v>5.67</v>
      </c>
      <c r="J80">
        <v>6</v>
      </c>
      <c r="L80" s="4" t="s">
        <v>115</v>
      </c>
      <c r="M80" s="4" t="s">
        <v>120</v>
      </c>
      <c r="N80" s="4"/>
      <c r="O80" s="4"/>
    </row>
    <row r="81" spans="1:16">
      <c r="A81" s="5" t="s">
        <v>100</v>
      </c>
      <c r="B81" s="5" t="s">
        <v>107</v>
      </c>
      <c r="C81" s="5" t="s">
        <v>107</v>
      </c>
      <c r="D81" s="5">
        <v>1</v>
      </c>
      <c r="E81" s="5"/>
      <c r="F81" s="5" t="s">
        <v>107</v>
      </c>
      <c r="G81" s="5" t="s">
        <v>107</v>
      </c>
      <c r="H81">
        <v>5</v>
      </c>
      <c r="J81">
        <v>6</v>
      </c>
      <c r="L81" s="4" t="s">
        <v>115</v>
      </c>
      <c r="M81" s="4" t="s">
        <v>122</v>
      </c>
      <c r="N81" s="4"/>
      <c r="O81" s="4"/>
    </row>
    <row r="82" spans="1:16">
      <c r="A82" s="5" t="s">
        <v>101</v>
      </c>
      <c r="B82" s="5">
        <v>0.42</v>
      </c>
      <c r="C82" s="5">
        <v>0.83</v>
      </c>
      <c r="D82" s="5">
        <v>1</v>
      </c>
      <c r="E82" s="5"/>
      <c r="F82" s="5" t="s">
        <v>107</v>
      </c>
      <c r="G82" s="5" t="s">
        <v>107</v>
      </c>
      <c r="H82">
        <v>3</v>
      </c>
      <c r="J82">
        <v>8</v>
      </c>
      <c r="L82" s="3" t="s">
        <v>115</v>
      </c>
      <c r="M82" s="3" t="s">
        <v>118</v>
      </c>
      <c r="N82" s="3"/>
      <c r="O82" s="3"/>
    </row>
    <row r="83" spans="1:16">
      <c r="A83" s="5" t="s">
        <v>102</v>
      </c>
      <c r="B83" s="5" t="s">
        <v>107</v>
      </c>
      <c r="C83" s="5" t="s">
        <v>107</v>
      </c>
      <c r="D83" s="5">
        <v>1</v>
      </c>
      <c r="E83" s="5"/>
      <c r="F83" s="5" t="s">
        <v>107</v>
      </c>
      <c r="G83" s="5" t="s">
        <v>107</v>
      </c>
      <c r="H83">
        <v>3</v>
      </c>
      <c r="J83">
        <v>7</v>
      </c>
      <c r="L83" s="3" t="s">
        <v>115</v>
      </c>
      <c r="M83" s="3" t="s">
        <v>118</v>
      </c>
      <c r="N83" s="3"/>
      <c r="O83" s="3"/>
    </row>
    <row r="84" spans="1:16">
      <c r="A84" s="4" t="s">
        <v>18</v>
      </c>
      <c r="E84" s="4"/>
      <c r="F84" s="4">
        <v>3.9700327380239498E-4</v>
      </c>
      <c r="G84" s="4">
        <v>-7.8315660309574398</v>
      </c>
      <c r="H84" s="5" t="s">
        <v>107</v>
      </c>
      <c r="I84" s="5"/>
      <c r="J84" s="5" t="s">
        <v>107</v>
      </c>
      <c r="K84" s="5"/>
      <c r="L84" s="5"/>
      <c r="M84" s="5"/>
      <c r="N84" s="5"/>
      <c r="O84" s="5"/>
    </row>
    <row r="85" spans="1:16">
      <c r="A85" s="2" t="s">
        <v>67</v>
      </c>
      <c r="E85" s="2" t="s">
        <v>138</v>
      </c>
      <c r="F85" s="2">
        <v>1.8671656832252299E-3</v>
      </c>
      <c r="G85" s="2">
        <v>-6.2833336753362898</v>
      </c>
      <c r="H85" s="6"/>
      <c r="I85" s="6"/>
      <c r="J85" s="6"/>
      <c r="K85" s="6"/>
      <c r="L85" s="4" t="s">
        <v>115</v>
      </c>
      <c r="M85" s="4" t="s">
        <v>121</v>
      </c>
      <c r="N85" s="4"/>
      <c r="O85" s="4"/>
      <c r="P85" t="s">
        <v>111</v>
      </c>
    </row>
    <row r="86" spans="1:16">
      <c r="A86" s="3" t="s">
        <v>75</v>
      </c>
      <c r="E86" s="3" t="s">
        <v>139</v>
      </c>
      <c r="F86" s="3">
        <v>1.13501345715316E-3</v>
      </c>
      <c r="G86" s="3">
        <v>-6.7811107715964498</v>
      </c>
      <c r="H86" s="6"/>
      <c r="I86" s="6"/>
      <c r="J86" s="6"/>
      <c r="K86" s="6"/>
      <c r="L86" s="3" t="s">
        <v>115</v>
      </c>
      <c r="M86" s="3" t="s">
        <v>118</v>
      </c>
      <c r="N86" s="3"/>
      <c r="O86" s="3"/>
      <c r="P86" t="s">
        <v>113</v>
      </c>
    </row>
  </sheetData>
  <sortState xmlns:xlrd2="http://schemas.microsoft.com/office/spreadsheetml/2017/richdata2" ref="A2:P86">
    <sortCondition descending="1" ref="D1:D8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91E2-3C85-5346-8F21-B22F4DDF5EDD}">
  <dimension ref="A1:O13"/>
  <sheetViews>
    <sheetView zoomScale="150" zoomScaleNormal="150" workbookViewId="0">
      <selection activeCell="B11" sqref="B11"/>
    </sheetView>
  </sheetViews>
  <sheetFormatPr baseColWidth="10" defaultRowHeight="16"/>
  <cols>
    <col min="1" max="1" width="25.33203125" customWidth="1"/>
  </cols>
  <sheetData>
    <row r="1" spans="1:15">
      <c r="A1" t="s">
        <v>846</v>
      </c>
      <c r="B1" s="12" t="s">
        <v>865</v>
      </c>
    </row>
    <row r="2" spans="1:15">
      <c r="A2" s="12" t="s">
        <v>358</v>
      </c>
      <c r="B2" t="s">
        <v>866</v>
      </c>
    </row>
    <row r="3" spans="1:15">
      <c r="A3" s="12" t="s">
        <v>867</v>
      </c>
      <c r="B3" t="s">
        <v>868</v>
      </c>
    </row>
    <row r="4" spans="1:15">
      <c r="A4" s="12" t="s">
        <v>847</v>
      </c>
      <c r="B4" t="s">
        <v>869</v>
      </c>
    </row>
    <row r="5" spans="1:15">
      <c r="A5" s="12" t="s">
        <v>848</v>
      </c>
      <c r="B5" t="s">
        <v>870</v>
      </c>
    </row>
    <row r="6" spans="1:15">
      <c r="A6" s="12" t="s">
        <v>849</v>
      </c>
      <c r="B6" t="s">
        <v>871</v>
      </c>
    </row>
    <row r="7" spans="1:15">
      <c r="A7" s="12" t="s">
        <v>850</v>
      </c>
      <c r="B7" t="s">
        <v>872</v>
      </c>
    </row>
    <row r="8" spans="1:15">
      <c r="A8" s="12" t="s">
        <v>851</v>
      </c>
      <c r="B8" t="s">
        <v>873</v>
      </c>
    </row>
    <row r="9" spans="1:15">
      <c r="A9" s="12" t="s">
        <v>852</v>
      </c>
      <c r="B9" t="s">
        <v>874</v>
      </c>
      <c r="O9" t="s">
        <v>862</v>
      </c>
    </row>
    <row r="10" spans="1:15">
      <c r="A10" s="12" t="s">
        <v>853</v>
      </c>
      <c r="B10" t="s">
        <v>875</v>
      </c>
      <c r="O10" t="s">
        <v>863</v>
      </c>
    </row>
    <row r="11" spans="1:15">
      <c r="A11" s="12" t="s">
        <v>854</v>
      </c>
      <c r="B11" t="s">
        <v>876</v>
      </c>
    </row>
    <row r="12" spans="1:15">
      <c r="A12" s="37" t="s">
        <v>864</v>
      </c>
      <c r="B12" t="s">
        <v>877</v>
      </c>
    </row>
    <row r="13" spans="1:15">
      <c r="A13" s="12" t="s">
        <v>427</v>
      </c>
      <c r="B13" t="s">
        <v>878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0029-D170-9145-91B2-63FAB904B858}">
  <dimension ref="A1:H47"/>
  <sheetViews>
    <sheetView topLeftCell="B1" zoomScale="120" zoomScaleNormal="120" workbookViewId="0">
      <selection activeCell="D1" sqref="D1:D1048576"/>
    </sheetView>
  </sheetViews>
  <sheetFormatPr baseColWidth="10" defaultRowHeight="16"/>
  <cols>
    <col min="1" max="1" width="21.33203125" customWidth="1"/>
    <col min="3" max="3" width="16.33203125" customWidth="1"/>
    <col min="4" max="4" width="15.1640625" customWidth="1"/>
  </cols>
  <sheetData>
    <row r="1" spans="1:8">
      <c r="B1" t="s">
        <v>141</v>
      </c>
      <c r="C1" t="s">
        <v>142</v>
      </c>
      <c r="D1" t="s">
        <v>143</v>
      </c>
      <c r="E1" t="s">
        <v>144</v>
      </c>
      <c r="F1" t="s">
        <v>145</v>
      </c>
      <c r="G1" t="s">
        <v>146</v>
      </c>
      <c r="H1" t="s">
        <v>147</v>
      </c>
    </row>
    <row r="2" spans="1:8">
      <c r="A2" t="s">
        <v>2</v>
      </c>
      <c r="B2">
        <v>3.0498046645470499E-4</v>
      </c>
      <c r="C2">
        <v>1.6624022520967401E-3</v>
      </c>
      <c r="D2">
        <v>1.9673827185514498E-3</v>
      </c>
      <c r="E2">
        <v>0.58397664172504204</v>
      </c>
      <c r="F2">
        <v>3.18316807519142</v>
      </c>
      <c r="G2">
        <v>3.76714471691646</v>
      </c>
      <c r="H2">
        <v>1914.80014609976</v>
      </c>
    </row>
    <row r="3" spans="1:8">
      <c r="A3" t="s">
        <v>3</v>
      </c>
      <c r="B3">
        <v>2.11329712922009E-3</v>
      </c>
      <c r="C3">
        <v>4.0020998914538303E-3</v>
      </c>
      <c r="D3">
        <v>6.1153970206739199E-3</v>
      </c>
      <c r="E3">
        <v>41.154214341360102</v>
      </c>
      <c r="F3">
        <v>77.936639609787605</v>
      </c>
      <c r="G3">
        <v>119.09085395114801</v>
      </c>
      <c r="H3">
        <v>19473.936614179798</v>
      </c>
    </row>
    <row r="4" spans="1:8">
      <c r="A4" t="s">
        <v>4</v>
      </c>
      <c r="B4">
        <v>2.4915094034579899E-3</v>
      </c>
      <c r="C4">
        <v>1.19558584646336E-2</v>
      </c>
      <c r="D4">
        <v>1.4447367868091501E-2</v>
      </c>
      <c r="E4">
        <v>223.60160736319199</v>
      </c>
      <c r="F4">
        <v>1072.98377697813</v>
      </c>
      <c r="G4">
        <v>1296.5853843413299</v>
      </c>
      <c r="H4">
        <v>89745.439873858602</v>
      </c>
    </row>
    <row r="5" spans="1:8">
      <c r="A5" t="s">
        <v>5</v>
      </c>
      <c r="B5">
        <v>1.2965613991168001E-3</v>
      </c>
      <c r="C5">
        <v>6.0424629777763497E-3</v>
      </c>
      <c r="D5">
        <v>7.3390243768931603E-3</v>
      </c>
      <c r="E5">
        <v>155.288186493783</v>
      </c>
      <c r="F5">
        <v>723.70125966567105</v>
      </c>
      <c r="G5">
        <v>878.98944615945402</v>
      </c>
      <c r="H5">
        <v>119769.25010999299</v>
      </c>
    </row>
    <row r="6" spans="1:8">
      <c r="A6" t="s">
        <v>6</v>
      </c>
      <c r="B6">
        <v>1.3914808923002799E-3</v>
      </c>
      <c r="C6">
        <v>2.56862484492484E-3</v>
      </c>
      <c r="D6">
        <v>3.9601057372251197E-3</v>
      </c>
      <c r="E6">
        <v>4.3913139386104501</v>
      </c>
      <c r="F6">
        <v>8.10621126527505</v>
      </c>
      <c r="G6">
        <v>12.4975252038855</v>
      </c>
      <c r="H6">
        <v>3155.8564425208001</v>
      </c>
    </row>
    <row r="7" spans="1:8">
      <c r="A7" t="s">
        <v>7</v>
      </c>
      <c r="B7">
        <v>3.1432520462991499E-3</v>
      </c>
      <c r="C7">
        <v>8.9731097053618106E-3</v>
      </c>
      <c r="D7">
        <v>1.2116361751661E-2</v>
      </c>
      <c r="E7">
        <v>26.3201149628111</v>
      </c>
      <c r="F7">
        <v>75.1366023278689</v>
      </c>
      <c r="G7">
        <v>101.45671729068</v>
      </c>
      <c r="H7">
        <v>8373.5298904204392</v>
      </c>
    </row>
    <row r="8" spans="1:8">
      <c r="A8" t="s">
        <v>8</v>
      </c>
      <c r="B8">
        <v>4.8327759540937101E-4</v>
      </c>
      <c r="C8">
        <v>1.3631137600573001E-3</v>
      </c>
      <c r="D8">
        <v>1.8463913554666699E-3</v>
      </c>
      <c r="E8">
        <v>2.2106023758284699</v>
      </c>
      <c r="F8">
        <v>6.2351380348071999</v>
      </c>
      <c r="G8">
        <v>8.4457404106356702</v>
      </c>
      <c r="H8">
        <v>4574.1875825133802</v>
      </c>
    </row>
    <row r="9" spans="1:8">
      <c r="A9" t="s">
        <v>9</v>
      </c>
      <c r="B9">
        <v>7.2407467902619704E-4</v>
      </c>
      <c r="C9">
        <v>1.21827922479806E-3</v>
      </c>
      <c r="D9">
        <v>1.94235390382426E-3</v>
      </c>
      <c r="E9">
        <v>11.907605507158101</v>
      </c>
      <c r="F9">
        <v>20.034934001520099</v>
      </c>
      <c r="G9">
        <v>31.942539508678198</v>
      </c>
      <c r="H9">
        <v>16445.272638414201</v>
      </c>
    </row>
    <row r="10" spans="1:8">
      <c r="A10" t="s">
        <v>10</v>
      </c>
      <c r="B10">
        <v>2.85985760012191E-3</v>
      </c>
      <c r="C10">
        <v>1.90178353827712E-2</v>
      </c>
      <c r="D10">
        <v>2.1877692982893101E-2</v>
      </c>
      <c r="E10">
        <v>15.926014476576899</v>
      </c>
      <c r="F10">
        <v>105.906784172142</v>
      </c>
      <c r="G10">
        <v>121.83279864871901</v>
      </c>
      <c r="H10">
        <v>5568.8138024417904</v>
      </c>
    </row>
    <row r="11" spans="1:8">
      <c r="A11" t="s">
        <v>11</v>
      </c>
      <c r="B11">
        <v>8.05009901777535E-4</v>
      </c>
      <c r="C11">
        <v>2.3110460007145801E-3</v>
      </c>
      <c r="D11">
        <v>3.1160559024921101E-3</v>
      </c>
      <c r="E11">
        <v>7.9550071468517203</v>
      </c>
      <c r="F11">
        <v>22.837467479335501</v>
      </c>
      <c r="G11">
        <v>30.7924746261873</v>
      </c>
      <c r="H11">
        <v>9881.8749052481708</v>
      </c>
    </row>
    <row r="12" spans="1:8">
      <c r="A12" t="s">
        <v>12</v>
      </c>
      <c r="B12">
        <v>4.1067564036338499E-3</v>
      </c>
      <c r="C12">
        <v>1.92039997832485E-2</v>
      </c>
      <c r="D12">
        <v>2.33107561868823E-2</v>
      </c>
      <c r="E12">
        <v>859.88727911620401</v>
      </c>
      <c r="F12">
        <v>4021.0018561495399</v>
      </c>
      <c r="G12">
        <v>4880.8891352657502</v>
      </c>
      <c r="H12">
        <v>209383.56079638301</v>
      </c>
    </row>
    <row r="13" spans="1:8">
      <c r="A13" t="s">
        <v>13</v>
      </c>
      <c r="B13">
        <v>2.5248713518512501E-3</v>
      </c>
      <c r="C13">
        <v>7.1497174797971897E-3</v>
      </c>
      <c r="D13">
        <v>9.6745888316484407E-3</v>
      </c>
      <c r="E13">
        <v>328.84939574539601</v>
      </c>
      <c r="F13">
        <v>931.20794897438896</v>
      </c>
      <c r="G13">
        <v>1260.0573447197801</v>
      </c>
      <c r="H13">
        <v>130244.020355446</v>
      </c>
    </row>
    <row r="14" spans="1:8">
      <c r="A14" t="s">
        <v>14</v>
      </c>
      <c r="B14">
        <v>6.3349366230083901E-4</v>
      </c>
      <c r="C14">
        <v>2.1622789351460501E-3</v>
      </c>
      <c r="D14">
        <v>2.7957725974468899E-3</v>
      </c>
      <c r="E14">
        <v>1.32837899620375</v>
      </c>
      <c r="F14">
        <v>4.5341036419363299</v>
      </c>
      <c r="G14">
        <v>5.8624826381400696</v>
      </c>
      <c r="H14">
        <v>2096.9096855351199</v>
      </c>
    </row>
    <row r="15" spans="1:8">
      <c r="A15" t="s">
        <v>15</v>
      </c>
      <c r="B15">
        <v>1.5523501273822799E-3</v>
      </c>
      <c r="C15">
        <v>4.5215983373799703E-3</v>
      </c>
      <c r="D15">
        <v>6.0739484647622504E-3</v>
      </c>
      <c r="E15">
        <v>2.6098780339601899</v>
      </c>
      <c r="F15">
        <v>7.6019062780756697</v>
      </c>
      <c r="G15">
        <v>10.211784312035901</v>
      </c>
      <c r="H15">
        <v>1681.24316024067</v>
      </c>
    </row>
    <row r="16" spans="1:8">
      <c r="A16" t="s">
        <v>16</v>
      </c>
      <c r="B16">
        <v>5.7517279958698396E-4</v>
      </c>
      <c r="C16">
        <v>7.2084902717571399E-3</v>
      </c>
      <c r="D16">
        <v>7.7836630713441299E-3</v>
      </c>
      <c r="E16">
        <v>322.52461756071</v>
      </c>
      <c r="F16">
        <v>4042.1166817311801</v>
      </c>
      <c r="G16">
        <v>4364.6412992918904</v>
      </c>
      <c r="H16">
        <v>560743.86304829898</v>
      </c>
    </row>
    <row r="17" spans="1:8">
      <c r="A17" t="s">
        <v>17</v>
      </c>
      <c r="B17" s="11">
        <v>9.2534078383886599E-5</v>
      </c>
      <c r="C17">
        <v>2.62522323483884E-4</v>
      </c>
      <c r="D17">
        <v>3.5505640186777102E-4</v>
      </c>
      <c r="E17">
        <v>2.0676860616142601</v>
      </c>
      <c r="F17">
        <v>5.8660955899760596</v>
      </c>
      <c r="G17">
        <v>7.9337816515903201</v>
      </c>
      <c r="H17">
        <v>22345.130547864301</v>
      </c>
    </row>
    <row r="18" spans="1:8">
      <c r="A18" t="s">
        <v>18</v>
      </c>
      <c r="B18">
        <v>3.3311329068349101E-4</v>
      </c>
      <c r="C18">
        <v>1.1223090138094401E-3</v>
      </c>
      <c r="D18">
        <v>1.45542230449294E-3</v>
      </c>
      <c r="E18">
        <v>4.0119120251450999</v>
      </c>
      <c r="F18">
        <v>13.5167378617415</v>
      </c>
      <c r="G18">
        <v>17.528649886886601</v>
      </c>
      <c r="H18">
        <v>12043.686449475899</v>
      </c>
    </row>
    <row r="19" spans="1:8">
      <c r="A19" t="s">
        <v>19</v>
      </c>
      <c r="B19">
        <v>1.6193939865192599E-3</v>
      </c>
      <c r="C19">
        <v>3.1806277586496098E-3</v>
      </c>
      <c r="D19">
        <v>4.80002174516887E-3</v>
      </c>
      <c r="E19">
        <v>9.2608425171959201</v>
      </c>
      <c r="F19">
        <v>18.189083709016</v>
      </c>
      <c r="G19">
        <v>27.449926226212</v>
      </c>
      <c r="H19">
        <v>5718.7087233177199</v>
      </c>
    </row>
    <row r="20" spans="1:8">
      <c r="A20" t="s">
        <v>20</v>
      </c>
      <c r="B20">
        <v>6.4276701280966601E-4</v>
      </c>
      <c r="C20">
        <v>2.5075922690235E-3</v>
      </c>
      <c r="D20">
        <v>3.1503592818331698E-3</v>
      </c>
      <c r="E20">
        <v>2.0453745383205502</v>
      </c>
      <c r="F20">
        <v>7.9795093359417502</v>
      </c>
      <c r="G20">
        <v>10.024883874262301</v>
      </c>
      <c r="H20">
        <v>3182.13986959256</v>
      </c>
    </row>
    <row r="21" spans="1:8">
      <c r="A21" t="s">
        <v>21</v>
      </c>
      <c r="B21">
        <v>5.27617204030457E-4</v>
      </c>
      <c r="C21">
        <v>6.5645360224482804E-3</v>
      </c>
      <c r="D21">
        <v>7.0921532264787302E-3</v>
      </c>
      <c r="E21">
        <v>66.616384568897004</v>
      </c>
      <c r="F21">
        <v>828.83130581645696</v>
      </c>
      <c r="G21">
        <v>895.44769038535401</v>
      </c>
      <c r="H21">
        <v>126258.9317786</v>
      </c>
    </row>
    <row r="22" spans="1:8">
      <c r="A22" t="s">
        <v>22</v>
      </c>
      <c r="B22">
        <v>5.4264281800794597E-4</v>
      </c>
      <c r="C22">
        <v>1.92715425909635E-3</v>
      </c>
      <c r="D22">
        <v>2.4697970771042901E-3</v>
      </c>
      <c r="E22">
        <v>6.9026597369935496</v>
      </c>
      <c r="F22">
        <v>24.514265498019</v>
      </c>
      <c r="G22">
        <v>31.416925235012499</v>
      </c>
      <c r="H22">
        <v>12720.4479777939</v>
      </c>
    </row>
    <row r="23" spans="1:8">
      <c r="A23" t="s">
        <v>23</v>
      </c>
      <c r="B23">
        <v>1.9256416486555599E-3</v>
      </c>
      <c r="C23">
        <v>1.11312543108754E-2</v>
      </c>
      <c r="D23">
        <v>1.30568959595309E-2</v>
      </c>
      <c r="E23">
        <v>77.112672473810903</v>
      </c>
      <c r="F23">
        <v>445.75311740713499</v>
      </c>
      <c r="G23">
        <v>522.86578988094504</v>
      </c>
      <c r="H23">
        <v>40045.183135527499</v>
      </c>
    </row>
    <row r="24" spans="1:8">
      <c r="A24" t="s">
        <v>24</v>
      </c>
      <c r="B24">
        <v>3.2338534022714298E-3</v>
      </c>
      <c r="C24">
        <v>7.8768205980882505E-3</v>
      </c>
      <c r="D24">
        <v>1.1110674000359699E-2</v>
      </c>
      <c r="E24">
        <v>61.382920416709602</v>
      </c>
      <c r="F24">
        <v>149.51273040687099</v>
      </c>
      <c r="G24">
        <v>210.89565082358101</v>
      </c>
      <c r="H24">
        <v>18981.355300025301</v>
      </c>
    </row>
    <row r="25" spans="1:8">
      <c r="A25" t="s">
        <v>25</v>
      </c>
      <c r="B25">
        <v>1.26123239727485E-4</v>
      </c>
      <c r="C25">
        <v>4.0408245450358798E-4</v>
      </c>
      <c r="D25">
        <v>5.3020569423107395E-4</v>
      </c>
      <c r="E25">
        <v>2.9596697559982301</v>
      </c>
      <c r="F25">
        <v>9.4823969167608695</v>
      </c>
      <c r="G25">
        <v>12.4420666727591</v>
      </c>
      <c r="H25">
        <v>23466.490096457899</v>
      </c>
    </row>
    <row r="26" spans="1:8">
      <c r="A26" t="s">
        <v>26</v>
      </c>
      <c r="B26">
        <v>2.5469856743917402E-4</v>
      </c>
      <c r="C26">
        <v>6.96047019094323E-4</v>
      </c>
      <c r="D26">
        <v>9.50745586533498E-4</v>
      </c>
      <c r="E26">
        <v>134.81572385735601</v>
      </c>
      <c r="F26">
        <v>368.42799573407802</v>
      </c>
      <c r="G26">
        <v>503.243719591434</v>
      </c>
      <c r="H26">
        <v>529314.81010214798</v>
      </c>
    </row>
    <row r="27" spans="1:8">
      <c r="A27" t="s">
        <v>27</v>
      </c>
      <c r="B27">
        <v>9.5341047457042595E-4</v>
      </c>
      <c r="C27">
        <v>3.1551519689752101E-3</v>
      </c>
      <c r="D27">
        <v>4.10856244354564E-3</v>
      </c>
      <c r="E27">
        <v>61.041621794724499</v>
      </c>
      <c r="F27">
        <v>202.00700362752201</v>
      </c>
      <c r="G27">
        <v>263.048625422246</v>
      </c>
      <c r="H27">
        <v>64024.492516958999</v>
      </c>
    </row>
    <row r="28" spans="1:8">
      <c r="A28" t="s">
        <v>28</v>
      </c>
      <c r="B28">
        <v>3.3262059139082601E-4</v>
      </c>
      <c r="C28">
        <v>1.6824768951180799E-3</v>
      </c>
      <c r="D28">
        <v>2.01509748650891E-3</v>
      </c>
      <c r="E28">
        <v>2.2519518380012502</v>
      </c>
      <c r="F28">
        <v>11.390927183771201</v>
      </c>
      <c r="G28">
        <v>13.6428790217724</v>
      </c>
      <c r="H28">
        <v>6770.33201277436</v>
      </c>
    </row>
    <row r="29" spans="1:8">
      <c r="A29" t="s">
        <v>29</v>
      </c>
      <c r="B29">
        <v>2.57568101573941E-4</v>
      </c>
      <c r="C29">
        <v>5.24387779351127E-4</v>
      </c>
      <c r="D29">
        <v>7.81955880925068E-4</v>
      </c>
      <c r="E29">
        <v>1.1187661171195999</v>
      </c>
      <c r="F29">
        <v>2.27771714037817</v>
      </c>
      <c r="G29">
        <v>3.3964832574977701</v>
      </c>
      <c r="H29">
        <v>4343.5740306469397</v>
      </c>
    </row>
    <row r="30" spans="1:8">
      <c r="A30" t="s">
        <v>30</v>
      </c>
      <c r="B30">
        <v>3.58269780842868E-3</v>
      </c>
      <c r="C30">
        <v>2.8701930298838201E-2</v>
      </c>
      <c r="D30">
        <v>3.2284628107266899E-2</v>
      </c>
      <c r="E30">
        <v>351.55400597741499</v>
      </c>
      <c r="F30">
        <v>2816.3911988621098</v>
      </c>
      <c r="G30">
        <v>3167.9452048395301</v>
      </c>
      <c r="H30">
        <v>98125.497816295407</v>
      </c>
    </row>
    <row r="31" spans="1:8">
      <c r="A31" t="s">
        <v>31</v>
      </c>
      <c r="B31">
        <v>1.2157343843373E-3</v>
      </c>
      <c r="C31">
        <v>5.55710910722411E-3</v>
      </c>
      <c r="D31">
        <v>6.7728434915614198E-3</v>
      </c>
      <c r="E31">
        <v>9.2686937773821594</v>
      </c>
      <c r="F31">
        <v>42.367101947551099</v>
      </c>
      <c r="G31">
        <v>51.635795724933303</v>
      </c>
      <c r="H31">
        <v>7623.9463955233196</v>
      </c>
    </row>
    <row r="32" spans="1:8">
      <c r="A32" t="s">
        <v>32</v>
      </c>
      <c r="B32">
        <v>5.9218984194476902E-4</v>
      </c>
      <c r="C32">
        <v>2.4202733775793798E-3</v>
      </c>
      <c r="D32">
        <v>3.0124632195241501E-3</v>
      </c>
      <c r="E32">
        <v>2.18536266483946</v>
      </c>
      <c r="F32">
        <v>8.9315532004011793</v>
      </c>
      <c r="G32">
        <v>11.1169158652406</v>
      </c>
      <c r="H32">
        <v>3690.3075839036001</v>
      </c>
    </row>
    <row r="33" spans="1:8">
      <c r="A33" t="s">
        <v>33</v>
      </c>
      <c r="B33">
        <v>5.9358911018749898E-3</v>
      </c>
      <c r="C33">
        <v>2.1084349710819499E-2</v>
      </c>
      <c r="D33">
        <v>2.7020240812694499E-2</v>
      </c>
      <c r="E33">
        <v>246.65073642478001</v>
      </c>
      <c r="F33">
        <v>876.10609661766398</v>
      </c>
      <c r="G33">
        <v>1122.7568330424399</v>
      </c>
      <c r="H33">
        <v>41552.436220885</v>
      </c>
    </row>
    <row r="34" spans="1:8">
      <c r="A34" t="s">
        <v>34</v>
      </c>
      <c r="B34">
        <v>1.5754598306853399E-3</v>
      </c>
      <c r="C34">
        <v>3.9754844752937302E-3</v>
      </c>
      <c r="D34">
        <v>5.5509443059790697E-3</v>
      </c>
      <c r="E34">
        <v>2148.4857902551298</v>
      </c>
      <c r="F34">
        <v>5421.4469567484502</v>
      </c>
      <c r="G34">
        <v>7569.9327470035796</v>
      </c>
      <c r="H34">
        <v>1363719.8158968701</v>
      </c>
    </row>
    <row r="35" spans="1:8">
      <c r="A35" t="s">
        <v>35</v>
      </c>
      <c r="B35">
        <v>1.0774168054417E-3</v>
      </c>
      <c r="C35">
        <v>3.9095339110232696E-3</v>
      </c>
      <c r="D35">
        <v>4.9869507164649798E-3</v>
      </c>
      <c r="E35">
        <v>2.27758787378081</v>
      </c>
      <c r="F35">
        <v>8.2644961382712303</v>
      </c>
      <c r="G35">
        <v>10.542084012051999</v>
      </c>
      <c r="H35">
        <v>2113.93386689108</v>
      </c>
    </row>
    <row r="36" spans="1:8">
      <c r="A36" t="s">
        <v>36</v>
      </c>
      <c r="B36">
        <v>4.8940438391998301E-3</v>
      </c>
      <c r="C36">
        <v>1.0350932128464699E-2</v>
      </c>
      <c r="D36">
        <v>1.52449759676645E-2</v>
      </c>
      <c r="E36">
        <v>41.090974802546903</v>
      </c>
      <c r="F36">
        <v>86.907658625133294</v>
      </c>
      <c r="G36">
        <v>127.99863342768001</v>
      </c>
      <c r="H36">
        <v>8396.1190689426403</v>
      </c>
    </row>
    <row r="37" spans="1:8">
      <c r="A37" t="s">
        <v>37</v>
      </c>
      <c r="B37">
        <v>3.2611305210615399E-3</v>
      </c>
      <c r="C37">
        <v>1.0449147056986E-2</v>
      </c>
      <c r="D37">
        <v>1.37102775780475E-2</v>
      </c>
      <c r="E37">
        <v>268.38438336495398</v>
      </c>
      <c r="F37">
        <v>859.94346790696397</v>
      </c>
      <c r="G37">
        <v>1128.3278512719201</v>
      </c>
      <c r="H37">
        <v>82297.958217750696</v>
      </c>
    </row>
    <row r="38" spans="1:8">
      <c r="A38" t="s">
        <v>38</v>
      </c>
      <c r="B38">
        <v>9.8367017284637596E-4</v>
      </c>
      <c r="C38">
        <v>2.7043561581764899E-3</v>
      </c>
      <c r="D38">
        <v>3.6880263310228598E-3</v>
      </c>
      <c r="E38">
        <v>3.4407523809839198</v>
      </c>
      <c r="F38">
        <v>9.4594917556044393</v>
      </c>
      <c r="G38">
        <v>12.9002441365884</v>
      </c>
      <c r="H38">
        <v>3497.87202658353</v>
      </c>
    </row>
    <row r="39" spans="1:8">
      <c r="A39" t="s">
        <v>39</v>
      </c>
      <c r="B39">
        <v>6.7189521118427996E-4</v>
      </c>
      <c r="C39">
        <v>2.62572297647716E-3</v>
      </c>
      <c r="D39">
        <v>3.2976181876614402E-3</v>
      </c>
      <c r="E39">
        <v>0.45927946056699898</v>
      </c>
      <c r="F39">
        <v>1.7948343910789599</v>
      </c>
      <c r="G39">
        <v>2.2541138516459598</v>
      </c>
      <c r="H39">
        <v>683.55816937208897</v>
      </c>
    </row>
    <row r="40" spans="1:8">
      <c r="A40" t="s">
        <v>40</v>
      </c>
      <c r="B40">
        <v>3.6238345542306399E-3</v>
      </c>
      <c r="C40">
        <v>1.32426646000867E-2</v>
      </c>
      <c r="D40">
        <v>1.6866499154317399E-2</v>
      </c>
      <c r="E40">
        <v>54.739111990576298</v>
      </c>
      <c r="F40">
        <v>200.03443583027601</v>
      </c>
      <c r="G40">
        <v>254.773547820852</v>
      </c>
      <c r="H40">
        <v>15105.301075809601</v>
      </c>
    </row>
    <row r="41" spans="1:8">
      <c r="A41" t="s">
        <v>41</v>
      </c>
      <c r="B41">
        <v>1.3492772620208699E-3</v>
      </c>
      <c r="C41">
        <v>3.0415670097709699E-3</v>
      </c>
      <c r="D41">
        <v>4.3908442717918404E-3</v>
      </c>
      <c r="E41">
        <v>1.38338174108804</v>
      </c>
      <c r="F41">
        <v>3.1184459888628999</v>
      </c>
      <c r="G41">
        <v>4.5018277299509402</v>
      </c>
      <c r="H41">
        <v>1025.2761089415301</v>
      </c>
    </row>
    <row r="42" spans="1:8">
      <c r="A42" t="s">
        <v>42</v>
      </c>
      <c r="B42">
        <v>1.97959736643878E-4</v>
      </c>
      <c r="C42">
        <v>5.1222933054720897E-4</v>
      </c>
      <c r="D42">
        <v>7.1018906719108696E-4</v>
      </c>
      <c r="E42">
        <v>21.717934871551201</v>
      </c>
      <c r="F42">
        <v>56.196090319796902</v>
      </c>
      <c r="G42">
        <v>77.914025191348102</v>
      </c>
      <c r="H42">
        <v>109708.849080866</v>
      </c>
    </row>
    <row r="43" spans="1:8">
      <c r="A43" t="s">
        <v>43</v>
      </c>
      <c r="B43">
        <v>4.0854820795614899E-3</v>
      </c>
      <c r="C43">
        <v>1.59901298539014E-2</v>
      </c>
      <c r="D43">
        <v>2.0075611933462901E-2</v>
      </c>
      <c r="E43">
        <v>3.4474699429432798</v>
      </c>
      <c r="F43">
        <v>13.4930201581014</v>
      </c>
      <c r="G43">
        <v>16.940490101044599</v>
      </c>
      <c r="H43">
        <v>843.83430787519296</v>
      </c>
    </row>
    <row r="44" spans="1:8">
      <c r="A44" t="s">
        <v>44</v>
      </c>
      <c r="B44">
        <v>3.5731093343224002E-3</v>
      </c>
      <c r="C44">
        <v>1.1302286003715301E-2</v>
      </c>
      <c r="D44">
        <v>1.48753953380377E-2</v>
      </c>
      <c r="E44">
        <v>1694.6684469081699</v>
      </c>
      <c r="F44">
        <v>5360.49297021032</v>
      </c>
      <c r="G44">
        <v>7055.1614171184901</v>
      </c>
      <c r="H44">
        <v>474283.96064727299</v>
      </c>
    </row>
    <row r="45" spans="1:8">
      <c r="A45" t="s">
        <v>45</v>
      </c>
      <c r="B45">
        <v>6.3547194771126903E-4</v>
      </c>
      <c r="C45">
        <v>3.4021801877573798E-3</v>
      </c>
      <c r="D45">
        <v>4.0376521354686503E-3</v>
      </c>
      <c r="E45">
        <v>2.3584379889961702</v>
      </c>
      <c r="F45">
        <v>12.626569951853799</v>
      </c>
      <c r="G45">
        <v>14.98500794085</v>
      </c>
      <c r="H45">
        <v>3711.3172304306599</v>
      </c>
    </row>
    <row r="46" spans="1:8">
      <c r="A46" t="s">
        <v>46</v>
      </c>
      <c r="B46">
        <v>3.2461966241756698E-4</v>
      </c>
      <c r="C46">
        <v>9.7301795650057705E-4</v>
      </c>
      <c r="D46">
        <v>1.29763761891814E-3</v>
      </c>
      <c r="E46">
        <v>8.4947957198954107</v>
      </c>
      <c r="F46">
        <v>25.462378682503299</v>
      </c>
      <c r="G46">
        <v>33.957174402398699</v>
      </c>
      <c r="H46">
        <v>26168.457131128202</v>
      </c>
    </row>
    <row r="47" spans="1:8">
      <c r="A47" t="s">
        <v>47</v>
      </c>
      <c r="B47">
        <v>1.3168423576418199E-3</v>
      </c>
      <c r="C47">
        <v>7.13261589913776E-3</v>
      </c>
      <c r="D47">
        <v>8.4494582567795802E-3</v>
      </c>
      <c r="E47">
        <v>309.61741849072803</v>
      </c>
      <c r="F47">
        <v>1677.0284681088899</v>
      </c>
      <c r="G47">
        <v>1986.6458865996201</v>
      </c>
      <c r="H47">
        <v>235121.09607803501</v>
      </c>
    </row>
  </sheetData>
  <sortState xmlns:xlrd2="http://schemas.microsoft.com/office/spreadsheetml/2017/richdata2" ref="A2:D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FF8A-AB1F-AB4C-B14D-AA3B60AA6C42}">
  <dimension ref="A1:BB95"/>
  <sheetViews>
    <sheetView tabSelected="1" zoomScale="117" zoomScaleNormal="100" workbookViewId="0">
      <pane xSplit="1" ySplit="1" topLeftCell="AS74" activePane="bottomRight" state="frozen"/>
      <selection pane="topRight" activeCell="B1" sqref="B1"/>
      <selection pane="bottomLeft" activeCell="A2" sqref="A2"/>
      <selection pane="bottomRight" activeCell="AT1" sqref="AT1:BA1048576"/>
    </sheetView>
  </sheetViews>
  <sheetFormatPr baseColWidth="10" defaultRowHeight="16"/>
  <cols>
    <col min="2" max="2" width="16.6640625" customWidth="1"/>
    <col min="3" max="3" width="24.5" customWidth="1"/>
    <col min="4" max="4" width="23.33203125" customWidth="1"/>
    <col min="5" max="6" width="17.1640625" customWidth="1"/>
    <col min="7" max="7" width="16" customWidth="1"/>
    <col min="8" max="9" width="14" customWidth="1"/>
    <col min="11" max="11" width="42" style="19" customWidth="1"/>
    <col min="12" max="38" width="18.83203125" customWidth="1"/>
    <col min="39" max="39" width="7.33203125" style="25" bestFit="1" customWidth="1"/>
    <col min="42" max="42" width="15.6640625" customWidth="1"/>
    <col min="44" max="44" width="29.33203125" customWidth="1"/>
    <col min="45" max="45" width="30.83203125" customWidth="1"/>
    <col min="52" max="52" width="25.1640625" customWidth="1"/>
  </cols>
  <sheetData>
    <row r="1" spans="1:54" ht="17">
      <c r="A1" t="s">
        <v>358</v>
      </c>
      <c r="B1" t="s">
        <v>171</v>
      </c>
      <c r="C1" t="s">
        <v>172</v>
      </c>
      <c r="D1" t="s">
        <v>173</v>
      </c>
      <c r="E1" t="s">
        <v>360</v>
      </c>
      <c r="F1" t="s">
        <v>125</v>
      </c>
      <c r="G1" t="s">
        <v>126</v>
      </c>
      <c r="H1" t="s">
        <v>127</v>
      </c>
      <c r="I1" s="81" t="s">
        <v>600</v>
      </c>
      <c r="J1" s="12" t="s">
        <v>427</v>
      </c>
      <c r="K1" s="18" t="s">
        <v>149</v>
      </c>
      <c r="L1" s="12"/>
      <c r="M1" s="12" t="s">
        <v>401</v>
      </c>
      <c r="N1" s="12" t="s">
        <v>402</v>
      </c>
      <c r="O1" s="12" t="s">
        <v>403</v>
      </c>
      <c r="P1" s="12" t="s">
        <v>404</v>
      </c>
      <c r="Q1" s="12" t="s">
        <v>405</v>
      </c>
      <c r="R1" s="12" t="s">
        <v>406</v>
      </c>
      <c r="S1" s="12" t="s">
        <v>407</v>
      </c>
      <c r="T1" s="12" t="s">
        <v>408</v>
      </c>
      <c r="U1" s="12" t="s">
        <v>409</v>
      </c>
      <c r="V1" s="12" t="s">
        <v>410</v>
      </c>
      <c r="W1" s="12" t="s">
        <v>411</v>
      </c>
      <c r="X1" s="12" t="s">
        <v>412</v>
      </c>
      <c r="Y1" s="12" t="s">
        <v>413</v>
      </c>
      <c r="Z1" s="12" t="s">
        <v>414</v>
      </c>
      <c r="AA1" s="12" t="s">
        <v>415</v>
      </c>
      <c r="AB1" s="12" t="s">
        <v>416</v>
      </c>
      <c r="AC1" s="12" t="s">
        <v>417</v>
      </c>
      <c r="AD1" s="12" t="s">
        <v>418</v>
      </c>
      <c r="AE1" s="12" t="s">
        <v>419</v>
      </c>
      <c r="AF1" s="12" t="s">
        <v>420</v>
      </c>
      <c r="AG1" s="12" t="s">
        <v>421</v>
      </c>
      <c r="AH1" s="12" t="s">
        <v>422</v>
      </c>
      <c r="AI1" s="12" t="s">
        <v>423</v>
      </c>
      <c r="AJ1" s="12" t="s">
        <v>424</v>
      </c>
      <c r="AK1" s="12" t="s">
        <v>879</v>
      </c>
      <c r="AL1" s="12" t="s">
        <v>425</v>
      </c>
      <c r="AM1" s="24" t="s">
        <v>430</v>
      </c>
      <c r="AN1" t="s">
        <v>48</v>
      </c>
      <c r="AO1" s="42" t="s">
        <v>616</v>
      </c>
      <c r="AP1" s="83" t="s">
        <v>610</v>
      </c>
      <c r="AQ1" t="s">
        <v>49</v>
      </c>
      <c r="AR1" t="s">
        <v>841</v>
      </c>
      <c r="AS1" t="s">
        <v>842</v>
      </c>
      <c r="AT1" t="s">
        <v>103</v>
      </c>
      <c r="AU1" t="s">
        <v>104</v>
      </c>
      <c r="AV1" t="s">
        <v>105</v>
      </c>
      <c r="AW1" t="s">
        <v>106</v>
      </c>
      <c r="AX1" t="s">
        <v>354</v>
      </c>
      <c r="AY1" t="s">
        <v>355</v>
      </c>
      <c r="AZ1" s="22" t="s">
        <v>356</v>
      </c>
      <c r="BA1" s="22" t="s">
        <v>357</v>
      </c>
      <c r="BB1" t="s">
        <v>110</v>
      </c>
    </row>
    <row r="2" spans="1:54" ht="17">
      <c r="A2" t="s">
        <v>56</v>
      </c>
      <c r="B2" s="67" t="s">
        <v>601</v>
      </c>
      <c r="C2" t="s">
        <v>297</v>
      </c>
      <c r="D2" s="21" t="s">
        <v>298</v>
      </c>
      <c r="E2" s="21"/>
      <c r="F2" s="2">
        <v>68.52</v>
      </c>
      <c r="G2" s="2">
        <v>68.52</v>
      </c>
      <c r="H2" s="2">
        <v>4</v>
      </c>
      <c r="I2" s="38" t="b">
        <v>0</v>
      </c>
      <c r="J2" s="12" t="s">
        <v>150</v>
      </c>
      <c r="K2" s="18" t="s">
        <v>169</v>
      </c>
      <c r="L2" s="12" t="s">
        <v>34</v>
      </c>
      <c r="M2" s="12">
        <v>2.2902E-4</v>
      </c>
      <c r="N2" s="12">
        <v>2.4539000000000001E-4</v>
      </c>
      <c r="O2" s="12">
        <v>3.5104999999999999E-4</v>
      </c>
      <c r="P2" s="12">
        <v>3.5567999999999998E-4</v>
      </c>
      <c r="Q2" s="12">
        <v>3.9431999999999998E-4</v>
      </c>
      <c r="R2" s="12">
        <v>1.1010499999999999E-3</v>
      </c>
      <c r="S2" s="12">
        <v>4.7440999999999998E-4</v>
      </c>
      <c r="T2" s="12">
        <v>2.0148E-4</v>
      </c>
      <c r="U2" s="12">
        <v>5.5360000000000001E-4</v>
      </c>
      <c r="V2" s="12">
        <v>1.5754600000000001E-3</v>
      </c>
      <c r="W2" s="12">
        <v>7.5507000000000005E-4</v>
      </c>
      <c r="X2" s="12">
        <v>2.3305299999999999E-3</v>
      </c>
      <c r="Y2" s="12">
        <v>312.318196</v>
      </c>
      <c r="Z2" s="12">
        <v>334.64898099999999</v>
      </c>
      <c r="AA2" s="12">
        <v>478.72851600000001</v>
      </c>
      <c r="AB2" s="12">
        <v>485.04155100000003</v>
      </c>
      <c r="AC2" s="12">
        <v>537.74854500000004</v>
      </c>
      <c r="AD2" s="12">
        <v>1501.5186100000001</v>
      </c>
      <c r="AE2" s="12">
        <v>646.96717699999999</v>
      </c>
      <c r="AF2" s="12">
        <v>274.75555000000003</v>
      </c>
      <c r="AG2" s="12">
        <v>754.94969900000001</v>
      </c>
      <c r="AH2" s="12">
        <v>2148.4857900000002</v>
      </c>
      <c r="AI2" s="12">
        <v>1029.70525</v>
      </c>
      <c r="AJ2" s="12">
        <v>3178.1910400000002</v>
      </c>
      <c r="AK2" s="79">
        <f t="shared" ref="AK2:AK33" si="0">(AJ2-MIN($AJ$2:$AJ$63))/(MAX($AJ$2:$AJ$63)-MIN($AJ$2:$AJ$63))</f>
        <v>1</v>
      </c>
      <c r="AL2" s="12">
        <v>1363719.82</v>
      </c>
      <c r="AM2" s="25">
        <f>MEDIAN(0.023)</f>
        <v>2.3E-2</v>
      </c>
      <c r="AN2">
        <v>6.33</v>
      </c>
      <c r="AO2" s="53">
        <v>0.19543099999999999</v>
      </c>
      <c r="AP2" s="57">
        <v>0.27</v>
      </c>
      <c r="AQ2">
        <v>5</v>
      </c>
      <c r="AR2" t="s">
        <v>845</v>
      </c>
      <c r="AS2" t="s">
        <v>843</v>
      </c>
      <c r="AT2" s="4" t="s">
        <v>115</v>
      </c>
      <c r="AU2" s="4" t="s">
        <v>118</v>
      </c>
      <c r="AV2" s="4"/>
      <c r="AW2" s="4"/>
      <c r="AX2" s="4"/>
      <c r="AY2" s="4"/>
      <c r="AZ2" s="4"/>
      <c r="BA2" s="4"/>
    </row>
    <row r="3" spans="1:54" ht="17">
      <c r="A3" t="s">
        <v>57</v>
      </c>
      <c r="B3" s="67" t="s">
        <v>601</v>
      </c>
      <c r="C3" t="s">
        <v>293</v>
      </c>
      <c r="D3" s="21" t="s">
        <v>294</v>
      </c>
      <c r="E3" s="21"/>
      <c r="F3" s="2">
        <v>59.68</v>
      </c>
      <c r="G3" s="2">
        <v>80.650000000000006</v>
      </c>
      <c r="H3" s="2">
        <v>4</v>
      </c>
      <c r="I3" s="38" t="b">
        <v>0</v>
      </c>
      <c r="J3" s="12" t="s">
        <v>150</v>
      </c>
      <c r="K3" s="18" t="s">
        <v>169</v>
      </c>
      <c r="L3" s="12" t="s">
        <v>34</v>
      </c>
      <c r="M3" s="12">
        <v>2.2902E-4</v>
      </c>
      <c r="N3" s="12">
        <v>2.4539000000000001E-4</v>
      </c>
      <c r="O3" s="12">
        <v>3.5104999999999999E-4</v>
      </c>
      <c r="P3" s="12">
        <v>3.5567999999999998E-4</v>
      </c>
      <c r="Q3" s="12">
        <v>3.9431999999999998E-4</v>
      </c>
      <c r="R3" s="12">
        <v>1.1010499999999999E-3</v>
      </c>
      <c r="S3" s="12">
        <v>4.7440999999999998E-4</v>
      </c>
      <c r="T3" s="12">
        <v>2.0148E-4</v>
      </c>
      <c r="U3" s="12">
        <v>5.5360000000000001E-4</v>
      </c>
      <c r="V3" s="12">
        <v>1.5754600000000001E-3</v>
      </c>
      <c r="W3" s="12">
        <v>7.5507000000000005E-4</v>
      </c>
      <c r="X3" s="12">
        <v>2.3305299999999999E-3</v>
      </c>
      <c r="Y3" s="12">
        <v>312.318196</v>
      </c>
      <c r="Z3" s="12">
        <v>334.64898099999999</v>
      </c>
      <c r="AA3" s="12">
        <v>478.72851600000001</v>
      </c>
      <c r="AB3" s="12">
        <v>485.04155100000003</v>
      </c>
      <c r="AC3" s="12">
        <v>537.74854500000004</v>
      </c>
      <c r="AD3" s="12">
        <v>1501.5186100000001</v>
      </c>
      <c r="AE3" s="12">
        <v>646.96717699999999</v>
      </c>
      <c r="AF3" s="12">
        <v>274.75555000000003</v>
      </c>
      <c r="AG3" s="12">
        <v>754.94969900000001</v>
      </c>
      <c r="AH3" s="12">
        <v>2148.4857900000002</v>
      </c>
      <c r="AI3" s="12">
        <v>1029.70525</v>
      </c>
      <c r="AJ3" s="12">
        <v>3178.1910400000002</v>
      </c>
      <c r="AK3" s="79">
        <f t="shared" si="0"/>
        <v>1</v>
      </c>
      <c r="AL3" s="12">
        <v>1363719.82</v>
      </c>
      <c r="AM3" s="25">
        <f>MEDIAN(0.023)</f>
        <v>2.3E-2</v>
      </c>
      <c r="AN3">
        <v>7</v>
      </c>
      <c r="AO3" s="53">
        <v>0.19543099999999999</v>
      </c>
      <c r="AP3" s="46">
        <v>0.27</v>
      </c>
      <c r="AQ3">
        <v>5</v>
      </c>
      <c r="AR3" t="s">
        <v>845</v>
      </c>
      <c r="AS3" t="s">
        <v>843</v>
      </c>
      <c r="AT3" s="4" t="s">
        <v>115</v>
      </c>
      <c r="AU3" s="4" t="s">
        <v>122</v>
      </c>
      <c r="AV3" s="4"/>
      <c r="AW3" s="4"/>
      <c r="AX3" s="4"/>
      <c r="AY3" s="4"/>
      <c r="AZ3" s="4"/>
      <c r="BA3" s="4"/>
    </row>
    <row r="4" spans="1:54" ht="34">
      <c r="A4" t="s">
        <v>67</v>
      </c>
      <c r="B4" s="67" t="s">
        <v>601</v>
      </c>
      <c r="C4" t="s">
        <v>388</v>
      </c>
      <c r="D4" t="s">
        <v>392</v>
      </c>
      <c r="F4" t="s">
        <v>107</v>
      </c>
      <c r="G4" t="s">
        <v>107</v>
      </c>
      <c r="H4" t="s">
        <v>107</v>
      </c>
      <c r="I4" s="38" t="b">
        <v>0</v>
      </c>
      <c r="J4" s="12" t="s">
        <v>152</v>
      </c>
      <c r="K4" s="18" t="s">
        <v>167</v>
      </c>
      <c r="L4" s="12" t="s">
        <v>34</v>
      </c>
      <c r="M4" s="12">
        <v>2.2902E-4</v>
      </c>
      <c r="N4" s="12">
        <v>2.4539000000000001E-4</v>
      </c>
      <c r="O4" s="12">
        <v>3.5104999999999999E-4</v>
      </c>
      <c r="P4" s="12">
        <v>3.5567999999999998E-4</v>
      </c>
      <c r="Q4" s="12">
        <v>3.9431999999999998E-4</v>
      </c>
      <c r="R4" s="12">
        <v>1.1010499999999999E-3</v>
      </c>
      <c r="S4" s="12">
        <v>4.7440999999999998E-4</v>
      </c>
      <c r="T4" s="12">
        <v>2.0148E-4</v>
      </c>
      <c r="U4" s="12">
        <v>5.5360000000000001E-4</v>
      </c>
      <c r="V4" s="12">
        <v>1.5754600000000001E-3</v>
      </c>
      <c r="W4" s="12">
        <v>7.5507000000000005E-4</v>
      </c>
      <c r="X4" s="12">
        <v>2.3305299999999999E-3</v>
      </c>
      <c r="Y4" s="12">
        <v>312.318196</v>
      </c>
      <c r="Z4" s="12">
        <v>334.64898099999999</v>
      </c>
      <c r="AA4" s="12">
        <v>478.72851600000001</v>
      </c>
      <c r="AB4" s="12">
        <v>485.04155100000003</v>
      </c>
      <c r="AC4" s="12">
        <v>537.74854500000004</v>
      </c>
      <c r="AD4" s="12">
        <v>1501.5186100000001</v>
      </c>
      <c r="AE4" s="12">
        <v>646.96717699999999</v>
      </c>
      <c r="AF4" s="12">
        <v>274.75555000000003</v>
      </c>
      <c r="AG4" s="12">
        <v>754.94969900000001</v>
      </c>
      <c r="AH4" s="12">
        <v>2148.4857900000002</v>
      </c>
      <c r="AI4" s="12">
        <v>1029.70525</v>
      </c>
      <c r="AJ4" s="12">
        <v>3178.1910400000002</v>
      </c>
      <c r="AK4" s="79">
        <f t="shared" si="0"/>
        <v>1</v>
      </c>
      <c r="AL4" s="12">
        <v>1363719.82</v>
      </c>
      <c r="AN4" s="6"/>
      <c r="AO4" s="82"/>
      <c r="AP4" s="50">
        <v>0.14000000000000001</v>
      </c>
      <c r="AQ4" s="6"/>
      <c r="AR4" s="6" t="s">
        <v>845</v>
      </c>
      <c r="AS4" s="6" t="s">
        <v>843</v>
      </c>
      <c r="AT4" s="4" t="s">
        <v>115</v>
      </c>
      <c r="AU4" s="4" t="s">
        <v>121</v>
      </c>
      <c r="AV4" s="4"/>
      <c r="AW4" s="4"/>
      <c r="AX4" s="4"/>
      <c r="AY4" s="4"/>
      <c r="AZ4" s="4"/>
      <c r="BA4" s="4"/>
      <c r="BB4" t="s">
        <v>111</v>
      </c>
    </row>
    <row r="5" spans="1:54" ht="48">
      <c r="A5" t="s">
        <v>59</v>
      </c>
      <c r="B5" s="39" t="s">
        <v>500</v>
      </c>
      <c r="C5" t="s">
        <v>276</v>
      </c>
      <c r="D5" s="21" t="s">
        <v>330</v>
      </c>
      <c r="E5" s="21"/>
      <c r="F5" s="3">
        <v>24.5</v>
      </c>
      <c r="G5" s="3">
        <v>35</v>
      </c>
      <c r="H5" s="3">
        <v>3</v>
      </c>
      <c r="I5" s="38" t="b">
        <v>0</v>
      </c>
      <c r="J5" s="12" t="s">
        <v>150</v>
      </c>
      <c r="K5" s="18" t="s">
        <v>169</v>
      </c>
      <c r="L5" s="12" t="s">
        <v>44</v>
      </c>
      <c r="M5" s="12">
        <v>7.6380000000000003E-4</v>
      </c>
      <c r="N5" s="12">
        <v>6.2458000000000001E-4</v>
      </c>
      <c r="O5" s="12">
        <v>5.2778999999999999E-4</v>
      </c>
      <c r="P5" s="12">
        <v>6.7984999999999996E-4</v>
      </c>
      <c r="Q5" s="12">
        <v>9.7710000000000006E-4</v>
      </c>
      <c r="R5" s="12">
        <v>2.1847300000000002E-3</v>
      </c>
      <c r="S5" s="12">
        <v>1.38838E-3</v>
      </c>
      <c r="T5" s="12">
        <v>3.2142999999999999E-4</v>
      </c>
      <c r="U5" s="12">
        <v>8.1963999999999995E-4</v>
      </c>
      <c r="V5" s="12">
        <v>3.57311E-3</v>
      </c>
      <c r="W5" s="12">
        <v>1.1410700000000001E-3</v>
      </c>
      <c r="X5" s="12">
        <v>4.7141700000000002E-3</v>
      </c>
      <c r="Y5" s="12">
        <v>362.25929600000001</v>
      </c>
      <c r="Z5" s="12">
        <v>296.22680800000001</v>
      </c>
      <c r="AA5" s="12">
        <v>250.321529</v>
      </c>
      <c r="AB5" s="12">
        <v>322.43985199999997</v>
      </c>
      <c r="AC5" s="12">
        <v>463.42095999999998</v>
      </c>
      <c r="AD5" s="12">
        <v>1036.1823400000001</v>
      </c>
      <c r="AE5" s="12">
        <v>658.48610399999995</v>
      </c>
      <c r="AF5" s="12">
        <v>152.446787</v>
      </c>
      <c r="AG5" s="12">
        <v>388.74211400000002</v>
      </c>
      <c r="AH5" s="12">
        <v>1694.6684399999999</v>
      </c>
      <c r="AI5" s="12">
        <v>541.18890099999999</v>
      </c>
      <c r="AJ5" s="12">
        <v>2235.8573500000002</v>
      </c>
      <c r="AK5" s="79">
        <f t="shared" si="0"/>
        <v>0.70342868820206905</v>
      </c>
      <c r="AL5" s="12">
        <v>474283.96100000001</v>
      </c>
      <c r="AM5" s="25">
        <f>MEDIAN(0,0,0.052,0.0002)</f>
        <v>1E-4</v>
      </c>
      <c r="AN5">
        <v>5</v>
      </c>
      <c r="AO5" s="53">
        <v>0.206203</v>
      </c>
      <c r="AP5" s="50">
        <v>0.39</v>
      </c>
      <c r="AQ5">
        <v>6</v>
      </c>
      <c r="AR5" t="s">
        <v>843</v>
      </c>
      <c r="AS5" t="s">
        <v>843</v>
      </c>
      <c r="AT5" s="4" t="s">
        <v>116</v>
      </c>
      <c r="AU5" s="4" t="s">
        <v>118</v>
      </c>
      <c r="AV5" s="4"/>
      <c r="AW5" s="4"/>
      <c r="AX5" s="4"/>
      <c r="AY5" s="4"/>
      <c r="AZ5" s="4"/>
      <c r="BA5" s="4"/>
    </row>
    <row r="6" spans="1:54" ht="85">
      <c r="A6" t="s">
        <v>58</v>
      </c>
      <c r="B6" s="39" t="s">
        <v>500</v>
      </c>
      <c r="C6" t="s">
        <v>189</v>
      </c>
      <c r="D6" t="s">
        <v>367</v>
      </c>
      <c r="E6" t="s">
        <v>366</v>
      </c>
      <c r="F6" s="5">
        <v>0.04</v>
      </c>
      <c r="G6" s="5">
        <v>0.13</v>
      </c>
      <c r="H6" s="5">
        <v>1</v>
      </c>
      <c r="I6" s="38" t="b">
        <v>0</v>
      </c>
      <c r="J6" s="12" t="s">
        <v>152</v>
      </c>
      <c r="K6" s="18" t="s">
        <v>154</v>
      </c>
      <c r="L6" s="12" t="s">
        <v>44</v>
      </c>
      <c r="M6" s="12">
        <v>7.6380000000000003E-4</v>
      </c>
      <c r="N6" s="12">
        <v>6.2458000000000001E-4</v>
      </c>
      <c r="O6" s="12">
        <v>5.2778999999999999E-4</v>
      </c>
      <c r="P6" s="12">
        <v>6.7984999999999996E-4</v>
      </c>
      <c r="Q6" s="12">
        <v>9.7710000000000006E-4</v>
      </c>
      <c r="R6" s="12">
        <v>2.1847300000000002E-3</v>
      </c>
      <c r="S6" s="12">
        <v>1.38838E-3</v>
      </c>
      <c r="T6" s="12">
        <v>3.2142999999999999E-4</v>
      </c>
      <c r="U6" s="12">
        <v>8.1963999999999995E-4</v>
      </c>
      <c r="V6" s="12">
        <v>3.57311E-3</v>
      </c>
      <c r="W6" s="12">
        <v>1.1410700000000001E-3</v>
      </c>
      <c r="X6" s="12">
        <v>4.7141700000000002E-3</v>
      </c>
      <c r="Y6" s="12">
        <v>362.25929600000001</v>
      </c>
      <c r="Z6" s="12">
        <v>296.22680800000001</v>
      </c>
      <c r="AA6" s="12">
        <v>250.321529</v>
      </c>
      <c r="AB6" s="12">
        <v>322.43985199999997</v>
      </c>
      <c r="AC6" s="12">
        <v>463.42095999999998</v>
      </c>
      <c r="AD6" s="12">
        <v>1036.1823400000001</v>
      </c>
      <c r="AE6" s="12">
        <v>658.48610399999995</v>
      </c>
      <c r="AF6" s="12">
        <v>152.446787</v>
      </c>
      <c r="AG6" s="12">
        <v>388.74211400000002</v>
      </c>
      <c r="AH6" s="12">
        <v>1694.6684399999999</v>
      </c>
      <c r="AI6" s="12">
        <v>541.18890099999999</v>
      </c>
      <c r="AJ6" s="12">
        <v>2235.8573500000002</v>
      </c>
      <c r="AK6" s="79">
        <f t="shared" si="0"/>
        <v>0.70342868820206905</v>
      </c>
      <c r="AL6" s="12">
        <v>474283.96100000001</v>
      </c>
      <c r="AM6" s="25">
        <f>MEDIAN(0,0,0.052,0.0002)</f>
        <v>1E-4</v>
      </c>
      <c r="AN6">
        <v>5</v>
      </c>
      <c r="AO6" s="53">
        <v>0.206203</v>
      </c>
      <c r="AP6" s="50">
        <v>0.39</v>
      </c>
      <c r="AQ6">
        <v>6</v>
      </c>
      <c r="AR6" t="s">
        <v>843</v>
      </c>
      <c r="AS6" t="s">
        <v>843</v>
      </c>
      <c r="AT6" s="4" t="s">
        <v>115</v>
      </c>
      <c r="AU6" s="4" t="s">
        <v>118</v>
      </c>
      <c r="AV6" s="4"/>
      <c r="AW6" s="4"/>
      <c r="AX6" s="4"/>
      <c r="AY6" s="4"/>
      <c r="AZ6" s="4"/>
      <c r="BA6" s="4"/>
    </row>
    <row r="7" spans="1:54" ht="85">
      <c r="A7" t="s">
        <v>60</v>
      </c>
      <c r="B7" s="39" t="s">
        <v>500</v>
      </c>
      <c r="C7" t="s">
        <v>313</v>
      </c>
      <c r="D7" t="s">
        <v>368</v>
      </c>
      <c r="F7" s="5" t="s">
        <v>107</v>
      </c>
      <c r="G7" s="5" t="s">
        <v>107</v>
      </c>
      <c r="H7" s="5">
        <v>1</v>
      </c>
      <c r="I7" s="38" t="b">
        <v>0</v>
      </c>
      <c r="J7" s="12" t="s">
        <v>152</v>
      </c>
      <c r="K7" s="18" t="s">
        <v>154</v>
      </c>
      <c r="L7" s="12" t="s">
        <v>44</v>
      </c>
      <c r="M7" s="12">
        <v>7.6380000000000003E-4</v>
      </c>
      <c r="N7" s="12">
        <v>6.2458000000000001E-4</v>
      </c>
      <c r="O7" s="12">
        <v>5.2778999999999999E-4</v>
      </c>
      <c r="P7" s="12">
        <v>6.7984999999999996E-4</v>
      </c>
      <c r="Q7" s="12">
        <v>9.7710000000000006E-4</v>
      </c>
      <c r="R7" s="12">
        <v>2.1847300000000002E-3</v>
      </c>
      <c r="S7" s="12">
        <v>1.38838E-3</v>
      </c>
      <c r="T7" s="12">
        <v>3.2142999999999999E-4</v>
      </c>
      <c r="U7" s="12">
        <v>8.1963999999999995E-4</v>
      </c>
      <c r="V7" s="12">
        <v>3.57311E-3</v>
      </c>
      <c r="W7" s="12">
        <v>1.1410700000000001E-3</v>
      </c>
      <c r="X7" s="12">
        <v>4.7141700000000002E-3</v>
      </c>
      <c r="Y7" s="12">
        <v>362.25929600000001</v>
      </c>
      <c r="Z7" s="12">
        <v>296.22680800000001</v>
      </c>
      <c r="AA7" s="12">
        <v>250.321529</v>
      </c>
      <c r="AB7" s="12">
        <v>322.43985199999997</v>
      </c>
      <c r="AC7" s="12">
        <v>463.42095999999998</v>
      </c>
      <c r="AD7" s="12">
        <v>1036.1823400000001</v>
      </c>
      <c r="AE7" s="12">
        <v>658.48610399999995</v>
      </c>
      <c r="AF7" s="12">
        <v>152.446787</v>
      </c>
      <c r="AG7" s="12">
        <v>388.74211400000002</v>
      </c>
      <c r="AH7" s="12">
        <v>1694.6684399999999</v>
      </c>
      <c r="AI7" s="12">
        <v>541.18890099999999</v>
      </c>
      <c r="AJ7" s="12">
        <v>2235.8573500000002</v>
      </c>
      <c r="AK7" s="79">
        <f t="shared" si="0"/>
        <v>0.70342868820206905</v>
      </c>
      <c r="AL7" s="12">
        <v>474283.96100000001</v>
      </c>
      <c r="AM7" s="25">
        <f>MEDIAN(0,0,0.052,0.0002)</f>
        <v>1E-4</v>
      </c>
      <c r="AN7">
        <v>5.33</v>
      </c>
      <c r="AO7" s="53">
        <v>0.238286</v>
      </c>
      <c r="AP7" s="50">
        <v>0.39</v>
      </c>
      <c r="AQ7">
        <v>6</v>
      </c>
      <c r="AR7" t="s">
        <v>843</v>
      </c>
      <c r="AS7" t="s">
        <v>843</v>
      </c>
      <c r="AT7" s="4" t="s">
        <v>116</v>
      </c>
      <c r="AU7" s="4" t="s">
        <v>118</v>
      </c>
      <c r="AV7" s="4"/>
      <c r="AW7" s="4"/>
      <c r="AX7" s="4"/>
      <c r="AY7" s="4"/>
      <c r="AZ7" s="4"/>
      <c r="BA7" s="4"/>
    </row>
    <row r="8" spans="1:54" ht="17">
      <c r="A8" t="s">
        <v>12</v>
      </c>
      <c r="B8" s="66" t="s">
        <v>458</v>
      </c>
      <c r="C8" t="s">
        <v>245</v>
      </c>
      <c r="D8" t="s">
        <v>246</v>
      </c>
      <c r="F8" s="4">
        <v>3.78</v>
      </c>
      <c r="G8" s="4">
        <v>0</v>
      </c>
      <c r="H8" s="4">
        <v>2</v>
      </c>
      <c r="I8" s="38" t="b">
        <v>1</v>
      </c>
      <c r="J8" s="12" t="s">
        <v>150</v>
      </c>
      <c r="K8" s="18" t="s">
        <v>169</v>
      </c>
      <c r="L8" s="12" t="s">
        <v>12</v>
      </c>
      <c r="M8" s="12">
        <v>8.0714999999999997E-4</v>
      </c>
      <c r="N8" s="12">
        <v>8.3407000000000002E-4</v>
      </c>
      <c r="O8" s="12">
        <v>8.8765000000000003E-4</v>
      </c>
      <c r="P8" s="12">
        <v>8.4435000000000001E-4</v>
      </c>
      <c r="Q8" s="12">
        <v>7.3353999999999997E-4</v>
      </c>
      <c r="R8" s="12">
        <v>2.46554E-3</v>
      </c>
      <c r="S8" s="12">
        <v>1.6412200000000001E-3</v>
      </c>
      <c r="T8" s="12">
        <v>6.3834000000000004E-4</v>
      </c>
      <c r="U8" s="12">
        <v>1.82182E-3</v>
      </c>
      <c r="V8" s="12">
        <v>4.1067600000000001E-3</v>
      </c>
      <c r="W8" s="12">
        <v>2.4601699999999998E-3</v>
      </c>
      <c r="X8" s="12">
        <v>6.5669200000000004E-3</v>
      </c>
      <c r="Y8" s="12">
        <v>169.00401099999999</v>
      </c>
      <c r="Z8" s="12">
        <v>174.64072300000001</v>
      </c>
      <c r="AA8" s="12">
        <v>185.85898900000001</v>
      </c>
      <c r="AB8" s="12">
        <v>176.79278199999999</v>
      </c>
      <c r="AC8" s="12">
        <v>153.59077400000001</v>
      </c>
      <c r="AD8" s="12">
        <v>516.24254499999995</v>
      </c>
      <c r="AE8" s="12">
        <v>343.64473400000003</v>
      </c>
      <c r="AF8" s="12">
        <v>133.658591</v>
      </c>
      <c r="AG8" s="12">
        <v>381.45966299999998</v>
      </c>
      <c r="AH8" s="12">
        <v>859.88727900000004</v>
      </c>
      <c r="AI8" s="12">
        <v>515.11825399999998</v>
      </c>
      <c r="AJ8" s="12">
        <v>1375.0055299999999</v>
      </c>
      <c r="AK8" s="79">
        <f t="shared" si="0"/>
        <v>0.43250135510307269</v>
      </c>
      <c r="AL8" s="12">
        <v>209383.56099999999</v>
      </c>
      <c r="AM8" s="26">
        <f>MEDIAN(0.03,0.005,0.0315)</f>
        <v>0.03</v>
      </c>
      <c r="AN8">
        <v>3.67</v>
      </c>
      <c r="AO8" s="53">
        <v>0.51778299999999999</v>
      </c>
      <c r="AP8" s="50">
        <v>0.68</v>
      </c>
      <c r="AQ8">
        <v>8</v>
      </c>
      <c r="AR8" t="s">
        <v>843</v>
      </c>
      <c r="AS8" t="s">
        <v>844</v>
      </c>
      <c r="AT8" s="4" t="s">
        <v>116</v>
      </c>
      <c r="AU8" s="4" t="s">
        <v>118</v>
      </c>
      <c r="AV8" s="4"/>
      <c r="AW8" s="4"/>
      <c r="AX8" s="4"/>
      <c r="AY8" s="4"/>
      <c r="AZ8" s="4" t="s">
        <v>395</v>
      </c>
      <c r="BA8" s="4"/>
    </row>
    <row r="9" spans="1:54" ht="48">
      <c r="A9" t="s">
        <v>30</v>
      </c>
      <c r="B9" s="39" t="s">
        <v>500</v>
      </c>
      <c r="C9" t="s">
        <v>242</v>
      </c>
      <c r="D9" t="s">
        <v>331</v>
      </c>
      <c r="F9" s="4">
        <v>3.27</v>
      </c>
      <c r="G9" s="4">
        <v>20</v>
      </c>
      <c r="H9" s="4">
        <v>2</v>
      </c>
      <c r="I9" s="38" t="b">
        <v>0</v>
      </c>
      <c r="J9" s="12" t="s">
        <v>150</v>
      </c>
      <c r="K9" s="18" t="s">
        <v>169</v>
      </c>
      <c r="L9" s="12" t="s">
        <v>30</v>
      </c>
      <c r="M9" s="12">
        <v>9.9314E-4</v>
      </c>
      <c r="N9" s="12">
        <v>1.0620600000000001E-3</v>
      </c>
      <c r="O9" s="12">
        <v>4.9456000000000001E-4</v>
      </c>
      <c r="P9" s="12">
        <v>5.1250000000000004E-4</v>
      </c>
      <c r="Q9" s="12">
        <v>5.2043E-4</v>
      </c>
      <c r="R9" s="12">
        <v>1.5275E-3</v>
      </c>
      <c r="S9" s="12">
        <v>2.0552000000000001E-3</v>
      </c>
      <c r="T9" s="12">
        <v>1.5524499999999999E-3</v>
      </c>
      <c r="U9" s="12">
        <v>1.79612E-3</v>
      </c>
      <c r="V9" s="12">
        <v>3.5826999999999999E-3</v>
      </c>
      <c r="W9" s="12">
        <v>3.34856E-3</v>
      </c>
      <c r="X9" s="12">
        <v>6.9312599999999999E-3</v>
      </c>
      <c r="Y9" s="12">
        <v>97.452612400000007</v>
      </c>
      <c r="Z9" s="12">
        <v>104.21504299999999</v>
      </c>
      <c r="AA9" s="12">
        <v>48.5294083</v>
      </c>
      <c r="AB9" s="12">
        <v>50.289192100000001</v>
      </c>
      <c r="AC9" s="12">
        <v>51.0677497</v>
      </c>
      <c r="AD9" s="12">
        <v>149.88634999999999</v>
      </c>
      <c r="AE9" s="12">
        <v>201.66765599999999</v>
      </c>
      <c r="AF9" s="12">
        <v>152.33477300000001</v>
      </c>
      <c r="AG9" s="12">
        <v>176.244833</v>
      </c>
      <c r="AH9" s="12">
        <v>351.55400600000002</v>
      </c>
      <c r="AI9" s="12">
        <v>328.57960600000001</v>
      </c>
      <c r="AJ9" s="12">
        <v>680.13361199999997</v>
      </c>
      <c r="AK9" s="79">
        <f t="shared" si="0"/>
        <v>0.21381122607584427</v>
      </c>
      <c r="AL9" s="12">
        <v>98125.497799999997</v>
      </c>
      <c r="AM9" s="25">
        <f>MEDIAN(0.002,0.002,0.001,0.01,0.01)</f>
        <v>2E-3</v>
      </c>
      <c r="AN9">
        <v>5.33</v>
      </c>
      <c r="AO9" s="53">
        <v>0.187751</v>
      </c>
      <c r="AP9" s="50">
        <v>0.39</v>
      </c>
      <c r="AQ9">
        <v>6</v>
      </c>
      <c r="AR9" t="s">
        <v>843</v>
      </c>
      <c r="AS9" t="s">
        <v>843</v>
      </c>
      <c r="AT9" s="4" t="s">
        <v>115</v>
      </c>
      <c r="AU9" s="4" t="s">
        <v>121</v>
      </c>
      <c r="AV9" s="4"/>
      <c r="AW9" s="4"/>
      <c r="AX9" s="4"/>
      <c r="AY9" s="4"/>
      <c r="AZ9" s="4"/>
      <c r="BA9" s="4"/>
    </row>
    <row r="10" spans="1:54" ht="17">
      <c r="A10" t="s">
        <v>16</v>
      </c>
      <c r="B10" s="66" t="s">
        <v>458</v>
      </c>
      <c r="C10" t="s">
        <v>249</v>
      </c>
      <c r="D10" t="s">
        <v>250</v>
      </c>
      <c r="F10" s="4">
        <v>5.44</v>
      </c>
      <c r="G10" s="4">
        <v>6.08</v>
      </c>
      <c r="H10" s="4">
        <v>2</v>
      </c>
      <c r="I10" s="38" t="b">
        <v>1</v>
      </c>
      <c r="J10" s="12" t="s">
        <v>150</v>
      </c>
      <c r="K10" s="18" t="s">
        <v>169</v>
      </c>
      <c r="L10" s="12" t="s">
        <v>16</v>
      </c>
      <c r="M10" s="12">
        <v>3.2505000000000001E-4</v>
      </c>
      <c r="N10" s="12">
        <v>2.0573999999999999E-4</v>
      </c>
      <c r="O10" s="23">
        <v>1.2999999999999999E-5</v>
      </c>
      <c r="P10" s="23">
        <v>1.3900000000000001E-5</v>
      </c>
      <c r="Q10" s="23">
        <v>1.7600000000000001E-5</v>
      </c>
      <c r="R10" s="23">
        <v>4.4400000000000002E-5</v>
      </c>
      <c r="S10" s="12">
        <v>5.3078999999999995E-4</v>
      </c>
      <c r="T10" s="23">
        <v>3.8099999999999998E-5</v>
      </c>
      <c r="U10" s="12">
        <v>2.1499E-4</v>
      </c>
      <c r="V10" s="12">
        <v>5.7516999999999996E-4</v>
      </c>
      <c r="W10" s="12">
        <v>2.5306999999999999E-4</v>
      </c>
      <c r="X10" s="12">
        <v>8.2824000000000005E-4</v>
      </c>
      <c r="Y10" s="12">
        <v>182.27167900000001</v>
      </c>
      <c r="Z10" s="12">
        <v>115.366567</v>
      </c>
      <c r="AA10" s="12">
        <v>7.2623675399999996</v>
      </c>
      <c r="AB10" s="12">
        <v>7.7783693999999999</v>
      </c>
      <c r="AC10" s="12">
        <v>9.84563451</v>
      </c>
      <c r="AD10" s="12">
        <v>24.886371499999999</v>
      </c>
      <c r="AE10" s="12">
        <v>297.63824599999998</v>
      </c>
      <c r="AF10" s="12">
        <v>21.355833400000002</v>
      </c>
      <c r="AG10" s="12">
        <v>120.552471</v>
      </c>
      <c r="AH10" s="12">
        <v>322.52461799999998</v>
      </c>
      <c r="AI10" s="12">
        <v>141.90830500000001</v>
      </c>
      <c r="AJ10" s="12">
        <v>464.43292200000002</v>
      </c>
      <c r="AK10" s="79">
        <f t="shared" si="0"/>
        <v>0.14592589281452489</v>
      </c>
      <c r="AL10" s="12">
        <v>560743.86300000001</v>
      </c>
      <c r="AM10" s="25">
        <f>MEDIAN(0.01,0.01,0.008)</f>
        <v>0.01</v>
      </c>
      <c r="AN10">
        <v>3.67</v>
      </c>
      <c r="AO10" s="53">
        <v>0.32086199999999998</v>
      </c>
      <c r="AP10" s="50">
        <v>0.68</v>
      </c>
      <c r="AQ10">
        <v>8</v>
      </c>
      <c r="AR10" t="s">
        <v>843</v>
      </c>
      <c r="AS10" t="s">
        <v>844</v>
      </c>
      <c r="AT10" s="4" t="s">
        <v>115</v>
      </c>
      <c r="AU10" s="4" t="s">
        <v>121</v>
      </c>
      <c r="AV10" s="4"/>
      <c r="AW10" s="4"/>
      <c r="AX10" s="4"/>
      <c r="AY10" s="4"/>
      <c r="AZ10" s="4"/>
      <c r="BA10" s="4"/>
    </row>
    <row r="11" spans="1:54" ht="32">
      <c r="A11" t="s">
        <v>13</v>
      </c>
      <c r="B11" s="39" t="s">
        <v>451</v>
      </c>
      <c r="C11" t="s">
        <v>274</v>
      </c>
      <c r="D11" t="s">
        <v>275</v>
      </c>
      <c r="F11" s="3">
        <v>24.19</v>
      </c>
      <c r="G11" s="3">
        <v>48.39</v>
      </c>
      <c r="H11" s="3">
        <v>3</v>
      </c>
      <c r="I11" s="38" t="b">
        <v>1</v>
      </c>
      <c r="J11" s="12" t="s">
        <v>150</v>
      </c>
      <c r="K11" s="18" t="s">
        <v>169</v>
      </c>
      <c r="L11" s="12" t="s">
        <v>13</v>
      </c>
      <c r="M11" s="12">
        <v>4.7110000000000001E-4</v>
      </c>
      <c r="N11" s="12">
        <v>4.4047999999999998E-4</v>
      </c>
      <c r="O11" s="12">
        <v>4.6978999999999999E-4</v>
      </c>
      <c r="P11" s="12">
        <v>4.9041000000000004E-4</v>
      </c>
      <c r="Q11" s="12">
        <v>6.5309000000000005E-4</v>
      </c>
      <c r="R11" s="12">
        <v>1.6133E-3</v>
      </c>
      <c r="S11" s="12">
        <v>9.1157E-4</v>
      </c>
      <c r="T11" s="12">
        <v>2.5196000000000002E-4</v>
      </c>
      <c r="U11" s="12">
        <v>6.9640000000000001E-4</v>
      </c>
      <c r="V11" s="12">
        <v>2.5248699999999998E-3</v>
      </c>
      <c r="W11" s="12">
        <v>9.4835999999999998E-4</v>
      </c>
      <c r="X11" s="12">
        <v>3.4732299999999999E-3</v>
      </c>
      <c r="Y11" s="12">
        <v>61.357314199999998</v>
      </c>
      <c r="Z11" s="12">
        <v>57.369589699999999</v>
      </c>
      <c r="AA11" s="12">
        <v>61.187714100000001</v>
      </c>
      <c r="AB11" s="12">
        <v>63.8730701</v>
      </c>
      <c r="AC11" s="12">
        <v>85.061706700000002</v>
      </c>
      <c r="AD11" s="12">
        <v>210.122491</v>
      </c>
      <c r="AE11" s="12">
        <v>118.726904</v>
      </c>
      <c r="AF11" s="12">
        <v>32.816763000000002</v>
      </c>
      <c r="AG11" s="12">
        <v>90.701642899999996</v>
      </c>
      <c r="AH11" s="12">
        <v>328.84939500000002</v>
      </c>
      <c r="AI11" s="12">
        <v>123.518406</v>
      </c>
      <c r="AJ11" s="12">
        <v>452.36780099999999</v>
      </c>
      <c r="AK11" s="79">
        <f t="shared" si="0"/>
        <v>0.14212875725634405</v>
      </c>
      <c r="AL11" s="12">
        <v>130244.02</v>
      </c>
      <c r="AM11" s="25">
        <f>MEDIAN(0.391,0.25,0.66,0.25,0.038,0.35,0.2405,0.3,0.266,0.265)</f>
        <v>0.26550000000000001</v>
      </c>
      <c r="AN11">
        <v>9.33</v>
      </c>
      <c r="AO11" s="53">
        <v>0.22912099999999999</v>
      </c>
      <c r="AP11" s="50">
        <v>0.53</v>
      </c>
      <c r="AQ11">
        <v>4</v>
      </c>
      <c r="AR11" t="s">
        <v>844</v>
      </c>
      <c r="AS11" t="s">
        <v>844</v>
      </c>
      <c r="AT11" s="4" t="s">
        <v>115</v>
      </c>
      <c r="AU11" s="4" t="s">
        <v>118</v>
      </c>
      <c r="AV11" s="4"/>
      <c r="AW11" s="4"/>
      <c r="AX11" s="4"/>
      <c r="AY11" s="4"/>
      <c r="AZ11" s="4"/>
      <c r="BA11" s="4"/>
    </row>
    <row r="12" spans="1:54" ht="32">
      <c r="A12" t="s">
        <v>68</v>
      </c>
      <c r="B12" s="39" t="s">
        <v>451</v>
      </c>
      <c r="C12" t="s">
        <v>290</v>
      </c>
      <c r="D12" s="21" t="s">
        <v>291</v>
      </c>
      <c r="E12" s="21"/>
      <c r="F12" s="2">
        <v>52.28</v>
      </c>
      <c r="G12" s="2">
        <v>78.63</v>
      </c>
      <c r="H12" s="2">
        <v>4</v>
      </c>
      <c r="I12" s="38" t="b">
        <v>1</v>
      </c>
      <c r="J12" s="12" t="s">
        <v>150</v>
      </c>
      <c r="K12" s="18" t="s">
        <v>169</v>
      </c>
      <c r="L12" s="12" t="s">
        <v>47</v>
      </c>
      <c r="M12" s="12">
        <v>3.5901999999999999E-4</v>
      </c>
      <c r="N12" s="12">
        <v>2.9831999999999998E-4</v>
      </c>
      <c r="O12" s="12">
        <v>1.7401999999999999E-4</v>
      </c>
      <c r="P12" s="12">
        <v>2.052E-4</v>
      </c>
      <c r="Q12" s="12">
        <v>2.8028999999999999E-4</v>
      </c>
      <c r="R12" s="12">
        <v>6.5950999999999998E-4</v>
      </c>
      <c r="S12" s="12">
        <v>6.5733999999999996E-4</v>
      </c>
      <c r="T12" s="12">
        <v>1.2705E-4</v>
      </c>
      <c r="U12" s="12">
        <v>4.4773000000000002E-4</v>
      </c>
      <c r="V12" s="12">
        <v>1.3168399999999999E-3</v>
      </c>
      <c r="W12" s="12">
        <v>5.7479000000000004E-4</v>
      </c>
      <c r="X12" s="12">
        <v>1.89163E-3</v>
      </c>
      <c r="Y12" s="12">
        <v>84.413308400000005</v>
      </c>
      <c r="Z12" s="12">
        <v>70.140214400000005</v>
      </c>
      <c r="AA12" s="12">
        <v>40.915725600000002</v>
      </c>
      <c r="AB12" s="12">
        <v>48.245784200000003</v>
      </c>
      <c r="AC12" s="12">
        <v>65.902385199999998</v>
      </c>
      <c r="AD12" s="12">
        <v>155.063895</v>
      </c>
      <c r="AE12" s="12">
        <v>154.55352300000001</v>
      </c>
      <c r="AF12" s="12">
        <v>29.872701899999999</v>
      </c>
      <c r="AG12" s="12">
        <v>105.27193699999999</v>
      </c>
      <c r="AH12" s="12">
        <v>309.61741799999999</v>
      </c>
      <c r="AI12" s="12">
        <v>135.14463900000001</v>
      </c>
      <c r="AJ12" s="12">
        <v>444.76205700000003</v>
      </c>
      <c r="AK12" s="79">
        <f t="shared" si="0"/>
        <v>0.13973507707785099</v>
      </c>
      <c r="AL12" s="12">
        <v>235121.09599999999</v>
      </c>
      <c r="AM12" s="27">
        <f>MEDIAN(0.473,0.038,0.34,0.331,0.35,0.325)</f>
        <v>0.33550000000000002</v>
      </c>
      <c r="AN12">
        <v>9</v>
      </c>
      <c r="AO12" s="42">
        <v>0.11552</v>
      </c>
      <c r="AP12" s="50">
        <v>0.44</v>
      </c>
      <c r="AQ12">
        <v>4</v>
      </c>
      <c r="AR12" t="s">
        <v>844</v>
      </c>
      <c r="AS12" t="s">
        <v>844</v>
      </c>
      <c r="AT12" s="4" t="s">
        <v>115</v>
      </c>
      <c r="AU12" s="4" t="s">
        <v>121</v>
      </c>
      <c r="AV12" s="4"/>
      <c r="AW12" s="4"/>
      <c r="AX12" s="4"/>
      <c r="AY12" s="4"/>
      <c r="AZ12" s="4"/>
      <c r="BA12" s="4"/>
    </row>
    <row r="13" spans="1:54" ht="32">
      <c r="A13" t="s">
        <v>69</v>
      </c>
      <c r="B13" s="39" t="s">
        <v>451</v>
      </c>
      <c r="C13" t="s">
        <v>270</v>
      </c>
      <c r="D13" t="s">
        <v>271</v>
      </c>
      <c r="F13" s="4">
        <v>13.78</v>
      </c>
      <c r="G13" s="4">
        <v>20.65</v>
      </c>
      <c r="H13" s="4">
        <v>2</v>
      </c>
      <c r="I13" s="38" t="b">
        <v>1</v>
      </c>
      <c r="J13" s="12" t="s">
        <v>150</v>
      </c>
      <c r="K13" s="18" t="s">
        <v>169</v>
      </c>
      <c r="L13" s="12" t="s">
        <v>47</v>
      </c>
      <c r="M13" s="12">
        <v>3.5901999999999999E-4</v>
      </c>
      <c r="N13" s="12">
        <v>2.9831999999999998E-4</v>
      </c>
      <c r="O13" s="12">
        <v>1.7401999999999999E-4</v>
      </c>
      <c r="P13" s="12">
        <v>2.052E-4</v>
      </c>
      <c r="Q13" s="12">
        <v>2.8028999999999999E-4</v>
      </c>
      <c r="R13" s="12">
        <v>6.5950999999999998E-4</v>
      </c>
      <c r="S13" s="12">
        <v>6.5733999999999996E-4</v>
      </c>
      <c r="T13" s="12">
        <v>1.2705E-4</v>
      </c>
      <c r="U13" s="12">
        <v>4.4773000000000002E-4</v>
      </c>
      <c r="V13" s="12">
        <v>1.3168399999999999E-3</v>
      </c>
      <c r="W13" s="12">
        <v>5.7479000000000004E-4</v>
      </c>
      <c r="X13" s="12">
        <v>1.89163E-3</v>
      </c>
      <c r="Y13" s="12">
        <v>84.413308400000005</v>
      </c>
      <c r="Z13" s="12">
        <v>70.140214400000005</v>
      </c>
      <c r="AA13" s="12">
        <v>40.915725600000002</v>
      </c>
      <c r="AB13" s="12">
        <v>48.245784200000003</v>
      </c>
      <c r="AC13" s="12">
        <v>65.902385199999998</v>
      </c>
      <c r="AD13" s="12">
        <v>155.063895</v>
      </c>
      <c r="AE13" s="12">
        <v>154.55352300000001</v>
      </c>
      <c r="AF13" s="12">
        <v>29.872701899999999</v>
      </c>
      <c r="AG13" s="12">
        <v>105.27193699999999</v>
      </c>
      <c r="AH13" s="12">
        <v>309.61741799999999</v>
      </c>
      <c r="AI13" s="12">
        <v>135.14463900000001</v>
      </c>
      <c r="AJ13" s="12">
        <v>444.76205700000003</v>
      </c>
      <c r="AK13" s="79">
        <f t="shared" si="0"/>
        <v>0.13973507707785099</v>
      </c>
      <c r="AL13" s="12">
        <v>235121.09599999999</v>
      </c>
      <c r="AM13" s="25">
        <f>MEDIAN(0.473,0.038,0.34,0.331,0.35,0.325)</f>
        <v>0.33550000000000002</v>
      </c>
      <c r="AN13">
        <v>9</v>
      </c>
      <c r="AO13" s="53">
        <v>0.11552</v>
      </c>
      <c r="AP13" s="50">
        <v>0.44</v>
      </c>
      <c r="AQ13">
        <v>4</v>
      </c>
      <c r="AR13" t="s">
        <v>844</v>
      </c>
      <c r="AS13" t="s">
        <v>844</v>
      </c>
      <c r="AT13" s="4" t="s">
        <v>115</v>
      </c>
      <c r="AU13" s="4" t="s">
        <v>121</v>
      </c>
      <c r="AV13" s="4"/>
      <c r="AW13" s="4"/>
      <c r="AX13" s="4"/>
      <c r="AY13" s="4"/>
      <c r="AZ13" s="4"/>
      <c r="BA13" s="4"/>
    </row>
    <row r="14" spans="1:54" ht="32">
      <c r="A14" t="s">
        <v>4</v>
      </c>
      <c r="B14" s="39" t="s">
        <v>488</v>
      </c>
      <c r="C14" t="s">
        <v>272</v>
      </c>
      <c r="D14" s="21" t="s">
        <v>273</v>
      </c>
      <c r="E14" s="21"/>
      <c r="F14" s="3">
        <v>18.329999999999998</v>
      </c>
      <c r="G14" s="3">
        <v>83.33</v>
      </c>
      <c r="H14" s="3">
        <v>3</v>
      </c>
      <c r="I14" s="38" t="b">
        <v>0</v>
      </c>
      <c r="J14" s="12" t="s">
        <v>150</v>
      </c>
      <c r="K14" s="18" t="s">
        <v>169</v>
      </c>
      <c r="L14" s="12" t="s">
        <v>4</v>
      </c>
      <c r="M14" s="12">
        <v>1.14153E-3</v>
      </c>
      <c r="N14" s="12">
        <v>9.6305000000000002E-4</v>
      </c>
      <c r="O14" s="12">
        <v>1.3166999999999999E-4</v>
      </c>
      <c r="P14" s="12">
        <v>1.2766000000000001E-4</v>
      </c>
      <c r="Q14" s="12">
        <v>1.2760000000000001E-4</v>
      </c>
      <c r="R14" s="12">
        <v>3.8693000000000001E-4</v>
      </c>
      <c r="S14" s="12">
        <v>2.10458E-3</v>
      </c>
      <c r="T14" s="12">
        <v>7.9465000000000004E-4</v>
      </c>
      <c r="U14" s="12">
        <v>1.5065899999999999E-3</v>
      </c>
      <c r="V14" s="12">
        <v>2.4915100000000002E-3</v>
      </c>
      <c r="W14" s="12">
        <v>2.3012499999999999E-3</v>
      </c>
      <c r="X14" s="12">
        <v>4.7927600000000001E-3</v>
      </c>
      <c r="Y14" s="12">
        <v>102.44717900000001</v>
      </c>
      <c r="Z14" s="12">
        <v>86.4292078</v>
      </c>
      <c r="AA14" s="12">
        <v>11.817167899999999</v>
      </c>
      <c r="AB14" s="12">
        <v>11.456729599999999</v>
      </c>
      <c r="AC14" s="12">
        <v>11.4513225</v>
      </c>
      <c r="AD14" s="12">
        <v>34.725220100000001</v>
      </c>
      <c r="AE14" s="12">
        <v>188.87638699999999</v>
      </c>
      <c r="AF14" s="12">
        <v>71.316603000000001</v>
      </c>
      <c r="AG14" s="12">
        <v>135.209721</v>
      </c>
      <c r="AH14" s="12">
        <v>223.601607</v>
      </c>
      <c r="AI14" s="12">
        <v>206.52632399999999</v>
      </c>
      <c r="AJ14" s="12">
        <v>430.12793099999999</v>
      </c>
      <c r="AK14" s="79">
        <f t="shared" si="0"/>
        <v>0.13512942412190473</v>
      </c>
      <c r="AL14" s="12">
        <v>89745.439899999998</v>
      </c>
      <c r="AM14" s="25">
        <v>7.9000000000000001E-2</v>
      </c>
      <c r="AN14">
        <v>8</v>
      </c>
      <c r="AO14" s="53">
        <v>0.129331</v>
      </c>
      <c r="AP14" s="50">
        <v>0.39</v>
      </c>
      <c r="AQ14">
        <v>6</v>
      </c>
      <c r="AR14" t="s">
        <v>845</v>
      </c>
      <c r="AS14" t="s">
        <v>843</v>
      </c>
      <c r="AT14" s="4" t="s">
        <v>116</v>
      </c>
      <c r="AU14" s="4" t="s">
        <v>121</v>
      </c>
      <c r="AV14" s="4"/>
      <c r="AW14" s="4"/>
      <c r="AX14" s="4"/>
      <c r="AY14" s="4"/>
      <c r="AZ14" s="4" t="s">
        <v>395</v>
      </c>
      <c r="BA14" s="4"/>
    </row>
    <row r="15" spans="1:54" ht="17">
      <c r="A15" t="s">
        <v>37</v>
      </c>
      <c r="B15" s="39" t="s">
        <v>458</v>
      </c>
      <c r="C15" t="s">
        <v>243</v>
      </c>
      <c r="D15" t="s">
        <v>244</v>
      </c>
      <c r="F15" s="4">
        <v>3.3</v>
      </c>
      <c r="G15" s="4">
        <v>4.75</v>
      </c>
      <c r="H15" s="4">
        <v>2</v>
      </c>
      <c r="I15" s="38" t="b">
        <v>1</v>
      </c>
      <c r="J15" s="12" t="s">
        <v>150</v>
      </c>
      <c r="K15" s="18" t="s">
        <v>169</v>
      </c>
      <c r="L15" s="12" t="s">
        <v>37</v>
      </c>
      <c r="M15" s="12">
        <v>7.5146999999999996E-4</v>
      </c>
      <c r="N15" s="12">
        <v>8.6346000000000003E-4</v>
      </c>
      <c r="O15" s="12">
        <v>4.8139999999999999E-4</v>
      </c>
      <c r="P15" s="12">
        <v>5.2141000000000004E-4</v>
      </c>
      <c r="Q15" s="12">
        <v>6.4340000000000003E-4</v>
      </c>
      <c r="R15" s="12">
        <v>1.6462E-3</v>
      </c>
      <c r="S15" s="12">
        <v>1.6149300000000001E-3</v>
      </c>
      <c r="T15" s="12">
        <v>4.9054999999999997E-4</v>
      </c>
      <c r="U15" s="12">
        <v>1.0832000000000001E-3</v>
      </c>
      <c r="V15" s="12">
        <v>3.2611300000000001E-3</v>
      </c>
      <c r="W15" s="12">
        <v>1.57376E-3</v>
      </c>
      <c r="X15" s="12">
        <v>4.8348899999999997E-3</v>
      </c>
      <c r="Y15" s="12">
        <v>61.844323299999999</v>
      </c>
      <c r="Z15" s="12">
        <v>71.061276699999993</v>
      </c>
      <c r="AA15" s="12">
        <v>39.617971699999998</v>
      </c>
      <c r="AB15" s="12">
        <v>42.910668999999999</v>
      </c>
      <c r="AC15" s="12">
        <v>52.950142399999997</v>
      </c>
      <c r="AD15" s="12">
        <v>135.47878299999999</v>
      </c>
      <c r="AE15" s="12">
        <v>132.90559999999999</v>
      </c>
      <c r="AF15" s="12">
        <v>40.371414399999999</v>
      </c>
      <c r="AG15" s="12">
        <v>89.145484400000001</v>
      </c>
      <c r="AH15" s="12">
        <v>268.38438300000001</v>
      </c>
      <c r="AI15" s="12">
        <v>129.516899</v>
      </c>
      <c r="AJ15" s="12">
        <v>397.90128199999998</v>
      </c>
      <c r="AK15" s="79">
        <f t="shared" si="0"/>
        <v>0.12498705134015534</v>
      </c>
      <c r="AL15" s="12">
        <v>82297.958199999994</v>
      </c>
      <c r="AM15" s="25">
        <f>MEDIAN(0.001,0,0.005)</f>
        <v>1E-3</v>
      </c>
      <c r="AN15">
        <v>3.67</v>
      </c>
      <c r="AO15" s="53">
        <v>0.40841699999999997</v>
      </c>
      <c r="AP15" s="50">
        <v>0.68</v>
      </c>
      <c r="AQ15">
        <v>8</v>
      </c>
      <c r="AR15" t="s">
        <v>843</v>
      </c>
      <c r="AS15" t="s">
        <v>844</v>
      </c>
      <c r="AT15" s="4" t="s">
        <v>115</v>
      </c>
      <c r="AU15" s="4" t="s">
        <v>118</v>
      </c>
      <c r="AV15" s="4"/>
      <c r="AW15" s="4"/>
      <c r="AX15" s="4"/>
      <c r="AY15" s="4"/>
      <c r="AZ15" s="4"/>
      <c r="BA15" s="4"/>
    </row>
    <row r="16" spans="1:54" ht="48">
      <c r="A16" t="s">
        <v>33</v>
      </c>
      <c r="B16" s="39" t="s">
        <v>500</v>
      </c>
      <c r="C16" t="s">
        <v>299</v>
      </c>
      <c r="D16" s="21" t="s">
        <v>328</v>
      </c>
      <c r="E16" s="21"/>
      <c r="F16" s="2">
        <v>70</v>
      </c>
      <c r="G16" s="2">
        <v>70</v>
      </c>
      <c r="H16" s="2">
        <v>4</v>
      </c>
      <c r="I16" s="38" t="b">
        <v>0</v>
      </c>
      <c r="J16" s="12" t="s">
        <v>150</v>
      </c>
      <c r="K16" s="18" t="s">
        <v>169</v>
      </c>
      <c r="L16" s="12" t="s">
        <v>33</v>
      </c>
      <c r="M16" s="12">
        <v>7.8925999999999996E-4</v>
      </c>
      <c r="N16" s="12">
        <v>8.5705000000000004E-4</v>
      </c>
      <c r="O16" s="12">
        <v>9.2411000000000001E-4</v>
      </c>
      <c r="P16" s="12">
        <v>1.3869900000000001E-3</v>
      </c>
      <c r="Q16" s="12">
        <v>1.9784899999999998E-3</v>
      </c>
      <c r="R16" s="12">
        <v>4.2895800000000003E-3</v>
      </c>
      <c r="S16" s="12">
        <v>1.64631E-3</v>
      </c>
      <c r="T16" s="12">
        <v>8.9760999999999997E-4</v>
      </c>
      <c r="U16" s="12">
        <v>1.67219E-3</v>
      </c>
      <c r="V16" s="12">
        <v>5.9358900000000001E-3</v>
      </c>
      <c r="W16" s="12">
        <v>2.5698000000000001E-3</v>
      </c>
      <c r="X16" s="12">
        <v>8.5056899999999998E-3</v>
      </c>
      <c r="Y16" s="12">
        <v>32.795738200000002</v>
      </c>
      <c r="Z16" s="12">
        <v>35.612477800000001</v>
      </c>
      <c r="AA16" s="12">
        <v>38.398857300000003</v>
      </c>
      <c r="AB16" s="12">
        <v>57.632652499999999</v>
      </c>
      <c r="AC16" s="12">
        <v>82.211010200000004</v>
      </c>
      <c r="AD16" s="12">
        <v>178.24252000000001</v>
      </c>
      <c r="AE16" s="12">
        <v>68.408215900000002</v>
      </c>
      <c r="AF16" s="12">
        <v>37.297761000000001</v>
      </c>
      <c r="AG16" s="12">
        <v>69.483642399999994</v>
      </c>
      <c r="AH16" s="12">
        <v>246.65073599999999</v>
      </c>
      <c r="AI16" s="12">
        <v>106.781403</v>
      </c>
      <c r="AJ16" s="12">
        <v>353.43213900000001</v>
      </c>
      <c r="AK16" s="79">
        <f t="shared" si="0"/>
        <v>0.11099172015971143</v>
      </c>
      <c r="AL16" s="12">
        <v>41552.436199999996</v>
      </c>
      <c r="AM16" s="27">
        <f>MEDIAN(0,0,0.052,0.0002)</f>
        <v>1E-4</v>
      </c>
      <c r="AN16">
        <v>5</v>
      </c>
      <c r="AO16" s="42">
        <v>0.200958</v>
      </c>
      <c r="AP16" s="59">
        <v>0.39</v>
      </c>
      <c r="AQ16">
        <v>6</v>
      </c>
      <c r="AR16" t="s">
        <v>843</v>
      </c>
      <c r="AS16" t="s">
        <v>843</v>
      </c>
      <c r="AT16" s="1" t="s">
        <v>114</v>
      </c>
      <c r="AU16" s="1" t="s">
        <v>122</v>
      </c>
      <c r="AV16" s="1"/>
      <c r="AW16" s="1"/>
      <c r="AX16" s="1"/>
      <c r="AY16" s="1"/>
      <c r="AZ16" s="1"/>
      <c r="BA16" s="1" t="s">
        <v>123</v>
      </c>
    </row>
    <row r="17" spans="1:54" ht="48">
      <c r="A17" t="s">
        <v>26</v>
      </c>
      <c r="B17" s="39" t="s">
        <v>470</v>
      </c>
      <c r="C17" t="s">
        <v>259</v>
      </c>
      <c r="D17" t="s">
        <v>339</v>
      </c>
      <c r="F17" s="4">
        <v>7.58</v>
      </c>
      <c r="G17" s="4">
        <v>8.83</v>
      </c>
      <c r="H17" s="4">
        <v>2</v>
      </c>
      <c r="I17" s="38" t="b">
        <v>1</v>
      </c>
      <c r="J17" s="12" t="s">
        <v>150</v>
      </c>
      <c r="K17" s="18" t="s">
        <v>169</v>
      </c>
      <c r="L17" s="12" t="s">
        <v>26</v>
      </c>
      <c r="M17" s="23">
        <v>9.9199999999999999E-5</v>
      </c>
      <c r="N17" s="12">
        <v>1.0098E-4</v>
      </c>
      <c r="O17" s="23">
        <v>2.4499999999999999E-5</v>
      </c>
      <c r="P17" s="23">
        <v>1.8E-5</v>
      </c>
      <c r="Q17" s="23">
        <v>1.2E-5</v>
      </c>
      <c r="R17" s="23">
        <v>5.4500000000000003E-5</v>
      </c>
      <c r="S17" s="12">
        <v>2.0023E-4</v>
      </c>
      <c r="T17" s="23">
        <v>3.8600000000000003E-5</v>
      </c>
      <c r="U17" s="12">
        <v>3.7219999999999999E-4</v>
      </c>
      <c r="V17" s="12">
        <v>2.5470000000000001E-4</v>
      </c>
      <c r="W17" s="12">
        <v>4.1077000000000003E-4</v>
      </c>
      <c r="X17" s="12">
        <v>6.6547000000000004E-4</v>
      </c>
      <c r="Y17" s="12">
        <v>52.532699200000003</v>
      </c>
      <c r="Z17" s="12">
        <v>53.450478500000003</v>
      </c>
      <c r="AA17" s="12">
        <v>12.955117599999999</v>
      </c>
      <c r="AB17" s="12">
        <v>9.5492991499999995</v>
      </c>
      <c r="AC17" s="12">
        <v>6.32812967</v>
      </c>
      <c r="AD17" s="12">
        <v>28.832546399999998</v>
      </c>
      <c r="AE17" s="12">
        <v>105.983178</v>
      </c>
      <c r="AF17" s="12">
        <v>20.4145559</v>
      </c>
      <c r="AG17" s="12">
        <v>197.012372</v>
      </c>
      <c r="AH17" s="12">
        <v>134.81572399999999</v>
      </c>
      <c r="AI17" s="12">
        <v>217.426928</v>
      </c>
      <c r="AJ17" s="12">
        <v>352.24265200000002</v>
      </c>
      <c r="AK17" s="79">
        <f t="shared" si="0"/>
        <v>0.11061736474432075</v>
      </c>
      <c r="AL17" s="12">
        <v>529314.81000000006</v>
      </c>
      <c r="AM17" s="25">
        <f>MEDIAN(0.0125,0.02,0.02)</f>
        <v>0.02</v>
      </c>
      <c r="AN17">
        <v>5.67</v>
      </c>
      <c r="AO17" s="53">
        <v>0.225351</v>
      </c>
      <c r="AP17" s="50">
        <v>0.39</v>
      </c>
      <c r="AQ17">
        <v>6</v>
      </c>
      <c r="AR17" t="s">
        <v>845</v>
      </c>
      <c r="AS17" t="s">
        <v>843</v>
      </c>
      <c r="AT17" s="1" t="s">
        <v>114</v>
      </c>
      <c r="AU17" s="1" t="s">
        <v>118</v>
      </c>
      <c r="AV17" s="1"/>
      <c r="AW17" s="1"/>
      <c r="AX17" s="1"/>
      <c r="AY17" s="1"/>
      <c r="AZ17" s="1" t="s">
        <v>397</v>
      </c>
      <c r="BA17" s="1"/>
    </row>
    <row r="18" spans="1:54" ht="32">
      <c r="A18" t="s">
        <v>5</v>
      </c>
      <c r="B18" s="39" t="s">
        <v>451</v>
      </c>
      <c r="C18" t="s">
        <v>251</v>
      </c>
      <c r="D18" t="s">
        <v>252</v>
      </c>
      <c r="F18" s="4">
        <v>5.71</v>
      </c>
      <c r="G18" s="4">
        <v>9.7100000000000009</v>
      </c>
      <c r="H18" s="4">
        <v>2</v>
      </c>
      <c r="I18" s="38" t="b">
        <v>0</v>
      </c>
      <c r="J18" s="12" t="s">
        <v>150</v>
      </c>
      <c r="K18" s="18" t="s">
        <v>169</v>
      </c>
      <c r="L18" s="12" t="s">
        <v>5</v>
      </c>
      <c r="M18" s="12">
        <v>3.7681999999999999E-4</v>
      </c>
      <c r="N18" s="12">
        <v>5.4047999999999998E-4</v>
      </c>
      <c r="O18" s="12">
        <v>1.3888E-4</v>
      </c>
      <c r="P18" s="12">
        <v>1.3032000000000001E-4</v>
      </c>
      <c r="Q18" s="12">
        <v>1.1006E-4</v>
      </c>
      <c r="R18" s="12">
        <v>3.7926000000000002E-4</v>
      </c>
      <c r="S18" s="12">
        <v>9.1730000000000002E-4</v>
      </c>
      <c r="T18" s="12">
        <v>2.7872999999999998E-4</v>
      </c>
      <c r="U18" s="12">
        <v>8.3657999999999996E-4</v>
      </c>
      <c r="V18" s="12">
        <v>1.29656E-3</v>
      </c>
      <c r="W18" s="12">
        <v>1.11531E-3</v>
      </c>
      <c r="X18" s="12">
        <v>2.41187E-3</v>
      </c>
      <c r="Y18" s="12">
        <v>45.131556799999998</v>
      </c>
      <c r="Z18" s="12">
        <v>64.732964100000004</v>
      </c>
      <c r="AA18" s="12">
        <v>16.633394899999999</v>
      </c>
      <c r="AB18" s="12">
        <v>15.607987400000001</v>
      </c>
      <c r="AC18" s="12">
        <v>13.182283</v>
      </c>
      <c r="AD18" s="12">
        <v>45.423665300000003</v>
      </c>
      <c r="AE18" s="12">
        <v>109.864521</v>
      </c>
      <c r="AF18" s="12">
        <v>33.3833299</v>
      </c>
      <c r="AG18" s="12">
        <v>100.196409</v>
      </c>
      <c r="AH18" s="12">
        <v>155.288186</v>
      </c>
      <c r="AI18" s="12">
        <v>133.57973899999999</v>
      </c>
      <c r="AJ18" s="12">
        <v>288.86792500000001</v>
      </c>
      <c r="AK18" s="79">
        <f t="shared" si="0"/>
        <v>9.0672067106468329E-2</v>
      </c>
      <c r="AL18" s="12">
        <v>119769.25</v>
      </c>
      <c r="AM18" s="25">
        <f>MEDIAN(0.227,0.157,0.77,0.043,0.161,0.14,0.157,0.15,0.16,0.15)</f>
        <v>0.157</v>
      </c>
      <c r="AN18">
        <v>9</v>
      </c>
      <c r="AO18" s="53">
        <v>0.23993400000000001</v>
      </c>
      <c r="AP18" s="50">
        <v>0.73</v>
      </c>
      <c r="AQ18">
        <v>5</v>
      </c>
      <c r="AR18" t="s">
        <v>844</v>
      </c>
      <c r="AS18" t="s">
        <v>844</v>
      </c>
      <c r="AT18" s="1" t="s">
        <v>114</v>
      </c>
      <c r="AU18" s="1" t="s">
        <v>118</v>
      </c>
      <c r="AV18" s="1"/>
      <c r="AW18" s="1"/>
      <c r="AX18" s="1"/>
      <c r="AY18" s="1"/>
      <c r="AZ18" s="1"/>
      <c r="BA18" s="1"/>
    </row>
    <row r="19" spans="1:54" ht="48">
      <c r="A19" t="s">
        <v>21</v>
      </c>
      <c r="B19" s="66" t="s">
        <v>470</v>
      </c>
      <c r="C19" t="s">
        <v>200</v>
      </c>
      <c r="D19" t="s">
        <v>343</v>
      </c>
      <c r="F19" s="5">
        <v>0.16</v>
      </c>
      <c r="G19" s="5">
        <v>0.17</v>
      </c>
      <c r="H19" s="5">
        <v>1</v>
      </c>
      <c r="I19" s="38" t="b">
        <v>1</v>
      </c>
      <c r="J19" s="12" t="s">
        <v>150</v>
      </c>
      <c r="K19" s="18" t="s">
        <v>163</v>
      </c>
      <c r="L19" s="12" t="s">
        <v>21</v>
      </c>
      <c r="M19" s="12">
        <v>2.2745E-4</v>
      </c>
      <c r="N19" s="12">
        <v>2.6186999999999998E-4</v>
      </c>
      <c r="O19" s="23">
        <v>1.34E-5</v>
      </c>
      <c r="P19" s="23">
        <v>1.26E-5</v>
      </c>
      <c r="Q19" s="23">
        <v>1.2300000000000001E-5</v>
      </c>
      <c r="R19" s="23">
        <v>3.8300000000000003E-5</v>
      </c>
      <c r="S19" s="12">
        <v>4.8932000000000001E-4</v>
      </c>
      <c r="T19" s="12">
        <v>6.5835000000000004E-4</v>
      </c>
      <c r="U19" s="12">
        <v>3.8465E-4</v>
      </c>
      <c r="V19" s="12">
        <v>5.2762000000000002E-4</v>
      </c>
      <c r="W19" s="12">
        <v>1.04301E-3</v>
      </c>
      <c r="X19" s="12">
        <v>1.57062E-3</v>
      </c>
      <c r="Y19" s="12">
        <v>28.718084600000001</v>
      </c>
      <c r="Z19" s="12">
        <v>33.062933200000003</v>
      </c>
      <c r="AA19" s="12">
        <v>1.69004149</v>
      </c>
      <c r="AB19" s="12">
        <v>1.59587276</v>
      </c>
      <c r="AC19" s="12">
        <v>1.54945256</v>
      </c>
      <c r="AD19" s="12">
        <v>4.83536681</v>
      </c>
      <c r="AE19" s="12">
        <v>61.781017800000001</v>
      </c>
      <c r="AF19" s="12">
        <v>83.123195300000006</v>
      </c>
      <c r="AG19" s="12">
        <v>48.565845299999999</v>
      </c>
      <c r="AH19" s="12">
        <v>66.616384600000004</v>
      </c>
      <c r="AI19" s="12">
        <v>131.689041</v>
      </c>
      <c r="AJ19" s="12">
        <v>198.30542500000001</v>
      </c>
      <c r="AK19" s="79">
        <f t="shared" si="0"/>
        <v>6.2170232024354129E-2</v>
      </c>
      <c r="AL19" s="12">
        <v>126258.932</v>
      </c>
      <c r="AM19" s="25">
        <f>MEDIAN(0.0125,0.02,0.02)</f>
        <v>0.02</v>
      </c>
      <c r="AN19">
        <v>5.67</v>
      </c>
      <c r="AO19" s="53">
        <v>0.22400700000000001</v>
      </c>
      <c r="AP19" s="50">
        <v>0.39</v>
      </c>
      <c r="AQ19">
        <v>6</v>
      </c>
      <c r="AR19" t="s">
        <v>845</v>
      </c>
      <c r="AS19" t="s">
        <v>843</v>
      </c>
      <c r="AT19" s="4" t="s">
        <v>115</v>
      </c>
      <c r="AU19" s="4" t="s">
        <v>121</v>
      </c>
      <c r="AV19" s="4"/>
      <c r="AW19" s="4"/>
      <c r="AX19" s="4"/>
      <c r="AY19" s="4"/>
      <c r="AZ19" s="4"/>
      <c r="BA19" s="4"/>
    </row>
    <row r="20" spans="1:54" ht="17">
      <c r="A20" t="s">
        <v>63</v>
      </c>
      <c r="B20" t="s">
        <v>451</v>
      </c>
      <c r="C20" t="s">
        <v>258</v>
      </c>
      <c r="D20" t="s">
        <v>333</v>
      </c>
      <c r="F20" s="4">
        <v>7.23</v>
      </c>
      <c r="G20" s="4">
        <v>0</v>
      </c>
      <c r="H20" s="4">
        <v>2</v>
      </c>
      <c r="I20" s="38" t="b">
        <v>0</v>
      </c>
      <c r="J20" s="12" t="s">
        <v>150</v>
      </c>
      <c r="K20" s="18" t="s">
        <v>169</v>
      </c>
      <c r="L20" s="12" t="s">
        <v>23</v>
      </c>
      <c r="M20" s="12">
        <v>8.3175000000000002E-4</v>
      </c>
      <c r="N20" s="12">
        <v>6.4802000000000002E-4</v>
      </c>
      <c r="O20" s="12">
        <v>1.4244E-4</v>
      </c>
      <c r="P20" s="12">
        <v>1.4354999999999999E-4</v>
      </c>
      <c r="Q20" s="12">
        <v>1.5987999999999999E-4</v>
      </c>
      <c r="R20" s="12">
        <v>4.4587000000000001E-4</v>
      </c>
      <c r="S20" s="12">
        <v>1.47977E-3</v>
      </c>
      <c r="T20" s="12">
        <v>2.9437000000000002E-4</v>
      </c>
      <c r="U20" s="12">
        <v>8.4681999999999997E-4</v>
      </c>
      <c r="V20" s="12">
        <v>1.9256399999999999E-3</v>
      </c>
      <c r="W20" s="12">
        <v>1.14119E-3</v>
      </c>
      <c r="X20" s="12">
        <v>3.06683E-3</v>
      </c>
      <c r="Y20" s="12">
        <v>33.307465700000002</v>
      </c>
      <c r="Z20" s="12">
        <v>25.950198</v>
      </c>
      <c r="AA20" s="12">
        <v>5.7040423699999998</v>
      </c>
      <c r="AB20" s="12">
        <v>5.7483908599999998</v>
      </c>
      <c r="AC20" s="12">
        <v>6.4025754299999997</v>
      </c>
      <c r="AD20" s="12">
        <v>17.855008699999999</v>
      </c>
      <c r="AE20" s="12">
        <v>59.257663700000002</v>
      </c>
      <c r="AF20" s="12">
        <v>11.788172700000001</v>
      </c>
      <c r="AG20" s="12">
        <v>33.911104700000003</v>
      </c>
      <c r="AH20" s="12">
        <v>77.1126723</v>
      </c>
      <c r="AI20" s="12">
        <v>45.699277299999999</v>
      </c>
      <c r="AJ20" s="12">
        <v>122.81195</v>
      </c>
      <c r="AK20" s="79">
        <f t="shared" si="0"/>
        <v>3.8410921335871463E-2</v>
      </c>
      <c r="AL20" s="12">
        <v>40045.183100000002</v>
      </c>
      <c r="AM20" s="27">
        <f>MEDIAN(0.555,0.73,0.038,0.34,0.284,0.35,0.35)</f>
        <v>0.35</v>
      </c>
      <c r="AN20">
        <v>9.67</v>
      </c>
      <c r="AO20" s="42">
        <v>7.5269000000000003E-2</v>
      </c>
      <c r="AP20" s="50">
        <v>0.4</v>
      </c>
      <c r="AQ20">
        <v>4</v>
      </c>
      <c r="AR20" t="s">
        <v>844</v>
      </c>
      <c r="AS20" t="s">
        <v>844</v>
      </c>
      <c r="AT20" s="4" t="s">
        <v>115</v>
      </c>
      <c r="AU20" s="4" t="s">
        <v>118</v>
      </c>
      <c r="AV20" s="4"/>
      <c r="AW20" s="4"/>
      <c r="AX20" s="4"/>
      <c r="AY20" s="4"/>
      <c r="AZ20" s="4"/>
      <c r="BA20" s="4"/>
    </row>
    <row r="21" spans="1:54" ht="17">
      <c r="A21" t="s">
        <v>64</v>
      </c>
      <c r="B21" s="67" t="s">
        <v>451</v>
      </c>
      <c r="C21" t="s">
        <v>341</v>
      </c>
      <c r="D21" t="s">
        <v>334</v>
      </c>
      <c r="E21" t="s">
        <v>365</v>
      </c>
      <c r="F21" s="4">
        <v>15</v>
      </c>
      <c r="G21" s="4">
        <v>15</v>
      </c>
      <c r="H21" s="4">
        <v>2</v>
      </c>
      <c r="I21" s="38" t="b">
        <v>0</v>
      </c>
      <c r="J21" s="12" t="s">
        <v>150</v>
      </c>
      <c r="K21" s="18" t="s">
        <v>169</v>
      </c>
      <c r="L21" s="12" t="s">
        <v>23</v>
      </c>
      <c r="M21" s="12">
        <v>8.3175000000000002E-4</v>
      </c>
      <c r="N21" s="12">
        <v>6.4802000000000002E-4</v>
      </c>
      <c r="O21" s="12">
        <v>1.4244E-4</v>
      </c>
      <c r="P21" s="12">
        <v>1.4354999999999999E-4</v>
      </c>
      <c r="Q21" s="12">
        <v>1.5987999999999999E-4</v>
      </c>
      <c r="R21" s="12">
        <v>4.4587000000000001E-4</v>
      </c>
      <c r="S21" s="12">
        <v>1.47977E-3</v>
      </c>
      <c r="T21" s="12">
        <v>2.9437000000000002E-4</v>
      </c>
      <c r="U21" s="12">
        <v>8.4681999999999997E-4</v>
      </c>
      <c r="V21" s="12">
        <v>1.9256399999999999E-3</v>
      </c>
      <c r="W21" s="12">
        <v>1.14119E-3</v>
      </c>
      <c r="X21" s="12">
        <v>3.06683E-3</v>
      </c>
      <c r="Y21" s="12">
        <v>33.307465700000002</v>
      </c>
      <c r="Z21" s="12">
        <v>25.950198</v>
      </c>
      <c r="AA21" s="12">
        <v>5.7040423699999998</v>
      </c>
      <c r="AB21" s="12">
        <v>5.7483908599999998</v>
      </c>
      <c r="AC21" s="12">
        <v>6.4025754299999997</v>
      </c>
      <c r="AD21" s="12">
        <v>17.855008699999999</v>
      </c>
      <c r="AE21" s="12">
        <v>59.257663700000002</v>
      </c>
      <c r="AF21" s="12">
        <v>11.788172700000001</v>
      </c>
      <c r="AG21" s="12">
        <v>33.911104700000003</v>
      </c>
      <c r="AH21" s="12">
        <v>77.1126723</v>
      </c>
      <c r="AI21" s="12">
        <v>45.699277299999999</v>
      </c>
      <c r="AJ21" s="12">
        <v>122.81195</v>
      </c>
      <c r="AK21" s="79">
        <f t="shared" si="0"/>
        <v>3.8410921335871463E-2</v>
      </c>
      <c r="AL21" s="12">
        <v>40045.183100000002</v>
      </c>
      <c r="AM21" s="25">
        <f>MEDIAN(0.391,0.25,0.66,0.25,0.038,0.35,0.2405,0.3,0.266,0.265)</f>
        <v>0.26550000000000001</v>
      </c>
      <c r="AN21">
        <v>9.33</v>
      </c>
      <c r="AO21" s="53">
        <v>9.8184999999999995E-2</v>
      </c>
      <c r="AP21" s="50">
        <v>0.53</v>
      </c>
      <c r="AQ21">
        <v>4</v>
      </c>
      <c r="AR21" t="s">
        <v>844</v>
      </c>
      <c r="AS21" t="s">
        <v>844</v>
      </c>
      <c r="AT21" s="4" t="s">
        <v>115</v>
      </c>
      <c r="AU21" s="4" t="s">
        <v>120</v>
      </c>
      <c r="AV21" s="4"/>
      <c r="AW21" s="4"/>
      <c r="AX21" s="4"/>
      <c r="AY21" s="4"/>
      <c r="AZ21" s="4"/>
      <c r="BA21" s="4"/>
    </row>
    <row r="22" spans="1:54" ht="17">
      <c r="A22" t="s">
        <v>107</v>
      </c>
      <c r="B22" s="67" t="s">
        <v>107</v>
      </c>
      <c r="C22" t="s">
        <v>107</v>
      </c>
      <c r="D22" t="s">
        <v>107</v>
      </c>
      <c r="F22" t="s">
        <v>107</v>
      </c>
      <c r="G22" t="s">
        <v>107</v>
      </c>
      <c r="H22" t="s">
        <v>107</v>
      </c>
      <c r="I22" s="38"/>
      <c r="J22" s="12" t="s">
        <v>107</v>
      </c>
      <c r="K22" s="19" t="s">
        <v>107</v>
      </c>
      <c r="L22" s="12" t="s">
        <v>24</v>
      </c>
      <c r="M22" s="12">
        <v>5.0507999999999998E-4</v>
      </c>
      <c r="N22" s="12">
        <v>7.3932999999999996E-4</v>
      </c>
      <c r="O22" s="12">
        <v>6.7575000000000003E-4</v>
      </c>
      <c r="P22" s="12">
        <v>6.5211000000000002E-4</v>
      </c>
      <c r="Q22" s="12">
        <v>6.6157E-4</v>
      </c>
      <c r="R22" s="12">
        <v>1.9894399999999999E-3</v>
      </c>
      <c r="S22" s="12">
        <v>1.24442E-3</v>
      </c>
      <c r="T22" s="12">
        <v>3.7126999999999999E-4</v>
      </c>
      <c r="U22" s="12">
        <v>1.78838E-3</v>
      </c>
      <c r="V22" s="12">
        <v>3.2338499999999999E-3</v>
      </c>
      <c r="W22" s="12">
        <v>2.1596499999999999E-3</v>
      </c>
      <c r="X22" s="12">
        <v>5.3934999999999999E-3</v>
      </c>
      <c r="Y22" s="12">
        <v>9.5871500899999997</v>
      </c>
      <c r="Z22" s="12">
        <v>14.033555399999999</v>
      </c>
      <c r="AA22" s="12">
        <v>12.826700199999999</v>
      </c>
      <c r="AB22" s="12">
        <v>12.378019399999999</v>
      </c>
      <c r="AC22" s="12">
        <v>12.557495299999999</v>
      </c>
      <c r="AD22" s="12">
        <v>37.762214899999996</v>
      </c>
      <c r="AE22" s="12">
        <v>23.6207055</v>
      </c>
      <c r="AF22" s="12">
        <v>7.0472346200000002</v>
      </c>
      <c r="AG22" s="12">
        <v>33.945879099999999</v>
      </c>
      <c r="AH22" s="12">
        <v>61.382920400000003</v>
      </c>
      <c r="AI22" s="12">
        <v>40.993113800000003</v>
      </c>
      <c r="AJ22" s="12">
        <v>102.376034</v>
      </c>
      <c r="AK22" s="79">
        <f t="shared" si="0"/>
        <v>3.197932870554502E-2</v>
      </c>
      <c r="AL22" s="12">
        <v>18981.355299999999</v>
      </c>
      <c r="AM22" s="27"/>
      <c r="AO22" s="82"/>
      <c r="AP22" s="50"/>
    </row>
    <row r="23" spans="1:54" ht="17">
      <c r="A23" t="s">
        <v>40</v>
      </c>
      <c r="B23" s="67" t="s">
        <v>451</v>
      </c>
      <c r="C23" t="s">
        <v>262</v>
      </c>
      <c r="D23" t="s">
        <v>263</v>
      </c>
      <c r="F23" s="4">
        <v>9.7100000000000009</v>
      </c>
      <c r="G23" s="4">
        <v>19.420000000000002</v>
      </c>
      <c r="H23" s="4">
        <v>2</v>
      </c>
      <c r="I23" s="38" t="b">
        <v>0</v>
      </c>
      <c r="J23" s="12" t="s">
        <v>150</v>
      </c>
      <c r="K23" s="18" t="s">
        <v>169</v>
      </c>
      <c r="L23" s="12" t="s">
        <v>40</v>
      </c>
      <c r="M23" s="12">
        <v>6.7699999999999998E-4</v>
      </c>
      <c r="N23" s="12">
        <v>7.6250000000000005E-4</v>
      </c>
      <c r="O23" s="12">
        <v>7.3799E-4</v>
      </c>
      <c r="P23" s="12">
        <v>7.6389999999999997E-4</v>
      </c>
      <c r="Q23" s="12">
        <v>6.8243999999999998E-4</v>
      </c>
      <c r="R23" s="12">
        <v>2.1843399999999999E-3</v>
      </c>
      <c r="S23" s="12">
        <v>1.4394900000000001E-3</v>
      </c>
      <c r="T23" s="12">
        <v>1.0714699999999999E-3</v>
      </c>
      <c r="U23" s="12">
        <v>1.7547699999999999E-3</v>
      </c>
      <c r="V23" s="12">
        <v>3.6238300000000002E-3</v>
      </c>
      <c r="W23" s="12">
        <v>2.8262399999999998E-3</v>
      </c>
      <c r="X23" s="12">
        <v>6.4500699999999996E-3</v>
      </c>
      <c r="Y23" s="12">
        <v>10.2262691</v>
      </c>
      <c r="Z23" s="12">
        <v>11.517735399999999</v>
      </c>
      <c r="AA23" s="12">
        <v>11.147625100000001</v>
      </c>
      <c r="AB23" s="12">
        <v>11.538952</v>
      </c>
      <c r="AC23" s="12">
        <v>10.3085305</v>
      </c>
      <c r="AD23" s="12">
        <v>32.995107599999997</v>
      </c>
      <c r="AE23" s="12">
        <v>21.744004400000001</v>
      </c>
      <c r="AF23" s="12">
        <v>16.184806500000001</v>
      </c>
      <c r="AG23" s="12">
        <v>26.506373700000001</v>
      </c>
      <c r="AH23" s="12">
        <v>54.739111999999999</v>
      </c>
      <c r="AI23" s="12">
        <v>42.691180199999998</v>
      </c>
      <c r="AJ23" s="12">
        <v>97.430292199999997</v>
      </c>
      <c r="AK23" s="79">
        <f t="shared" si="0"/>
        <v>3.0422804568707822E-2</v>
      </c>
      <c r="AL23" s="12">
        <v>15105.301100000001</v>
      </c>
      <c r="AM23" s="25">
        <f>MEDIAN(0.175,0.0695,0.038,0.18,0.067)</f>
        <v>6.9500000000000006E-2</v>
      </c>
      <c r="AN23">
        <v>9.33</v>
      </c>
      <c r="AO23" s="53">
        <v>0.34894500000000001</v>
      </c>
      <c r="AP23" s="50">
        <v>0.64</v>
      </c>
      <c r="AQ23">
        <v>5</v>
      </c>
      <c r="AR23" t="s">
        <v>844</v>
      </c>
      <c r="AS23" t="s">
        <v>844</v>
      </c>
      <c r="AT23" s="4" t="s">
        <v>115</v>
      </c>
      <c r="AU23" s="4" t="s">
        <v>120</v>
      </c>
      <c r="AV23" s="4"/>
      <c r="AW23" s="4"/>
      <c r="AX23" s="4"/>
      <c r="AY23" s="4"/>
      <c r="AZ23" s="4"/>
      <c r="BA23" s="4"/>
    </row>
    <row r="24" spans="1:54" ht="17">
      <c r="A24" t="s">
        <v>54</v>
      </c>
      <c r="B24" s="67" t="s">
        <v>603</v>
      </c>
      <c r="C24" t="s">
        <v>181</v>
      </c>
      <c r="D24" t="s">
        <v>182</v>
      </c>
      <c r="F24" s="3">
        <v>0</v>
      </c>
      <c r="G24" s="3">
        <v>37.549999999999997</v>
      </c>
      <c r="H24" s="3">
        <v>3</v>
      </c>
      <c r="I24" s="38" t="b">
        <v>0</v>
      </c>
      <c r="J24" s="12" t="s">
        <v>150</v>
      </c>
      <c r="K24" s="18" t="s">
        <v>169</v>
      </c>
      <c r="L24" s="12" t="s">
        <v>27</v>
      </c>
      <c r="M24" s="12">
        <v>1.6935E-4</v>
      </c>
      <c r="N24" s="12">
        <v>1.719E-4</v>
      </c>
      <c r="O24" s="12">
        <v>1.9312999999999999E-4</v>
      </c>
      <c r="P24" s="12">
        <v>1.9855E-4</v>
      </c>
      <c r="Q24" s="12">
        <v>2.2048E-4</v>
      </c>
      <c r="R24" s="12">
        <v>6.1216000000000005E-4</v>
      </c>
      <c r="S24" s="12">
        <v>3.4124999999999997E-4</v>
      </c>
      <c r="T24" s="12">
        <v>1.5233E-4</v>
      </c>
      <c r="U24" s="12">
        <v>3.8445999999999999E-4</v>
      </c>
      <c r="V24" s="12">
        <v>9.5341000000000002E-4</v>
      </c>
      <c r="W24" s="12">
        <v>5.3678000000000005E-4</v>
      </c>
      <c r="X24" s="12">
        <v>1.49019E-3</v>
      </c>
      <c r="Y24" s="12">
        <v>10.8428433</v>
      </c>
      <c r="Z24" s="12">
        <v>11.0058034</v>
      </c>
      <c r="AA24" s="12">
        <v>12.364979999999999</v>
      </c>
      <c r="AB24" s="12">
        <v>12.7119202</v>
      </c>
      <c r="AC24" s="12">
        <v>14.1160748</v>
      </c>
      <c r="AD24" s="12">
        <v>39.192974999999997</v>
      </c>
      <c r="AE24" s="12">
        <v>21.848646800000001</v>
      </c>
      <c r="AF24" s="12">
        <v>9.7526896900000004</v>
      </c>
      <c r="AG24" s="12">
        <v>24.614623900000002</v>
      </c>
      <c r="AH24" s="12">
        <v>61.041621800000001</v>
      </c>
      <c r="AI24" s="12">
        <v>34.367313600000003</v>
      </c>
      <c r="AJ24" s="12">
        <v>95.408935400000004</v>
      </c>
      <c r="AK24" s="79">
        <f t="shared" si="0"/>
        <v>2.9786643043178934E-2</v>
      </c>
      <c r="AL24" s="12">
        <v>64024.4925</v>
      </c>
      <c r="AM24" s="27">
        <f>MEDIAN(0.05,0.125,0.05,0.05,0.0715,0.06075,0.13)</f>
        <v>6.0749999999999998E-2</v>
      </c>
      <c r="AN24">
        <v>3.67</v>
      </c>
      <c r="AO24" s="42">
        <v>0.53181400000000001</v>
      </c>
      <c r="AP24" s="59">
        <v>0.81</v>
      </c>
      <c r="AQ24">
        <v>9</v>
      </c>
      <c r="AR24" t="s">
        <v>843</v>
      </c>
      <c r="AS24" t="s">
        <v>844</v>
      </c>
      <c r="AT24" s="4" t="s">
        <v>115</v>
      </c>
      <c r="AU24" s="4" t="s">
        <v>121</v>
      </c>
      <c r="AV24" s="4"/>
      <c r="AW24" s="4"/>
      <c r="AX24" s="4"/>
      <c r="AY24" s="4"/>
      <c r="AZ24" s="4"/>
      <c r="BA24" s="4"/>
    </row>
    <row r="25" spans="1:54" ht="17">
      <c r="A25" t="s">
        <v>55</v>
      </c>
      <c r="B25" s="67" t="s">
        <v>603</v>
      </c>
      <c r="C25" t="s">
        <v>232</v>
      </c>
      <c r="D25" t="s">
        <v>233</v>
      </c>
      <c r="F25" s="4">
        <v>2</v>
      </c>
      <c r="G25" s="4">
        <v>3</v>
      </c>
      <c r="H25" s="4">
        <v>2</v>
      </c>
      <c r="I25" s="38" t="b">
        <v>0</v>
      </c>
      <c r="J25" s="12" t="s">
        <v>150</v>
      </c>
      <c r="K25" s="18" t="s">
        <v>169</v>
      </c>
      <c r="L25" s="12" t="s">
        <v>27</v>
      </c>
      <c r="M25" s="12">
        <v>1.6935E-4</v>
      </c>
      <c r="N25" s="12">
        <v>1.719E-4</v>
      </c>
      <c r="O25" s="12">
        <v>1.9312999999999999E-4</v>
      </c>
      <c r="P25" s="12">
        <v>1.9855E-4</v>
      </c>
      <c r="Q25" s="12">
        <v>2.2048E-4</v>
      </c>
      <c r="R25" s="12">
        <v>6.1216000000000005E-4</v>
      </c>
      <c r="S25" s="12">
        <v>3.4124999999999997E-4</v>
      </c>
      <c r="T25" s="12">
        <v>1.5233E-4</v>
      </c>
      <c r="U25" s="12">
        <v>3.8445999999999999E-4</v>
      </c>
      <c r="V25" s="12">
        <v>9.5341000000000002E-4</v>
      </c>
      <c r="W25" s="12">
        <v>5.3678000000000005E-4</v>
      </c>
      <c r="X25" s="12">
        <v>1.49019E-3</v>
      </c>
      <c r="Y25" s="12">
        <v>10.8428433</v>
      </c>
      <c r="Z25" s="12">
        <v>11.0058034</v>
      </c>
      <c r="AA25" s="12">
        <v>12.364979999999999</v>
      </c>
      <c r="AB25" s="12">
        <v>12.7119202</v>
      </c>
      <c r="AC25" s="12">
        <v>14.1160748</v>
      </c>
      <c r="AD25" s="12">
        <v>39.192974999999997</v>
      </c>
      <c r="AE25" s="12">
        <v>21.848646800000001</v>
      </c>
      <c r="AF25" s="12">
        <v>9.7526896900000004</v>
      </c>
      <c r="AG25" s="12">
        <v>24.614623900000002</v>
      </c>
      <c r="AH25" s="12">
        <v>61.041621800000001</v>
      </c>
      <c r="AI25" s="12">
        <v>34.367313600000003</v>
      </c>
      <c r="AJ25" s="12">
        <v>95.408935400000004</v>
      </c>
      <c r="AK25" s="79">
        <f t="shared" si="0"/>
        <v>2.9786643043178934E-2</v>
      </c>
      <c r="AL25" s="12">
        <v>64024.4925</v>
      </c>
      <c r="AM25" s="25">
        <f>MEDIAN(0.05,0.125,0.05,0.05,0.0715,0.06075,0.13)</f>
        <v>6.0749999999999998E-2</v>
      </c>
      <c r="AN25">
        <v>3.33</v>
      </c>
      <c r="AO25" s="53">
        <v>0.464314</v>
      </c>
      <c r="AP25" s="50">
        <v>0.81</v>
      </c>
      <c r="AQ25">
        <v>9</v>
      </c>
      <c r="AR25" t="s">
        <v>843</v>
      </c>
      <c r="AS25" t="s">
        <v>844</v>
      </c>
      <c r="AT25" s="4" t="s">
        <v>116</v>
      </c>
      <c r="AU25" s="4" t="s">
        <v>118</v>
      </c>
      <c r="AV25" s="4"/>
      <c r="AW25" s="4"/>
      <c r="AX25" s="4"/>
      <c r="AY25" s="4"/>
      <c r="AZ25" s="4"/>
      <c r="BA25" s="4"/>
    </row>
    <row r="26" spans="1:54" ht="51">
      <c r="A26" t="s">
        <v>75</v>
      </c>
      <c r="B26" s="67" t="s">
        <v>603</v>
      </c>
      <c r="C26" t="s">
        <v>389</v>
      </c>
      <c r="D26" t="s">
        <v>390</v>
      </c>
      <c r="E26" t="s">
        <v>391</v>
      </c>
      <c r="F26" t="s">
        <v>107</v>
      </c>
      <c r="G26" t="s">
        <v>107</v>
      </c>
      <c r="H26" t="s">
        <v>107</v>
      </c>
      <c r="I26" s="38" t="b">
        <v>0</v>
      </c>
      <c r="J26" s="12" t="s">
        <v>152</v>
      </c>
      <c r="K26" s="18" t="s">
        <v>168</v>
      </c>
      <c r="L26" s="12" t="s">
        <v>27</v>
      </c>
      <c r="M26" s="12">
        <v>1.6935E-4</v>
      </c>
      <c r="N26" s="12">
        <v>1.719E-4</v>
      </c>
      <c r="O26" s="12">
        <v>1.9312999999999999E-4</v>
      </c>
      <c r="P26" s="12">
        <v>1.9855E-4</v>
      </c>
      <c r="Q26" s="12">
        <v>2.2048E-4</v>
      </c>
      <c r="R26" s="12">
        <v>6.1216000000000005E-4</v>
      </c>
      <c r="S26" s="12">
        <v>3.4124999999999997E-4</v>
      </c>
      <c r="T26" s="12">
        <v>1.5233E-4</v>
      </c>
      <c r="U26" s="12">
        <v>3.8445999999999999E-4</v>
      </c>
      <c r="V26" s="12">
        <v>9.5341000000000002E-4</v>
      </c>
      <c r="W26" s="12">
        <v>5.3678000000000005E-4</v>
      </c>
      <c r="X26" s="12">
        <v>1.49019E-3</v>
      </c>
      <c r="Y26" s="12">
        <v>10.8428433</v>
      </c>
      <c r="Z26" s="12">
        <v>11.0058034</v>
      </c>
      <c r="AA26" s="12">
        <v>12.364979999999999</v>
      </c>
      <c r="AB26" s="12">
        <v>12.7119202</v>
      </c>
      <c r="AC26" s="12">
        <v>14.1160748</v>
      </c>
      <c r="AD26" s="12">
        <v>39.192974999999997</v>
      </c>
      <c r="AE26" s="12">
        <v>21.848646800000001</v>
      </c>
      <c r="AF26" s="12">
        <v>9.7526896900000004</v>
      </c>
      <c r="AG26" s="12">
        <v>24.614623900000002</v>
      </c>
      <c r="AH26" s="12">
        <v>61.041621800000001</v>
      </c>
      <c r="AI26" s="12">
        <v>34.367313600000003</v>
      </c>
      <c r="AJ26" s="12">
        <v>95.408935400000004</v>
      </c>
      <c r="AK26" s="79">
        <f t="shared" si="0"/>
        <v>2.9786643043178934E-2</v>
      </c>
      <c r="AL26" s="12">
        <v>64024.4925</v>
      </c>
      <c r="AN26" s="6"/>
      <c r="AO26" s="47"/>
      <c r="AP26" s="50"/>
      <c r="AQ26" s="6"/>
      <c r="AR26" t="s">
        <v>843</v>
      </c>
      <c r="AS26" t="s">
        <v>844</v>
      </c>
      <c r="AT26" s="4" t="s">
        <v>115</v>
      </c>
      <c r="AU26" s="4" t="s">
        <v>118</v>
      </c>
      <c r="AV26" s="4"/>
      <c r="AW26" s="4"/>
      <c r="AX26" s="4"/>
      <c r="AY26" s="4"/>
      <c r="AZ26" s="4"/>
      <c r="BA26" s="4"/>
      <c r="BB26" t="s">
        <v>113</v>
      </c>
    </row>
    <row r="27" spans="1:54" ht="32">
      <c r="A27" t="s">
        <v>36</v>
      </c>
      <c r="B27" s="66" t="s">
        <v>464</v>
      </c>
      <c r="C27" t="s">
        <v>230</v>
      </c>
      <c r="D27" t="s">
        <v>231</v>
      </c>
      <c r="F27" s="4">
        <v>1.97</v>
      </c>
      <c r="G27" s="4">
        <v>4.0599999999999996</v>
      </c>
      <c r="H27" s="4">
        <v>2</v>
      </c>
      <c r="I27" s="38" t="b">
        <v>0</v>
      </c>
      <c r="J27" s="12" t="s">
        <v>150</v>
      </c>
      <c r="K27" s="18" t="s">
        <v>169</v>
      </c>
      <c r="L27" s="12" t="s">
        <v>36</v>
      </c>
      <c r="M27" s="12">
        <v>8.7580999999999998E-4</v>
      </c>
      <c r="N27" s="12">
        <v>1.1316E-3</v>
      </c>
      <c r="O27" s="12">
        <v>9.954199999999999E-4</v>
      </c>
      <c r="P27" s="12">
        <v>9.4945000000000001E-4</v>
      </c>
      <c r="Q27" s="12">
        <v>9.4176000000000004E-4</v>
      </c>
      <c r="R27" s="12">
        <v>2.8866299999999998E-3</v>
      </c>
      <c r="S27" s="12">
        <v>2.0074200000000002E-3</v>
      </c>
      <c r="T27" s="12">
        <v>4.5239E-4</v>
      </c>
      <c r="U27" s="12">
        <v>1.94353E-3</v>
      </c>
      <c r="V27" s="12">
        <v>4.8940399999999997E-3</v>
      </c>
      <c r="W27" s="12">
        <v>2.3959200000000002E-3</v>
      </c>
      <c r="X27" s="12">
        <v>7.2899699999999998E-3</v>
      </c>
      <c r="Y27" s="12">
        <v>7.3534341100000002</v>
      </c>
      <c r="Z27" s="12">
        <v>9.5010877199999992</v>
      </c>
      <c r="AA27" s="12">
        <v>8.3576909599999993</v>
      </c>
      <c r="AB27" s="12">
        <v>7.9716576000000003</v>
      </c>
      <c r="AC27" s="12">
        <v>7.9071044300000004</v>
      </c>
      <c r="AD27" s="12">
        <v>24.236453000000001</v>
      </c>
      <c r="AE27" s="12">
        <v>16.854521800000001</v>
      </c>
      <c r="AF27" s="12">
        <v>3.79833563</v>
      </c>
      <c r="AG27" s="12">
        <v>16.3181154</v>
      </c>
      <c r="AH27" s="12">
        <v>41.090974799999998</v>
      </c>
      <c r="AI27" s="12">
        <v>20.116451099999999</v>
      </c>
      <c r="AJ27" s="12">
        <v>61.207425899999997</v>
      </c>
      <c r="AK27" s="79">
        <f t="shared" si="0"/>
        <v>1.9022742054045885E-2</v>
      </c>
      <c r="AL27" s="12">
        <v>8396.1190700000006</v>
      </c>
      <c r="AM27" s="25">
        <f>MEDIAN(0.0405,0.0425,0.1,0.03875)</f>
        <v>4.1500000000000002E-2</v>
      </c>
      <c r="AN27">
        <v>11.67</v>
      </c>
      <c r="AO27" s="53">
        <v>1.9609999999999999E-2</v>
      </c>
      <c r="AP27" s="50">
        <v>0.14000000000000001</v>
      </c>
      <c r="AQ27">
        <v>3</v>
      </c>
      <c r="AR27" t="s">
        <v>843</v>
      </c>
      <c r="AS27" t="s">
        <v>843</v>
      </c>
      <c r="AT27" s="4" t="s">
        <v>115</v>
      </c>
      <c r="AU27" s="4" t="s">
        <v>120</v>
      </c>
      <c r="AV27" s="4"/>
      <c r="AW27" s="4"/>
      <c r="AX27" s="4"/>
      <c r="AY27" s="4"/>
      <c r="AZ27" s="4"/>
      <c r="BA27" s="4"/>
    </row>
    <row r="28" spans="1:54" ht="48">
      <c r="A28" t="s">
        <v>3</v>
      </c>
      <c r="B28" s="66" t="s">
        <v>470</v>
      </c>
      <c r="C28" t="s">
        <v>296</v>
      </c>
      <c r="D28" s="21" t="s">
        <v>327</v>
      </c>
      <c r="E28" s="21"/>
      <c r="F28" s="1">
        <v>68.42</v>
      </c>
      <c r="G28" s="1">
        <v>100</v>
      </c>
      <c r="H28" s="1">
        <v>5</v>
      </c>
      <c r="I28" s="38" t="b">
        <v>1</v>
      </c>
      <c r="J28" s="12" t="s">
        <v>150</v>
      </c>
      <c r="K28" s="18" t="s">
        <v>169</v>
      </c>
      <c r="L28" s="12" t="s">
        <v>3</v>
      </c>
      <c r="M28" s="12">
        <v>2.6490999999999998E-4</v>
      </c>
      <c r="N28" s="12">
        <v>3.6272000000000002E-4</v>
      </c>
      <c r="O28" s="12">
        <v>5.1685999999999995E-4</v>
      </c>
      <c r="P28" s="12">
        <v>4.9657E-4</v>
      </c>
      <c r="Q28" s="12">
        <v>4.7224000000000002E-4</v>
      </c>
      <c r="R28" s="12">
        <v>1.48566E-3</v>
      </c>
      <c r="S28" s="12">
        <v>6.2763000000000001E-4</v>
      </c>
      <c r="T28" s="12">
        <v>2.1785000000000001E-4</v>
      </c>
      <c r="U28" s="12">
        <v>6.0767000000000004E-4</v>
      </c>
      <c r="V28" s="12">
        <v>2.1132999999999998E-3</v>
      </c>
      <c r="W28" s="12">
        <v>8.2552000000000005E-4</v>
      </c>
      <c r="X28" s="12">
        <v>2.93882E-3</v>
      </c>
      <c r="Y28" s="12">
        <v>5.1588303499999997</v>
      </c>
      <c r="Z28" s="12">
        <v>7.0636774999999998</v>
      </c>
      <c r="AA28" s="12">
        <v>10.065268100000001</v>
      </c>
      <c r="AB28" s="12">
        <v>9.6700769599999994</v>
      </c>
      <c r="AC28" s="12">
        <v>9.1963613899999999</v>
      </c>
      <c r="AD28" s="12">
        <v>28.931706500000001</v>
      </c>
      <c r="AE28" s="12">
        <v>12.2225079</v>
      </c>
      <c r="AF28" s="12">
        <v>4.2424436999999999</v>
      </c>
      <c r="AG28" s="12">
        <v>11.8336402</v>
      </c>
      <c r="AH28" s="12">
        <v>41.1542143</v>
      </c>
      <c r="AI28" s="12">
        <v>16.0760839</v>
      </c>
      <c r="AJ28" s="12">
        <v>57.230298300000001</v>
      </c>
      <c r="AK28" s="79">
        <f t="shared" si="0"/>
        <v>1.777106023258861E-2</v>
      </c>
      <c r="AL28" s="12">
        <v>19473.936600000001</v>
      </c>
      <c r="AM28" s="25">
        <f>MEDIAN(0.0125,0.02,0.02)</f>
        <v>0.02</v>
      </c>
      <c r="AN28">
        <v>5.67</v>
      </c>
      <c r="AO28" s="53">
        <v>0.36441299999999999</v>
      </c>
      <c r="AP28" s="50">
        <v>0.39</v>
      </c>
      <c r="AQ28">
        <v>7</v>
      </c>
      <c r="AR28" t="s">
        <v>845</v>
      </c>
      <c r="AS28" t="s">
        <v>843</v>
      </c>
      <c r="AT28" s="1" t="s">
        <v>117</v>
      </c>
      <c r="AU28" s="1" t="s">
        <v>118</v>
      </c>
      <c r="AV28" s="1"/>
      <c r="AW28" s="1"/>
      <c r="AX28" s="1"/>
      <c r="AY28" s="1"/>
      <c r="AZ28" s="1" t="s">
        <v>395</v>
      </c>
      <c r="BA28" s="1"/>
    </row>
    <row r="29" spans="1:54" ht="32">
      <c r="A29" t="s">
        <v>7</v>
      </c>
      <c r="B29" s="66" t="s">
        <v>451</v>
      </c>
      <c r="C29" t="s">
        <v>300</v>
      </c>
      <c r="D29" s="21" t="s">
        <v>301</v>
      </c>
      <c r="E29" s="21"/>
      <c r="F29" s="2">
        <v>75.95</v>
      </c>
      <c r="G29" s="2">
        <v>100</v>
      </c>
      <c r="H29" s="2">
        <v>4</v>
      </c>
      <c r="I29" s="38" t="b">
        <v>0</v>
      </c>
      <c r="J29" s="12" t="s">
        <v>150</v>
      </c>
      <c r="K29" s="18" t="s">
        <v>169</v>
      </c>
      <c r="L29" s="12" t="s">
        <v>7</v>
      </c>
      <c r="M29" s="12">
        <v>1.02268E-3</v>
      </c>
      <c r="N29" s="12">
        <v>7.9516999999999999E-4</v>
      </c>
      <c r="O29" s="12">
        <v>3.8712000000000002E-4</v>
      </c>
      <c r="P29" s="12">
        <v>4.2388000000000001E-4</v>
      </c>
      <c r="Q29" s="12">
        <v>5.1440000000000004E-4</v>
      </c>
      <c r="R29" s="12">
        <v>1.3254E-3</v>
      </c>
      <c r="S29" s="12">
        <v>1.81785E-3</v>
      </c>
      <c r="T29" s="12">
        <v>3.5425000000000002E-4</v>
      </c>
      <c r="U29" s="12">
        <v>1.2635599999999999E-3</v>
      </c>
      <c r="V29" s="12">
        <v>3.1432500000000002E-3</v>
      </c>
      <c r="W29" s="12">
        <v>1.6178099999999999E-3</v>
      </c>
      <c r="X29" s="12">
        <v>4.7610600000000001E-3</v>
      </c>
      <c r="Y29" s="12">
        <v>8.5634092099999997</v>
      </c>
      <c r="Z29" s="12">
        <v>6.6583942699999996</v>
      </c>
      <c r="AA29" s="12">
        <v>3.2415982799999998</v>
      </c>
      <c r="AB29" s="12">
        <v>3.5493830399999999</v>
      </c>
      <c r="AC29" s="12">
        <v>4.3073301400000004</v>
      </c>
      <c r="AD29" s="12">
        <v>11.098311499999999</v>
      </c>
      <c r="AE29" s="12">
        <v>15.2218035</v>
      </c>
      <c r="AF29" s="12">
        <v>2.96632278</v>
      </c>
      <c r="AG29" s="12">
        <v>10.5804329</v>
      </c>
      <c r="AH29" s="12">
        <v>26.320115000000001</v>
      </c>
      <c r="AI29" s="12">
        <v>13.5467557</v>
      </c>
      <c r="AJ29" s="12">
        <v>39.8668707</v>
      </c>
      <c r="AK29" s="79">
        <f t="shared" si="0"/>
        <v>1.2306441323929619E-2</v>
      </c>
      <c r="AL29" s="12">
        <v>8373.5298899999998</v>
      </c>
      <c r="AM29" s="25">
        <f>MEDIAN(0.175,0.0695,0.038,0.18,0.067)</f>
        <v>6.9500000000000006E-2</v>
      </c>
      <c r="AN29">
        <v>9.33</v>
      </c>
      <c r="AO29" s="53">
        <v>0.42841899999999999</v>
      </c>
      <c r="AP29" s="50">
        <v>0.64</v>
      </c>
      <c r="AQ29">
        <v>5</v>
      </c>
      <c r="AR29" t="s">
        <v>844</v>
      </c>
      <c r="AS29" t="s">
        <v>844</v>
      </c>
      <c r="AT29" s="4" t="s">
        <v>115</v>
      </c>
      <c r="AU29" s="4" t="s">
        <v>121</v>
      </c>
      <c r="AV29" s="4"/>
      <c r="AW29" s="4"/>
      <c r="AX29" s="4"/>
      <c r="AY29" s="4"/>
      <c r="AZ29" s="4"/>
      <c r="BA29" s="4"/>
    </row>
    <row r="30" spans="1:54" ht="48">
      <c r="A30" t="s">
        <v>10</v>
      </c>
      <c r="B30" s="39" t="s">
        <v>500</v>
      </c>
      <c r="C30" t="s">
        <v>310</v>
      </c>
      <c r="D30" t="s">
        <v>332</v>
      </c>
      <c r="F30" s="4" t="s">
        <v>107</v>
      </c>
      <c r="G30" s="4" t="s">
        <v>107</v>
      </c>
      <c r="H30" s="4">
        <v>2</v>
      </c>
      <c r="I30" s="38" t="b">
        <v>0</v>
      </c>
      <c r="J30" s="12" t="s">
        <v>150</v>
      </c>
      <c r="K30" s="18" t="s">
        <v>169</v>
      </c>
      <c r="L30" s="12" t="s">
        <v>10</v>
      </c>
      <c r="M30" s="12">
        <v>8.4281999999999998E-4</v>
      </c>
      <c r="N30" s="12">
        <v>1.0918E-3</v>
      </c>
      <c r="O30" s="12">
        <v>3.2265000000000001E-4</v>
      </c>
      <c r="P30" s="12">
        <v>2.8376999999999997E-4</v>
      </c>
      <c r="Q30" s="12">
        <v>3.1881999999999999E-4</v>
      </c>
      <c r="R30" s="12">
        <v>9.2524000000000003E-4</v>
      </c>
      <c r="S30" s="12">
        <v>1.93462E-3</v>
      </c>
      <c r="T30" s="12">
        <v>8.4091999999999999E-4</v>
      </c>
      <c r="U30" s="12">
        <v>2.2644000000000002E-3</v>
      </c>
      <c r="V30" s="12">
        <v>2.8598600000000001E-3</v>
      </c>
      <c r="W30" s="12">
        <v>3.10532E-3</v>
      </c>
      <c r="X30" s="12">
        <v>5.9651799999999996E-3</v>
      </c>
      <c r="Y30" s="12">
        <v>4.6935279899999998</v>
      </c>
      <c r="Z30" s="12">
        <v>6.0800034199999997</v>
      </c>
      <c r="AA30" s="12">
        <v>1.7967785000000001</v>
      </c>
      <c r="AB30" s="12">
        <v>1.5802710600000001</v>
      </c>
      <c r="AC30" s="12">
        <v>1.7754334899999999</v>
      </c>
      <c r="AD30" s="12">
        <v>5.1524830399999999</v>
      </c>
      <c r="AE30" s="12">
        <v>10.7735314</v>
      </c>
      <c r="AF30" s="12">
        <v>4.6829330899999997</v>
      </c>
      <c r="AG30" s="12">
        <v>12.6100029</v>
      </c>
      <c r="AH30" s="12">
        <v>15.926014500000001</v>
      </c>
      <c r="AI30" s="12">
        <v>17.292936000000001</v>
      </c>
      <c r="AJ30" s="12">
        <v>33.218950499999998</v>
      </c>
      <c r="AK30" s="79">
        <f t="shared" si="0"/>
        <v>1.021420750552293E-2</v>
      </c>
      <c r="AL30" s="12">
        <v>5568.8137999999999</v>
      </c>
      <c r="AM30" s="25">
        <f>MEDIAN(0,0,0.052,0.0002)</f>
        <v>1E-4</v>
      </c>
      <c r="AN30">
        <v>5</v>
      </c>
      <c r="AO30" s="53">
        <v>0.17899300000000001</v>
      </c>
      <c r="AP30" s="50">
        <v>0.39</v>
      </c>
      <c r="AQ30">
        <v>6</v>
      </c>
      <c r="AR30" t="s">
        <v>843</v>
      </c>
      <c r="AS30" t="s">
        <v>843</v>
      </c>
      <c r="AT30" s="1" t="s">
        <v>114</v>
      </c>
      <c r="AU30" s="1" t="s">
        <v>120</v>
      </c>
      <c r="AV30" s="1"/>
      <c r="AW30" s="1"/>
      <c r="AX30" s="1"/>
      <c r="AY30" s="1"/>
      <c r="AZ30" s="1"/>
      <c r="BA30" s="1"/>
    </row>
    <row r="31" spans="1:54" ht="17">
      <c r="A31" t="s">
        <v>78</v>
      </c>
      <c r="B31" t="s">
        <v>605</v>
      </c>
      <c r="C31" t="s">
        <v>277</v>
      </c>
      <c r="D31" t="s">
        <v>278</v>
      </c>
      <c r="F31" s="3">
        <v>27.05</v>
      </c>
      <c r="G31" s="3">
        <v>80.53</v>
      </c>
      <c r="H31" s="3">
        <v>3</v>
      </c>
      <c r="I31" s="38" t="b">
        <v>0</v>
      </c>
      <c r="J31" s="12" t="s">
        <v>150</v>
      </c>
      <c r="K31" s="18" t="s">
        <v>169</v>
      </c>
      <c r="L31" s="12" t="s">
        <v>42</v>
      </c>
      <c r="M31" s="23">
        <v>2.5000000000000001E-5</v>
      </c>
      <c r="N31" s="23">
        <v>2.76E-5</v>
      </c>
      <c r="O31" s="23">
        <v>4.88E-5</v>
      </c>
      <c r="P31" s="23">
        <v>4.8300000000000002E-5</v>
      </c>
      <c r="Q31" s="23">
        <v>4.8199999999999999E-5</v>
      </c>
      <c r="R31" s="12">
        <v>1.4537999999999999E-4</v>
      </c>
      <c r="S31" s="23">
        <v>5.2599999999999998E-5</v>
      </c>
      <c r="T31" s="23">
        <v>2.5999999999999998E-5</v>
      </c>
      <c r="U31" s="23">
        <v>6.3200000000000005E-5</v>
      </c>
      <c r="V31" s="12">
        <v>1.9796000000000001E-4</v>
      </c>
      <c r="W31" s="23">
        <v>8.9300000000000002E-5</v>
      </c>
      <c r="X31" s="12">
        <v>2.8720999999999998E-4</v>
      </c>
      <c r="Y31" s="12">
        <v>2.7433904500000001</v>
      </c>
      <c r="Z31" s="12">
        <v>3.0254163900000002</v>
      </c>
      <c r="AA31" s="12">
        <v>5.3573883200000001</v>
      </c>
      <c r="AB31" s="12">
        <v>5.3021022699999998</v>
      </c>
      <c r="AC31" s="12">
        <v>5.2896374599999998</v>
      </c>
      <c r="AD31" s="12">
        <v>15.949128</v>
      </c>
      <c r="AE31" s="12">
        <v>5.7688068399999999</v>
      </c>
      <c r="AF31" s="12">
        <v>2.8561204500000001</v>
      </c>
      <c r="AG31" s="12">
        <v>6.9354762799999996</v>
      </c>
      <c r="AH31" s="12">
        <v>21.717934899999999</v>
      </c>
      <c r="AI31" s="12">
        <v>9.7915967199999994</v>
      </c>
      <c r="AJ31" s="12">
        <v>31.509531599999999</v>
      </c>
      <c r="AK31" s="79">
        <f t="shared" si="0"/>
        <v>9.6762190933871242E-3</v>
      </c>
      <c r="AL31" s="12">
        <v>109708.849</v>
      </c>
      <c r="AM31" s="25">
        <f>MEDIAN(0.01,0.35,0.03,0.019,0.1595)</f>
        <v>0.03</v>
      </c>
      <c r="AN31">
        <v>7</v>
      </c>
      <c r="AO31" s="53">
        <v>0.62122699999999997</v>
      </c>
      <c r="AP31" s="50">
        <v>0.76</v>
      </c>
      <c r="AQ31">
        <v>9</v>
      </c>
      <c r="AR31" t="s">
        <v>844</v>
      </c>
      <c r="AS31" t="s">
        <v>844</v>
      </c>
      <c r="AT31" s="4" t="s">
        <v>115</v>
      </c>
      <c r="AU31" s="4" t="s">
        <v>118</v>
      </c>
      <c r="AV31" s="4"/>
      <c r="AW31" s="4"/>
      <c r="AX31" s="4"/>
      <c r="AY31" s="4"/>
      <c r="AZ31" s="4"/>
      <c r="BA31" s="4"/>
    </row>
    <row r="32" spans="1:54" ht="17">
      <c r="A32" t="s">
        <v>79</v>
      </c>
      <c r="B32" s="67" t="s">
        <v>605</v>
      </c>
      <c r="C32" t="s">
        <v>253</v>
      </c>
      <c r="D32" t="s">
        <v>254</v>
      </c>
      <c r="F32" s="4">
        <v>6.99</v>
      </c>
      <c r="G32" s="4">
        <v>20.82</v>
      </c>
      <c r="H32" s="4">
        <v>2</v>
      </c>
      <c r="I32" s="38" t="b">
        <v>0</v>
      </c>
      <c r="J32" s="12" t="s">
        <v>150</v>
      </c>
      <c r="K32" s="18" t="s">
        <v>169</v>
      </c>
      <c r="L32" s="12" t="s">
        <v>42</v>
      </c>
      <c r="M32" s="23">
        <v>2.5000000000000001E-5</v>
      </c>
      <c r="N32" s="23">
        <v>2.76E-5</v>
      </c>
      <c r="O32" s="23">
        <v>4.88E-5</v>
      </c>
      <c r="P32" s="23">
        <v>4.8300000000000002E-5</v>
      </c>
      <c r="Q32" s="23">
        <v>4.8199999999999999E-5</v>
      </c>
      <c r="R32" s="12">
        <v>1.4537999999999999E-4</v>
      </c>
      <c r="S32" s="23">
        <v>5.2599999999999998E-5</v>
      </c>
      <c r="T32" s="23">
        <v>2.5999999999999998E-5</v>
      </c>
      <c r="U32" s="23">
        <v>6.3200000000000005E-5</v>
      </c>
      <c r="V32" s="12">
        <v>1.9796000000000001E-4</v>
      </c>
      <c r="W32" s="23">
        <v>8.9300000000000002E-5</v>
      </c>
      <c r="X32" s="12">
        <v>2.8720999999999998E-4</v>
      </c>
      <c r="Y32" s="12">
        <v>2.7433904500000001</v>
      </c>
      <c r="Z32" s="12">
        <v>3.0254163900000002</v>
      </c>
      <c r="AA32" s="12">
        <v>5.3573883200000001</v>
      </c>
      <c r="AB32" s="12">
        <v>5.3021022699999998</v>
      </c>
      <c r="AC32" s="12">
        <v>5.2896374599999998</v>
      </c>
      <c r="AD32" s="12">
        <v>15.949128</v>
      </c>
      <c r="AE32" s="12">
        <v>5.7688068399999999</v>
      </c>
      <c r="AF32" s="12">
        <v>2.8561204500000001</v>
      </c>
      <c r="AG32" s="12">
        <v>6.9354762799999996</v>
      </c>
      <c r="AH32" s="12">
        <v>21.717934899999999</v>
      </c>
      <c r="AI32" s="12">
        <v>9.7915967199999994</v>
      </c>
      <c r="AJ32" s="12">
        <v>31.509531599999999</v>
      </c>
      <c r="AK32" s="79">
        <f t="shared" si="0"/>
        <v>9.6762190933871242E-3</v>
      </c>
      <c r="AL32" s="12">
        <v>109708.849</v>
      </c>
      <c r="AM32" s="25">
        <f>MEDIAN(0.01,0.35,0.03,0.019,0.1595)</f>
        <v>0.03</v>
      </c>
      <c r="AN32">
        <v>7</v>
      </c>
      <c r="AO32" s="53">
        <v>0.62122699999999997</v>
      </c>
      <c r="AP32" s="50">
        <v>0.76</v>
      </c>
      <c r="AQ32">
        <v>8</v>
      </c>
      <c r="AR32" t="s">
        <v>844</v>
      </c>
      <c r="AS32" t="s">
        <v>844</v>
      </c>
      <c r="AT32" s="4" t="s">
        <v>115</v>
      </c>
      <c r="AU32" s="4" t="s">
        <v>118</v>
      </c>
      <c r="AV32" s="4"/>
      <c r="AW32" s="4"/>
      <c r="AX32" s="4"/>
      <c r="AY32" s="4"/>
      <c r="AZ32" s="4"/>
      <c r="BA32" s="4"/>
    </row>
    <row r="33" spans="1:53" ht="17">
      <c r="A33" t="s">
        <v>80</v>
      </c>
      <c r="B33" s="67" t="s">
        <v>605</v>
      </c>
      <c r="C33" t="s">
        <v>216</v>
      </c>
      <c r="D33" t="s">
        <v>217</v>
      </c>
      <c r="F33" s="4">
        <v>0.74</v>
      </c>
      <c r="G33" s="4">
        <v>15.88</v>
      </c>
      <c r="H33" s="4">
        <v>2</v>
      </c>
      <c r="I33" s="38" t="b">
        <v>0</v>
      </c>
      <c r="J33" s="12" t="s">
        <v>150</v>
      </c>
      <c r="K33" s="18" t="s">
        <v>169</v>
      </c>
      <c r="L33" s="12" t="s">
        <v>42</v>
      </c>
      <c r="M33" s="23">
        <v>2.5000000000000001E-5</v>
      </c>
      <c r="N33" s="23">
        <v>2.76E-5</v>
      </c>
      <c r="O33" s="23">
        <v>4.88E-5</v>
      </c>
      <c r="P33" s="23">
        <v>4.8300000000000002E-5</v>
      </c>
      <c r="Q33" s="23">
        <v>4.8199999999999999E-5</v>
      </c>
      <c r="R33" s="12">
        <v>1.4537999999999999E-4</v>
      </c>
      <c r="S33" s="23">
        <v>5.2599999999999998E-5</v>
      </c>
      <c r="T33" s="23">
        <v>2.5999999999999998E-5</v>
      </c>
      <c r="U33" s="23">
        <v>6.3200000000000005E-5</v>
      </c>
      <c r="V33" s="12">
        <v>1.9796000000000001E-4</v>
      </c>
      <c r="W33" s="23">
        <v>8.9300000000000002E-5</v>
      </c>
      <c r="X33" s="12">
        <v>2.8720999999999998E-4</v>
      </c>
      <c r="Y33" s="12">
        <v>2.7433904500000001</v>
      </c>
      <c r="Z33" s="12">
        <v>3.0254163900000002</v>
      </c>
      <c r="AA33" s="12">
        <v>5.3573883200000001</v>
      </c>
      <c r="AB33" s="12">
        <v>5.3021022699999998</v>
      </c>
      <c r="AC33" s="12">
        <v>5.2896374599999998</v>
      </c>
      <c r="AD33" s="12">
        <v>15.949128</v>
      </c>
      <c r="AE33" s="12">
        <v>5.7688068399999999</v>
      </c>
      <c r="AF33" s="12">
        <v>2.8561204500000001</v>
      </c>
      <c r="AG33" s="12">
        <v>6.9354762799999996</v>
      </c>
      <c r="AH33" s="12">
        <v>21.717934899999999</v>
      </c>
      <c r="AI33" s="12">
        <v>9.7915967199999994</v>
      </c>
      <c r="AJ33" s="12">
        <v>31.509531599999999</v>
      </c>
      <c r="AK33" s="79">
        <f t="shared" si="0"/>
        <v>9.6762190933871242E-3</v>
      </c>
      <c r="AL33" s="12">
        <v>109708.849</v>
      </c>
      <c r="AM33" s="25">
        <f>MEDIAN(0.01,0.35,0.03,0.019,0.1595)</f>
        <v>0.03</v>
      </c>
      <c r="AN33">
        <v>7</v>
      </c>
      <c r="AO33" s="53">
        <v>0.65849299999999999</v>
      </c>
      <c r="AP33" s="50">
        <v>0.76</v>
      </c>
      <c r="AQ33">
        <v>9</v>
      </c>
      <c r="AR33" t="s">
        <v>844</v>
      </c>
      <c r="AS33" t="s">
        <v>844</v>
      </c>
      <c r="AT33" s="4" t="s">
        <v>116</v>
      </c>
      <c r="AU33" s="4" t="s">
        <v>118</v>
      </c>
      <c r="AV33" s="4"/>
      <c r="AW33" s="4"/>
      <c r="AX33" s="4"/>
      <c r="AY33" s="4"/>
      <c r="AZ33" s="4"/>
      <c r="BA33" s="4"/>
    </row>
    <row r="34" spans="1:53" ht="51">
      <c r="A34" t="s">
        <v>61</v>
      </c>
      <c r="B34" s="66" t="s">
        <v>464</v>
      </c>
      <c r="C34" t="s">
        <v>192</v>
      </c>
      <c r="D34" t="s">
        <v>193</v>
      </c>
      <c r="F34" s="5">
        <v>0.06</v>
      </c>
      <c r="G34" s="5">
        <v>0.13</v>
      </c>
      <c r="H34" s="5">
        <v>1</v>
      </c>
      <c r="I34" s="38" t="b">
        <v>0</v>
      </c>
      <c r="J34" s="12" t="s">
        <v>150</v>
      </c>
      <c r="K34" s="18" t="s">
        <v>156</v>
      </c>
      <c r="L34" s="12" t="s">
        <v>31</v>
      </c>
      <c r="M34" s="12">
        <v>2.5704999999999999E-4</v>
      </c>
      <c r="N34" s="12">
        <v>3.6289999999999998E-4</v>
      </c>
      <c r="O34" s="12">
        <v>2.0995000000000001E-4</v>
      </c>
      <c r="P34" s="12">
        <v>1.9922000000000001E-4</v>
      </c>
      <c r="Q34" s="12">
        <v>1.8661E-4</v>
      </c>
      <c r="R34" s="12">
        <v>5.9579000000000001E-4</v>
      </c>
      <c r="S34" s="12">
        <v>6.1994999999999997E-4</v>
      </c>
      <c r="T34" s="12">
        <v>3.1058000000000002E-4</v>
      </c>
      <c r="U34" s="12">
        <v>1.26307E-3</v>
      </c>
      <c r="V34" s="12">
        <v>1.2157299999999999E-3</v>
      </c>
      <c r="W34" s="12">
        <v>1.57365E-3</v>
      </c>
      <c r="X34" s="12">
        <v>2.7893800000000002E-3</v>
      </c>
      <c r="Y34" s="12">
        <v>1.9597410099999999</v>
      </c>
      <c r="Z34" s="12">
        <v>2.7667052399999998</v>
      </c>
      <c r="AA34" s="12">
        <v>1.6006647000000001</v>
      </c>
      <c r="AB34" s="12">
        <v>1.5188636099999999</v>
      </c>
      <c r="AC34" s="12">
        <v>1.42271923</v>
      </c>
      <c r="AD34" s="12">
        <v>4.54224753</v>
      </c>
      <c r="AE34" s="12">
        <v>4.7264462500000004</v>
      </c>
      <c r="AF34" s="12">
        <v>2.3678207599999999</v>
      </c>
      <c r="AG34" s="12">
        <v>9.62957514</v>
      </c>
      <c r="AH34" s="12">
        <v>9.2686937799999995</v>
      </c>
      <c r="AI34" s="12">
        <v>11.997395900000001</v>
      </c>
      <c r="AJ34" s="12">
        <v>21.266089699999998</v>
      </c>
      <c r="AK34" s="79">
        <f t="shared" ref="AK34:AK65" si="1">(AJ34-MIN($AJ$2:$AJ$63))/(MAX($AJ$2:$AJ$63)-MIN($AJ$2:$AJ$63))</f>
        <v>6.4524024837858155E-3</v>
      </c>
      <c r="AL34" s="12">
        <v>7623.9463999999998</v>
      </c>
      <c r="AM34" s="25">
        <f>MEDIAN(0.0405,0.0425,0.1,0.03875)</f>
        <v>4.1500000000000002E-2</v>
      </c>
      <c r="AN34">
        <v>12.33</v>
      </c>
      <c r="AO34" s="53">
        <v>3.696E-2</v>
      </c>
      <c r="AP34" s="50">
        <v>0.14000000000000001</v>
      </c>
      <c r="AQ34">
        <v>3</v>
      </c>
      <c r="AR34" t="s">
        <v>843</v>
      </c>
      <c r="AS34" t="s">
        <v>843</v>
      </c>
      <c r="AT34" s="4" t="s">
        <v>115</v>
      </c>
      <c r="AU34" s="4" t="s">
        <v>120</v>
      </c>
      <c r="AV34" s="4"/>
      <c r="AW34" s="4"/>
      <c r="AX34" s="4"/>
      <c r="AY34" s="4"/>
      <c r="AZ34" s="4"/>
      <c r="BA34" s="4"/>
    </row>
    <row r="35" spans="1:53" ht="51">
      <c r="A35" t="s">
        <v>62</v>
      </c>
      <c r="B35" s="39" t="s">
        <v>464</v>
      </c>
      <c r="C35" t="s">
        <v>311</v>
      </c>
      <c r="D35" t="s">
        <v>312</v>
      </c>
      <c r="F35" s="5" t="s">
        <v>107</v>
      </c>
      <c r="G35" s="5" t="s">
        <v>107</v>
      </c>
      <c r="H35" s="5">
        <v>1</v>
      </c>
      <c r="I35" s="38" t="b">
        <v>0</v>
      </c>
      <c r="J35" s="12" t="s">
        <v>150</v>
      </c>
      <c r="K35" s="18" t="s">
        <v>156</v>
      </c>
      <c r="L35" s="12" t="s">
        <v>31</v>
      </c>
      <c r="M35" s="12">
        <v>2.5704999999999999E-4</v>
      </c>
      <c r="N35" s="12">
        <v>3.6289999999999998E-4</v>
      </c>
      <c r="O35" s="12">
        <v>2.0995000000000001E-4</v>
      </c>
      <c r="P35" s="12">
        <v>1.9922000000000001E-4</v>
      </c>
      <c r="Q35" s="12">
        <v>1.8661E-4</v>
      </c>
      <c r="R35" s="12">
        <v>5.9579000000000001E-4</v>
      </c>
      <c r="S35" s="12">
        <v>6.1994999999999997E-4</v>
      </c>
      <c r="T35" s="12">
        <v>3.1058000000000002E-4</v>
      </c>
      <c r="U35" s="12">
        <v>1.26307E-3</v>
      </c>
      <c r="V35" s="12">
        <v>1.2157299999999999E-3</v>
      </c>
      <c r="W35" s="12">
        <v>1.57365E-3</v>
      </c>
      <c r="X35" s="12">
        <v>2.7893800000000002E-3</v>
      </c>
      <c r="Y35" s="12">
        <v>1.9597410099999999</v>
      </c>
      <c r="Z35" s="12">
        <v>2.7667052399999998</v>
      </c>
      <c r="AA35" s="12">
        <v>1.6006647000000001</v>
      </c>
      <c r="AB35" s="12">
        <v>1.5188636099999999</v>
      </c>
      <c r="AC35" s="12">
        <v>1.42271923</v>
      </c>
      <c r="AD35" s="12">
        <v>4.54224753</v>
      </c>
      <c r="AE35" s="12">
        <v>4.7264462500000004</v>
      </c>
      <c r="AF35" s="12">
        <v>2.3678207599999999</v>
      </c>
      <c r="AG35" s="12">
        <v>9.62957514</v>
      </c>
      <c r="AH35" s="12">
        <v>9.2686937799999995</v>
      </c>
      <c r="AI35" s="12">
        <v>11.997395900000001</v>
      </c>
      <c r="AJ35" s="12">
        <v>21.266089699999998</v>
      </c>
      <c r="AK35" s="79">
        <f t="shared" si="1"/>
        <v>6.4524024837858155E-3</v>
      </c>
      <c r="AL35" s="12">
        <v>7623.9463999999998</v>
      </c>
      <c r="AM35" s="25">
        <f>MEDIAN(0.0405,0.0425,0.1,0.03875)</f>
        <v>4.1500000000000002E-2</v>
      </c>
      <c r="AN35">
        <v>12.33</v>
      </c>
      <c r="AO35" s="53">
        <v>3.696E-2</v>
      </c>
      <c r="AP35" s="50">
        <v>0.14000000000000001</v>
      </c>
      <c r="AQ35">
        <v>3</v>
      </c>
      <c r="AR35" t="s">
        <v>843</v>
      </c>
      <c r="AS35" t="s">
        <v>843</v>
      </c>
      <c r="AT35" s="4" t="s">
        <v>115</v>
      </c>
      <c r="AU35" s="4" t="s">
        <v>120</v>
      </c>
      <c r="AV35" s="4"/>
      <c r="AW35" s="4"/>
      <c r="AX35" s="4"/>
      <c r="AY35" s="4"/>
      <c r="AZ35" s="4"/>
      <c r="BA35" s="4"/>
    </row>
    <row r="36" spans="1:53" ht="32">
      <c r="A36" t="s">
        <v>9</v>
      </c>
      <c r="B36" s="39" t="s">
        <v>509</v>
      </c>
      <c r="C36" t="s">
        <v>286</v>
      </c>
      <c r="D36" t="s">
        <v>287</v>
      </c>
      <c r="F36" s="3">
        <v>47.12</v>
      </c>
      <c r="G36" s="3">
        <v>70.680000000000007</v>
      </c>
      <c r="H36" s="3">
        <v>3</v>
      </c>
      <c r="I36" s="38" t="b">
        <v>1</v>
      </c>
      <c r="J36" s="12" t="s">
        <v>150</v>
      </c>
      <c r="K36" s="18" t="s">
        <v>169</v>
      </c>
      <c r="L36" s="12" t="s">
        <v>9</v>
      </c>
      <c r="M36" s="23">
        <v>7.9800000000000002E-5</v>
      </c>
      <c r="N36" s="23">
        <v>8.7200000000000005E-5</v>
      </c>
      <c r="O36" s="12">
        <v>1.4707000000000001E-4</v>
      </c>
      <c r="P36" s="12">
        <v>1.6224999999999999E-4</v>
      </c>
      <c r="Q36" s="12">
        <v>2.4771E-4</v>
      </c>
      <c r="R36" s="12">
        <v>5.5703000000000003E-4</v>
      </c>
      <c r="S36" s="12">
        <v>1.6704999999999999E-4</v>
      </c>
      <c r="T36" s="23">
        <v>5.02E-5</v>
      </c>
      <c r="U36" s="12">
        <v>1.5825999999999999E-4</v>
      </c>
      <c r="V36" s="12">
        <v>7.2407000000000005E-4</v>
      </c>
      <c r="W36" s="12">
        <v>2.0844E-4</v>
      </c>
      <c r="X36" s="12">
        <v>9.3251E-4</v>
      </c>
      <c r="Y36" s="12">
        <v>1.3126422900000001</v>
      </c>
      <c r="Z36" s="12">
        <v>1.43450185</v>
      </c>
      <c r="AA36" s="12">
        <v>2.4185885900000001</v>
      </c>
      <c r="AB36" s="12">
        <v>2.66818249</v>
      </c>
      <c r="AC36" s="12">
        <v>4.0736902700000002</v>
      </c>
      <c r="AD36" s="12">
        <v>9.1604613500000003</v>
      </c>
      <c r="AE36" s="12">
        <v>2.7471441400000001</v>
      </c>
      <c r="AF36" s="12">
        <v>0.82527896999999995</v>
      </c>
      <c r="AG36" s="12">
        <v>2.60257089</v>
      </c>
      <c r="AH36" s="12">
        <v>11.907605500000001</v>
      </c>
      <c r="AI36" s="12">
        <v>3.4278498599999998</v>
      </c>
      <c r="AJ36" s="12">
        <v>15.3354553</v>
      </c>
      <c r="AK36" s="79">
        <f t="shared" si="1"/>
        <v>4.5859128926072018E-3</v>
      </c>
      <c r="AL36" s="12">
        <v>16445.2726</v>
      </c>
      <c r="AM36" s="25">
        <v>0.29899999999999999</v>
      </c>
      <c r="AN36">
        <v>11.67</v>
      </c>
      <c r="AO36" s="53">
        <v>0.56887399999999999</v>
      </c>
      <c r="AP36" s="50">
        <v>0.89</v>
      </c>
      <c r="AQ36">
        <v>5</v>
      </c>
      <c r="AR36" t="s">
        <v>845</v>
      </c>
      <c r="AS36" t="s">
        <v>843</v>
      </c>
      <c r="AT36" s="4" t="s">
        <v>115</v>
      </c>
      <c r="AU36" s="4" t="s">
        <v>121</v>
      </c>
      <c r="AV36" s="4"/>
      <c r="AW36" s="4" t="s">
        <v>393</v>
      </c>
      <c r="AX36" s="4" t="s">
        <v>123</v>
      </c>
      <c r="AY36" s="4"/>
      <c r="AZ36" s="4"/>
      <c r="BA36" s="4"/>
    </row>
    <row r="37" spans="1:53" ht="32">
      <c r="A37" t="s">
        <v>66</v>
      </c>
      <c r="B37" s="39" t="s">
        <v>451</v>
      </c>
      <c r="C37" t="s">
        <v>256</v>
      </c>
      <c r="D37" t="s">
        <v>257</v>
      </c>
      <c r="F37" s="4">
        <v>7.13</v>
      </c>
      <c r="G37" s="4">
        <v>11.88</v>
      </c>
      <c r="H37" s="4">
        <v>2</v>
      </c>
      <c r="I37" s="38" t="b">
        <v>0</v>
      </c>
      <c r="J37" s="12" t="s">
        <v>150</v>
      </c>
      <c r="K37" s="18" t="s">
        <v>169</v>
      </c>
      <c r="L37" s="12" t="s">
        <v>19</v>
      </c>
      <c r="M37" s="12">
        <v>1.5312999999999999E-4</v>
      </c>
      <c r="N37" s="12">
        <v>1.9064E-4</v>
      </c>
      <c r="O37" s="12">
        <v>4.2704E-4</v>
      </c>
      <c r="P37" s="12">
        <v>4.6843999999999998E-4</v>
      </c>
      <c r="Q37" s="12">
        <v>3.8015E-4</v>
      </c>
      <c r="R37" s="12">
        <v>1.27563E-3</v>
      </c>
      <c r="S37" s="12">
        <v>3.4377000000000002E-4</v>
      </c>
      <c r="T37" s="12">
        <v>1.7351000000000001E-4</v>
      </c>
      <c r="U37" s="12">
        <v>6.0891000000000005E-4</v>
      </c>
      <c r="V37" s="12">
        <v>1.6193900000000001E-3</v>
      </c>
      <c r="W37" s="12">
        <v>7.8242000000000003E-4</v>
      </c>
      <c r="X37" s="12">
        <v>2.4018099999999999E-3</v>
      </c>
      <c r="Y37" s="12">
        <v>0.87568643999999995</v>
      </c>
      <c r="Z37" s="12">
        <v>1.0902235899999999</v>
      </c>
      <c r="AA37" s="12">
        <v>2.4421214199999999</v>
      </c>
      <c r="AB37" s="12">
        <v>2.6788591500000001</v>
      </c>
      <c r="AC37" s="12">
        <v>2.1739519700000001</v>
      </c>
      <c r="AD37" s="12">
        <v>7.2949325399999996</v>
      </c>
      <c r="AE37" s="12">
        <v>1.9659100300000001</v>
      </c>
      <c r="AF37" s="12">
        <v>0.99226709000000002</v>
      </c>
      <c r="AG37" s="12">
        <v>3.4821633799999998</v>
      </c>
      <c r="AH37" s="12">
        <v>9.2608425699999994</v>
      </c>
      <c r="AI37" s="12">
        <v>4.4744304699999997</v>
      </c>
      <c r="AJ37" s="12">
        <v>13.735272999999999</v>
      </c>
      <c r="AK37" s="79">
        <f t="shared" si="1"/>
        <v>4.0823034293534467E-3</v>
      </c>
      <c r="AL37" s="12">
        <v>5718.7087199999996</v>
      </c>
      <c r="AM37" s="25">
        <f>MEDIAN(0.0775,0.5045,0.1,0.037,0.0567)</f>
        <v>7.7499999999999999E-2</v>
      </c>
      <c r="AN37">
        <v>11</v>
      </c>
      <c r="AO37" s="53">
        <v>0.35464000000000001</v>
      </c>
      <c r="AP37" s="50">
        <v>0.6</v>
      </c>
      <c r="AQ37">
        <v>8</v>
      </c>
      <c r="AR37" t="s">
        <v>843</v>
      </c>
      <c r="AS37" t="s">
        <v>843</v>
      </c>
      <c r="AT37" s="4" t="s">
        <v>115</v>
      </c>
      <c r="AU37" s="4" t="s">
        <v>118</v>
      </c>
      <c r="AV37" s="4"/>
      <c r="AW37" s="4"/>
      <c r="AX37" s="4"/>
      <c r="AY37" s="4"/>
      <c r="AZ37" s="4"/>
      <c r="BA37" s="4"/>
    </row>
    <row r="38" spans="1:53" ht="34">
      <c r="A38" t="s">
        <v>65</v>
      </c>
      <c r="B38" s="67" t="s">
        <v>451</v>
      </c>
      <c r="C38" t="s">
        <v>204</v>
      </c>
      <c r="D38" t="s">
        <v>205</v>
      </c>
      <c r="F38" s="5">
        <v>0.26</v>
      </c>
      <c r="G38" s="5">
        <v>0.44</v>
      </c>
      <c r="H38" s="5">
        <v>1</v>
      </c>
      <c r="I38" s="38" t="b">
        <v>0</v>
      </c>
      <c r="J38" s="12" t="s">
        <v>152</v>
      </c>
      <c r="K38" s="18" t="s">
        <v>155</v>
      </c>
      <c r="L38" s="12" t="s">
        <v>19</v>
      </c>
      <c r="M38" s="12">
        <v>1.5312999999999999E-4</v>
      </c>
      <c r="N38" s="12">
        <v>1.9064E-4</v>
      </c>
      <c r="O38" s="12">
        <v>4.2704E-4</v>
      </c>
      <c r="P38" s="12">
        <v>4.6843999999999998E-4</v>
      </c>
      <c r="Q38" s="12">
        <v>3.8015E-4</v>
      </c>
      <c r="R38" s="12">
        <v>1.27563E-3</v>
      </c>
      <c r="S38" s="12">
        <v>3.4377000000000002E-4</v>
      </c>
      <c r="T38" s="12">
        <v>1.7351000000000001E-4</v>
      </c>
      <c r="U38" s="12">
        <v>6.0891000000000005E-4</v>
      </c>
      <c r="V38" s="12">
        <v>1.6193900000000001E-3</v>
      </c>
      <c r="W38" s="12">
        <v>7.8242000000000003E-4</v>
      </c>
      <c r="X38" s="12">
        <v>2.4018099999999999E-3</v>
      </c>
      <c r="Y38" s="12">
        <v>0.87568643999999995</v>
      </c>
      <c r="Z38" s="12">
        <v>1.0902235899999999</v>
      </c>
      <c r="AA38" s="12">
        <v>2.4421214199999999</v>
      </c>
      <c r="AB38" s="12">
        <v>2.6788591500000001</v>
      </c>
      <c r="AC38" s="12">
        <v>2.1739519700000001</v>
      </c>
      <c r="AD38" s="12">
        <v>7.2949325399999996</v>
      </c>
      <c r="AE38" s="12">
        <v>1.9659100300000001</v>
      </c>
      <c r="AF38" s="12">
        <v>0.99226709000000002</v>
      </c>
      <c r="AG38" s="12">
        <v>3.4821633799999998</v>
      </c>
      <c r="AH38" s="12">
        <v>9.2608425699999994</v>
      </c>
      <c r="AI38" s="12">
        <v>4.4744304699999997</v>
      </c>
      <c r="AJ38" s="12">
        <v>13.735272999999999</v>
      </c>
      <c r="AK38" s="79">
        <f t="shared" si="1"/>
        <v>4.0823034293534467E-3</v>
      </c>
      <c r="AL38" s="12">
        <v>5718.7087199999996</v>
      </c>
      <c r="AM38" s="25">
        <f>MEDIAN(0.0775,0.5045,0.1,0.037,0.0567)</f>
        <v>7.7499999999999999E-2</v>
      </c>
      <c r="AN38">
        <v>11</v>
      </c>
      <c r="AO38" s="53">
        <v>0.35464000000000001</v>
      </c>
      <c r="AP38" s="50">
        <v>0.6</v>
      </c>
      <c r="AQ38">
        <v>8</v>
      </c>
      <c r="AR38" t="s">
        <v>843</v>
      </c>
      <c r="AS38" t="s">
        <v>843</v>
      </c>
      <c r="AT38" s="4" t="s">
        <v>115</v>
      </c>
      <c r="AU38" s="4" t="s">
        <v>122</v>
      </c>
      <c r="AV38" s="4"/>
      <c r="AW38" s="4"/>
      <c r="AX38" s="4"/>
      <c r="AY38" s="4"/>
      <c r="AZ38" s="4"/>
      <c r="BA38" s="4"/>
    </row>
    <row r="39" spans="1:53" ht="17">
      <c r="A39" t="s">
        <v>77</v>
      </c>
      <c r="B39" s="67" t="s">
        <v>602</v>
      </c>
      <c r="C39" t="s">
        <v>283</v>
      </c>
      <c r="D39" t="s">
        <v>284</v>
      </c>
      <c r="F39" s="3">
        <v>36.880000000000003</v>
      </c>
      <c r="G39" s="3">
        <v>73.75</v>
      </c>
      <c r="H39" s="3">
        <v>3</v>
      </c>
      <c r="I39" s="38" t="b">
        <v>0</v>
      </c>
      <c r="J39" s="12" t="s">
        <v>150</v>
      </c>
      <c r="K39" s="18" t="s">
        <v>169</v>
      </c>
      <c r="L39" s="12" t="s">
        <v>46</v>
      </c>
      <c r="M39" s="23">
        <v>6.6400000000000001E-5</v>
      </c>
      <c r="N39" s="23">
        <v>6.6299999999999999E-5</v>
      </c>
      <c r="O39" s="23">
        <v>6.3399999999999996E-5</v>
      </c>
      <c r="P39" s="23">
        <v>6.3800000000000006E-5</v>
      </c>
      <c r="Q39" s="23">
        <v>6.4700000000000001E-5</v>
      </c>
      <c r="R39" s="12">
        <v>1.9191999999999999E-4</v>
      </c>
      <c r="S39" s="12">
        <v>1.327E-4</v>
      </c>
      <c r="T39" s="23">
        <v>4.8999999999999998E-5</v>
      </c>
      <c r="U39" s="12">
        <v>1.2724000000000001E-4</v>
      </c>
      <c r="V39" s="12">
        <v>3.2462000000000002E-4</v>
      </c>
      <c r="W39" s="12">
        <v>1.7626999999999999E-4</v>
      </c>
      <c r="X39" s="12">
        <v>5.0089000000000004E-4</v>
      </c>
      <c r="Y39" s="12">
        <v>1.73723217</v>
      </c>
      <c r="Z39" s="12">
        <v>1.7354036399999999</v>
      </c>
      <c r="AA39" s="12">
        <v>1.65957343</v>
      </c>
      <c r="AB39" s="12">
        <v>1.67038598</v>
      </c>
      <c r="AC39" s="12">
        <v>1.6922004900000001</v>
      </c>
      <c r="AD39" s="12">
        <v>5.0221599100000001</v>
      </c>
      <c r="AE39" s="12">
        <v>3.4726358099999999</v>
      </c>
      <c r="AF39" s="12">
        <v>1.28317002</v>
      </c>
      <c r="AG39" s="12">
        <v>3.32961186</v>
      </c>
      <c r="AH39" s="12">
        <v>8.49479571</v>
      </c>
      <c r="AI39" s="12">
        <v>4.61278188</v>
      </c>
      <c r="AJ39" s="12">
        <v>13.107577600000001</v>
      </c>
      <c r="AK39" s="79">
        <f t="shared" si="1"/>
        <v>3.8847550978409369E-3</v>
      </c>
      <c r="AL39" s="12">
        <v>26168.4571</v>
      </c>
      <c r="AM39" s="25">
        <f>MEDIAN(0.04,0.1,0.02)</f>
        <v>0.04</v>
      </c>
      <c r="AN39">
        <v>6.33</v>
      </c>
      <c r="AO39" s="53">
        <v>0.342227</v>
      </c>
      <c r="AP39" s="50">
        <v>0.39</v>
      </c>
      <c r="AQ39">
        <v>8</v>
      </c>
      <c r="AR39" t="s">
        <v>843</v>
      </c>
      <c r="AS39" t="s">
        <v>844</v>
      </c>
      <c r="AT39" s="4" t="s">
        <v>115</v>
      </c>
      <c r="AU39" s="4" t="s">
        <v>118</v>
      </c>
      <c r="AV39" s="4"/>
      <c r="AW39" s="4"/>
      <c r="AX39" s="4"/>
      <c r="AY39" s="4"/>
      <c r="AZ39" s="4"/>
      <c r="BA39" s="4"/>
    </row>
    <row r="40" spans="1:53" ht="17">
      <c r="A40" t="s">
        <v>76</v>
      </c>
      <c r="B40" s="67" t="s">
        <v>602</v>
      </c>
      <c r="C40" t="s">
        <v>302</v>
      </c>
      <c r="D40" s="21" t="s">
        <v>303</v>
      </c>
      <c r="E40" s="21"/>
      <c r="F40" s="2">
        <v>86.23</v>
      </c>
      <c r="G40" s="2">
        <v>81.69</v>
      </c>
      <c r="H40" s="2">
        <v>4</v>
      </c>
      <c r="I40" s="38" t="b">
        <v>0</v>
      </c>
      <c r="J40" s="12" t="s">
        <v>150</v>
      </c>
      <c r="K40" s="18" t="s">
        <v>169</v>
      </c>
      <c r="L40" s="12" t="s">
        <v>46</v>
      </c>
      <c r="M40" s="23">
        <v>6.6400000000000001E-5</v>
      </c>
      <c r="N40" s="23">
        <v>6.6299999999999999E-5</v>
      </c>
      <c r="O40" s="23">
        <v>6.3399999999999996E-5</v>
      </c>
      <c r="P40" s="23">
        <v>6.3800000000000006E-5</v>
      </c>
      <c r="Q40" s="23">
        <v>6.4700000000000001E-5</v>
      </c>
      <c r="R40" s="12">
        <v>1.9191999999999999E-4</v>
      </c>
      <c r="S40" s="12">
        <v>1.327E-4</v>
      </c>
      <c r="T40" s="23">
        <v>4.8999999999999998E-5</v>
      </c>
      <c r="U40" s="12">
        <v>1.2724000000000001E-4</v>
      </c>
      <c r="V40" s="12">
        <v>3.2462000000000002E-4</v>
      </c>
      <c r="W40" s="12">
        <v>1.7626999999999999E-4</v>
      </c>
      <c r="X40" s="12">
        <v>5.0089000000000004E-4</v>
      </c>
      <c r="Y40" s="12">
        <v>1.73723217</v>
      </c>
      <c r="Z40" s="12">
        <v>1.7354036399999999</v>
      </c>
      <c r="AA40" s="12">
        <v>1.65957343</v>
      </c>
      <c r="AB40" s="12">
        <v>1.67038598</v>
      </c>
      <c r="AC40" s="12">
        <v>1.6922004900000001</v>
      </c>
      <c r="AD40" s="12">
        <v>5.0221599100000001</v>
      </c>
      <c r="AE40" s="12">
        <v>3.4726358099999999</v>
      </c>
      <c r="AF40" s="12">
        <v>1.28317002</v>
      </c>
      <c r="AG40" s="12">
        <v>3.32961186</v>
      </c>
      <c r="AH40" s="12">
        <v>8.49479571</v>
      </c>
      <c r="AI40" s="12">
        <v>4.61278188</v>
      </c>
      <c r="AJ40" s="12">
        <v>13.107577600000001</v>
      </c>
      <c r="AK40" s="79">
        <f t="shared" si="1"/>
        <v>3.8847550978409369E-3</v>
      </c>
      <c r="AL40" s="12">
        <v>26168.4571</v>
      </c>
      <c r="AM40" s="25">
        <f>MEDIAN(0.04,0.1,0.02)</f>
        <v>0.04</v>
      </c>
      <c r="AN40">
        <v>6.33</v>
      </c>
      <c r="AO40" s="53">
        <v>0.342227</v>
      </c>
      <c r="AP40" s="50">
        <v>0.39</v>
      </c>
      <c r="AQ40">
        <v>8</v>
      </c>
      <c r="AR40" t="s">
        <v>843</v>
      </c>
      <c r="AS40" t="s">
        <v>844</v>
      </c>
      <c r="AT40" s="4" t="s">
        <v>115</v>
      </c>
      <c r="AU40" s="4" t="s">
        <v>120</v>
      </c>
      <c r="AV40" s="4"/>
      <c r="AW40" s="4"/>
      <c r="AX40" s="4"/>
      <c r="AY40" s="4"/>
      <c r="AZ40" s="4"/>
      <c r="BA40" s="4"/>
    </row>
    <row r="41" spans="1:53" ht="48">
      <c r="A41" t="s">
        <v>11</v>
      </c>
      <c r="B41" s="39" t="s">
        <v>500</v>
      </c>
      <c r="C41" t="s">
        <v>264</v>
      </c>
      <c r="D41" t="s">
        <v>265</v>
      </c>
      <c r="F41" s="4">
        <v>9.76</v>
      </c>
      <c r="G41" s="4">
        <v>14.63</v>
      </c>
      <c r="H41" s="4">
        <v>2</v>
      </c>
      <c r="I41" s="38" t="b">
        <v>0</v>
      </c>
      <c r="J41" s="12" t="s">
        <v>150</v>
      </c>
      <c r="K41" s="18" t="s">
        <v>169</v>
      </c>
      <c r="L41" s="12" t="s">
        <v>11</v>
      </c>
      <c r="M41" s="12">
        <v>1.3266999999999999E-4</v>
      </c>
      <c r="N41" s="12">
        <v>1.4215000000000001E-4</v>
      </c>
      <c r="O41" s="12">
        <v>1.5982E-4</v>
      </c>
      <c r="P41" s="12">
        <v>1.7050999999999999E-4</v>
      </c>
      <c r="Q41" s="12">
        <v>1.9987E-4</v>
      </c>
      <c r="R41" s="12">
        <v>5.3019000000000004E-4</v>
      </c>
      <c r="S41" s="12">
        <v>2.7482E-4</v>
      </c>
      <c r="T41" s="12">
        <v>1.0598E-4</v>
      </c>
      <c r="U41" s="12">
        <v>3.1760000000000002E-4</v>
      </c>
      <c r="V41" s="12">
        <v>8.0500999999999999E-4</v>
      </c>
      <c r="W41" s="12">
        <v>4.2359E-4</v>
      </c>
      <c r="X41" s="12">
        <v>1.2286E-3</v>
      </c>
      <c r="Y41" s="12">
        <v>1.31103145</v>
      </c>
      <c r="Z41" s="12">
        <v>1.40466252</v>
      </c>
      <c r="AA41" s="12">
        <v>1.5792932</v>
      </c>
      <c r="AB41" s="12">
        <v>1.6849495000000001</v>
      </c>
      <c r="AC41" s="12">
        <v>1.97507046</v>
      </c>
      <c r="AD41" s="12">
        <v>5.2393131500000001</v>
      </c>
      <c r="AE41" s="12">
        <v>2.7156939699999998</v>
      </c>
      <c r="AF41" s="12">
        <v>1.0473085900000001</v>
      </c>
      <c r="AG41" s="12">
        <v>3.1385127599999998</v>
      </c>
      <c r="AH41" s="12">
        <v>7.9550071300000003</v>
      </c>
      <c r="AI41" s="12">
        <v>4.1858213500000003</v>
      </c>
      <c r="AJ41" s="12">
        <v>12.1408285</v>
      </c>
      <c r="AK41" s="79">
        <f t="shared" si="1"/>
        <v>3.580499766837681E-3</v>
      </c>
      <c r="AL41" s="12">
        <v>9881.8749100000005</v>
      </c>
      <c r="AM41" s="25">
        <f>MEDIAN(0,0,0.052,0.0002)</f>
        <v>1E-4</v>
      </c>
      <c r="AN41">
        <v>5</v>
      </c>
      <c r="AO41" s="53">
        <v>0.22549</v>
      </c>
      <c r="AP41" s="50">
        <v>0.39</v>
      </c>
      <c r="AQ41">
        <v>7</v>
      </c>
      <c r="AR41" t="s">
        <v>843</v>
      </c>
      <c r="AS41" t="s">
        <v>843</v>
      </c>
      <c r="AT41" s="4" t="s">
        <v>116</v>
      </c>
      <c r="AU41" s="4" t="s">
        <v>120</v>
      </c>
      <c r="AV41" s="4"/>
      <c r="AW41" s="4"/>
      <c r="AX41" s="4"/>
      <c r="AY41" s="4"/>
      <c r="AZ41" s="4" t="s">
        <v>396</v>
      </c>
      <c r="BA41" s="4"/>
    </row>
    <row r="42" spans="1:53" ht="32">
      <c r="A42" t="s">
        <v>22</v>
      </c>
      <c r="B42" s="66" t="s">
        <v>451</v>
      </c>
      <c r="C42" t="s">
        <v>247</v>
      </c>
      <c r="D42" t="s">
        <v>248</v>
      </c>
      <c r="F42" s="3">
        <v>5.09</v>
      </c>
      <c r="G42" s="3">
        <v>90</v>
      </c>
      <c r="H42" s="3">
        <v>3</v>
      </c>
      <c r="I42" s="38" t="b">
        <v>1</v>
      </c>
      <c r="J42" s="12" t="s">
        <v>150</v>
      </c>
      <c r="K42" s="18" t="s">
        <v>169</v>
      </c>
      <c r="L42" s="12" t="s">
        <v>22</v>
      </c>
      <c r="M42" s="12">
        <v>1.104E-4</v>
      </c>
      <c r="N42" s="12">
        <v>1.1356E-4</v>
      </c>
      <c r="O42" s="23">
        <v>8.4099999999999998E-5</v>
      </c>
      <c r="P42" s="23">
        <v>9.8900000000000005E-5</v>
      </c>
      <c r="Q42" s="12">
        <v>1.3569E-4</v>
      </c>
      <c r="R42" s="12">
        <v>3.1869E-4</v>
      </c>
      <c r="S42" s="12">
        <v>2.2395E-4</v>
      </c>
      <c r="T42" s="23">
        <v>7.4900000000000005E-5</v>
      </c>
      <c r="U42" s="12">
        <v>2.3739E-4</v>
      </c>
      <c r="V42" s="12">
        <v>5.4264000000000005E-4</v>
      </c>
      <c r="W42" s="12">
        <v>3.1229000000000001E-4</v>
      </c>
      <c r="X42" s="12">
        <v>8.5494E-4</v>
      </c>
      <c r="Y42" s="12">
        <v>1.4042743799999999</v>
      </c>
      <c r="Z42" s="12">
        <v>1.4445168500000001</v>
      </c>
      <c r="AA42" s="12">
        <v>1.07020669</v>
      </c>
      <c r="AB42" s="12">
        <v>1.25760407</v>
      </c>
      <c r="AC42" s="12">
        <v>1.7260577399999999</v>
      </c>
      <c r="AD42" s="12">
        <v>4.0538685000000001</v>
      </c>
      <c r="AE42" s="12">
        <v>2.8487912199999998</v>
      </c>
      <c r="AF42" s="12">
        <v>0.95281150999999997</v>
      </c>
      <c r="AG42" s="12">
        <v>3.0197192500000001</v>
      </c>
      <c r="AH42" s="12">
        <v>6.9026597299999999</v>
      </c>
      <c r="AI42" s="12">
        <v>3.9725307500000002</v>
      </c>
      <c r="AJ42" s="12">
        <v>10.8751905</v>
      </c>
      <c r="AK42" s="79">
        <f t="shared" si="1"/>
        <v>3.1821781044536167E-3</v>
      </c>
      <c r="AL42" s="12">
        <v>12720.448</v>
      </c>
      <c r="AM42" s="25">
        <f>MEDIAN(0.391,0.25,0.66,0.25,0.038,0.35,0.2405,0.3,0.266,0.265)</f>
        <v>0.26550000000000001</v>
      </c>
      <c r="AN42">
        <v>9.33</v>
      </c>
      <c r="AO42" s="53">
        <v>0.25481700000000002</v>
      </c>
      <c r="AP42" s="50">
        <v>0.53</v>
      </c>
      <c r="AQ42">
        <v>4</v>
      </c>
      <c r="AR42" t="s">
        <v>844</v>
      </c>
      <c r="AS42" t="s">
        <v>844</v>
      </c>
      <c r="AT42" s="4" t="s">
        <v>116</v>
      </c>
      <c r="AU42" s="4" t="s">
        <v>122</v>
      </c>
      <c r="AV42" s="4"/>
      <c r="AW42" s="4"/>
      <c r="AX42" s="4"/>
      <c r="AY42" s="4"/>
      <c r="AZ42" s="4"/>
      <c r="BA42" s="4"/>
    </row>
    <row r="43" spans="1:53" ht="17">
      <c r="A43" t="s">
        <v>43</v>
      </c>
      <c r="B43" t="s">
        <v>464</v>
      </c>
      <c r="C43" t="s">
        <v>320</v>
      </c>
      <c r="D43" t="s">
        <v>321</v>
      </c>
      <c r="F43" s="4" t="s">
        <v>107</v>
      </c>
      <c r="G43" s="4" t="s">
        <v>107</v>
      </c>
      <c r="H43" s="4">
        <v>2</v>
      </c>
      <c r="I43" s="38" t="b">
        <v>0</v>
      </c>
      <c r="J43" s="12" t="s">
        <v>150</v>
      </c>
      <c r="K43" s="18" t="s">
        <v>169</v>
      </c>
      <c r="L43" s="12" t="s">
        <v>43</v>
      </c>
      <c r="M43" s="12">
        <v>1.4325E-3</v>
      </c>
      <c r="N43" s="12">
        <v>1.5737800000000001E-3</v>
      </c>
      <c r="O43" s="12">
        <v>3.6741999999999998E-4</v>
      </c>
      <c r="P43" s="12">
        <v>3.5389999999999998E-4</v>
      </c>
      <c r="Q43" s="12">
        <v>3.5786999999999999E-4</v>
      </c>
      <c r="R43" s="12">
        <v>1.0792E-3</v>
      </c>
      <c r="S43" s="12">
        <v>3.0062800000000001E-3</v>
      </c>
      <c r="T43" s="12">
        <v>7.2882000000000003E-4</v>
      </c>
      <c r="U43" s="12">
        <v>3.6739699999999999E-3</v>
      </c>
      <c r="V43" s="12">
        <v>4.0854799999999998E-3</v>
      </c>
      <c r="W43" s="12">
        <v>4.4027900000000002E-3</v>
      </c>
      <c r="X43" s="12">
        <v>8.4882699999999991E-3</v>
      </c>
      <c r="Y43" s="12">
        <v>1.2087959100000001</v>
      </c>
      <c r="Z43" s="12">
        <v>1.328009</v>
      </c>
      <c r="AA43" s="12">
        <v>0.31004451999999999</v>
      </c>
      <c r="AB43" s="12">
        <v>0.29863426999999998</v>
      </c>
      <c r="AC43" s="12">
        <v>0.30198624000000002</v>
      </c>
      <c r="AD43" s="12">
        <v>0.91066502999999999</v>
      </c>
      <c r="AE43" s="12">
        <v>2.5368049099999999</v>
      </c>
      <c r="AF43" s="12">
        <v>0.61500087999999997</v>
      </c>
      <c r="AG43" s="12">
        <v>3.1002205100000002</v>
      </c>
      <c r="AH43" s="12">
        <v>3.4474699499999999</v>
      </c>
      <c r="AI43" s="12">
        <v>3.71522139</v>
      </c>
      <c r="AJ43" s="12">
        <v>7.1626913400000003</v>
      </c>
      <c r="AK43" s="79">
        <f t="shared" si="1"/>
        <v>2.0137801604833477E-3</v>
      </c>
      <c r="AL43" s="12">
        <v>843.83430799999996</v>
      </c>
      <c r="AM43" s="25">
        <f>MEDIAN(0.0405,0.0425,0.1,0.03875)</f>
        <v>4.1500000000000002E-2</v>
      </c>
      <c r="AN43">
        <v>12</v>
      </c>
      <c r="AO43" s="53">
        <v>3.7749999999999999E-2</v>
      </c>
      <c r="AP43" s="50"/>
      <c r="AQ43">
        <v>3</v>
      </c>
      <c r="AR43" t="s">
        <v>843</v>
      </c>
      <c r="AS43" t="s">
        <v>843</v>
      </c>
      <c r="AT43" s="4" t="s">
        <v>115</v>
      </c>
      <c r="AU43" s="4" t="s">
        <v>120</v>
      </c>
      <c r="AV43" s="4"/>
      <c r="AW43" s="4"/>
      <c r="AX43" s="4"/>
      <c r="AY43" s="4"/>
      <c r="AZ43" s="4"/>
      <c r="BA43" s="4"/>
    </row>
    <row r="44" spans="1:53" ht="17">
      <c r="A44" t="s">
        <v>107</v>
      </c>
      <c r="B44" t="s">
        <v>107</v>
      </c>
      <c r="C44" t="s">
        <v>107</v>
      </c>
      <c r="D44" t="s">
        <v>107</v>
      </c>
      <c r="F44" t="s">
        <v>107</v>
      </c>
      <c r="G44" t="s">
        <v>107</v>
      </c>
      <c r="H44" t="s">
        <v>107</v>
      </c>
      <c r="I44" s="38" t="b">
        <v>0</v>
      </c>
      <c r="J44" s="12" t="s">
        <v>107</v>
      </c>
      <c r="K44" s="19" t="s">
        <v>107</v>
      </c>
      <c r="L44" s="12" t="s">
        <v>18</v>
      </c>
      <c r="M44" s="23">
        <v>5.24E-5</v>
      </c>
      <c r="N44" s="23">
        <v>5.5000000000000002E-5</v>
      </c>
      <c r="O44" s="23">
        <v>6.6799999999999997E-5</v>
      </c>
      <c r="P44" s="23">
        <v>6.8999999999999997E-5</v>
      </c>
      <c r="Q44" s="23">
        <v>8.9900000000000003E-5</v>
      </c>
      <c r="R44" s="12">
        <v>2.2572E-4</v>
      </c>
      <c r="S44" s="12">
        <v>1.0739999999999999E-4</v>
      </c>
      <c r="T44" s="23">
        <v>4.1399999999999997E-5</v>
      </c>
      <c r="U44" s="12">
        <v>1.2521E-4</v>
      </c>
      <c r="V44" s="12">
        <v>3.3311000000000001E-4</v>
      </c>
      <c r="W44" s="12">
        <v>1.6665000000000001E-4</v>
      </c>
      <c r="X44" s="12">
        <v>4.9976000000000003E-4</v>
      </c>
      <c r="Y44" s="12">
        <v>0.63056822999999995</v>
      </c>
      <c r="Z44" s="12">
        <v>0.66287160000000001</v>
      </c>
      <c r="AA44" s="12">
        <v>0.80397819999999998</v>
      </c>
      <c r="AB44" s="12">
        <v>0.83148825000000004</v>
      </c>
      <c r="AC44" s="12">
        <v>1.0830057399999999</v>
      </c>
      <c r="AD44" s="12">
        <v>2.71847219</v>
      </c>
      <c r="AE44" s="12">
        <v>1.2934398300000001</v>
      </c>
      <c r="AF44" s="12">
        <v>0.49914562000000001</v>
      </c>
      <c r="AG44" s="12">
        <v>1.5079308199999999</v>
      </c>
      <c r="AH44" s="12">
        <v>4.0119120199999996</v>
      </c>
      <c r="AI44" s="12">
        <v>2.0070764400000001</v>
      </c>
      <c r="AJ44" s="12">
        <v>6.0189884600000001</v>
      </c>
      <c r="AK44" s="79">
        <f t="shared" si="1"/>
        <v>1.6538339259083408E-3</v>
      </c>
      <c r="AL44" s="12">
        <v>12043.686400000001</v>
      </c>
      <c r="AN44" s="5" t="s">
        <v>107</v>
      </c>
      <c r="AO44" s="47"/>
      <c r="AP44" s="50"/>
      <c r="AQ44" s="5" t="s">
        <v>107</v>
      </c>
      <c r="AR44" s="5"/>
      <c r="AS44" s="5"/>
      <c r="AT44" s="5"/>
      <c r="AU44" s="5"/>
      <c r="AV44" s="5"/>
      <c r="AW44" s="5"/>
      <c r="AX44" s="5"/>
      <c r="AY44" s="5"/>
      <c r="AZ44" s="5"/>
      <c r="BA44" s="5"/>
    </row>
    <row r="45" spans="1:53" ht="48">
      <c r="A45" t="s">
        <v>6</v>
      </c>
      <c r="B45" s="66" t="s">
        <v>470</v>
      </c>
      <c r="C45" t="s">
        <v>194</v>
      </c>
      <c r="D45" t="s">
        <v>342</v>
      </c>
      <c r="F45" s="5">
        <v>7.0000000000000007E-2</v>
      </c>
      <c r="G45" s="5">
        <v>0.51</v>
      </c>
      <c r="H45" s="5">
        <v>1</v>
      </c>
      <c r="I45" s="38" t="b">
        <v>1</v>
      </c>
      <c r="J45" s="12" t="s">
        <v>150</v>
      </c>
      <c r="K45" s="18" t="s">
        <v>163</v>
      </c>
      <c r="L45" s="12" t="s">
        <v>6</v>
      </c>
      <c r="M45" s="12">
        <v>1.4813000000000001E-4</v>
      </c>
      <c r="N45" s="12">
        <v>1.7564999999999999E-4</v>
      </c>
      <c r="O45" s="12">
        <v>2.6364999999999998E-4</v>
      </c>
      <c r="P45" s="12">
        <v>3.1480000000000001E-4</v>
      </c>
      <c r="Q45" s="12">
        <v>4.8926000000000004E-4</v>
      </c>
      <c r="R45" s="12">
        <v>1.0677099999999999E-3</v>
      </c>
      <c r="S45" s="12">
        <v>3.2377000000000003E-4</v>
      </c>
      <c r="T45" s="12">
        <v>1.2533999999999999E-4</v>
      </c>
      <c r="U45" s="12">
        <v>3.7456000000000002E-4</v>
      </c>
      <c r="V45" s="12">
        <v>1.3914800000000001E-3</v>
      </c>
      <c r="W45" s="12">
        <v>4.9989999999999995E-4</v>
      </c>
      <c r="X45" s="12">
        <v>1.89138E-3</v>
      </c>
      <c r="Y45" s="12">
        <v>0.46746768999999999</v>
      </c>
      <c r="Z45" s="12">
        <v>0.55431613000000002</v>
      </c>
      <c r="AA45" s="12">
        <v>0.83203108999999997</v>
      </c>
      <c r="AB45" s="12">
        <v>0.99346836000000005</v>
      </c>
      <c r="AC45" s="12">
        <v>1.5440306500000001</v>
      </c>
      <c r="AD45" s="12">
        <v>3.3695301</v>
      </c>
      <c r="AE45" s="12">
        <v>1.02178382</v>
      </c>
      <c r="AF45" s="12">
        <v>0.39556099</v>
      </c>
      <c r="AG45" s="12">
        <v>1.1820615800000001</v>
      </c>
      <c r="AH45" s="12">
        <v>4.39131392</v>
      </c>
      <c r="AI45" s="12">
        <v>1.5776225699999999</v>
      </c>
      <c r="AJ45" s="12">
        <v>5.9689364899999999</v>
      </c>
      <c r="AK45" s="79">
        <f t="shared" si="1"/>
        <v>1.6380815671011642E-3</v>
      </c>
      <c r="AL45" s="12">
        <v>3155.85644</v>
      </c>
      <c r="AM45" s="25">
        <f>MEDIAN(0.0125,0.02,0.02)</f>
        <v>0.02</v>
      </c>
      <c r="AN45">
        <v>5.67</v>
      </c>
      <c r="AO45" s="53">
        <v>0.27533000000000002</v>
      </c>
      <c r="AP45" s="50">
        <v>0.39</v>
      </c>
      <c r="AQ45">
        <v>6</v>
      </c>
      <c r="AR45" t="s">
        <v>845</v>
      </c>
      <c r="AS45" t="s">
        <v>843</v>
      </c>
      <c r="AT45" s="4" t="s">
        <v>115</v>
      </c>
      <c r="AU45" s="4" t="s">
        <v>118</v>
      </c>
      <c r="AV45" s="4"/>
      <c r="AW45" s="4"/>
      <c r="AX45" s="4"/>
      <c r="AY45" s="4"/>
      <c r="AZ45" s="4" t="s">
        <v>395</v>
      </c>
      <c r="BA45" s="4"/>
    </row>
    <row r="46" spans="1:53" ht="32">
      <c r="A46" t="s">
        <v>74</v>
      </c>
      <c r="B46" s="39" t="s">
        <v>451</v>
      </c>
      <c r="C46" t="s">
        <v>228</v>
      </c>
      <c r="D46" t="s">
        <v>229</v>
      </c>
      <c r="F46" s="3">
        <v>1.42</v>
      </c>
      <c r="G46" s="3">
        <v>70.92</v>
      </c>
      <c r="H46" s="3">
        <v>3</v>
      </c>
      <c r="I46" s="38" t="b">
        <v>1</v>
      </c>
      <c r="J46" s="12" t="s">
        <v>150</v>
      </c>
      <c r="K46" s="18" t="s">
        <v>169</v>
      </c>
      <c r="L46" s="12" t="s">
        <v>38</v>
      </c>
      <c r="M46" s="12">
        <v>1.5672E-4</v>
      </c>
      <c r="N46" s="12">
        <v>1.6904999999999999E-4</v>
      </c>
      <c r="O46" s="12">
        <v>1.9985000000000001E-4</v>
      </c>
      <c r="P46" s="12">
        <v>2.1195E-4</v>
      </c>
      <c r="Q46" s="12">
        <v>2.4611000000000001E-4</v>
      </c>
      <c r="R46" s="12">
        <v>6.579E-4</v>
      </c>
      <c r="S46" s="12">
        <v>3.2577000000000002E-4</v>
      </c>
      <c r="T46" s="12">
        <v>1.4034E-4</v>
      </c>
      <c r="U46" s="12">
        <v>3.7277000000000002E-4</v>
      </c>
      <c r="V46" s="12">
        <v>9.8367000000000007E-4</v>
      </c>
      <c r="W46" s="12">
        <v>5.1311E-4</v>
      </c>
      <c r="X46" s="12">
        <v>1.4967800000000001E-3</v>
      </c>
      <c r="Y46" s="12">
        <v>0.54817249999999995</v>
      </c>
      <c r="Z46" s="12">
        <v>0.59131997999999997</v>
      </c>
      <c r="AA46" s="12">
        <v>0.69904478000000003</v>
      </c>
      <c r="AB46" s="12">
        <v>0.74135757999999996</v>
      </c>
      <c r="AC46" s="12">
        <v>0.86085754000000003</v>
      </c>
      <c r="AD46" s="12">
        <v>2.3012598999999998</v>
      </c>
      <c r="AE46" s="12">
        <v>1.13949247</v>
      </c>
      <c r="AF46" s="12">
        <v>0.49090302000000002</v>
      </c>
      <c r="AG46" s="12">
        <v>1.30390454</v>
      </c>
      <c r="AH46" s="12">
        <v>3.4407523800000002</v>
      </c>
      <c r="AI46" s="12">
        <v>1.79480756</v>
      </c>
      <c r="AJ46" s="12">
        <v>5.2355599399999999</v>
      </c>
      <c r="AK46" s="79">
        <f t="shared" si="1"/>
        <v>1.4072732581301235E-3</v>
      </c>
      <c r="AL46" s="12">
        <v>3497.87203</v>
      </c>
      <c r="AM46" s="27">
        <f>MEDIAN(0.32,0.265,0.07,0.1,0.07,0.036)</f>
        <v>8.5000000000000006E-2</v>
      </c>
      <c r="AN46">
        <v>10.33</v>
      </c>
      <c r="AO46" s="42">
        <v>0.37870100000000001</v>
      </c>
      <c r="AP46" s="50">
        <v>0.6</v>
      </c>
      <c r="AQ46">
        <v>9</v>
      </c>
      <c r="AR46" t="s">
        <v>843</v>
      </c>
      <c r="AS46" t="s">
        <v>843</v>
      </c>
      <c r="AT46" s="4" t="s">
        <v>116</v>
      </c>
      <c r="AU46" s="4" t="s">
        <v>120</v>
      </c>
      <c r="AV46" s="4"/>
      <c r="AW46" s="4"/>
      <c r="AX46" s="4"/>
      <c r="AY46" s="4"/>
      <c r="AZ46" s="4"/>
      <c r="BA46" s="4"/>
    </row>
    <row r="47" spans="1:53" ht="51">
      <c r="A47" t="s">
        <v>73</v>
      </c>
      <c r="B47" s="66" t="s">
        <v>451</v>
      </c>
      <c r="C47" t="s">
        <v>195</v>
      </c>
      <c r="D47" t="s">
        <v>196</v>
      </c>
      <c r="F47" s="5">
        <v>0.14000000000000001</v>
      </c>
      <c r="G47" s="5">
        <v>5.41</v>
      </c>
      <c r="H47" s="5">
        <v>1</v>
      </c>
      <c r="I47" s="38" t="b">
        <v>1</v>
      </c>
      <c r="J47" s="12" t="s">
        <v>152</v>
      </c>
      <c r="K47" s="18" t="s">
        <v>157</v>
      </c>
      <c r="L47" s="12" t="s">
        <v>38</v>
      </c>
      <c r="M47" s="12">
        <v>1.5672E-4</v>
      </c>
      <c r="N47" s="12">
        <v>1.6904999999999999E-4</v>
      </c>
      <c r="O47" s="12">
        <v>1.9985000000000001E-4</v>
      </c>
      <c r="P47" s="12">
        <v>2.1195E-4</v>
      </c>
      <c r="Q47" s="12">
        <v>2.4611000000000001E-4</v>
      </c>
      <c r="R47" s="12">
        <v>6.579E-4</v>
      </c>
      <c r="S47" s="12">
        <v>3.2577000000000002E-4</v>
      </c>
      <c r="T47" s="12">
        <v>1.4034E-4</v>
      </c>
      <c r="U47" s="12">
        <v>3.7277000000000002E-4</v>
      </c>
      <c r="V47" s="12">
        <v>9.8367000000000007E-4</v>
      </c>
      <c r="W47" s="12">
        <v>5.1311E-4</v>
      </c>
      <c r="X47" s="12">
        <v>1.4967800000000001E-3</v>
      </c>
      <c r="Y47" s="12">
        <v>0.54817249999999995</v>
      </c>
      <c r="Z47" s="12">
        <v>0.59131997999999997</v>
      </c>
      <c r="AA47" s="12">
        <v>0.69904478000000003</v>
      </c>
      <c r="AB47" s="12">
        <v>0.74135757999999996</v>
      </c>
      <c r="AC47" s="12">
        <v>0.86085754000000003</v>
      </c>
      <c r="AD47" s="12">
        <v>2.3012598999999998</v>
      </c>
      <c r="AE47" s="12">
        <v>1.13949247</v>
      </c>
      <c r="AF47" s="12">
        <v>0.49090302000000002</v>
      </c>
      <c r="AG47" s="12">
        <v>1.30390454</v>
      </c>
      <c r="AH47" s="12">
        <v>3.4407523800000002</v>
      </c>
      <c r="AI47" s="12">
        <v>1.79480756</v>
      </c>
      <c r="AJ47" s="12">
        <v>5.2355599399999999</v>
      </c>
      <c r="AK47" s="79">
        <f t="shared" si="1"/>
        <v>1.4072732581301235E-3</v>
      </c>
      <c r="AL47" s="12">
        <v>3497.87203</v>
      </c>
      <c r="AM47" s="25">
        <f>MEDIAN(0.32,0.265,0.07,0.1,0.07,0.036)</f>
        <v>8.5000000000000006E-2</v>
      </c>
      <c r="AN47">
        <v>10</v>
      </c>
      <c r="AO47" s="53">
        <v>0.37870100000000001</v>
      </c>
      <c r="AP47" s="50">
        <v>0.6</v>
      </c>
      <c r="AQ47">
        <v>8</v>
      </c>
      <c r="AR47" t="s">
        <v>843</v>
      </c>
      <c r="AS47" t="s">
        <v>843</v>
      </c>
      <c r="AT47" s="4" t="s">
        <v>115</v>
      </c>
      <c r="AU47" s="4" t="s">
        <v>120</v>
      </c>
      <c r="AV47" s="4"/>
      <c r="AW47" s="4"/>
      <c r="AX47" s="4"/>
      <c r="AY47" s="4"/>
      <c r="AZ47" s="4"/>
      <c r="BA47" s="4"/>
    </row>
    <row r="48" spans="1:53" ht="68">
      <c r="A48" t="s">
        <v>25</v>
      </c>
      <c r="B48" s="66" t="s">
        <v>488</v>
      </c>
      <c r="C48" t="s">
        <v>306</v>
      </c>
      <c r="D48" t="s">
        <v>307</v>
      </c>
      <c r="F48" s="5" t="s">
        <v>107</v>
      </c>
      <c r="G48" s="5" t="s">
        <v>107</v>
      </c>
      <c r="H48" s="5">
        <v>1</v>
      </c>
      <c r="I48" s="38" t="b">
        <v>1</v>
      </c>
      <c r="J48" s="12" t="s">
        <v>150</v>
      </c>
      <c r="K48" s="18" t="s">
        <v>158</v>
      </c>
      <c r="L48" s="12" t="s">
        <v>25</v>
      </c>
      <c r="M48" s="23">
        <v>2.4199999999999999E-5</v>
      </c>
      <c r="N48" s="23">
        <v>2.83E-5</v>
      </c>
      <c r="O48" s="23">
        <v>2.9799999999999999E-5</v>
      </c>
      <c r="P48" s="23">
        <v>2.4199999999999999E-5</v>
      </c>
      <c r="Q48" s="23">
        <v>1.9599999999999999E-5</v>
      </c>
      <c r="R48" s="23">
        <v>7.3700000000000002E-5</v>
      </c>
      <c r="S48" s="23">
        <v>5.2500000000000002E-5</v>
      </c>
      <c r="T48" s="23">
        <v>2.16E-5</v>
      </c>
      <c r="U48" s="23">
        <v>6.7399999999999998E-5</v>
      </c>
      <c r="V48" s="12">
        <v>1.2611999999999999E-4</v>
      </c>
      <c r="W48" s="23">
        <v>8.8999999999999995E-5</v>
      </c>
      <c r="X48" s="12">
        <v>2.1511999999999999E-4</v>
      </c>
      <c r="Y48" s="12">
        <v>0.5668301</v>
      </c>
      <c r="Z48" s="12">
        <v>0.66427517999999997</v>
      </c>
      <c r="AA48" s="12">
        <v>0.69933036000000004</v>
      </c>
      <c r="AB48" s="12">
        <v>0.56813820999999998</v>
      </c>
      <c r="AC48" s="12">
        <v>0.4610959</v>
      </c>
      <c r="AD48" s="12">
        <v>1.72856447</v>
      </c>
      <c r="AE48" s="12">
        <v>1.2311052899999999</v>
      </c>
      <c r="AF48" s="12">
        <v>0.50646977000000004</v>
      </c>
      <c r="AG48" s="12">
        <v>1.5819344500000001</v>
      </c>
      <c r="AH48" s="12">
        <v>2.9596697600000001</v>
      </c>
      <c r="AI48" s="12">
        <v>2.0884042300000001</v>
      </c>
      <c r="AJ48" s="12">
        <v>5.0480739799999998</v>
      </c>
      <c r="AK48" s="79">
        <f t="shared" si="1"/>
        <v>1.3482676662777359E-3</v>
      </c>
      <c r="AL48" s="12">
        <v>23466.490099999999</v>
      </c>
      <c r="AM48" s="25">
        <v>7.9000000000000001E-2</v>
      </c>
      <c r="AN48">
        <v>8</v>
      </c>
      <c r="AO48" s="53">
        <v>8.3516999999999994E-2</v>
      </c>
      <c r="AP48" s="59">
        <v>0.39</v>
      </c>
      <c r="AQ48">
        <v>6</v>
      </c>
      <c r="AR48" t="s">
        <v>845</v>
      </c>
      <c r="AS48" t="s">
        <v>843</v>
      </c>
      <c r="AT48" s="4" t="s">
        <v>116</v>
      </c>
      <c r="AU48" s="4" t="s">
        <v>120</v>
      </c>
      <c r="AV48" s="4"/>
      <c r="AW48" s="4"/>
      <c r="AX48" s="4"/>
      <c r="AY48" s="4"/>
      <c r="AZ48" s="4" t="s">
        <v>395</v>
      </c>
      <c r="BA48" s="4"/>
    </row>
    <row r="49" spans="1:54" ht="17">
      <c r="A49" t="s">
        <v>45</v>
      </c>
      <c r="B49" s="66" t="s">
        <v>458</v>
      </c>
      <c r="C49" t="s">
        <v>186</v>
      </c>
      <c r="D49" t="s">
        <v>187</v>
      </c>
      <c r="F49" s="4">
        <v>0.01</v>
      </c>
      <c r="G49" s="4">
        <v>0.01</v>
      </c>
      <c r="H49" s="4">
        <v>2</v>
      </c>
      <c r="I49" s="38" t="b">
        <v>1</v>
      </c>
      <c r="J49" s="12" t="s">
        <v>150</v>
      </c>
      <c r="K49" s="18" t="s">
        <v>169</v>
      </c>
      <c r="L49" s="12" t="s">
        <v>45</v>
      </c>
      <c r="M49" s="12">
        <v>1.7117E-4</v>
      </c>
      <c r="N49" s="12">
        <v>1.8081999999999999E-4</v>
      </c>
      <c r="O49" s="23">
        <v>9.4300000000000002E-5</v>
      </c>
      <c r="P49" s="23">
        <v>9.9400000000000004E-5</v>
      </c>
      <c r="Q49" s="23">
        <v>8.9800000000000001E-5</v>
      </c>
      <c r="R49" s="12">
        <v>2.8349000000000001E-4</v>
      </c>
      <c r="S49" s="12">
        <v>3.5199E-4</v>
      </c>
      <c r="T49" s="12">
        <v>1.6762E-4</v>
      </c>
      <c r="U49" s="12">
        <v>3.7005000000000002E-4</v>
      </c>
      <c r="V49" s="12">
        <v>6.3546999999999996E-4</v>
      </c>
      <c r="W49" s="12">
        <v>5.3768000000000002E-4</v>
      </c>
      <c r="X49" s="12">
        <v>1.17315E-3</v>
      </c>
      <c r="Y49" s="12">
        <v>0.63525588</v>
      </c>
      <c r="Z49" s="12">
        <v>0.67107413000000005</v>
      </c>
      <c r="AA49" s="12">
        <v>0.34990499000000003</v>
      </c>
      <c r="AB49" s="12">
        <v>0.36893456000000002</v>
      </c>
      <c r="AC49" s="12">
        <v>0.33326844</v>
      </c>
      <c r="AD49" s="12">
        <v>1.0521079799999999</v>
      </c>
      <c r="AE49" s="12">
        <v>1.3063300099999999</v>
      </c>
      <c r="AF49" s="12">
        <v>0.62210471000000001</v>
      </c>
      <c r="AG49" s="12">
        <v>1.3733785999999999</v>
      </c>
      <c r="AH49" s="12">
        <v>2.3584379900000001</v>
      </c>
      <c r="AI49" s="12">
        <v>1.99548331</v>
      </c>
      <c r="AJ49" s="12">
        <v>4.3539212999999997</v>
      </c>
      <c r="AK49" s="79">
        <f t="shared" si="1"/>
        <v>1.1298038958742289E-3</v>
      </c>
      <c r="AL49" s="12">
        <v>3711.3172300000001</v>
      </c>
      <c r="AM49" s="25">
        <f>MEDIAN(0.001,0,0.005)</f>
        <v>1E-3</v>
      </c>
      <c r="AN49">
        <v>3</v>
      </c>
      <c r="AO49" s="53">
        <v>0.53541499999999997</v>
      </c>
      <c r="AP49" s="50">
        <v>0.68</v>
      </c>
      <c r="AQ49">
        <v>8</v>
      </c>
      <c r="AR49" t="s">
        <v>843</v>
      </c>
      <c r="AS49" t="s">
        <v>844</v>
      </c>
      <c r="AT49" s="4" t="s">
        <v>115</v>
      </c>
      <c r="AU49" s="4" t="s">
        <v>120</v>
      </c>
      <c r="AV49" s="4"/>
      <c r="AW49" s="4"/>
      <c r="AX49" s="4"/>
      <c r="AY49" s="4" t="s">
        <v>123</v>
      </c>
      <c r="AZ49" s="4"/>
      <c r="BA49" s="4"/>
    </row>
    <row r="50" spans="1:54" ht="17">
      <c r="A50" t="s">
        <v>28</v>
      </c>
      <c r="B50" s="39" t="s">
        <v>458</v>
      </c>
      <c r="C50" t="s">
        <v>214</v>
      </c>
      <c r="D50" t="s">
        <v>215</v>
      </c>
      <c r="F50" s="4">
        <v>0.71</v>
      </c>
      <c r="G50" s="4">
        <v>2.41</v>
      </c>
      <c r="H50" s="4">
        <v>2</v>
      </c>
      <c r="I50" s="38" t="b">
        <v>1</v>
      </c>
      <c r="J50" s="12" t="s">
        <v>150</v>
      </c>
      <c r="K50" s="18" t="s">
        <v>169</v>
      </c>
      <c r="L50" s="12" t="s">
        <v>28</v>
      </c>
      <c r="M50" s="23">
        <v>7.5300000000000001E-5</v>
      </c>
      <c r="N50" s="23">
        <v>7.9099999999999998E-5</v>
      </c>
      <c r="O50" s="23">
        <v>5.8900000000000002E-5</v>
      </c>
      <c r="P50" s="23">
        <v>5.9599999999999999E-5</v>
      </c>
      <c r="Q50" s="23">
        <v>5.9799999999999997E-5</v>
      </c>
      <c r="R50" s="12">
        <v>1.7825999999999999E-4</v>
      </c>
      <c r="S50" s="12">
        <v>1.5436000000000001E-4</v>
      </c>
      <c r="T50" s="23">
        <v>8.14E-5</v>
      </c>
      <c r="U50" s="12">
        <v>2.1903999999999999E-4</v>
      </c>
      <c r="V50" s="12">
        <v>3.3262E-4</v>
      </c>
      <c r="W50" s="12">
        <v>3.0045000000000001E-4</v>
      </c>
      <c r="X50" s="12">
        <v>6.3307000000000001E-4</v>
      </c>
      <c r="Y50" s="12">
        <v>0.50955892999999997</v>
      </c>
      <c r="Z50" s="12">
        <v>0.53553459000000003</v>
      </c>
      <c r="AA50" s="12">
        <v>0.39853923000000002</v>
      </c>
      <c r="AB50" s="12">
        <v>0.40345492999999999</v>
      </c>
      <c r="AC50" s="12">
        <v>0.40486415999999997</v>
      </c>
      <c r="AD50" s="12">
        <v>1.20685832</v>
      </c>
      <c r="AE50" s="12">
        <v>1.04509352</v>
      </c>
      <c r="AF50" s="12">
        <v>0.55122013000000003</v>
      </c>
      <c r="AG50" s="12">
        <v>1.4829486999999999</v>
      </c>
      <c r="AH50" s="12">
        <v>2.2519518399999998</v>
      </c>
      <c r="AI50" s="12">
        <v>2.0341688200000001</v>
      </c>
      <c r="AJ50" s="12">
        <v>4.2861206599999999</v>
      </c>
      <c r="AK50" s="79">
        <f t="shared" si="1"/>
        <v>1.1084656746486467E-3</v>
      </c>
      <c r="AL50" s="12">
        <v>6770.3320100000001</v>
      </c>
      <c r="AM50" s="26">
        <f>MEDIAN(0.03,0.005,0.0315)</f>
        <v>0.03</v>
      </c>
      <c r="AN50">
        <v>3.67</v>
      </c>
      <c r="AO50" s="53">
        <v>0.55498099999999995</v>
      </c>
      <c r="AP50" s="50">
        <v>0.68</v>
      </c>
      <c r="AQ50">
        <v>8</v>
      </c>
      <c r="AR50" t="s">
        <v>843</v>
      </c>
      <c r="AS50" t="s">
        <v>844</v>
      </c>
      <c r="AT50" s="1" t="s">
        <v>117</v>
      </c>
      <c r="AU50" s="1" t="s">
        <v>118</v>
      </c>
      <c r="AV50" s="1" t="s">
        <v>124</v>
      </c>
      <c r="AW50" s="1" t="s">
        <v>123</v>
      </c>
      <c r="AX50" s="1" t="s">
        <v>123</v>
      </c>
      <c r="AY50" s="1" t="s">
        <v>123</v>
      </c>
      <c r="AZ50" s="1"/>
      <c r="BA50" s="1" t="s">
        <v>124</v>
      </c>
    </row>
    <row r="51" spans="1:54" ht="32">
      <c r="A51" t="s">
        <v>32</v>
      </c>
      <c r="B51" s="39" t="s">
        <v>501</v>
      </c>
      <c r="C51" t="s">
        <v>255</v>
      </c>
      <c r="D51" t="s">
        <v>337</v>
      </c>
      <c r="F51" s="4">
        <v>7</v>
      </c>
      <c r="G51" s="4">
        <v>7.49</v>
      </c>
      <c r="H51" s="4">
        <v>2</v>
      </c>
      <c r="I51" s="38" t="b">
        <v>1</v>
      </c>
      <c r="J51" s="12" t="s">
        <v>150</v>
      </c>
      <c r="K51" s="18" t="s">
        <v>169</v>
      </c>
      <c r="L51" s="12" t="s">
        <v>32</v>
      </c>
      <c r="M51" s="12">
        <v>1.1323E-4</v>
      </c>
      <c r="N51" s="12">
        <v>1.2742E-4</v>
      </c>
      <c r="O51" s="12">
        <v>1.1712E-4</v>
      </c>
      <c r="P51" s="12">
        <v>1.1764000000000001E-4</v>
      </c>
      <c r="Q51" s="12">
        <v>1.1678E-4</v>
      </c>
      <c r="R51" s="12">
        <v>3.5154000000000001E-4</v>
      </c>
      <c r="S51" s="12">
        <v>2.4064999999999999E-4</v>
      </c>
      <c r="T51" s="12">
        <v>1.1318E-4</v>
      </c>
      <c r="U51" s="12">
        <v>3.4845999999999998E-4</v>
      </c>
      <c r="V51" s="12">
        <v>5.9219000000000003E-4</v>
      </c>
      <c r="W51" s="12">
        <v>4.6163999999999998E-4</v>
      </c>
      <c r="X51" s="12">
        <v>1.05383E-3</v>
      </c>
      <c r="Y51" s="12">
        <v>0.41784211999999998</v>
      </c>
      <c r="Z51" s="12">
        <v>0.47022607999999999</v>
      </c>
      <c r="AA51" s="12">
        <v>0.43221922000000002</v>
      </c>
      <c r="AB51" s="12">
        <v>0.43410994000000003</v>
      </c>
      <c r="AC51" s="12">
        <v>0.4309653</v>
      </c>
      <c r="AD51" s="12">
        <v>1.29729446</v>
      </c>
      <c r="AE51" s="12">
        <v>0.88806819999999997</v>
      </c>
      <c r="AF51" s="12">
        <v>0.41766794000000002</v>
      </c>
      <c r="AG51" s="12">
        <v>1.2859416800000001</v>
      </c>
      <c r="AH51" s="12">
        <v>2.18536266</v>
      </c>
      <c r="AI51" s="12">
        <v>1.7036096199999999</v>
      </c>
      <c r="AJ51" s="12">
        <v>3.8889722899999999</v>
      </c>
      <c r="AK51" s="79">
        <f t="shared" si="1"/>
        <v>9.8347511735539118E-4</v>
      </c>
      <c r="AL51" s="12">
        <v>3690.3075800000001</v>
      </c>
      <c r="AM51" s="25">
        <f>MEDIAN(0.124,0.0715,0.08,0.045,0.11015)</f>
        <v>0.08</v>
      </c>
      <c r="AN51">
        <v>7.67</v>
      </c>
      <c r="AO51" s="53">
        <v>0.15923599999999999</v>
      </c>
      <c r="AP51" s="50">
        <v>0.21</v>
      </c>
      <c r="AQ51">
        <v>5</v>
      </c>
      <c r="AR51" t="s">
        <v>844</v>
      </c>
      <c r="AS51" t="s">
        <v>844</v>
      </c>
      <c r="AT51" s="4" t="s">
        <v>115</v>
      </c>
      <c r="AU51" s="4" t="s">
        <v>118</v>
      </c>
      <c r="AV51" s="4"/>
      <c r="AW51" s="4"/>
      <c r="AX51" s="4"/>
      <c r="AY51" s="4"/>
      <c r="AZ51" s="4"/>
      <c r="BA51" s="4"/>
    </row>
    <row r="52" spans="1:54" ht="17">
      <c r="A52" t="s">
        <v>35</v>
      </c>
      <c r="B52" s="39" t="s">
        <v>458</v>
      </c>
      <c r="C52" t="s">
        <v>240</v>
      </c>
      <c r="D52" t="s">
        <v>241</v>
      </c>
      <c r="F52" s="4">
        <v>3.26</v>
      </c>
      <c r="G52" s="4">
        <v>4.6500000000000004</v>
      </c>
      <c r="H52" s="4">
        <v>2</v>
      </c>
      <c r="I52" s="38" t="b">
        <v>1</v>
      </c>
      <c r="J52" s="12" t="s">
        <v>150</v>
      </c>
      <c r="K52" s="18" t="s">
        <v>169</v>
      </c>
      <c r="L52" s="12" t="s">
        <v>35</v>
      </c>
      <c r="M52" s="12">
        <v>2.2227E-4</v>
      </c>
      <c r="N52" s="12">
        <v>2.3785000000000001E-4</v>
      </c>
      <c r="O52" s="12">
        <v>2.0845999999999999E-4</v>
      </c>
      <c r="P52" s="12">
        <v>2.0740999999999999E-4</v>
      </c>
      <c r="Q52" s="12">
        <v>2.0143E-4</v>
      </c>
      <c r="R52" s="12">
        <v>6.1729999999999999E-4</v>
      </c>
      <c r="S52" s="12">
        <v>4.6012000000000001E-4</v>
      </c>
      <c r="T52" s="12">
        <v>1.8804999999999999E-4</v>
      </c>
      <c r="U52" s="12">
        <v>5.1033999999999997E-4</v>
      </c>
      <c r="V52" s="12">
        <v>1.0774199999999999E-3</v>
      </c>
      <c r="W52" s="12">
        <v>6.9839000000000001E-4</v>
      </c>
      <c r="X52" s="12">
        <v>1.7758100000000001E-3</v>
      </c>
      <c r="Y52" s="12">
        <v>0.46986700999999997</v>
      </c>
      <c r="Z52" s="12">
        <v>0.50279412000000001</v>
      </c>
      <c r="AA52" s="12">
        <v>0.44066590999999999</v>
      </c>
      <c r="AB52" s="12">
        <v>0.43844812999999999</v>
      </c>
      <c r="AC52" s="12">
        <v>0.42581269999999999</v>
      </c>
      <c r="AD52" s="12">
        <v>1.30492674</v>
      </c>
      <c r="AE52" s="12">
        <v>0.97266112999999998</v>
      </c>
      <c r="AF52" s="12">
        <v>0.39751732000000001</v>
      </c>
      <c r="AG52" s="12">
        <v>1.07883068</v>
      </c>
      <c r="AH52" s="12">
        <v>2.2775878700000001</v>
      </c>
      <c r="AI52" s="12">
        <v>1.4763479900000001</v>
      </c>
      <c r="AJ52" s="12">
        <v>3.7539358699999998</v>
      </c>
      <c r="AK52" s="79">
        <f t="shared" si="1"/>
        <v>9.4097644767512489E-4</v>
      </c>
      <c r="AL52" s="12">
        <v>2113.9338699999998</v>
      </c>
      <c r="AM52" s="26">
        <f>MEDIAN(0.03,0.005,0.0315)</f>
        <v>0.03</v>
      </c>
      <c r="AN52">
        <v>3</v>
      </c>
      <c r="AO52" s="53">
        <v>0.58317399999999997</v>
      </c>
      <c r="AP52" s="50">
        <v>0.68</v>
      </c>
      <c r="AQ52">
        <v>8</v>
      </c>
      <c r="AR52" t="s">
        <v>843</v>
      </c>
      <c r="AS52" t="s">
        <v>844</v>
      </c>
      <c r="AT52" s="4" t="s">
        <v>115</v>
      </c>
      <c r="AU52" s="4" t="s">
        <v>120</v>
      </c>
      <c r="AV52" s="4"/>
      <c r="AW52" s="4"/>
      <c r="AX52" s="4"/>
      <c r="AY52" s="4"/>
      <c r="AZ52" s="4"/>
      <c r="BA52" s="4"/>
    </row>
    <row r="53" spans="1:54" ht="17">
      <c r="A53" t="s">
        <v>15</v>
      </c>
      <c r="B53" s="67" t="s">
        <v>603</v>
      </c>
      <c r="C53" t="s">
        <v>279</v>
      </c>
      <c r="D53" t="s">
        <v>280</v>
      </c>
      <c r="F53" s="3">
        <v>29.44</v>
      </c>
      <c r="G53" s="3">
        <v>35.200000000000003</v>
      </c>
      <c r="H53" s="3">
        <v>3</v>
      </c>
      <c r="I53" s="38" t="b">
        <v>0</v>
      </c>
      <c r="J53" s="12" t="s">
        <v>150</v>
      </c>
      <c r="K53" s="18" t="s">
        <v>169</v>
      </c>
      <c r="L53" s="12" t="s">
        <v>15</v>
      </c>
      <c r="M53" s="12">
        <v>1.6652E-4</v>
      </c>
      <c r="N53" s="12">
        <v>1.6331000000000001E-4</v>
      </c>
      <c r="O53" s="12">
        <v>3.6675E-4</v>
      </c>
      <c r="P53" s="12">
        <v>3.8999E-4</v>
      </c>
      <c r="Q53" s="12">
        <v>4.6579E-4</v>
      </c>
      <c r="R53" s="12">
        <v>1.2225199999999999E-3</v>
      </c>
      <c r="S53" s="12">
        <v>3.2982999999999998E-4</v>
      </c>
      <c r="T53" s="12">
        <v>2.6214000000000001E-4</v>
      </c>
      <c r="U53" s="12">
        <v>4.1804E-4</v>
      </c>
      <c r="V53" s="12">
        <v>1.5523500000000001E-3</v>
      </c>
      <c r="W53" s="12">
        <v>6.8017999999999996E-4</v>
      </c>
      <c r="X53" s="12">
        <v>2.2325299999999999E-3</v>
      </c>
      <c r="Y53" s="12">
        <v>0.27995746999999999</v>
      </c>
      <c r="Z53" s="12">
        <v>0.27456093999999998</v>
      </c>
      <c r="AA53" s="12">
        <v>0.61658974</v>
      </c>
      <c r="AB53" s="12">
        <v>0.65566106000000002</v>
      </c>
      <c r="AC53" s="12">
        <v>0.78310882000000004</v>
      </c>
      <c r="AD53" s="12">
        <v>2.0553596199999999</v>
      </c>
      <c r="AE53" s="12">
        <v>0.55451841000000002</v>
      </c>
      <c r="AF53" s="12">
        <v>0.44072903000000002</v>
      </c>
      <c r="AG53" s="12">
        <v>0.70282268999999997</v>
      </c>
      <c r="AH53" s="12">
        <v>2.60987803</v>
      </c>
      <c r="AI53" s="12">
        <v>1.14355172</v>
      </c>
      <c r="AJ53" s="12">
        <v>3.75342975</v>
      </c>
      <c r="AK53" s="79">
        <f t="shared" si="1"/>
        <v>9.4081716156032289E-4</v>
      </c>
      <c r="AL53" s="12">
        <v>1681.24316</v>
      </c>
      <c r="AM53" s="25">
        <f>MEDIAN(0.05,0.125,0.05,0.05,0.0715,0.06075,0.13)</f>
        <v>6.0749999999999998E-2</v>
      </c>
      <c r="AN53">
        <v>3.33</v>
      </c>
      <c r="AO53" s="53">
        <v>0.47608099999999998</v>
      </c>
      <c r="AP53" s="50">
        <v>0.81</v>
      </c>
      <c r="AQ53">
        <v>9</v>
      </c>
      <c r="AR53" t="s">
        <v>843</v>
      </c>
      <c r="AS53" t="s">
        <v>844</v>
      </c>
      <c r="AT53" s="4" t="s">
        <v>115</v>
      </c>
      <c r="AU53" s="4" t="s">
        <v>120</v>
      </c>
      <c r="AV53" s="4"/>
      <c r="AW53" s="4"/>
      <c r="AX53" s="4"/>
      <c r="AY53" s="4"/>
      <c r="AZ53" s="4"/>
      <c r="BA53" s="4"/>
    </row>
    <row r="54" spans="1:54" ht="32">
      <c r="A54" t="s">
        <v>20</v>
      </c>
      <c r="B54" s="39" t="s">
        <v>501</v>
      </c>
      <c r="C54" t="s">
        <v>235</v>
      </c>
      <c r="D54" t="s">
        <v>336</v>
      </c>
      <c r="F54" s="4">
        <v>2.46</v>
      </c>
      <c r="G54" s="4">
        <v>2.65</v>
      </c>
      <c r="H54" s="4">
        <v>2</v>
      </c>
      <c r="I54" s="38" t="b">
        <v>1</v>
      </c>
      <c r="J54" s="12" t="s">
        <v>150</v>
      </c>
      <c r="K54" s="18" t="s">
        <v>169</v>
      </c>
      <c r="L54" s="12" t="s">
        <v>20</v>
      </c>
      <c r="M54" s="12">
        <v>1.2787000000000001E-4</v>
      </c>
      <c r="N54" s="12">
        <v>1.3957999999999999E-4</v>
      </c>
      <c r="O54" s="12">
        <v>1.2328999999999999E-4</v>
      </c>
      <c r="P54" s="12">
        <v>1.2567000000000001E-4</v>
      </c>
      <c r="Q54" s="12">
        <v>1.2635000000000001E-4</v>
      </c>
      <c r="R54" s="12">
        <v>3.7532E-4</v>
      </c>
      <c r="S54" s="12">
        <v>2.6745000000000002E-4</v>
      </c>
      <c r="T54" s="12">
        <v>1.0656E-4</v>
      </c>
      <c r="U54" s="12">
        <v>3.3584000000000001E-4</v>
      </c>
      <c r="V54" s="12">
        <v>6.4276999999999997E-4</v>
      </c>
      <c r="W54" s="12">
        <v>4.4240000000000002E-4</v>
      </c>
      <c r="X54" s="12">
        <v>1.0851599999999999E-3</v>
      </c>
      <c r="Y54" s="12">
        <v>0.40691093</v>
      </c>
      <c r="Z54" s="12">
        <v>0.44415753000000002</v>
      </c>
      <c r="AA54" s="12">
        <v>0.39234089</v>
      </c>
      <c r="AB54" s="12">
        <v>0.39989349000000002</v>
      </c>
      <c r="AC54" s="12">
        <v>0.40207169999999998</v>
      </c>
      <c r="AD54" s="12">
        <v>1.19430608</v>
      </c>
      <c r="AE54" s="12">
        <v>0.85106846000000003</v>
      </c>
      <c r="AF54" s="12">
        <v>0.33907615000000002</v>
      </c>
      <c r="AG54" s="12">
        <v>1.06869547</v>
      </c>
      <c r="AH54" s="12">
        <v>2.0453745400000001</v>
      </c>
      <c r="AI54" s="12">
        <v>1.4077716199999999</v>
      </c>
      <c r="AJ54" s="12">
        <v>3.4531461600000002</v>
      </c>
      <c r="AK54" s="79">
        <f t="shared" si="1"/>
        <v>8.4631189326444785E-4</v>
      </c>
      <c r="AL54" s="12">
        <v>3182.13987</v>
      </c>
      <c r="AM54" s="27">
        <f>MEDIAN(0.124,0.0715,0.08,0.045,0.11015)</f>
        <v>0.08</v>
      </c>
      <c r="AN54">
        <v>8.33</v>
      </c>
      <c r="AO54" s="53">
        <v>0.15375</v>
      </c>
      <c r="AP54" s="50">
        <v>0.21</v>
      </c>
      <c r="AQ54">
        <v>5</v>
      </c>
      <c r="AR54" t="s">
        <v>844</v>
      </c>
      <c r="AS54" t="s">
        <v>844</v>
      </c>
      <c r="AT54" s="4" t="s">
        <v>115</v>
      </c>
      <c r="AU54" s="4" t="s">
        <v>121</v>
      </c>
      <c r="AV54" s="4"/>
      <c r="AW54" s="4"/>
      <c r="AX54" s="4"/>
      <c r="AY54" s="4"/>
      <c r="AZ54" s="4"/>
      <c r="BA54" s="4"/>
    </row>
    <row r="55" spans="1:54" ht="32">
      <c r="A55" t="s">
        <v>8</v>
      </c>
      <c r="B55" s="39" t="s">
        <v>501</v>
      </c>
      <c r="C55" t="s">
        <v>295</v>
      </c>
      <c r="D55" s="21" t="s">
        <v>329</v>
      </c>
      <c r="E55" s="21" t="s">
        <v>364</v>
      </c>
      <c r="F55" s="2">
        <v>67.11</v>
      </c>
      <c r="G55" s="2">
        <v>71.010000000000005</v>
      </c>
      <c r="H55" s="2">
        <v>4</v>
      </c>
      <c r="I55" s="38" t="b">
        <v>1</v>
      </c>
      <c r="J55" s="12" t="s">
        <v>150</v>
      </c>
      <c r="K55" s="18" t="s">
        <v>169</v>
      </c>
      <c r="L55" s="12" t="s">
        <v>8</v>
      </c>
      <c r="M55" s="23">
        <v>7.1600000000000006E-5</v>
      </c>
      <c r="N55" s="23">
        <v>8.9300000000000002E-5</v>
      </c>
      <c r="O55" s="23">
        <v>9.8499999999999995E-5</v>
      </c>
      <c r="P55" s="12">
        <v>1.0857E-4</v>
      </c>
      <c r="Q55" s="12">
        <v>1.1535999999999999E-4</v>
      </c>
      <c r="R55" s="12">
        <v>3.2238999999999998E-4</v>
      </c>
      <c r="S55" s="12">
        <v>1.6089000000000001E-4</v>
      </c>
      <c r="T55" s="23">
        <v>6.5400000000000004E-5</v>
      </c>
      <c r="U55" s="12">
        <v>1.7681000000000001E-4</v>
      </c>
      <c r="V55" s="12">
        <v>4.8327999999999999E-4</v>
      </c>
      <c r="W55" s="12">
        <v>2.4216999999999999E-4</v>
      </c>
      <c r="X55" s="12">
        <v>7.2544999999999999E-4</v>
      </c>
      <c r="Y55" s="12">
        <v>0.32765499999999997</v>
      </c>
      <c r="Z55" s="12">
        <v>0.40829610999999999</v>
      </c>
      <c r="AA55" s="12">
        <v>0.45038244</v>
      </c>
      <c r="AB55" s="12">
        <v>0.49660323000000001</v>
      </c>
      <c r="AC55" s="12">
        <v>0.52766557999999997</v>
      </c>
      <c r="AD55" s="12">
        <v>1.4746512599999999</v>
      </c>
      <c r="AE55" s="12">
        <v>0.73595111999999996</v>
      </c>
      <c r="AF55" s="12">
        <v>0.29898787999999998</v>
      </c>
      <c r="AG55" s="12">
        <v>0.80876555999999999</v>
      </c>
      <c r="AH55" s="12">
        <v>2.2106023800000001</v>
      </c>
      <c r="AI55" s="12">
        <v>1.10775343</v>
      </c>
      <c r="AJ55" s="12">
        <v>3.3183558099999999</v>
      </c>
      <c r="AK55" s="79">
        <f t="shared" si="1"/>
        <v>8.0389066674839036E-4</v>
      </c>
      <c r="AL55" s="12">
        <v>4574.1875799999998</v>
      </c>
      <c r="AM55" s="25">
        <f>MEDIAN(0.124,0.0715,0.08,0.045,0.11015)</f>
        <v>0.08</v>
      </c>
      <c r="AN55">
        <v>7.67</v>
      </c>
      <c r="AO55" s="53">
        <v>0.123672</v>
      </c>
      <c r="AP55" s="50">
        <v>0.21</v>
      </c>
      <c r="AQ55">
        <v>5</v>
      </c>
      <c r="AR55" t="s">
        <v>844</v>
      </c>
      <c r="AS55" t="s">
        <v>844</v>
      </c>
      <c r="AT55" s="4" t="s">
        <v>115</v>
      </c>
      <c r="AU55" s="4" t="s">
        <v>118</v>
      </c>
      <c r="AV55" s="4"/>
      <c r="AW55" s="4"/>
      <c r="AX55" s="4"/>
      <c r="AY55" s="4"/>
      <c r="AZ55" s="4"/>
      <c r="BA55" s="4"/>
    </row>
    <row r="56" spans="1:54" ht="48">
      <c r="A56" t="s">
        <v>17</v>
      </c>
      <c r="B56" s="39" t="s">
        <v>500</v>
      </c>
      <c r="C56" t="s">
        <v>183</v>
      </c>
      <c r="D56" t="s">
        <v>184</v>
      </c>
      <c r="F56" s="3">
        <v>0</v>
      </c>
      <c r="G56" s="3">
        <v>59.34</v>
      </c>
      <c r="H56" s="3">
        <v>3</v>
      </c>
      <c r="I56" s="38" t="b">
        <v>0</v>
      </c>
      <c r="J56" s="12" t="s">
        <v>150</v>
      </c>
      <c r="K56" s="18" t="s">
        <v>169</v>
      </c>
      <c r="L56" s="12" t="s">
        <v>17</v>
      </c>
      <c r="M56" s="23">
        <v>1.5500000000000001E-5</v>
      </c>
      <c r="N56" s="23">
        <v>1.7200000000000001E-5</v>
      </c>
      <c r="O56" s="23">
        <v>2.1100000000000001E-5</v>
      </c>
      <c r="P56" s="23">
        <v>2.0000000000000002E-5</v>
      </c>
      <c r="Q56" s="23">
        <v>1.8899999999999999E-5</v>
      </c>
      <c r="R56" s="23">
        <v>5.9899999999999999E-5</v>
      </c>
      <c r="S56" s="23">
        <v>3.26E-5</v>
      </c>
      <c r="T56" s="23">
        <v>1.4100000000000001E-5</v>
      </c>
      <c r="U56" s="23">
        <v>4.18E-5</v>
      </c>
      <c r="V56" s="23">
        <v>9.2499999999999999E-5</v>
      </c>
      <c r="W56" s="23">
        <v>5.5899999999999997E-5</v>
      </c>
      <c r="X56" s="12">
        <v>1.4846E-4</v>
      </c>
      <c r="Y56" s="12">
        <v>0.34530475999999999</v>
      </c>
      <c r="Z56" s="12">
        <v>0.38375134</v>
      </c>
      <c r="AA56" s="12">
        <v>0.47046191999999998</v>
      </c>
      <c r="AB56" s="12">
        <v>0.44646806999999999</v>
      </c>
      <c r="AC56" s="12">
        <v>0.42169997999999997</v>
      </c>
      <c r="AD56" s="12">
        <v>1.33862996</v>
      </c>
      <c r="AE56" s="12">
        <v>0.72905609999999998</v>
      </c>
      <c r="AF56" s="12">
        <v>0.31537823999999998</v>
      </c>
      <c r="AG56" s="12">
        <v>0.93420932999999995</v>
      </c>
      <c r="AH56" s="12">
        <v>2.0676860600000002</v>
      </c>
      <c r="AI56" s="12">
        <v>1.2495875700000001</v>
      </c>
      <c r="AJ56" s="12">
        <v>3.3172736299999999</v>
      </c>
      <c r="AK56" s="79">
        <f t="shared" si="1"/>
        <v>8.0355008299806143E-4</v>
      </c>
      <c r="AL56" s="12">
        <v>22345.130499999999</v>
      </c>
      <c r="AM56" s="25">
        <v>3.7999999999999999E-2</v>
      </c>
      <c r="AN56">
        <v>6.33</v>
      </c>
      <c r="AO56" s="53">
        <v>0.19392200000000001</v>
      </c>
      <c r="AP56" s="50">
        <v>0.39</v>
      </c>
      <c r="AQ56">
        <v>6</v>
      </c>
      <c r="AR56" t="s">
        <v>843</v>
      </c>
      <c r="AS56" t="s">
        <v>843</v>
      </c>
      <c r="AT56" s="1" t="s">
        <v>114</v>
      </c>
      <c r="AU56" s="1" t="s">
        <v>121</v>
      </c>
      <c r="AV56" s="1"/>
      <c r="AW56" s="1"/>
      <c r="AX56" s="1"/>
      <c r="AY56" s="1"/>
      <c r="AZ56" s="1"/>
      <c r="BA56" s="1"/>
    </row>
    <row r="57" spans="1:54" ht="32">
      <c r="A57" t="s">
        <v>14</v>
      </c>
      <c r="B57" s="39" t="s">
        <v>451</v>
      </c>
      <c r="C57" t="s">
        <v>260</v>
      </c>
      <c r="D57" t="s">
        <v>261</v>
      </c>
      <c r="F57" s="4">
        <v>7.83</v>
      </c>
      <c r="G57" s="4">
        <v>11.75</v>
      </c>
      <c r="H57" s="4">
        <v>2</v>
      </c>
      <c r="I57" s="38" t="b">
        <v>1</v>
      </c>
      <c r="J57" s="12" t="s">
        <v>150</v>
      </c>
      <c r="K57" s="18" t="s">
        <v>169</v>
      </c>
      <c r="L57" s="12" t="s">
        <v>14</v>
      </c>
      <c r="M57" s="12">
        <v>1.1352E-4</v>
      </c>
      <c r="N57" s="12">
        <v>1.2375999999999999E-4</v>
      </c>
      <c r="O57" s="12">
        <v>1.3101000000000001E-4</v>
      </c>
      <c r="P57" s="12">
        <v>1.3214999999999999E-4</v>
      </c>
      <c r="Q57" s="12">
        <v>1.3306E-4</v>
      </c>
      <c r="R57" s="12">
        <v>3.9622000000000002E-4</v>
      </c>
      <c r="S57" s="12">
        <v>2.3727000000000001E-4</v>
      </c>
      <c r="T57" s="12">
        <v>1.225E-4</v>
      </c>
      <c r="U57" s="12">
        <v>2.7831999999999998E-4</v>
      </c>
      <c r="V57" s="12">
        <v>6.3349000000000001E-4</v>
      </c>
      <c r="W57" s="12">
        <v>4.0081999999999997E-4</v>
      </c>
      <c r="X57" s="12">
        <v>1.0343100000000001E-3</v>
      </c>
      <c r="Y57" s="12">
        <v>0.23803638999999999</v>
      </c>
      <c r="Z57" s="12">
        <v>0.25950445</v>
      </c>
      <c r="AA57" s="12">
        <v>0.27472638999999999</v>
      </c>
      <c r="AB57" s="12">
        <v>0.27710708000000001</v>
      </c>
      <c r="AC57" s="12">
        <v>0.27900469</v>
      </c>
      <c r="AD57" s="12">
        <v>0.83083817000000004</v>
      </c>
      <c r="AE57" s="12">
        <v>0.49754082999999999</v>
      </c>
      <c r="AF57" s="12">
        <v>0.25686320000000001</v>
      </c>
      <c r="AG57" s="12">
        <v>0.58360966000000003</v>
      </c>
      <c r="AH57" s="12">
        <v>1.328379</v>
      </c>
      <c r="AI57" s="12">
        <v>0.84047285999999999</v>
      </c>
      <c r="AJ57" s="12">
        <v>2.1688518600000002</v>
      </c>
      <c r="AK57" s="79">
        <f t="shared" si="1"/>
        <v>4.4211871909744394E-4</v>
      </c>
      <c r="AL57" s="12">
        <v>2096.90969</v>
      </c>
      <c r="AM57" s="25">
        <f>MEDIAN(0.0775,0.5045,0.1,0.037,0.0567)</f>
        <v>7.7499999999999999E-2</v>
      </c>
      <c r="AN57">
        <v>11</v>
      </c>
      <c r="AO57" s="53">
        <v>0.48313299999999998</v>
      </c>
      <c r="AP57" s="59">
        <v>0.6</v>
      </c>
      <c r="AQ57">
        <v>8</v>
      </c>
      <c r="AR57" t="s">
        <v>843</v>
      </c>
      <c r="AS57" t="s">
        <v>843</v>
      </c>
      <c r="AT57" s="4" t="s">
        <v>115</v>
      </c>
      <c r="AU57" s="4" t="s">
        <v>121</v>
      </c>
      <c r="AV57" s="4"/>
      <c r="AW57" s="4"/>
      <c r="AX57" s="4"/>
      <c r="AY57" s="4"/>
      <c r="AZ57" s="4"/>
      <c r="BA57" s="4"/>
    </row>
    <row r="58" spans="1:54" ht="51">
      <c r="A58" t="s">
        <v>71</v>
      </c>
      <c r="B58" s="66" t="s">
        <v>458</v>
      </c>
      <c r="C58" s="12" t="s">
        <v>326</v>
      </c>
      <c r="D58" s="21" t="s">
        <v>267</v>
      </c>
      <c r="E58" s="21" t="s">
        <v>363</v>
      </c>
      <c r="F58" t="s">
        <v>107</v>
      </c>
      <c r="G58" t="s">
        <v>107</v>
      </c>
      <c r="H58" t="s">
        <v>107</v>
      </c>
      <c r="I58" s="38" t="b">
        <v>1</v>
      </c>
      <c r="J58" s="12" t="s">
        <v>150</v>
      </c>
      <c r="K58" s="18" t="s">
        <v>151</v>
      </c>
      <c r="L58" s="12" t="s">
        <v>41</v>
      </c>
      <c r="M58" s="12">
        <v>1.6865000000000001E-4</v>
      </c>
      <c r="N58" s="12">
        <v>1.8882999999999999E-4</v>
      </c>
      <c r="O58" s="12">
        <v>2.745E-4</v>
      </c>
      <c r="P58" s="12">
        <v>3.1723999999999999E-4</v>
      </c>
      <c r="Q58" s="12">
        <v>4.0004999999999999E-4</v>
      </c>
      <c r="R58" s="12">
        <v>9.9179999999999993E-4</v>
      </c>
      <c r="S58" s="12">
        <v>3.5748000000000003E-4</v>
      </c>
      <c r="T58" s="12">
        <v>1.6322E-4</v>
      </c>
      <c r="U58" s="12">
        <v>4.0959999999999998E-4</v>
      </c>
      <c r="V58" s="12">
        <v>1.34928E-3</v>
      </c>
      <c r="W58" s="12">
        <v>5.7282000000000003E-4</v>
      </c>
      <c r="X58" s="12">
        <v>1.9220999999999999E-3</v>
      </c>
      <c r="Y58" s="12">
        <v>0.17291764000000001</v>
      </c>
      <c r="Z58" s="12">
        <v>0.19359908000000001</v>
      </c>
      <c r="AA58" s="12">
        <v>0.28144299</v>
      </c>
      <c r="AB58" s="12">
        <v>0.32525831999999999</v>
      </c>
      <c r="AC58" s="12">
        <v>0.41016370000000002</v>
      </c>
      <c r="AD58" s="12">
        <v>1.0168650100000001</v>
      </c>
      <c r="AE58" s="12">
        <v>0.36651673000000001</v>
      </c>
      <c r="AF58" s="12">
        <v>0.16734516999999999</v>
      </c>
      <c r="AG58" s="12">
        <v>0.41995818000000001</v>
      </c>
      <c r="AH58" s="12">
        <v>1.3833817399999999</v>
      </c>
      <c r="AI58" s="12">
        <v>0.58730335</v>
      </c>
      <c r="AJ58" s="12">
        <v>1.9706850899999999</v>
      </c>
      <c r="AK58" s="79">
        <f t="shared" si="1"/>
        <v>3.7975166212247903E-4</v>
      </c>
      <c r="AL58" s="12">
        <v>1025.27611</v>
      </c>
      <c r="AM58" s="26">
        <f>MEDIAN(0.03,0.005,0.0315)</f>
        <v>0.03</v>
      </c>
      <c r="AN58">
        <v>3.67</v>
      </c>
      <c r="AO58" s="53">
        <v>0.53739400000000004</v>
      </c>
      <c r="AP58" s="50">
        <v>0.68</v>
      </c>
      <c r="AQ58">
        <v>9</v>
      </c>
      <c r="AR58" t="s">
        <v>843</v>
      </c>
      <c r="AS58" t="s">
        <v>844</v>
      </c>
      <c r="AT58" s="1" t="s">
        <v>117</v>
      </c>
      <c r="AU58" s="1" t="s">
        <v>118</v>
      </c>
      <c r="AV58" s="1"/>
      <c r="AW58" s="1" t="s">
        <v>124</v>
      </c>
      <c r="AX58" s="1"/>
      <c r="AY58" s="1"/>
      <c r="AZ58" s="1" t="s">
        <v>400</v>
      </c>
      <c r="BA58" s="1"/>
      <c r="BB58" t="s">
        <v>112</v>
      </c>
    </row>
    <row r="59" spans="1:54" ht="17">
      <c r="A59" t="s">
        <v>70</v>
      </c>
      <c r="B59" s="66" t="s">
        <v>458</v>
      </c>
      <c r="C59" t="s">
        <v>266</v>
      </c>
      <c r="D59" t="s">
        <v>335</v>
      </c>
      <c r="F59" s="4">
        <v>11.73</v>
      </c>
      <c r="G59" s="4">
        <v>23.33</v>
      </c>
      <c r="H59" s="4">
        <v>2</v>
      </c>
      <c r="I59" s="38" t="b">
        <v>1</v>
      </c>
      <c r="J59" s="12" t="s">
        <v>150</v>
      </c>
      <c r="K59" s="18" t="s">
        <v>169</v>
      </c>
      <c r="L59" s="12" t="s">
        <v>41</v>
      </c>
      <c r="M59" s="12">
        <v>1.6865000000000001E-4</v>
      </c>
      <c r="N59" s="12">
        <v>1.8882999999999999E-4</v>
      </c>
      <c r="O59" s="12">
        <v>2.745E-4</v>
      </c>
      <c r="P59" s="12">
        <v>3.1723999999999999E-4</v>
      </c>
      <c r="Q59" s="12">
        <v>4.0004999999999999E-4</v>
      </c>
      <c r="R59" s="12">
        <v>9.9179999999999993E-4</v>
      </c>
      <c r="S59" s="12">
        <v>3.5748000000000003E-4</v>
      </c>
      <c r="T59" s="12">
        <v>1.6322E-4</v>
      </c>
      <c r="U59" s="12">
        <v>4.0959999999999998E-4</v>
      </c>
      <c r="V59" s="12">
        <v>1.34928E-3</v>
      </c>
      <c r="W59" s="12">
        <v>5.7282000000000003E-4</v>
      </c>
      <c r="X59" s="12">
        <v>1.9220999999999999E-3</v>
      </c>
      <c r="Y59" s="12">
        <v>0.17291764000000001</v>
      </c>
      <c r="Z59" s="12">
        <v>0.19359908000000001</v>
      </c>
      <c r="AA59" s="12">
        <v>0.28144299</v>
      </c>
      <c r="AB59" s="12">
        <v>0.32525831999999999</v>
      </c>
      <c r="AC59" s="12">
        <v>0.41016370000000002</v>
      </c>
      <c r="AD59" s="12">
        <v>1.0168650100000001</v>
      </c>
      <c r="AE59" s="12">
        <v>0.36651673000000001</v>
      </c>
      <c r="AF59" s="12">
        <v>0.16734516999999999</v>
      </c>
      <c r="AG59" s="12">
        <v>0.41995818000000001</v>
      </c>
      <c r="AH59" s="12">
        <v>1.3833817399999999</v>
      </c>
      <c r="AI59" s="12">
        <v>0.58730335</v>
      </c>
      <c r="AJ59" s="12">
        <v>1.9706850899999999</v>
      </c>
      <c r="AK59" s="79">
        <f t="shared" si="1"/>
        <v>3.7975166212247903E-4</v>
      </c>
      <c r="AL59" s="12">
        <v>1025.27611</v>
      </c>
      <c r="AM59" s="28">
        <f>MEDIAN(0.03,0.005,0.0315)</f>
        <v>0.03</v>
      </c>
      <c r="AN59">
        <v>3.67</v>
      </c>
      <c r="AO59" s="42">
        <v>0.53739400000000004</v>
      </c>
      <c r="AP59" s="50">
        <v>0.68</v>
      </c>
      <c r="AQ59">
        <v>9</v>
      </c>
      <c r="AR59" t="s">
        <v>843</v>
      </c>
      <c r="AS59" t="s">
        <v>844</v>
      </c>
      <c r="AT59" s="1" t="s">
        <v>114</v>
      </c>
      <c r="AU59" s="1" t="s">
        <v>118</v>
      </c>
      <c r="AV59" s="1"/>
      <c r="AW59" s="1" t="s">
        <v>124</v>
      </c>
      <c r="AX59" s="1"/>
      <c r="AY59" s="1"/>
      <c r="AZ59" s="1" t="s">
        <v>399</v>
      </c>
      <c r="BA59" s="1"/>
      <c r="BB59" s="1"/>
    </row>
    <row r="60" spans="1:54" ht="17">
      <c r="A60" t="s">
        <v>72</v>
      </c>
      <c r="B60" s="66" t="s">
        <v>458</v>
      </c>
      <c r="C60" t="s">
        <v>840</v>
      </c>
      <c r="D60" t="s">
        <v>323</v>
      </c>
      <c r="F60" s="4" t="s">
        <v>107</v>
      </c>
      <c r="G60" s="4" t="s">
        <v>107</v>
      </c>
      <c r="H60" s="4">
        <v>2</v>
      </c>
      <c r="I60" s="38" t="b">
        <v>0</v>
      </c>
      <c r="J60" s="12" t="s">
        <v>150</v>
      </c>
      <c r="K60" s="18" t="s">
        <v>169</v>
      </c>
      <c r="L60" s="12" t="s">
        <v>41</v>
      </c>
      <c r="M60" s="12">
        <v>1.6865000000000001E-4</v>
      </c>
      <c r="N60" s="12">
        <v>1.8882999999999999E-4</v>
      </c>
      <c r="O60" s="12">
        <v>2.745E-4</v>
      </c>
      <c r="P60" s="12">
        <v>3.1723999999999999E-4</v>
      </c>
      <c r="Q60" s="12">
        <v>4.0004999999999999E-4</v>
      </c>
      <c r="R60" s="12">
        <v>9.9179999999999993E-4</v>
      </c>
      <c r="S60" s="12">
        <v>3.5748000000000003E-4</v>
      </c>
      <c r="T60" s="12">
        <v>1.6322E-4</v>
      </c>
      <c r="U60" s="12">
        <v>4.0959999999999998E-4</v>
      </c>
      <c r="V60" s="12">
        <v>1.34928E-3</v>
      </c>
      <c r="W60" s="12">
        <v>5.7282000000000003E-4</v>
      </c>
      <c r="X60" s="12">
        <v>1.9220999999999999E-3</v>
      </c>
      <c r="Y60" s="12">
        <v>0.17291764000000001</v>
      </c>
      <c r="Z60" s="12">
        <v>0.19359908000000001</v>
      </c>
      <c r="AA60" s="12">
        <v>0.28144299</v>
      </c>
      <c r="AB60" s="12">
        <v>0.32525831999999999</v>
      </c>
      <c r="AC60" s="12">
        <v>0.41016370000000002</v>
      </c>
      <c r="AD60" s="12">
        <v>1.0168650100000001</v>
      </c>
      <c r="AE60" s="12">
        <v>0.36651673000000001</v>
      </c>
      <c r="AF60" s="12">
        <v>0.16734516999999999</v>
      </c>
      <c r="AG60" s="12">
        <v>0.41995818000000001</v>
      </c>
      <c r="AH60" s="12">
        <v>1.3833817399999999</v>
      </c>
      <c r="AI60" s="12">
        <v>0.58730335</v>
      </c>
      <c r="AJ60" s="12">
        <v>1.9706850899999999</v>
      </c>
      <c r="AK60" s="79">
        <f t="shared" si="1"/>
        <v>3.7975166212247903E-4</v>
      </c>
      <c r="AL60" s="12">
        <v>1025.27611</v>
      </c>
      <c r="AM60" s="26">
        <f>MEDIAN(0.03,0.005,0.0315)</f>
        <v>0.03</v>
      </c>
      <c r="AN60">
        <v>3.67</v>
      </c>
      <c r="AO60" s="65">
        <v>0.589333</v>
      </c>
      <c r="AP60" s="50">
        <v>0.68</v>
      </c>
      <c r="AQ60">
        <v>9</v>
      </c>
      <c r="AR60" t="s">
        <v>843</v>
      </c>
      <c r="AS60" t="s">
        <v>844</v>
      </c>
      <c r="AT60" s="1" t="s">
        <v>114</v>
      </c>
      <c r="AU60" s="1" t="s">
        <v>118</v>
      </c>
      <c r="AV60" s="1"/>
      <c r="AW60" s="1"/>
      <c r="AX60" s="1"/>
      <c r="AY60" s="1"/>
      <c r="AZ60" s="1" t="s">
        <v>395</v>
      </c>
      <c r="BA60" s="1"/>
    </row>
    <row r="61" spans="1:54" ht="48">
      <c r="A61" t="s">
        <v>29</v>
      </c>
      <c r="B61" s="66" t="s">
        <v>500</v>
      </c>
      <c r="C61" t="s">
        <v>317</v>
      </c>
      <c r="D61" t="s">
        <v>338</v>
      </c>
      <c r="F61" s="4" t="s">
        <v>107</v>
      </c>
      <c r="G61" s="4" t="s">
        <v>107</v>
      </c>
      <c r="H61" s="4">
        <v>2</v>
      </c>
      <c r="I61" s="38"/>
      <c r="J61" s="12" t="s">
        <v>150</v>
      </c>
      <c r="K61" s="18" t="s">
        <v>169</v>
      </c>
      <c r="L61" s="12" t="s">
        <v>29</v>
      </c>
      <c r="M61" s="23">
        <v>3.4499999999999998E-5</v>
      </c>
      <c r="N61" s="23">
        <v>3.8899999999999997E-5</v>
      </c>
      <c r="O61" s="23">
        <v>7.5199999999999998E-5</v>
      </c>
      <c r="P61" s="23">
        <v>6.4599999999999998E-5</v>
      </c>
      <c r="Q61" s="23">
        <v>4.4299999999999999E-5</v>
      </c>
      <c r="R61" s="12">
        <v>1.8415E-4</v>
      </c>
      <c r="S61" s="23">
        <v>7.3399999999999995E-5</v>
      </c>
      <c r="T61" s="23">
        <v>2.9499999999999999E-5</v>
      </c>
      <c r="U61" s="23">
        <v>9.1199999999999994E-5</v>
      </c>
      <c r="V61" s="12">
        <v>2.5756999999999999E-4</v>
      </c>
      <c r="W61" s="12">
        <v>1.2071E-4</v>
      </c>
      <c r="X61" s="12">
        <v>3.7827999999999999E-4</v>
      </c>
      <c r="Y61" s="12">
        <v>0.15003351000000001</v>
      </c>
      <c r="Z61" s="12">
        <v>0.16886269000000001</v>
      </c>
      <c r="AA61" s="12">
        <v>0.32668765</v>
      </c>
      <c r="AB61" s="12">
        <v>0.28075180999999999</v>
      </c>
      <c r="AC61" s="12">
        <v>0.19243046999999999</v>
      </c>
      <c r="AD61" s="12">
        <v>0.79986992000000001</v>
      </c>
      <c r="AE61" s="12">
        <v>0.31889620000000002</v>
      </c>
      <c r="AF61" s="12">
        <v>0.12815647999999999</v>
      </c>
      <c r="AG61" s="12">
        <v>0.39617385999999999</v>
      </c>
      <c r="AH61" s="12">
        <v>1.1187661200000001</v>
      </c>
      <c r="AI61" s="12">
        <v>0.52433034000000001</v>
      </c>
      <c r="AJ61" s="12">
        <v>1.64309646</v>
      </c>
      <c r="AK61" s="79">
        <f t="shared" si="1"/>
        <v>2.7665295010552145E-4</v>
      </c>
      <c r="AL61" s="12">
        <v>4343.5740299999998</v>
      </c>
      <c r="AM61" s="25">
        <f>MEDIAN(0,0.0004)</f>
        <v>2.0000000000000001E-4</v>
      </c>
      <c r="AN61">
        <v>7</v>
      </c>
      <c r="AO61" s="65">
        <v>0.20560300000000001</v>
      </c>
      <c r="AP61" s="50">
        <v>0.39</v>
      </c>
      <c r="AQ61">
        <v>6</v>
      </c>
      <c r="AR61" t="s">
        <v>843</v>
      </c>
      <c r="AS61" t="s">
        <v>843</v>
      </c>
      <c r="AT61" s="4" t="s">
        <v>115</v>
      </c>
      <c r="AU61" s="4" t="s">
        <v>122</v>
      </c>
      <c r="AV61" s="4"/>
      <c r="AW61" s="4"/>
      <c r="AX61" s="4"/>
      <c r="AY61" s="4"/>
      <c r="AZ61" s="4"/>
      <c r="BA61" s="4"/>
    </row>
    <row r="62" spans="1:54" ht="17">
      <c r="A62" t="s">
        <v>2</v>
      </c>
      <c r="B62" s="66" t="s">
        <v>458</v>
      </c>
      <c r="C62" t="s">
        <v>281</v>
      </c>
      <c r="D62" t="s">
        <v>282</v>
      </c>
      <c r="F62" s="3">
        <v>33.33</v>
      </c>
      <c r="G62" s="3">
        <v>33.33</v>
      </c>
      <c r="H62" s="3">
        <v>3</v>
      </c>
      <c r="I62" s="38" t="b">
        <v>0</v>
      </c>
      <c r="J62" s="12" t="s">
        <v>150</v>
      </c>
      <c r="K62" s="18" t="s">
        <v>169</v>
      </c>
      <c r="L62" s="12" t="s">
        <v>2</v>
      </c>
      <c r="M62" s="23">
        <v>6.3800000000000006E-5</v>
      </c>
      <c r="N62" s="23">
        <v>7.2899999999999997E-5</v>
      </c>
      <c r="O62" s="23">
        <v>5.7500000000000002E-5</v>
      </c>
      <c r="P62" s="23">
        <v>5.6400000000000002E-5</v>
      </c>
      <c r="Q62" s="23">
        <v>5.4299999999999998E-5</v>
      </c>
      <c r="R62" s="12">
        <v>1.6824E-4</v>
      </c>
      <c r="S62" s="12">
        <v>1.3674E-4</v>
      </c>
      <c r="T62" s="23">
        <v>9.4300000000000002E-5</v>
      </c>
      <c r="U62" s="12">
        <v>2.0550000000000001E-4</v>
      </c>
      <c r="V62" s="12">
        <v>3.0498E-4</v>
      </c>
      <c r="W62" s="12">
        <v>2.9983000000000001E-4</v>
      </c>
      <c r="X62" s="12">
        <v>6.0481E-4</v>
      </c>
      <c r="Y62" s="12">
        <v>0.12219273</v>
      </c>
      <c r="Z62" s="12">
        <v>0.13963105000000001</v>
      </c>
      <c r="AA62" s="12">
        <v>0.11005238000000001</v>
      </c>
      <c r="AB62" s="12">
        <v>0.10808768000000001</v>
      </c>
      <c r="AC62" s="12">
        <v>0.10401281</v>
      </c>
      <c r="AD62" s="12">
        <v>0.32215285999999999</v>
      </c>
      <c r="AE62" s="12">
        <v>0.26182378000000001</v>
      </c>
      <c r="AF62" s="12">
        <v>0.18062442000000001</v>
      </c>
      <c r="AG62" s="12">
        <v>0.39348632</v>
      </c>
      <c r="AH62" s="12">
        <v>0.58397664000000005</v>
      </c>
      <c r="AI62" s="12">
        <v>0.57411073999999995</v>
      </c>
      <c r="AJ62" s="12">
        <v>1.15808738</v>
      </c>
      <c r="AK62" s="79">
        <f t="shared" si="1"/>
        <v>1.2401086523056845E-4</v>
      </c>
      <c r="AL62" s="12">
        <v>1914.80015</v>
      </c>
      <c r="AM62" s="26">
        <f>MEDIAN(0.03,0.005,0.0315)</f>
        <v>0.03</v>
      </c>
      <c r="AN62">
        <v>3.67</v>
      </c>
      <c r="AO62" s="65">
        <v>0.49441800000000002</v>
      </c>
      <c r="AP62" s="59">
        <v>0.68</v>
      </c>
      <c r="AQ62">
        <v>8</v>
      </c>
      <c r="AR62" t="s">
        <v>843</v>
      </c>
      <c r="AS62" t="s">
        <v>844</v>
      </c>
      <c r="AT62" s="4" t="s">
        <v>115</v>
      </c>
      <c r="AU62" s="4" t="s">
        <v>118</v>
      </c>
      <c r="AV62" s="4"/>
      <c r="AW62" s="4"/>
      <c r="AX62" s="4"/>
      <c r="AY62" s="4"/>
      <c r="AZ62" s="4"/>
      <c r="BA62" s="4"/>
    </row>
    <row r="63" spans="1:54" ht="17">
      <c r="A63" t="s">
        <v>39</v>
      </c>
      <c r="B63" t="s">
        <v>603</v>
      </c>
      <c r="C63" t="s">
        <v>236</v>
      </c>
      <c r="D63" t="s">
        <v>237</v>
      </c>
      <c r="F63" s="4">
        <v>2.4900000000000002</v>
      </c>
      <c r="G63" s="4">
        <v>4.2</v>
      </c>
      <c r="H63" s="4">
        <v>2</v>
      </c>
      <c r="I63" s="38" t="b">
        <v>0</v>
      </c>
      <c r="J63" s="12" t="s">
        <v>150</v>
      </c>
      <c r="K63" s="18" t="s">
        <v>169</v>
      </c>
      <c r="L63" s="12" t="s">
        <v>39</v>
      </c>
      <c r="M63" s="12">
        <v>1.1938E-4</v>
      </c>
      <c r="N63" s="12">
        <v>1.2945E-4</v>
      </c>
      <c r="O63" s="12">
        <v>1.4082999999999999E-4</v>
      </c>
      <c r="P63" s="12">
        <v>1.4069000000000001E-4</v>
      </c>
      <c r="Q63" s="12">
        <v>1.4155E-4</v>
      </c>
      <c r="R63" s="12">
        <v>4.2307E-4</v>
      </c>
      <c r="S63" s="12">
        <v>2.4883000000000001E-4</v>
      </c>
      <c r="T63" s="12">
        <v>1.3903E-4</v>
      </c>
      <c r="U63" s="12">
        <v>3.0684000000000001E-4</v>
      </c>
      <c r="V63" s="12">
        <v>6.7190000000000001E-4</v>
      </c>
      <c r="W63" s="12">
        <v>4.4586000000000002E-4</v>
      </c>
      <c r="X63" s="12">
        <v>1.11776E-3</v>
      </c>
      <c r="Y63" s="12">
        <v>8.1600939999999997E-2</v>
      </c>
      <c r="Z63" s="12">
        <v>8.8485720000000004E-2</v>
      </c>
      <c r="AA63" s="12">
        <v>9.6262109999999998E-2</v>
      </c>
      <c r="AB63" s="12">
        <v>9.6171950000000006E-2</v>
      </c>
      <c r="AC63" s="12">
        <v>9.6758739999999996E-2</v>
      </c>
      <c r="AD63" s="12">
        <v>0.28919278999999998</v>
      </c>
      <c r="AE63" s="12">
        <v>0.17008667</v>
      </c>
      <c r="AF63" s="12">
        <v>9.5032450000000004E-2</v>
      </c>
      <c r="AG63" s="12">
        <v>0.20974000000000001</v>
      </c>
      <c r="AH63" s="12">
        <v>0.45927945999999997</v>
      </c>
      <c r="AI63" s="12">
        <v>0.30477244999999997</v>
      </c>
      <c r="AJ63" s="12">
        <v>0.76405190999999995</v>
      </c>
      <c r="AK63" s="79">
        <f t="shared" si="1"/>
        <v>0</v>
      </c>
      <c r="AL63" s="12">
        <v>683.55816900000002</v>
      </c>
      <c r="AM63" s="25">
        <f>MEDIAN(0.05,0.125,0.05,0.05,0.0715,0.06075,0.13)</f>
        <v>6.0749999999999998E-2</v>
      </c>
      <c r="AN63">
        <v>5.33</v>
      </c>
      <c r="AO63" s="65">
        <v>0.56987299999999996</v>
      </c>
      <c r="AP63" s="59">
        <v>0.81</v>
      </c>
      <c r="AQ63">
        <v>9</v>
      </c>
      <c r="AR63" t="s">
        <v>843</v>
      </c>
      <c r="AS63" t="s">
        <v>844</v>
      </c>
      <c r="AT63" s="4" t="s">
        <v>115</v>
      </c>
      <c r="AU63" s="4" t="s">
        <v>118</v>
      </c>
      <c r="AV63" s="4"/>
      <c r="AW63" s="4"/>
      <c r="AX63" s="4"/>
      <c r="AY63" s="4"/>
      <c r="AZ63" s="4"/>
      <c r="BA63" s="4"/>
    </row>
    <row r="64" spans="1:54" ht="51">
      <c r="A64" t="s">
        <v>101</v>
      </c>
      <c r="B64" s="66" t="s">
        <v>458</v>
      </c>
      <c r="C64" t="s">
        <v>210</v>
      </c>
      <c r="D64" t="s">
        <v>211</v>
      </c>
      <c r="F64" s="5">
        <v>0.42</v>
      </c>
      <c r="G64" s="5">
        <v>0.83</v>
      </c>
      <c r="H64" s="5">
        <v>1</v>
      </c>
      <c r="I64" s="80" t="b">
        <v>0</v>
      </c>
      <c r="J64" s="12" t="s">
        <v>152</v>
      </c>
      <c r="K64" s="18" t="s">
        <v>166</v>
      </c>
      <c r="L64" t="s">
        <v>107</v>
      </c>
      <c r="M64" t="s">
        <v>107</v>
      </c>
      <c r="N64" t="s">
        <v>107</v>
      </c>
      <c r="O64" t="s">
        <v>107</v>
      </c>
      <c r="P64" t="s">
        <v>107</v>
      </c>
      <c r="Q64" t="s">
        <v>107</v>
      </c>
      <c r="R64" t="s">
        <v>107</v>
      </c>
      <c r="S64" t="s">
        <v>107</v>
      </c>
      <c r="T64" t="s">
        <v>107</v>
      </c>
      <c r="U64" t="s">
        <v>107</v>
      </c>
      <c r="V64" t="s">
        <v>107</v>
      </c>
      <c r="W64" t="s">
        <v>107</v>
      </c>
      <c r="X64" t="s">
        <v>107</v>
      </c>
      <c r="Y64" t="s">
        <v>107</v>
      </c>
      <c r="Z64" t="s">
        <v>107</v>
      </c>
      <c r="AA64" t="s">
        <v>107</v>
      </c>
      <c r="AB64" t="s">
        <v>107</v>
      </c>
      <c r="AC64" t="s">
        <v>107</v>
      </c>
      <c r="AD64" t="s">
        <v>107</v>
      </c>
      <c r="AE64" t="s">
        <v>107</v>
      </c>
      <c r="AF64" t="s">
        <v>107</v>
      </c>
      <c r="AG64" t="s">
        <v>107</v>
      </c>
      <c r="AH64" t="s">
        <v>107</v>
      </c>
      <c r="AI64" t="s">
        <v>107</v>
      </c>
      <c r="AJ64" t="s">
        <v>107</v>
      </c>
      <c r="AK64" s="79" t="e">
        <f t="shared" si="1"/>
        <v>#VALUE!</v>
      </c>
      <c r="AL64" t="s">
        <v>107</v>
      </c>
      <c r="AM64" s="27">
        <f>MEDIAN(0.001,0,0.005)</f>
        <v>1E-3</v>
      </c>
      <c r="AN64">
        <v>3</v>
      </c>
      <c r="AO64" s="42">
        <v>0.464667</v>
      </c>
      <c r="AP64" s="59">
        <v>0.68</v>
      </c>
      <c r="AQ64">
        <v>8</v>
      </c>
      <c r="AR64" t="s">
        <v>843</v>
      </c>
      <c r="AS64" t="s">
        <v>844</v>
      </c>
      <c r="AT64" s="4" t="s">
        <v>115</v>
      </c>
      <c r="AU64" s="4" t="s">
        <v>118</v>
      </c>
      <c r="AV64" s="4"/>
      <c r="AW64" s="4"/>
      <c r="AX64" s="4"/>
      <c r="AY64" s="4"/>
      <c r="AZ64" s="4"/>
      <c r="BA64" s="4"/>
    </row>
    <row r="65" spans="1:53" ht="51">
      <c r="A65" t="s">
        <v>102</v>
      </c>
      <c r="B65" s="39" t="s">
        <v>458</v>
      </c>
      <c r="C65" t="s">
        <v>308</v>
      </c>
      <c r="D65" t="s">
        <v>309</v>
      </c>
      <c r="F65" s="5" t="s">
        <v>107</v>
      </c>
      <c r="G65" s="5" t="s">
        <v>107</v>
      </c>
      <c r="H65" s="5">
        <v>1</v>
      </c>
      <c r="I65" s="38" t="b">
        <v>0</v>
      </c>
      <c r="J65" s="12" t="s">
        <v>152</v>
      </c>
      <c r="K65" s="18" t="s">
        <v>166</v>
      </c>
      <c r="L65" t="s">
        <v>107</v>
      </c>
      <c r="M65" t="s">
        <v>107</v>
      </c>
      <c r="N65" t="s">
        <v>107</v>
      </c>
      <c r="O65" t="s">
        <v>107</v>
      </c>
      <c r="P65" t="s">
        <v>107</v>
      </c>
      <c r="Q65" t="s">
        <v>107</v>
      </c>
      <c r="R65" t="s">
        <v>107</v>
      </c>
      <c r="S65" t="s">
        <v>107</v>
      </c>
      <c r="T65" t="s">
        <v>107</v>
      </c>
      <c r="U65" t="s">
        <v>107</v>
      </c>
      <c r="V65" t="s">
        <v>107</v>
      </c>
      <c r="W65" t="s">
        <v>107</v>
      </c>
      <c r="X65" t="s">
        <v>107</v>
      </c>
      <c r="Y65" t="s">
        <v>107</v>
      </c>
      <c r="Z65" t="s">
        <v>107</v>
      </c>
      <c r="AA65" t="s">
        <v>107</v>
      </c>
      <c r="AB65" t="s">
        <v>107</v>
      </c>
      <c r="AC65" t="s">
        <v>107</v>
      </c>
      <c r="AD65" t="s">
        <v>107</v>
      </c>
      <c r="AE65" t="s">
        <v>107</v>
      </c>
      <c r="AF65" t="s">
        <v>107</v>
      </c>
      <c r="AG65" t="s">
        <v>107</v>
      </c>
      <c r="AH65" t="s">
        <v>107</v>
      </c>
      <c r="AI65" t="s">
        <v>107</v>
      </c>
      <c r="AJ65" t="s">
        <v>107</v>
      </c>
      <c r="AK65" s="79" t="e">
        <f t="shared" si="1"/>
        <v>#VALUE!</v>
      </c>
      <c r="AL65" t="s">
        <v>107</v>
      </c>
      <c r="AM65" s="26">
        <f>MEDIAN(0.03,0.005,0.0315)</f>
        <v>0.03</v>
      </c>
      <c r="AN65">
        <v>3</v>
      </c>
      <c r="AO65" s="53">
        <v>0.64600000000000002</v>
      </c>
      <c r="AP65" s="50">
        <v>0.68</v>
      </c>
      <c r="AQ65">
        <v>7</v>
      </c>
      <c r="AR65" t="s">
        <v>843</v>
      </c>
      <c r="AS65" t="s">
        <v>844</v>
      </c>
      <c r="AT65" s="4" t="s">
        <v>115</v>
      </c>
      <c r="AU65" s="4" t="s">
        <v>118</v>
      </c>
      <c r="AV65" s="4"/>
      <c r="AW65" s="4"/>
      <c r="AX65" s="4"/>
      <c r="AY65" s="4"/>
      <c r="AZ65" s="4"/>
      <c r="BA65" s="4"/>
    </row>
    <row r="66" spans="1:53" ht="17">
      <c r="A66" t="s">
        <v>52</v>
      </c>
      <c r="B66" s="67" t="s">
        <v>605</v>
      </c>
      <c r="C66" t="s">
        <v>224</v>
      </c>
      <c r="D66" t="s">
        <v>225</v>
      </c>
      <c r="F66" s="4">
        <v>1.21</v>
      </c>
      <c r="G66" s="4">
        <v>40.85</v>
      </c>
      <c r="H66" s="4">
        <v>2</v>
      </c>
      <c r="I66" s="38" t="b">
        <v>0</v>
      </c>
      <c r="J66" s="12" t="s">
        <v>150</v>
      </c>
      <c r="K66" s="18" t="s">
        <v>169</v>
      </c>
      <c r="L66" t="s">
        <v>107</v>
      </c>
      <c r="M66" t="s">
        <v>107</v>
      </c>
      <c r="N66" t="s">
        <v>107</v>
      </c>
      <c r="O66" t="s">
        <v>107</v>
      </c>
      <c r="P66" t="s">
        <v>107</v>
      </c>
      <c r="Q66" t="s">
        <v>107</v>
      </c>
      <c r="R66" t="s">
        <v>107</v>
      </c>
      <c r="S66" t="s">
        <v>107</v>
      </c>
      <c r="T66" t="s">
        <v>107</v>
      </c>
      <c r="U66" t="s">
        <v>107</v>
      </c>
      <c r="V66" t="s">
        <v>107</v>
      </c>
      <c r="W66" t="s">
        <v>107</v>
      </c>
      <c r="X66" t="s">
        <v>107</v>
      </c>
      <c r="Y66" t="s">
        <v>107</v>
      </c>
      <c r="Z66" t="s">
        <v>107</v>
      </c>
      <c r="AA66" t="s">
        <v>107</v>
      </c>
      <c r="AB66" t="s">
        <v>107</v>
      </c>
      <c r="AC66" t="s">
        <v>107</v>
      </c>
      <c r="AD66" t="s">
        <v>107</v>
      </c>
      <c r="AE66" t="s">
        <v>107</v>
      </c>
      <c r="AF66" t="s">
        <v>107</v>
      </c>
      <c r="AG66" t="s">
        <v>107</v>
      </c>
      <c r="AH66" t="s">
        <v>107</v>
      </c>
      <c r="AI66" t="s">
        <v>107</v>
      </c>
      <c r="AJ66" t="s">
        <v>107</v>
      </c>
      <c r="AK66" s="79" t="e">
        <f t="shared" ref="AK66:AK97" si="2">(AJ66-MIN($AJ$2:$AJ$63))/(MAX($AJ$2:$AJ$63)-MIN($AJ$2:$AJ$63))</f>
        <v>#VALUE!</v>
      </c>
      <c r="AL66" t="s">
        <v>107</v>
      </c>
      <c r="AM66" s="25">
        <f>MEDIAN(0.18,0.42)</f>
        <v>0.3</v>
      </c>
      <c r="AN66">
        <v>7</v>
      </c>
      <c r="AO66" s="53">
        <v>0.41783300000000001</v>
      </c>
      <c r="AP66" s="50">
        <v>0.55000000000000004</v>
      </c>
      <c r="AQ66">
        <v>9</v>
      </c>
      <c r="AR66" t="s">
        <v>844</v>
      </c>
      <c r="AS66" t="s">
        <v>844</v>
      </c>
      <c r="AT66" s="4" t="s">
        <v>115</v>
      </c>
      <c r="AU66" s="4" t="s">
        <v>122</v>
      </c>
      <c r="AV66" s="4"/>
      <c r="AW66" s="4"/>
      <c r="AX66" s="4"/>
      <c r="AY66" s="4"/>
      <c r="AZ66" s="4" t="s">
        <v>395</v>
      </c>
      <c r="BA66" s="4"/>
    </row>
    <row r="67" spans="1:53" ht="17">
      <c r="A67" t="s">
        <v>91</v>
      </c>
      <c r="B67" s="67" t="s">
        <v>605</v>
      </c>
      <c r="C67" t="s">
        <v>222</v>
      </c>
      <c r="D67" t="s">
        <v>223</v>
      </c>
      <c r="F67" s="4">
        <v>1.06</v>
      </c>
      <c r="G67" s="4">
        <v>1.06</v>
      </c>
      <c r="H67" s="4">
        <v>2</v>
      </c>
      <c r="I67" s="38" t="b">
        <v>0</v>
      </c>
      <c r="J67" s="12" t="s">
        <v>150</v>
      </c>
      <c r="K67" s="18" t="s">
        <v>169</v>
      </c>
      <c r="L67" t="s">
        <v>107</v>
      </c>
      <c r="M67" t="s">
        <v>107</v>
      </c>
      <c r="N67" t="s">
        <v>107</v>
      </c>
      <c r="O67" t="s">
        <v>107</v>
      </c>
      <c r="P67" t="s">
        <v>107</v>
      </c>
      <c r="Q67" t="s">
        <v>107</v>
      </c>
      <c r="R67" t="s">
        <v>107</v>
      </c>
      <c r="S67" t="s">
        <v>107</v>
      </c>
      <c r="T67" t="s">
        <v>107</v>
      </c>
      <c r="U67" t="s">
        <v>107</v>
      </c>
      <c r="V67" t="s">
        <v>107</v>
      </c>
      <c r="W67" t="s">
        <v>107</v>
      </c>
      <c r="X67" t="s">
        <v>107</v>
      </c>
      <c r="Y67" t="s">
        <v>107</v>
      </c>
      <c r="Z67" t="s">
        <v>107</v>
      </c>
      <c r="AA67" t="s">
        <v>107</v>
      </c>
      <c r="AB67" t="s">
        <v>107</v>
      </c>
      <c r="AC67" t="s">
        <v>107</v>
      </c>
      <c r="AD67" t="s">
        <v>107</v>
      </c>
      <c r="AE67" t="s">
        <v>107</v>
      </c>
      <c r="AF67" t="s">
        <v>107</v>
      </c>
      <c r="AG67" t="s">
        <v>107</v>
      </c>
      <c r="AH67" t="s">
        <v>107</v>
      </c>
      <c r="AI67" t="s">
        <v>107</v>
      </c>
      <c r="AJ67" t="s">
        <v>107</v>
      </c>
      <c r="AK67" s="79" t="e">
        <f t="shared" si="2"/>
        <v>#VALUE!</v>
      </c>
      <c r="AL67" t="s">
        <v>107</v>
      </c>
      <c r="AM67" s="25">
        <f>MEDIAN(0.02,0.347,0.273)</f>
        <v>0.27300000000000002</v>
      </c>
      <c r="AN67">
        <v>7</v>
      </c>
      <c r="AO67" s="53">
        <v>0.72180999999999995</v>
      </c>
      <c r="AP67" s="50">
        <v>0.76</v>
      </c>
      <c r="AQ67">
        <v>9</v>
      </c>
      <c r="AR67" t="s">
        <v>844</v>
      </c>
      <c r="AS67" t="s">
        <v>844</v>
      </c>
      <c r="AT67" s="4" t="s">
        <v>115</v>
      </c>
      <c r="AU67" s="4" t="s">
        <v>121</v>
      </c>
      <c r="AV67" s="4"/>
      <c r="AW67" s="4"/>
      <c r="AX67" s="4"/>
      <c r="AY67" s="4"/>
      <c r="AZ67" s="4"/>
      <c r="BA67" s="4"/>
    </row>
    <row r="68" spans="1:53" ht="17">
      <c r="A68" t="s">
        <v>53</v>
      </c>
      <c r="B68" s="68" t="s">
        <v>605</v>
      </c>
      <c r="C68" t="s">
        <v>324</v>
      </c>
      <c r="D68" t="s">
        <v>325</v>
      </c>
      <c r="F68" s="5" t="s">
        <v>107</v>
      </c>
      <c r="G68" s="5" t="s">
        <v>107</v>
      </c>
      <c r="H68" s="5">
        <v>1</v>
      </c>
      <c r="I68" s="38" t="b">
        <v>0</v>
      </c>
      <c r="J68" s="12" t="s">
        <v>152</v>
      </c>
      <c r="K68" s="18" t="s">
        <v>161</v>
      </c>
      <c r="L68" t="s">
        <v>107</v>
      </c>
      <c r="M68" t="s">
        <v>107</v>
      </c>
      <c r="N68" t="s">
        <v>107</v>
      </c>
      <c r="O68" t="s">
        <v>107</v>
      </c>
      <c r="P68" t="s">
        <v>107</v>
      </c>
      <c r="Q68" t="s">
        <v>107</v>
      </c>
      <c r="R68" t="s">
        <v>107</v>
      </c>
      <c r="S68" t="s">
        <v>107</v>
      </c>
      <c r="T68" t="s">
        <v>107</v>
      </c>
      <c r="U68" t="s">
        <v>107</v>
      </c>
      <c r="V68" t="s">
        <v>107</v>
      </c>
      <c r="W68" t="s">
        <v>107</v>
      </c>
      <c r="X68" t="s">
        <v>107</v>
      </c>
      <c r="Y68" t="s">
        <v>107</v>
      </c>
      <c r="Z68" t="s">
        <v>107</v>
      </c>
      <c r="AA68" t="s">
        <v>107</v>
      </c>
      <c r="AB68" t="s">
        <v>107</v>
      </c>
      <c r="AC68" t="s">
        <v>107</v>
      </c>
      <c r="AD68" t="s">
        <v>107</v>
      </c>
      <c r="AE68" t="s">
        <v>107</v>
      </c>
      <c r="AF68" t="s">
        <v>107</v>
      </c>
      <c r="AG68" t="s">
        <v>107</v>
      </c>
      <c r="AH68" t="s">
        <v>107</v>
      </c>
      <c r="AI68" t="s">
        <v>107</v>
      </c>
      <c r="AJ68" t="s">
        <v>107</v>
      </c>
      <c r="AK68" s="79" t="e">
        <f t="shared" si="2"/>
        <v>#VALUE!</v>
      </c>
      <c r="AL68" t="s">
        <v>107</v>
      </c>
      <c r="AM68" s="25">
        <f>MEDIAN(0.02,0.347,0.273)</f>
        <v>0.27300000000000002</v>
      </c>
      <c r="AN68">
        <v>8</v>
      </c>
      <c r="AO68" s="53">
        <v>0.28983300000000001</v>
      </c>
      <c r="AP68" s="50">
        <v>0.37</v>
      </c>
      <c r="AQ68">
        <v>5</v>
      </c>
      <c r="AR68" t="s">
        <v>844</v>
      </c>
      <c r="AS68" t="s">
        <v>844</v>
      </c>
      <c r="AT68" s="4" t="s">
        <v>115</v>
      </c>
      <c r="AU68" s="4" t="s">
        <v>122</v>
      </c>
      <c r="AV68" s="4"/>
      <c r="AW68" s="4"/>
      <c r="AX68" s="4"/>
      <c r="AY68" s="4"/>
      <c r="AZ68" s="4"/>
      <c r="BA68" s="4"/>
    </row>
    <row r="69" spans="1:53" ht="17">
      <c r="A69" t="s">
        <v>89</v>
      </c>
      <c r="B69" s="12" t="s">
        <v>605</v>
      </c>
      <c r="C69" t="s">
        <v>202</v>
      </c>
      <c r="D69" t="s">
        <v>203</v>
      </c>
      <c r="F69" s="5">
        <v>0.23</v>
      </c>
      <c r="G69" s="5">
        <v>1.07</v>
      </c>
      <c r="H69" s="5">
        <v>1</v>
      </c>
      <c r="I69" s="38" t="b">
        <v>0</v>
      </c>
      <c r="J69" s="12" t="s">
        <v>152</v>
      </c>
      <c r="K69" s="18" t="s">
        <v>161</v>
      </c>
      <c r="L69" t="s">
        <v>107</v>
      </c>
      <c r="M69" t="s">
        <v>107</v>
      </c>
      <c r="N69" t="s">
        <v>107</v>
      </c>
      <c r="O69" t="s">
        <v>107</v>
      </c>
      <c r="P69" t="s">
        <v>107</v>
      </c>
      <c r="Q69" t="s">
        <v>107</v>
      </c>
      <c r="R69" t="s">
        <v>107</v>
      </c>
      <c r="S69" t="s">
        <v>107</v>
      </c>
      <c r="T69" t="s">
        <v>107</v>
      </c>
      <c r="U69" t="s">
        <v>107</v>
      </c>
      <c r="V69" t="s">
        <v>107</v>
      </c>
      <c r="W69" t="s">
        <v>107</v>
      </c>
      <c r="X69" t="s">
        <v>107</v>
      </c>
      <c r="Y69" t="s">
        <v>107</v>
      </c>
      <c r="Z69" t="s">
        <v>107</v>
      </c>
      <c r="AA69" t="s">
        <v>107</v>
      </c>
      <c r="AB69" t="s">
        <v>107</v>
      </c>
      <c r="AC69" t="s">
        <v>107</v>
      </c>
      <c r="AD69" t="s">
        <v>107</v>
      </c>
      <c r="AE69" t="s">
        <v>107</v>
      </c>
      <c r="AF69" t="s">
        <v>107</v>
      </c>
      <c r="AG69" t="s">
        <v>107</v>
      </c>
      <c r="AH69" t="s">
        <v>107</v>
      </c>
      <c r="AI69" t="s">
        <v>107</v>
      </c>
      <c r="AJ69" t="s">
        <v>107</v>
      </c>
      <c r="AK69" s="79" t="e">
        <f t="shared" si="2"/>
        <v>#VALUE!</v>
      </c>
      <c r="AL69" t="s">
        <v>107</v>
      </c>
      <c r="AM69" s="25">
        <f>MEDIAN(0.02,0.347,0.273)</f>
        <v>0.27300000000000002</v>
      </c>
      <c r="AN69">
        <v>8</v>
      </c>
      <c r="AO69" s="53">
        <v>0.28983300000000001</v>
      </c>
      <c r="AP69" s="50">
        <v>0.37</v>
      </c>
      <c r="AQ69">
        <v>5</v>
      </c>
      <c r="AR69" t="s">
        <v>844</v>
      </c>
      <c r="AS69" t="s">
        <v>844</v>
      </c>
      <c r="AT69" s="4" t="s">
        <v>115</v>
      </c>
      <c r="AU69" s="4" t="s">
        <v>120</v>
      </c>
      <c r="AV69" s="4"/>
      <c r="AW69" s="4"/>
      <c r="AX69" s="4"/>
      <c r="AY69" s="4"/>
      <c r="AZ69" s="4"/>
      <c r="BA69" s="4"/>
    </row>
    <row r="70" spans="1:53" ht="17">
      <c r="A70" t="s">
        <v>92</v>
      </c>
      <c r="B70" s="12" t="s">
        <v>605</v>
      </c>
      <c r="C70" t="s">
        <v>198</v>
      </c>
      <c r="D70" t="s">
        <v>199</v>
      </c>
      <c r="F70" s="5">
        <v>0.16</v>
      </c>
      <c r="G70" s="5">
        <v>1.61</v>
      </c>
      <c r="H70" s="5">
        <v>1</v>
      </c>
      <c r="I70" s="38" t="b">
        <v>0</v>
      </c>
      <c r="J70" s="12" t="s">
        <v>152</v>
      </c>
      <c r="K70" s="18" t="s">
        <v>161</v>
      </c>
      <c r="L70" t="s">
        <v>107</v>
      </c>
      <c r="M70" t="s">
        <v>107</v>
      </c>
      <c r="N70" t="s">
        <v>107</v>
      </c>
      <c r="O70" t="s">
        <v>107</v>
      </c>
      <c r="P70" t="s">
        <v>107</v>
      </c>
      <c r="Q70" t="s">
        <v>107</v>
      </c>
      <c r="R70" t="s">
        <v>107</v>
      </c>
      <c r="S70" t="s">
        <v>107</v>
      </c>
      <c r="T70" t="s">
        <v>107</v>
      </c>
      <c r="U70" t="s">
        <v>107</v>
      </c>
      <c r="V70" t="s">
        <v>107</v>
      </c>
      <c r="W70" t="s">
        <v>107</v>
      </c>
      <c r="X70" t="s">
        <v>107</v>
      </c>
      <c r="Y70" t="s">
        <v>107</v>
      </c>
      <c r="Z70" t="s">
        <v>107</v>
      </c>
      <c r="AA70" t="s">
        <v>107</v>
      </c>
      <c r="AB70" t="s">
        <v>107</v>
      </c>
      <c r="AC70" t="s">
        <v>107</v>
      </c>
      <c r="AD70" t="s">
        <v>107</v>
      </c>
      <c r="AE70" t="s">
        <v>107</v>
      </c>
      <c r="AF70" t="s">
        <v>107</v>
      </c>
      <c r="AG70" t="s">
        <v>107</v>
      </c>
      <c r="AH70" t="s">
        <v>107</v>
      </c>
      <c r="AI70" t="s">
        <v>107</v>
      </c>
      <c r="AJ70" t="s">
        <v>107</v>
      </c>
      <c r="AK70" s="79" t="e">
        <f t="shared" si="2"/>
        <v>#VALUE!</v>
      </c>
      <c r="AL70" t="s">
        <v>107</v>
      </c>
      <c r="AM70" s="25">
        <f>MEDIAN(0.04,0.1,0.02)</f>
        <v>0.04</v>
      </c>
      <c r="AN70">
        <v>6.67</v>
      </c>
      <c r="AO70" s="53">
        <v>0.33800000000000002</v>
      </c>
      <c r="AP70" s="50">
        <v>0.39</v>
      </c>
      <c r="AQ70">
        <v>9</v>
      </c>
      <c r="AR70" t="s">
        <v>844</v>
      </c>
      <c r="AS70" t="s">
        <v>844</v>
      </c>
      <c r="AT70" s="1" t="s">
        <v>114</v>
      </c>
      <c r="AU70" s="1" t="s">
        <v>118</v>
      </c>
      <c r="AV70" s="1"/>
      <c r="AW70" s="1"/>
      <c r="AX70" s="1"/>
      <c r="AY70" s="1"/>
      <c r="AZ70" s="1"/>
      <c r="BA70" s="1"/>
    </row>
    <row r="71" spans="1:53" ht="17">
      <c r="A71" t="s">
        <v>98</v>
      </c>
      <c r="B71" s="67" t="s">
        <v>605</v>
      </c>
      <c r="C71" t="s">
        <v>304</v>
      </c>
      <c r="D71" t="s">
        <v>305</v>
      </c>
      <c r="F71" s="5" t="s">
        <v>107</v>
      </c>
      <c r="G71" s="5" t="s">
        <v>107</v>
      </c>
      <c r="H71" s="5">
        <v>1</v>
      </c>
      <c r="I71" s="38" t="b">
        <v>0</v>
      </c>
      <c r="J71" s="12" t="s">
        <v>152</v>
      </c>
      <c r="K71" s="18" t="s">
        <v>164</v>
      </c>
      <c r="L71" t="s">
        <v>107</v>
      </c>
      <c r="M71" t="s">
        <v>107</v>
      </c>
      <c r="N71" t="s">
        <v>107</v>
      </c>
      <c r="O71" t="s">
        <v>107</v>
      </c>
      <c r="P71" t="s">
        <v>107</v>
      </c>
      <c r="Q71" t="s">
        <v>107</v>
      </c>
      <c r="R71" t="s">
        <v>107</v>
      </c>
      <c r="S71" t="s">
        <v>107</v>
      </c>
      <c r="T71" t="s">
        <v>107</v>
      </c>
      <c r="U71" t="s">
        <v>107</v>
      </c>
      <c r="V71" t="s">
        <v>107</v>
      </c>
      <c r="W71" t="s">
        <v>107</v>
      </c>
      <c r="X71" t="s">
        <v>107</v>
      </c>
      <c r="Y71" t="s">
        <v>107</v>
      </c>
      <c r="Z71" t="s">
        <v>107</v>
      </c>
      <c r="AA71" t="s">
        <v>107</v>
      </c>
      <c r="AB71" t="s">
        <v>107</v>
      </c>
      <c r="AC71" t="s">
        <v>107</v>
      </c>
      <c r="AD71" t="s">
        <v>107</v>
      </c>
      <c r="AE71" t="s">
        <v>107</v>
      </c>
      <c r="AF71" t="s">
        <v>107</v>
      </c>
      <c r="AG71" t="s">
        <v>107</v>
      </c>
      <c r="AH71" t="s">
        <v>107</v>
      </c>
      <c r="AI71" t="s">
        <v>107</v>
      </c>
      <c r="AJ71" t="s">
        <v>107</v>
      </c>
      <c r="AK71" s="79" t="e">
        <f t="shared" si="2"/>
        <v>#VALUE!</v>
      </c>
      <c r="AL71" t="s">
        <v>107</v>
      </c>
      <c r="AM71" s="25">
        <f>MEDIAN(0.02,0.347,0.273)</f>
        <v>0.27300000000000002</v>
      </c>
      <c r="AN71">
        <v>5.67</v>
      </c>
      <c r="AO71" s="53">
        <v>0.59517699999999996</v>
      </c>
      <c r="AP71" s="50">
        <v>0.76</v>
      </c>
      <c r="AQ71">
        <v>9</v>
      </c>
      <c r="AR71" t="s">
        <v>844</v>
      </c>
      <c r="AS71" t="s">
        <v>844</v>
      </c>
      <c r="AT71" s="1" t="s">
        <v>114</v>
      </c>
      <c r="AU71" s="1" t="s">
        <v>118</v>
      </c>
      <c r="AV71" s="1"/>
      <c r="AW71" s="1"/>
      <c r="AX71" s="1"/>
      <c r="AY71" s="1"/>
      <c r="AZ71" s="1"/>
      <c r="BA71" s="1"/>
    </row>
    <row r="72" spans="1:53" ht="32">
      <c r="A72" t="s">
        <v>90</v>
      </c>
      <c r="B72" s="39" t="s">
        <v>488</v>
      </c>
      <c r="C72" t="s">
        <v>268</v>
      </c>
      <c r="D72" t="s">
        <v>269</v>
      </c>
      <c r="F72" s="4">
        <v>12</v>
      </c>
      <c r="G72" s="4">
        <v>12</v>
      </c>
      <c r="H72" s="4">
        <v>2</v>
      </c>
      <c r="I72" s="38" t="b">
        <v>0</v>
      </c>
      <c r="J72" s="12" t="s">
        <v>150</v>
      </c>
      <c r="K72" s="18" t="s">
        <v>169</v>
      </c>
      <c r="L72" t="s">
        <v>107</v>
      </c>
      <c r="M72" t="s">
        <v>107</v>
      </c>
      <c r="N72" t="s">
        <v>107</v>
      </c>
      <c r="O72" t="s">
        <v>107</v>
      </c>
      <c r="P72" t="s">
        <v>107</v>
      </c>
      <c r="Q72" t="s">
        <v>107</v>
      </c>
      <c r="R72" t="s">
        <v>107</v>
      </c>
      <c r="S72" t="s">
        <v>107</v>
      </c>
      <c r="T72" t="s">
        <v>107</v>
      </c>
      <c r="U72" t="s">
        <v>107</v>
      </c>
      <c r="V72" t="s">
        <v>107</v>
      </c>
      <c r="W72" t="s">
        <v>107</v>
      </c>
      <c r="X72" t="s">
        <v>107</v>
      </c>
      <c r="Y72" t="s">
        <v>107</v>
      </c>
      <c r="Z72" t="s">
        <v>107</v>
      </c>
      <c r="AA72" t="s">
        <v>107</v>
      </c>
      <c r="AB72" t="s">
        <v>107</v>
      </c>
      <c r="AC72" t="s">
        <v>107</v>
      </c>
      <c r="AD72" t="s">
        <v>107</v>
      </c>
      <c r="AE72" t="s">
        <v>107</v>
      </c>
      <c r="AF72" t="s">
        <v>107</v>
      </c>
      <c r="AG72" t="s">
        <v>107</v>
      </c>
      <c r="AH72" t="s">
        <v>107</v>
      </c>
      <c r="AI72" t="s">
        <v>107</v>
      </c>
      <c r="AJ72" t="s">
        <v>107</v>
      </c>
      <c r="AK72" s="79" t="e">
        <f t="shared" si="2"/>
        <v>#VALUE!</v>
      </c>
      <c r="AL72" t="s">
        <v>107</v>
      </c>
      <c r="AM72" s="25">
        <v>7.9000000000000001E-2</v>
      </c>
      <c r="AN72">
        <v>7.33</v>
      </c>
      <c r="AO72" s="53">
        <v>0.160417</v>
      </c>
      <c r="AP72" s="50">
        <v>0.39</v>
      </c>
      <c r="AQ72">
        <v>6</v>
      </c>
      <c r="AR72" t="s">
        <v>845</v>
      </c>
      <c r="AS72" t="s">
        <v>843</v>
      </c>
      <c r="AT72" s="1" t="s">
        <v>114</v>
      </c>
      <c r="AU72" s="1" t="s">
        <v>121</v>
      </c>
      <c r="AV72" s="1" t="s">
        <v>123</v>
      </c>
      <c r="AW72" s="1"/>
      <c r="AX72" s="1" t="s">
        <v>123</v>
      </c>
      <c r="AY72" s="1"/>
      <c r="AZ72" s="1"/>
      <c r="BA72" s="1" t="s">
        <v>123</v>
      </c>
    </row>
    <row r="73" spans="1:53" ht="51">
      <c r="A73" t="s">
        <v>97</v>
      </c>
      <c r="B73" t="s">
        <v>470</v>
      </c>
      <c r="C73" t="s">
        <v>316</v>
      </c>
      <c r="D73" t="s">
        <v>370</v>
      </c>
      <c r="F73" s="5" t="s">
        <v>107</v>
      </c>
      <c r="G73" s="5" t="s">
        <v>107</v>
      </c>
      <c r="H73" s="5">
        <v>1</v>
      </c>
      <c r="I73" s="38" t="b">
        <v>0</v>
      </c>
      <c r="J73" s="12" t="s">
        <v>152</v>
      </c>
      <c r="K73" s="18" t="s">
        <v>344</v>
      </c>
      <c r="L73" t="s">
        <v>107</v>
      </c>
      <c r="M73" t="s">
        <v>107</v>
      </c>
      <c r="N73" t="s">
        <v>107</v>
      </c>
      <c r="O73" t="s">
        <v>107</v>
      </c>
      <c r="P73" t="s">
        <v>107</v>
      </c>
      <c r="Q73" t="s">
        <v>107</v>
      </c>
      <c r="R73" t="s">
        <v>107</v>
      </c>
      <c r="S73" t="s">
        <v>107</v>
      </c>
      <c r="T73" t="s">
        <v>107</v>
      </c>
      <c r="U73" t="s">
        <v>107</v>
      </c>
      <c r="V73" t="s">
        <v>107</v>
      </c>
      <c r="W73" t="s">
        <v>107</v>
      </c>
      <c r="X73" t="s">
        <v>107</v>
      </c>
      <c r="Y73" t="s">
        <v>107</v>
      </c>
      <c r="Z73" t="s">
        <v>107</v>
      </c>
      <c r="AA73" t="s">
        <v>107</v>
      </c>
      <c r="AB73" t="s">
        <v>107</v>
      </c>
      <c r="AC73" t="s">
        <v>107</v>
      </c>
      <c r="AD73" t="s">
        <v>107</v>
      </c>
      <c r="AE73" t="s">
        <v>107</v>
      </c>
      <c r="AF73" t="s">
        <v>107</v>
      </c>
      <c r="AG73" t="s">
        <v>107</v>
      </c>
      <c r="AH73" t="s">
        <v>107</v>
      </c>
      <c r="AI73" t="s">
        <v>107</v>
      </c>
      <c r="AJ73" t="s">
        <v>107</v>
      </c>
      <c r="AK73" s="79" t="e">
        <f t="shared" si="2"/>
        <v>#VALUE!</v>
      </c>
      <c r="AL73" t="s">
        <v>107</v>
      </c>
      <c r="AM73" s="25">
        <f>MEDIAN(0.0125,0.02,0.02)</f>
        <v>0.02</v>
      </c>
      <c r="AN73">
        <v>5.67</v>
      </c>
      <c r="AO73" s="53">
        <v>0.32724999999999999</v>
      </c>
      <c r="AP73" s="50">
        <v>0.39</v>
      </c>
      <c r="AQ73">
        <v>6</v>
      </c>
      <c r="AR73" t="s">
        <v>845</v>
      </c>
      <c r="AS73" t="s">
        <v>843</v>
      </c>
      <c r="AT73" s="4" t="s">
        <v>115</v>
      </c>
      <c r="AU73" s="4" t="s">
        <v>120</v>
      </c>
      <c r="AV73" s="4"/>
      <c r="AW73" s="4"/>
      <c r="AX73" s="4"/>
      <c r="AY73" s="4"/>
      <c r="AZ73" s="4" t="s">
        <v>395</v>
      </c>
      <c r="BA73" s="4"/>
    </row>
    <row r="74" spans="1:53" ht="40" customHeight="1">
      <c r="A74" t="s">
        <v>353</v>
      </c>
      <c r="B74" s="67" t="s">
        <v>470</v>
      </c>
      <c r="C74" t="s">
        <v>387</v>
      </c>
      <c r="D74" t="s">
        <v>386</v>
      </c>
      <c r="F74" t="s">
        <v>107</v>
      </c>
      <c r="G74" t="s">
        <v>107</v>
      </c>
      <c r="H74" t="s">
        <v>107</v>
      </c>
      <c r="I74" s="38" t="b">
        <v>0</v>
      </c>
      <c r="J74" s="12" t="s">
        <v>150</v>
      </c>
      <c r="K74" s="19" t="s">
        <v>426</v>
      </c>
      <c r="L74" t="s">
        <v>107</v>
      </c>
      <c r="M74" t="s">
        <v>107</v>
      </c>
      <c r="N74" t="s">
        <v>107</v>
      </c>
      <c r="O74" t="s">
        <v>107</v>
      </c>
      <c r="P74" t="s">
        <v>107</v>
      </c>
      <c r="Q74" t="s">
        <v>107</v>
      </c>
      <c r="R74" t="s">
        <v>107</v>
      </c>
      <c r="S74" t="s">
        <v>107</v>
      </c>
      <c r="T74" t="s">
        <v>107</v>
      </c>
      <c r="U74" t="s">
        <v>107</v>
      </c>
      <c r="V74" t="s">
        <v>107</v>
      </c>
      <c r="W74" t="s">
        <v>107</v>
      </c>
      <c r="X74" t="s">
        <v>107</v>
      </c>
      <c r="Y74" t="s">
        <v>107</v>
      </c>
      <c r="Z74" t="s">
        <v>107</v>
      </c>
      <c r="AA74" t="s">
        <v>107</v>
      </c>
      <c r="AB74" t="s">
        <v>107</v>
      </c>
      <c r="AC74" t="s">
        <v>107</v>
      </c>
      <c r="AD74" t="s">
        <v>107</v>
      </c>
      <c r="AE74" t="s">
        <v>107</v>
      </c>
      <c r="AF74" t="s">
        <v>107</v>
      </c>
      <c r="AG74" t="s">
        <v>107</v>
      </c>
      <c r="AH74" t="s">
        <v>107</v>
      </c>
      <c r="AI74" t="s">
        <v>107</v>
      </c>
      <c r="AJ74" t="s">
        <v>107</v>
      </c>
      <c r="AK74" s="79" t="e">
        <f t="shared" si="2"/>
        <v>#VALUE!</v>
      </c>
      <c r="AL74" t="s">
        <v>107</v>
      </c>
      <c r="AM74" s="25">
        <f>MEDIAN(0.0125,0.02,0.02)</f>
        <v>0.02</v>
      </c>
      <c r="AN74" t="s">
        <v>428</v>
      </c>
      <c r="AO74" s="53">
        <v>0.36575000000000002</v>
      </c>
      <c r="AP74" s="50">
        <v>0.39</v>
      </c>
      <c r="AQ74" t="s">
        <v>428</v>
      </c>
      <c r="AR74" t="s">
        <v>845</v>
      </c>
      <c r="AS74" t="s">
        <v>843</v>
      </c>
      <c r="AT74" s="4" t="s">
        <v>117</v>
      </c>
      <c r="AU74" s="4" t="s">
        <v>118</v>
      </c>
      <c r="AV74" s="4"/>
      <c r="AW74" s="4"/>
      <c r="AX74" s="4"/>
      <c r="AY74" s="4"/>
      <c r="AZ74" s="4"/>
      <c r="BA74" s="4"/>
    </row>
    <row r="75" spans="1:53" ht="32">
      <c r="A75" t="s">
        <v>82</v>
      </c>
      <c r="B75" s="39" t="s">
        <v>451</v>
      </c>
      <c r="C75" t="s">
        <v>238</v>
      </c>
      <c r="D75" t="s">
        <v>239</v>
      </c>
      <c r="F75" s="4">
        <v>2.96</v>
      </c>
      <c r="G75" s="4">
        <v>6.75</v>
      </c>
      <c r="H75" s="4">
        <v>2</v>
      </c>
      <c r="I75" s="38" t="b">
        <v>1</v>
      </c>
      <c r="J75" s="12" t="s">
        <v>150</v>
      </c>
      <c r="K75" s="18" t="s">
        <v>169</v>
      </c>
      <c r="L75" t="s">
        <v>107</v>
      </c>
      <c r="M75" t="s">
        <v>107</v>
      </c>
      <c r="N75" t="s">
        <v>107</v>
      </c>
      <c r="O75" t="s">
        <v>107</v>
      </c>
      <c r="P75" t="s">
        <v>107</v>
      </c>
      <c r="Q75" t="s">
        <v>107</v>
      </c>
      <c r="R75" t="s">
        <v>107</v>
      </c>
      <c r="S75" t="s">
        <v>107</v>
      </c>
      <c r="T75" t="s">
        <v>107</v>
      </c>
      <c r="U75" t="s">
        <v>107</v>
      </c>
      <c r="V75" t="s">
        <v>107</v>
      </c>
      <c r="W75" t="s">
        <v>107</v>
      </c>
      <c r="X75" t="s">
        <v>107</v>
      </c>
      <c r="Y75" t="s">
        <v>107</v>
      </c>
      <c r="Z75" t="s">
        <v>107</v>
      </c>
      <c r="AA75" t="s">
        <v>107</v>
      </c>
      <c r="AB75" t="s">
        <v>107</v>
      </c>
      <c r="AC75" t="s">
        <v>107</v>
      </c>
      <c r="AD75" t="s">
        <v>107</v>
      </c>
      <c r="AE75" t="s">
        <v>107</v>
      </c>
      <c r="AF75" t="s">
        <v>107</v>
      </c>
      <c r="AG75" t="s">
        <v>107</v>
      </c>
      <c r="AH75" t="s">
        <v>107</v>
      </c>
      <c r="AI75" t="s">
        <v>107</v>
      </c>
      <c r="AJ75" t="s">
        <v>107</v>
      </c>
      <c r="AK75" s="79" t="e">
        <f t="shared" si="2"/>
        <v>#VALUE!</v>
      </c>
      <c r="AL75" t="s">
        <v>107</v>
      </c>
      <c r="AM75" s="25">
        <f>MEDIAN(0.0775,0.5045,0.1,0.037,0.0567)</f>
        <v>7.7499999999999999E-2</v>
      </c>
      <c r="AN75">
        <v>11</v>
      </c>
      <c r="AO75" s="53">
        <v>0.46902100000000002</v>
      </c>
      <c r="AP75" s="50">
        <v>0.6</v>
      </c>
      <c r="AQ75">
        <v>8</v>
      </c>
      <c r="AR75" t="s">
        <v>843</v>
      </c>
      <c r="AS75" t="s">
        <v>843</v>
      </c>
      <c r="AT75" s="4" t="s">
        <v>115</v>
      </c>
      <c r="AU75" s="4" t="s">
        <v>121</v>
      </c>
      <c r="AV75" s="4"/>
      <c r="AW75" s="4"/>
      <c r="AX75" s="4"/>
      <c r="AY75" s="4"/>
      <c r="AZ75" s="4"/>
      <c r="BA75" s="4"/>
    </row>
    <row r="76" spans="1:53" ht="32">
      <c r="A76" t="s">
        <v>84</v>
      </c>
      <c r="B76" s="39" t="s">
        <v>451</v>
      </c>
      <c r="C76" t="s">
        <v>206</v>
      </c>
      <c r="D76" t="s">
        <v>207</v>
      </c>
      <c r="F76" s="4">
        <v>0.38</v>
      </c>
      <c r="G76" s="4">
        <v>1.92</v>
      </c>
      <c r="H76" s="4">
        <v>2</v>
      </c>
      <c r="I76" s="38" t="b">
        <v>0</v>
      </c>
      <c r="J76" s="12" t="s">
        <v>150</v>
      </c>
      <c r="K76" s="18" t="s">
        <v>169</v>
      </c>
      <c r="L76" t="s">
        <v>107</v>
      </c>
      <c r="M76" t="s">
        <v>107</v>
      </c>
      <c r="N76" t="s">
        <v>107</v>
      </c>
      <c r="O76" t="s">
        <v>107</v>
      </c>
      <c r="P76" t="s">
        <v>107</v>
      </c>
      <c r="Q76" t="s">
        <v>107</v>
      </c>
      <c r="R76" t="s">
        <v>107</v>
      </c>
      <c r="S76" t="s">
        <v>107</v>
      </c>
      <c r="T76" t="s">
        <v>107</v>
      </c>
      <c r="U76" t="s">
        <v>107</v>
      </c>
      <c r="V76" t="s">
        <v>107</v>
      </c>
      <c r="W76" t="s">
        <v>107</v>
      </c>
      <c r="X76" t="s">
        <v>107</v>
      </c>
      <c r="Y76" t="s">
        <v>107</v>
      </c>
      <c r="Z76" t="s">
        <v>107</v>
      </c>
      <c r="AA76" t="s">
        <v>107</v>
      </c>
      <c r="AB76" t="s">
        <v>107</v>
      </c>
      <c r="AC76" t="s">
        <v>107</v>
      </c>
      <c r="AD76" t="s">
        <v>107</v>
      </c>
      <c r="AE76" t="s">
        <v>107</v>
      </c>
      <c r="AF76" t="s">
        <v>107</v>
      </c>
      <c r="AG76" t="s">
        <v>107</v>
      </c>
      <c r="AH76" t="s">
        <v>107</v>
      </c>
      <c r="AI76" t="s">
        <v>107</v>
      </c>
      <c r="AJ76" t="s">
        <v>107</v>
      </c>
      <c r="AK76" s="79" t="e">
        <f t="shared" si="2"/>
        <v>#VALUE!</v>
      </c>
      <c r="AL76" t="s">
        <v>107</v>
      </c>
      <c r="AM76" s="27">
        <f>MEDIAN(0.391,0.25,0.66,0.25,0.038,0.35,0.2405,0.3,0.266,0.265)</f>
        <v>0.26550000000000001</v>
      </c>
      <c r="AN76">
        <v>10</v>
      </c>
      <c r="AO76" s="42">
        <v>0.23715</v>
      </c>
      <c r="AP76" s="59">
        <v>0.53</v>
      </c>
      <c r="AQ76">
        <v>4</v>
      </c>
      <c r="AR76" t="s">
        <v>844</v>
      </c>
      <c r="AS76" t="s">
        <v>844</v>
      </c>
      <c r="AT76" s="4" t="s">
        <v>115</v>
      </c>
      <c r="AU76" s="4" t="s">
        <v>121</v>
      </c>
      <c r="AV76" s="4"/>
      <c r="AW76" s="4"/>
      <c r="AX76" s="4"/>
      <c r="AY76" s="4"/>
      <c r="AZ76" s="4"/>
      <c r="BA76" s="4"/>
    </row>
    <row r="77" spans="1:53" ht="32">
      <c r="A77" t="s">
        <v>359</v>
      </c>
      <c r="B77" s="66" t="s">
        <v>451</v>
      </c>
      <c r="C77" t="s">
        <v>340</v>
      </c>
      <c r="D77" t="s">
        <v>190</v>
      </c>
      <c r="E77" t="s">
        <v>361</v>
      </c>
      <c r="F77" s="4">
        <v>0.05</v>
      </c>
      <c r="G77" s="4">
        <v>1.61</v>
      </c>
      <c r="H77" s="4">
        <v>2</v>
      </c>
      <c r="I77" s="38" t="b">
        <v>0</v>
      </c>
      <c r="J77" s="12" t="s">
        <v>150</v>
      </c>
      <c r="K77" s="18" t="s">
        <v>169</v>
      </c>
      <c r="L77" t="s">
        <v>107</v>
      </c>
      <c r="M77" t="s">
        <v>107</v>
      </c>
      <c r="N77" t="s">
        <v>107</v>
      </c>
      <c r="O77" t="s">
        <v>107</v>
      </c>
      <c r="P77" t="s">
        <v>107</v>
      </c>
      <c r="Q77" t="s">
        <v>107</v>
      </c>
      <c r="R77" t="s">
        <v>107</v>
      </c>
      <c r="S77" t="s">
        <v>107</v>
      </c>
      <c r="T77" t="s">
        <v>107</v>
      </c>
      <c r="U77" t="s">
        <v>107</v>
      </c>
      <c r="V77" t="s">
        <v>107</v>
      </c>
      <c r="W77" t="s">
        <v>107</v>
      </c>
      <c r="X77" t="s">
        <v>107</v>
      </c>
      <c r="Y77" t="s">
        <v>107</v>
      </c>
      <c r="Z77" t="s">
        <v>107</v>
      </c>
      <c r="AA77" t="s">
        <v>107</v>
      </c>
      <c r="AB77" t="s">
        <v>107</v>
      </c>
      <c r="AC77" t="s">
        <v>107</v>
      </c>
      <c r="AD77" t="s">
        <v>107</v>
      </c>
      <c r="AE77" t="s">
        <v>107</v>
      </c>
      <c r="AF77" t="s">
        <v>107</v>
      </c>
      <c r="AG77" t="s">
        <v>107</v>
      </c>
      <c r="AH77" t="s">
        <v>107</v>
      </c>
      <c r="AI77" t="s">
        <v>107</v>
      </c>
      <c r="AJ77" t="s">
        <v>107</v>
      </c>
      <c r="AK77" s="79" t="e">
        <f t="shared" si="2"/>
        <v>#VALUE!</v>
      </c>
      <c r="AL77" t="s">
        <v>107</v>
      </c>
      <c r="AM77" s="25">
        <f>MEDIAN(0.391,0.25,0.66,0.25,0.038,0.35,0.2405,0.3,0.266,0.265)</f>
        <v>0.26550000000000001</v>
      </c>
      <c r="AN77">
        <v>9.33</v>
      </c>
      <c r="AO77" s="53">
        <v>0.32498300000000002</v>
      </c>
      <c r="AP77" s="50">
        <v>0.53</v>
      </c>
      <c r="AQ77">
        <v>4</v>
      </c>
      <c r="AR77" t="s">
        <v>844</v>
      </c>
      <c r="AS77" t="s">
        <v>844</v>
      </c>
      <c r="AT77" s="4" t="s">
        <v>115</v>
      </c>
      <c r="AU77" s="4" t="s">
        <v>122</v>
      </c>
      <c r="AV77" s="4"/>
      <c r="AW77" s="4"/>
      <c r="AX77" s="4"/>
      <c r="AY77" s="4"/>
      <c r="AZ77" s="4"/>
      <c r="BA77" s="4"/>
    </row>
    <row r="78" spans="1:53" ht="32">
      <c r="A78" t="s">
        <v>86</v>
      </c>
      <c r="B78" s="39" t="s">
        <v>451</v>
      </c>
      <c r="C78" t="s">
        <v>226</v>
      </c>
      <c r="D78" t="s">
        <v>227</v>
      </c>
      <c r="F78" s="4">
        <v>1.27</v>
      </c>
      <c r="G78" s="4">
        <v>1.91</v>
      </c>
      <c r="H78" s="4">
        <v>2</v>
      </c>
      <c r="I78" s="38" t="b">
        <v>1</v>
      </c>
      <c r="J78" s="12" t="s">
        <v>150</v>
      </c>
      <c r="K78" s="18" t="s">
        <v>169</v>
      </c>
      <c r="L78" t="s">
        <v>107</v>
      </c>
      <c r="M78" t="s">
        <v>107</v>
      </c>
      <c r="N78" t="s">
        <v>107</v>
      </c>
      <c r="O78" t="s">
        <v>107</v>
      </c>
      <c r="P78" t="s">
        <v>107</v>
      </c>
      <c r="Q78" t="s">
        <v>107</v>
      </c>
      <c r="R78" t="s">
        <v>107</v>
      </c>
      <c r="S78" t="s">
        <v>107</v>
      </c>
      <c r="T78" t="s">
        <v>107</v>
      </c>
      <c r="U78" t="s">
        <v>107</v>
      </c>
      <c r="V78" t="s">
        <v>107</v>
      </c>
      <c r="W78" t="s">
        <v>107</v>
      </c>
      <c r="X78" t="s">
        <v>107</v>
      </c>
      <c r="Y78" t="s">
        <v>107</v>
      </c>
      <c r="Z78" t="s">
        <v>107</v>
      </c>
      <c r="AA78" t="s">
        <v>107</v>
      </c>
      <c r="AB78" t="s">
        <v>107</v>
      </c>
      <c r="AC78" t="s">
        <v>107</v>
      </c>
      <c r="AD78" t="s">
        <v>107</v>
      </c>
      <c r="AE78" t="s">
        <v>107</v>
      </c>
      <c r="AF78" t="s">
        <v>107</v>
      </c>
      <c r="AG78" t="s">
        <v>107</v>
      </c>
      <c r="AH78" t="s">
        <v>107</v>
      </c>
      <c r="AI78" t="s">
        <v>107</v>
      </c>
      <c r="AJ78" t="s">
        <v>107</v>
      </c>
      <c r="AK78" s="79" t="e">
        <f t="shared" si="2"/>
        <v>#VALUE!</v>
      </c>
      <c r="AL78" t="s">
        <v>107</v>
      </c>
      <c r="AM78" s="25">
        <f>MEDIAN(0.0775,0.5045,0.1,0.037,0.0567)</f>
        <v>7.7499999999999999E-2</v>
      </c>
      <c r="AN78">
        <v>9</v>
      </c>
      <c r="AO78" s="53">
        <v>0.51891699999999996</v>
      </c>
      <c r="AP78" s="50">
        <v>0.6</v>
      </c>
      <c r="AQ78">
        <v>9</v>
      </c>
      <c r="AR78" t="s">
        <v>844</v>
      </c>
      <c r="AS78" t="s">
        <v>844</v>
      </c>
      <c r="AT78" s="4" t="s">
        <v>115</v>
      </c>
      <c r="AU78" s="4" t="s">
        <v>118</v>
      </c>
      <c r="AV78" s="4"/>
      <c r="AW78" s="4"/>
      <c r="AX78" s="4"/>
      <c r="AY78" s="4"/>
      <c r="AZ78" s="4"/>
      <c r="BA78" s="4"/>
    </row>
    <row r="79" spans="1:53" ht="32">
      <c r="A79" t="s">
        <v>88</v>
      </c>
      <c r="B79" s="66" t="s">
        <v>451</v>
      </c>
      <c r="C79" t="s">
        <v>208</v>
      </c>
      <c r="D79" t="s">
        <v>209</v>
      </c>
      <c r="E79" t="s">
        <v>362</v>
      </c>
      <c r="F79" s="4">
        <v>0.4</v>
      </c>
      <c r="G79" s="4">
        <v>19.260000000000002</v>
      </c>
      <c r="H79" s="4">
        <v>2</v>
      </c>
      <c r="I79" s="38" t="b">
        <v>0</v>
      </c>
      <c r="J79" s="12" t="s">
        <v>150</v>
      </c>
      <c r="K79" s="18" t="s">
        <v>169</v>
      </c>
      <c r="L79" t="s">
        <v>107</v>
      </c>
      <c r="M79" t="s">
        <v>107</v>
      </c>
      <c r="N79" t="s">
        <v>107</v>
      </c>
      <c r="O79" t="s">
        <v>107</v>
      </c>
      <c r="P79" t="s">
        <v>107</v>
      </c>
      <c r="Q79" t="s">
        <v>107</v>
      </c>
      <c r="R79" t="s">
        <v>107</v>
      </c>
      <c r="S79" t="s">
        <v>107</v>
      </c>
      <c r="T79" t="s">
        <v>107</v>
      </c>
      <c r="U79" t="s">
        <v>107</v>
      </c>
      <c r="V79" t="s">
        <v>107</v>
      </c>
      <c r="W79" t="s">
        <v>107</v>
      </c>
      <c r="X79" t="s">
        <v>107</v>
      </c>
      <c r="Y79" t="s">
        <v>107</v>
      </c>
      <c r="Z79" t="s">
        <v>107</v>
      </c>
      <c r="AA79" t="s">
        <v>107</v>
      </c>
      <c r="AB79" t="s">
        <v>107</v>
      </c>
      <c r="AC79" t="s">
        <v>107</v>
      </c>
      <c r="AD79" t="s">
        <v>107</v>
      </c>
      <c r="AE79" t="s">
        <v>107</v>
      </c>
      <c r="AF79" t="s">
        <v>107</v>
      </c>
      <c r="AG79" t="s">
        <v>107</v>
      </c>
      <c r="AH79" t="s">
        <v>107</v>
      </c>
      <c r="AI79" t="s">
        <v>107</v>
      </c>
      <c r="AJ79" t="s">
        <v>107</v>
      </c>
      <c r="AK79" s="79" t="e">
        <f t="shared" si="2"/>
        <v>#VALUE!</v>
      </c>
      <c r="AL79" t="s">
        <v>107</v>
      </c>
      <c r="AM79" s="27">
        <f>MEDIAN(0.036,0.1,0.048,0.06)</f>
        <v>5.3999999999999999E-2</v>
      </c>
      <c r="AN79">
        <v>8.33</v>
      </c>
      <c r="AO79" s="42">
        <v>0.46902100000000002</v>
      </c>
      <c r="AP79" s="59">
        <v>0.6</v>
      </c>
      <c r="AQ79">
        <v>8</v>
      </c>
      <c r="AR79" t="s">
        <v>843</v>
      </c>
      <c r="AS79" t="s">
        <v>843</v>
      </c>
      <c r="AT79" s="1" t="s">
        <v>115</v>
      </c>
      <c r="AU79" s="1" t="s">
        <v>118</v>
      </c>
      <c r="AV79" s="1" t="s">
        <v>123</v>
      </c>
      <c r="AW79" s="1" t="s">
        <v>123</v>
      </c>
      <c r="AX79" s="1"/>
      <c r="AY79" s="1"/>
      <c r="AZ79" s="1" t="s">
        <v>398</v>
      </c>
      <c r="BA79" s="1"/>
    </row>
    <row r="80" spans="1:53" ht="32">
      <c r="A80" t="s">
        <v>83</v>
      </c>
      <c r="B80" s="39" t="s">
        <v>451</v>
      </c>
      <c r="C80" t="s">
        <v>188</v>
      </c>
      <c r="D80" t="s">
        <v>369</v>
      </c>
      <c r="F80" s="5">
        <v>0.02</v>
      </c>
      <c r="G80" s="5">
        <v>0.05</v>
      </c>
      <c r="H80" s="5">
        <v>1</v>
      </c>
      <c r="I80" s="38" t="b">
        <v>1</v>
      </c>
      <c r="J80" s="12" t="s">
        <v>152</v>
      </c>
      <c r="K80" s="18" t="s">
        <v>159</v>
      </c>
      <c r="L80" t="s">
        <v>107</v>
      </c>
      <c r="M80" t="s">
        <v>107</v>
      </c>
      <c r="N80" t="s">
        <v>107</v>
      </c>
      <c r="O80" t="s">
        <v>107</v>
      </c>
      <c r="P80" t="s">
        <v>107</v>
      </c>
      <c r="Q80" t="s">
        <v>107</v>
      </c>
      <c r="R80" t="s">
        <v>107</v>
      </c>
      <c r="S80" t="s">
        <v>107</v>
      </c>
      <c r="T80" t="s">
        <v>107</v>
      </c>
      <c r="U80" t="s">
        <v>107</v>
      </c>
      <c r="V80" t="s">
        <v>107</v>
      </c>
      <c r="W80" t="s">
        <v>107</v>
      </c>
      <c r="X80" t="s">
        <v>107</v>
      </c>
      <c r="Y80" t="s">
        <v>107</v>
      </c>
      <c r="Z80" t="s">
        <v>107</v>
      </c>
      <c r="AA80" t="s">
        <v>107</v>
      </c>
      <c r="AB80" t="s">
        <v>107</v>
      </c>
      <c r="AC80" t="s">
        <v>107</v>
      </c>
      <c r="AD80" t="s">
        <v>107</v>
      </c>
      <c r="AE80" t="s">
        <v>107</v>
      </c>
      <c r="AF80" t="s">
        <v>107</v>
      </c>
      <c r="AG80" t="s">
        <v>107</v>
      </c>
      <c r="AH80" t="s">
        <v>107</v>
      </c>
      <c r="AI80" t="s">
        <v>107</v>
      </c>
      <c r="AJ80" t="s">
        <v>107</v>
      </c>
      <c r="AK80" s="79" t="e">
        <f t="shared" si="2"/>
        <v>#VALUE!</v>
      </c>
      <c r="AL80" t="s">
        <v>107</v>
      </c>
      <c r="AM80" s="25">
        <f>MEDIAN(0.036,0.1,0.048,0.06)</f>
        <v>5.3999999999999999E-2</v>
      </c>
      <c r="AN80">
        <v>11</v>
      </c>
      <c r="AO80" s="53">
        <v>0.46902100000000002</v>
      </c>
      <c r="AP80" s="50">
        <v>0.6</v>
      </c>
      <c r="AQ80">
        <v>7</v>
      </c>
      <c r="AR80" t="s">
        <v>843</v>
      </c>
      <c r="AS80" t="s">
        <v>843</v>
      </c>
      <c r="AT80" s="4" t="s">
        <v>115</v>
      </c>
      <c r="AU80" s="4" t="s">
        <v>118</v>
      </c>
      <c r="AV80" s="4"/>
      <c r="AW80" s="4"/>
      <c r="AX80" s="4"/>
      <c r="AY80" s="4"/>
      <c r="AZ80" s="4"/>
      <c r="BA80" s="4"/>
    </row>
    <row r="81" spans="1:53" ht="34">
      <c r="A81" t="s">
        <v>87</v>
      </c>
      <c r="B81" s="67" t="s">
        <v>451</v>
      </c>
      <c r="C81" t="s">
        <v>175</v>
      </c>
      <c r="D81" t="s">
        <v>176</v>
      </c>
      <c r="F81" s="5">
        <v>0</v>
      </c>
      <c r="G81" s="5">
        <v>0.16</v>
      </c>
      <c r="H81" s="5">
        <v>1</v>
      </c>
      <c r="I81" s="38" t="b">
        <v>0</v>
      </c>
      <c r="J81" s="12" t="s">
        <v>152</v>
      </c>
      <c r="K81" s="18" t="s">
        <v>160</v>
      </c>
      <c r="L81" t="s">
        <v>107</v>
      </c>
      <c r="M81" t="s">
        <v>107</v>
      </c>
      <c r="N81" t="s">
        <v>107</v>
      </c>
      <c r="O81" t="s">
        <v>107</v>
      </c>
      <c r="P81" t="s">
        <v>107</v>
      </c>
      <c r="Q81" t="s">
        <v>107</v>
      </c>
      <c r="R81" t="s">
        <v>107</v>
      </c>
      <c r="S81" t="s">
        <v>107</v>
      </c>
      <c r="T81" t="s">
        <v>107</v>
      </c>
      <c r="U81" t="s">
        <v>107</v>
      </c>
      <c r="V81" t="s">
        <v>107</v>
      </c>
      <c r="W81" t="s">
        <v>107</v>
      </c>
      <c r="X81" t="s">
        <v>107</v>
      </c>
      <c r="Y81" t="s">
        <v>107</v>
      </c>
      <c r="Z81" t="s">
        <v>107</v>
      </c>
      <c r="AA81" t="s">
        <v>107</v>
      </c>
      <c r="AB81" t="s">
        <v>107</v>
      </c>
      <c r="AC81" t="s">
        <v>107</v>
      </c>
      <c r="AD81" t="s">
        <v>107</v>
      </c>
      <c r="AE81" t="s">
        <v>107</v>
      </c>
      <c r="AF81" t="s">
        <v>107</v>
      </c>
      <c r="AG81" t="s">
        <v>107</v>
      </c>
      <c r="AH81" t="s">
        <v>107</v>
      </c>
      <c r="AI81" t="s">
        <v>107</v>
      </c>
      <c r="AJ81" t="s">
        <v>107</v>
      </c>
      <c r="AK81" s="79" t="e">
        <f t="shared" si="2"/>
        <v>#VALUE!</v>
      </c>
      <c r="AL81" t="s">
        <v>107</v>
      </c>
      <c r="AM81" s="25">
        <f>MEDIAN(0.036,0.1,0.048,0.06)</f>
        <v>5.3999999999999999E-2</v>
      </c>
      <c r="AN81">
        <v>8.33</v>
      </c>
      <c r="AO81" s="53">
        <v>0.46902100000000002</v>
      </c>
      <c r="AP81" s="50">
        <v>0.6</v>
      </c>
      <c r="AQ81">
        <v>8</v>
      </c>
      <c r="AR81" t="s">
        <v>843</v>
      </c>
      <c r="AS81" t="s">
        <v>843</v>
      </c>
      <c r="AT81" s="4" t="s">
        <v>115</v>
      </c>
      <c r="AU81" s="4" t="s">
        <v>118</v>
      </c>
      <c r="AV81" s="4"/>
      <c r="AW81" s="4"/>
      <c r="AX81" s="4"/>
      <c r="AY81" s="4"/>
      <c r="AZ81" s="4"/>
      <c r="BA81" s="4"/>
    </row>
    <row r="82" spans="1:53" ht="17">
      <c r="A82" t="s">
        <v>99</v>
      </c>
      <c r="B82" t="s">
        <v>604</v>
      </c>
      <c r="C82" t="s">
        <v>220</v>
      </c>
      <c r="D82" t="s">
        <v>221</v>
      </c>
      <c r="F82" s="5">
        <v>1</v>
      </c>
      <c r="G82" s="5">
        <v>1</v>
      </c>
      <c r="H82" s="5">
        <v>1</v>
      </c>
      <c r="I82" s="38" t="b">
        <v>0</v>
      </c>
      <c r="J82" s="12" t="s">
        <v>152</v>
      </c>
      <c r="K82" s="18" t="s">
        <v>165</v>
      </c>
      <c r="L82" t="s">
        <v>107</v>
      </c>
      <c r="M82" t="s">
        <v>107</v>
      </c>
      <c r="N82" t="s">
        <v>107</v>
      </c>
      <c r="O82" t="s">
        <v>107</v>
      </c>
      <c r="P82" t="s">
        <v>107</v>
      </c>
      <c r="Q82" t="s">
        <v>107</v>
      </c>
      <c r="R82" t="s">
        <v>107</v>
      </c>
      <c r="S82" t="s">
        <v>107</v>
      </c>
      <c r="T82" t="s">
        <v>107</v>
      </c>
      <c r="U82" t="s">
        <v>107</v>
      </c>
      <c r="V82" t="s">
        <v>107</v>
      </c>
      <c r="W82" t="s">
        <v>107</v>
      </c>
      <c r="X82" t="s">
        <v>107</v>
      </c>
      <c r="Y82" t="s">
        <v>107</v>
      </c>
      <c r="Z82" t="s">
        <v>107</v>
      </c>
      <c r="AA82" t="s">
        <v>107</v>
      </c>
      <c r="AB82" t="s">
        <v>107</v>
      </c>
      <c r="AC82" t="s">
        <v>107</v>
      </c>
      <c r="AD82" t="s">
        <v>107</v>
      </c>
      <c r="AE82" t="s">
        <v>107</v>
      </c>
      <c r="AF82" t="s">
        <v>107</v>
      </c>
      <c r="AG82" t="s">
        <v>107</v>
      </c>
      <c r="AH82" t="s">
        <v>107</v>
      </c>
      <c r="AI82" t="s">
        <v>107</v>
      </c>
      <c r="AJ82" t="s">
        <v>107</v>
      </c>
      <c r="AK82" s="79" t="e">
        <f t="shared" si="2"/>
        <v>#VALUE!</v>
      </c>
      <c r="AL82" t="s">
        <v>107</v>
      </c>
      <c r="AM82" s="25">
        <f>MEDIAN(0,0.025)</f>
        <v>1.2500000000000001E-2</v>
      </c>
      <c r="AN82">
        <v>5.67</v>
      </c>
      <c r="AO82" s="53">
        <v>0.32724999999999999</v>
      </c>
      <c r="AP82" s="50">
        <v>0.39</v>
      </c>
      <c r="AQ82">
        <v>6</v>
      </c>
      <c r="AR82" t="s">
        <v>845</v>
      </c>
      <c r="AS82" t="s">
        <v>843</v>
      </c>
      <c r="AT82" s="4" t="s">
        <v>115</v>
      </c>
      <c r="AU82" s="4" t="s">
        <v>120</v>
      </c>
      <c r="AV82" s="4"/>
      <c r="AW82" s="4"/>
      <c r="AX82" s="4"/>
      <c r="AY82" s="4"/>
      <c r="AZ82" s="4"/>
      <c r="BA82" s="4"/>
    </row>
    <row r="83" spans="1:53" ht="17">
      <c r="A83" t="s">
        <v>81</v>
      </c>
      <c r="B83" s="67" t="s">
        <v>509</v>
      </c>
      <c r="C83" t="s">
        <v>288</v>
      </c>
      <c r="D83" t="s">
        <v>289</v>
      </c>
      <c r="F83" s="5">
        <v>50</v>
      </c>
      <c r="G83" s="5">
        <v>50</v>
      </c>
      <c r="H83" s="5">
        <v>3</v>
      </c>
      <c r="I83" s="38" t="b">
        <v>0</v>
      </c>
      <c r="J83" s="12" t="s">
        <v>152</v>
      </c>
      <c r="K83" s="18" t="s">
        <v>153</v>
      </c>
      <c r="L83" t="s">
        <v>107</v>
      </c>
      <c r="M83" t="s">
        <v>107</v>
      </c>
      <c r="N83" t="s">
        <v>107</v>
      </c>
      <c r="O83" t="s">
        <v>107</v>
      </c>
      <c r="P83" t="s">
        <v>107</v>
      </c>
      <c r="Q83" t="s">
        <v>107</v>
      </c>
      <c r="R83" t="s">
        <v>107</v>
      </c>
      <c r="S83" t="s">
        <v>107</v>
      </c>
      <c r="T83" t="s">
        <v>107</v>
      </c>
      <c r="U83" t="s">
        <v>107</v>
      </c>
      <c r="V83" t="s">
        <v>107</v>
      </c>
      <c r="W83" t="s">
        <v>107</v>
      </c>
      <c r="X83" t="s">
        <v>107</v>
      </c>
      <c r="Y83" t="s">
        <v>107</v>
      </c>
      <c r="Z83" t="s">
        <v>107</v>
      </c>
      <c r="AA83" t="s">
        <v>107</v>
      </c>
      <c r="AB83" t="s">
        <v>107</v>
      </c>
      <c r="AC83" t="s">
        <v>107</v>
      </c>
      <c r="AD83" t="s">
        <v>107</v>
      </c>
      <c r="AE83" t="s">
        <v>107</v>
      </c>
      <c r="AF83" t="s">
        <v>107</v>
      </c>
      <c r="AG83" t="s">
        <v>107</v>
      </c>
      <c r="AH83" t="s">
        <v>107</v>
      </c>
      <c r="AI83" t="s">
        <v>107</v>
      </c>
      <c r="AJ83" t="s">
        <v>107</v>
      </c>
      <c r="AK83" s="79" t="e">
        <f t="shared" si="2"/>
        <v>#VALUE!</v>
      </c>
      <c r="AL83" t="s">
        <v>107</v>
      </c>
      <c r="AM83" s="25">
        <v>0.29899999999999999</v>
      </c>
      <c r="AN83">
        <v>11.67</v>
      </c>
      <c r="AO83" s="53">
        <v>0.77133300000000005</v>
      </c>
      <c r="AP83" s="50">
        <v>0.89</v>
      </c>
      <c r="AQ83">
        <v>5</v>
      </c>
      <c r="AR83" t="s">
        <v>845</v>
      </c>
      <c r="AS83" t="s">
        <v>843</v>
      </c>
      <c r="AT83" s="4" t="s">
        <v>115</v>
      </c>
      <c r="AU83" s="4" t="s">
        <v>121</v>
      </c>
      <c r="AV83" s="4"/>
      <c r="AW83" s="4"/>
      <c r="AX83" s="4"/>
      <c r="AY83" s="4"/>
      <c r="AZ83" s="4"/>
      <c r="BA83" s="4"/>
    </row>
    <row r="84" spans="1:53" ht="34">
      <c r="A84" t="s">
        <v>352</v>
      </c>
      <c r="B84" t="s">
        <v>578</v>
      </c>
      <c r="C84" t="s">
        <v>384</v>
      </c>
      <c r="D84" t="s">
        <v>383</v>
      </c>
      <c r="F84" t="s">
        <v>107</v>
      </c>
      <c r="G84" t="s">
        <v>107</v>
      </c>
      <c r="H84" t="s">
        <v>107</v>
      </c>
      <c r="I84" s="38" t="b">
        <v>0</v>
      </c>
      <c r="J84" s="12" t="s">
        <v>150</v>
      </c>
      <c r="K84" s="19" t="s">
        <v>426</v>
      </c>
      <c r="L84" t="s">
        <v>107</v>
      </c>
      <c r="M84" t="s">
        <v>107</v>
      </c>
      <c r="N84" t="s">
        <v>107</v>
      </c>
      <c r="O84" t="s">
        <v>107</v>
      </c>
      <c r="P84" t="s">
        <v>107</v>
      </c>
      <c r="Q84" t="s">
        <v>107</v>
      </c>
      <c r="R84" t="s">
        <v>107</v>
      </c>
      <c r="S84" t="s">
        <v>107</v>
      </c>
      <c r="T84" t="s">
        <v>107</v>
      </c>
      <c r="U84" t="s">
        <v>107</v>
      </c>
      <c r="V84" t="s">
        <v>107</v>
      </c>
      <c r="W84" t="s">
        <v>107</v>
      </c>
      <c r="X84" t="s">
        <v>107</v>
      </c>
      <c r="Y84" t="s">
        <v>107</v>
      </c>
      <c r="Z84" t="s">
        <v>107</v>
      </c>
      <c r="AA84" t="s">
        <v>107</v>
      </c>
      <c r="AB84" t="s">
        <v>107</v>
      </c>
      <c r="AC84" t="s">
        <v>107</v>
      </c>
      <c r="AD84" t="s">
        <v>107</v>
      </c>
      <c r="AE84" t="s">
        <v>107</v>
      </c>
      <c r="AF84" t="s">
        <v>107</v>
      </c>
      <c r="AG84" t="s">
        <v>107</v>
      </c>
      <c r="AH84" t="s">
        <v>107</v>
      </c>
      <c r="AI84" t="s">
        <v>107</v>
      </c>
      <c r="AJ84" t="s">
        <v>107</v>
      </c>
      <c r="AK84" s="79" t="e">
        <f t="shared" si="2"/>
        <v>#VALUE!</v>
      </c>
      <c r="AL84" t="s">
        <v>107</v>
      </c>
      <c r="AM84" s="27">
        <v>0.70599999999999996</v>
      </c>
      <c r="AN84" t="s">
        <v>428</v>
      </c>
      <c r="AO84" s="42">
        <v>0.184083</v>
      </c>
      <c r="AP84" s="59">
        <v>0.24</v>
      </c>
      <c r="AQ84" t="s">
        <v>428</v>
      </c>
      <c r="AR84" t="s">
        <v>845</v>
      </c>
      <c r="AS84" t="s">
        <v>843</v>
      </c>
      <c r="AT84" s="4" t="s">
        <v>115</v>
      </c>
      <c r="AU84" s="4" t="s">
        <v>118</v>
      </c>
      <c r="AV84" s="4"/>
      <c r="AW84" s="4"/>
      <c r="AX84" s="4"/>
      <c r="AY84" s="4"/>
      <c r="AZ84" s="4" t="s">
        <v>395</v>
      </c>
      <c r="BA84" s="4"/>
    </row>
    <row r="85" spans="1:53" ht="17">
      <c r="A85" t="s">
        <v>93</v>
      </c>
      <c r="B85" s="67" t="s">
        <v>602</v>
      </c>
      <c r="C85" t="s">
        <v>212</v>
      </c>
      <c r="D85" t="s">
        <v>213</v>
      </c>
      <c r="F85" s="4">
        <v>0.47</v>
      </c>
      <c r="G85" s="4">
        <v>4.9400000000000004</v>
      </c>
      <c r="H85" s="4">
        <v>2</v>
      </c>
      <c r="I85" s="38" t="b">
        <v>0</v>
      </c>
      <c r="J85" s="12" t="s">
        <v>150</v>
      </c>
      <c r="K85" s="18" t="s">
        <v>169</v>
      </c>
      <c r="L85" t="s">
        <v>107</v>
      </c>
      <c r="M85" t="s">
        <v>107</v>
      </c>
      <c r="N85" t="s">
        <v>107</v>
      </c>
      <c r="O85" t="s">
        <v>107</v>
      </c>
      <c r="P85" t="s">
        <v>107</v>
      </c>
      <c r="Q85" t="s">
        <v>107</v>
      </c>
      <c r="R85" t="s">
        <v>107</v>
      </c>
      <c r="S85" t="s">
        <v>107</v>
      </c>
      <c r="T85" t="s">
        <v>107</v>
      </c>
      <c r="U85" t="s">
        <v>107</v>
      </c>
      <c r="V85" t="s">
        <v>107</v>
      </c>
      <c r="W85" t="s">
        <v>107</v>
      </c>
      <c r="X85" t="s">
        <v>107</v>
      </c>
      <c r="Y85" t="s">
        <v>107</v>
      </c>
      <c r="Z85" t="s">
        <v>107</v>
      </c>
      <c r="AA85" t="s">
        <v>107</v>
      </c>
      <c r="AB85" t="s">
        <v>107</v>
      </c>
      <c r="AC85" t="s">
        <v>107</v>
      </c>
      <c r="AD85" t="s">
        <v>107</v>
      </c>
      <c r="AE85" t="s">
        <v>107</v>
      </c>
      <c r="AF85" t="s">
        <v>107</v>
      </c>
      <c r="AG85" t="s">
        <v>107</v>
      </c>
      <c r="AH85" t="s">
        <v>107</v>
      </c>
      <c r="AI85" t="s">
        <v>107</v>
      </c>
      <c r="AJ85" t="s">
        <v>107</v>
      </c>
      <c r="AK85" s="79" t="e">
        <f t="shared" si="2"/>
        <v>#VALUE!</v>
      </c>
      <c r="AL85" t="s">
        <v>107</v>
      </c>
      <c r="AM85" s="25">
        <f>MEDIAN(0.04,0.1,0.02)</f>
        <v>0.04</v>
      </c>
      <c r="AN85">
        <v>6.33</v>
      </c>
      <c r="AO85" s="53">
        <v>0.33800000000000002</v>
      </c>
      <c r="AP85" s="50">
        <v>0.39</v>
      </c>
      <c r="AQ85">
        <v>8</v>
      </c>
      <c r="AR85" t="s">
        <v>843</v>
      </c>
      <c r="AS85" t="s">
        <v>844</v>
      </c>
      <c r="AT85" s="4" t="s">
        <v>115</v>
      </c>
      <c r="AU85" s="4" t="s">
        <v>122</v>
      </c>
      <c r="AV85" s="4"/>
      <c r="AW85" s="4"/>
      <c r="AX85" s="4"/>
      <c r="AY85" s="4"/>
      <c r="AZ85" s="4"/>
      <c r="BA85" s="4"/>
    </row>
    <row r="86" spans="1:53" ht="17">
      <c r="A86" t="s">
        <v>96</v>
      </c>
      <c r="B86" t="s">
        <v>602</v>
      </c>
      <c r="C86" t="s">
        <v>218</v>
      </c>
      <c r="D86" t="s">
        <v>219</v>
      </c>
      <c r="F86" s="4">
        <v>0.92</v>
      </c>
      <c r="G86" s="4">
        <v>30</v>
      </c>
      <c r="H86" s="4">
        <v>2</v>
      </c>
      <c r="I86" s="38" t="b">
        <v>0</v>
      </c>
      <c r="J86" s="12" t="s">
        <v>150</v>
      </c>
      <c r="K86" s="18" t="s">
        <v>169</v>
      </c>
      <c r="L86" t="s">
        <v>107</v>
      </c>
      <c r="M86" t="s">
        <v>107</v>
      </c>
      <c r="N86" t="s">
        <v>107</v>
      </c>
      <c r="O86" t="s">
        <v>107</v>
      </c>
      <c r="P86" t="s">
        <v>107</v>
      </c>
      <c r="Q86" t="s">
        <v>107</v>
      </c>
      <c r="R86" t="s">
        <v>107</v>
      </c>
      <c r="S86" t="s">
        <v>107</v>
      </c>
      <c r="T86" t="s">
        <v>107</v>
      </c>
      <c r="U86" t="s">
        <v>107</v>
      </c>
      <c r="V86" t="s">
        <v>107</v>
      </c>
      <c r="W86" t="s">
        <v>107</v>
      </c>
      <c r="X86" t="s">
        <v>107</v>
      </c>
      <c r="Y86" t="s">
        <v>107</v>
      </c>
      <c r="Z86" t="s">
        <v>107</v>
      </c>
      <c r="AA86" t="s">
        <v>107</v>
      </c>
      <c r="AB86" t="s">
        <v>107</v>
      </c>
      <c r="AC86" t="s">
        <v>107</v>
      </c>
      <c r="AD86" t="s">
        <v>107</v>
      </c>
      <c r="AE86" t="s">
        <v>107</v>
      </c>
      <c r="AF86" t="s">
        <v>107</v>
      </c>
      <c r="AG86" t="s">
        <v>107</v>
      </c>
      <c r="AH86" t="s">
        <v>107</v>
      </c>
      <c r="AI86" t="s">
        <v>107</v>
      </c>
      <c r="AJ86" t="s">
        <v>107</v>
      </c>
      <c r="AK86" s="79" t="e">
        <f t="shared" si="2"/>
        <v>#VALUE!</v>
      </c>
      <c r="AL86" t="s">
        <v>107</v>
      </c>
      <c r="AM86" s="25">
        <f>MEDIAN(0.04,0.1,0.02)</f>
        <v>0.04</v>
      </c>
      <c r="AN86">
        <v>6.33</v>
      </c>
      <c r="AO86" s="53">
        <v>0.33800000000000002</v>
      </c>
      <c r="AP86" s="50">
        <v>0.39</v>
      </c>
      <c r="AQ86">
        <v>8</v>
      </c>
      <c r="AR86" t="s">
        <v>843</v>
      </c>
      <c r="AS86" t="s">
        <v>844</v>
      </c>
      <c r="AT86" s="4" t="s">
        <v>115</v>
      </c>
      <c r="AU86" s="4" t="s">
        <v>118</v>
      </c>
      <c r="AV86" s="4"/>
      <c r="AW86" s="4"/>
      <c r="AX86" s="4"/>
      <c r="AY86" s="4"/>
      <c r="AZ86" s="4"/>
      <c r="BA86" s="4"/>
    </row>
    <row r="87" spans="1:53" ht="48">
      <c r="A87" t="s">
        <v>95</v>
      </c>
      <c r="B87" s="39" t="s">
        <v>500</v>
      </c>
      <c r="C87" t="s">
        <v>178</v>
      </c>
      <c r="D87" t="s">
        <v>179</v>
      </c>
      <c r="F87" s="4">
        <v>0</v>
      </c>
      <c r="G87" s="4">
        <v>7.33</v>
      </c>
      <c r="H87" s="4">
        <v>2</v>
      </c>
      <c r="I87" s="38" t="b">
        <v>0</v>
      </c>
      <c r="J87" s="12" t="s">
        <v>150</v>
      </c>
      <c r="K87" s="18" t="s">
        <v>169</v>
      </c>
      <c r="L87" t="s">
        <v>107</v>
      </c>
      <c r="M87" t="s">
        <v>107</v>
      </c>
      <c r="N87" t="s">
        <v>107</v>
      </c>
      <c r="O87" t="s">
        <v>107</v>
      </c>
      <c r="P87" t="s">
        <v>107</v>
      </c>
      <c r="Q87" t="s">
        <v>107</v>
      </c>
      <c r="R87" t="s">
        <v>107</v>
      </c>
      <c r="S87" t="s">
        <v>107</v>
      </c>
      <c r="T87" t="s">
        <v>107</v>
      </c>
      <c r="U87" t="s">
        <v>107</v>
      </c>
      <c r="V87" t="s">
        <v>107</v>
      </c>
      <c r="W87" t="s">
        <v>107</v>
      </c>
      <c r="X87" t="s">
        <v>107</v>
      </c>
      <c r="Y87" t="s">
        <v>107</v>
      </c>
      <c r="Z87" t="s">
        <v>107</v>
      </c>
      <c r="AA87" t="s">
        <v>107</v>
      </c>
      <c r="AB87" t="s">
        <v>107</v>
      </c>
      <c r="AC87" t="s">
        <v>107</v>
      </c>
      <c r="AD87" t="s">
        <v>107</v>
      </c>
      <c r="AE87" t="s">
        <v>107</v>
      </c>
      <c r="AF87" t="s">
        <v>107</v>
      </c>
      <c r="AG87" t="s">
        <v>107</v>
      </c>
      <c r="AH87" t="s">
        <v>107</v>
      </c>
      <c r="AI87" t="s">
        <v>107</v>
      </c>
      <c r="AJ87" t="s">
        <v>107</v>
      </c>
      <c r="AK87" s="79" t="e">
        <f t="shared" si="2"/>
        <v>#VALUE!</v>
      </c>
      <c r="AL87" t="s">
        <v>107</v>
      </c>
      <c r="AM87" s="25">
        <v>3.7999999999999999E-2</v>
      </c>
      <c r="AN87">
        <v>5.67</v>
      </c>
      <c r="AO87" s="53">
        <v>0.29516700000000001</v>
      </c>
      <c r="AP87" s="50">
        <v>0.39</v>
      </c>
      <c r="AQ87">
        <v>6</v>
      </c>
      <c r="AR87" t="s">
        <v>843</v>
      </c>
      <c r="AS87" t="s">
        <v>843</v>
      </c>
      <c r="AT87" s="1" t="s">
        <v>116</v>
      </c>
      <c r="AU87" s="1" t="s">
        <v>118</v>
      </c>
      <c r="AV87" s="1"/>
      <c r="AW87" s="1"/>
      <c r="AX87" s="1"/>
      <c r="AY87" s="1"/>
      <c r="AZ87" s="1"/>
      <c r="BA87" s="1"/>
    </row>
    <row r="88" spans="1:53" ht="61">
      <c r="A88" t="s">
        <v>94</v>
      </c>
      <c r="B88" s="39" t="s">
        <v>500</v>
      </c>
      <c r="C88" t="s">
        <v>318</v>
      </c>
      <c r="D88" t="s">
        <v>319</v>
      </c>
      <c r="F88" s="5" t="s">
        <v>107</v>
      </c>
      <c r="G88" s="5" t="s">
        <v>107</v>
      </c>
      <c r="H88" s="5">
        <v>1</v>
      </c>
      <c r="I88" s="38" t="b">
        <v>0</v>
      </c>
      <c r="J88" s="12" t="s">
        <v>150</v>
      </c>
      <c r="K88" s="20" t="s">
        <v>162</v>
      </c>
      <c r="L88" t="s">
        <v>107</v>
      </c>
      <c r="M88" t="s">
        <v>107</v>
      </c>
      <c r="N88" t="s">
        <v>107</v>
      </c>
      <c r="O88" t="s">
        <v>107</v>
      </c>
      <c r="P88" t="s">
        <v>107</v>
      </c>
      <c r="Q88" t="s">
        <v>107</v>
      </c>
      <c r="R88" t="s">
        <v>107</v>
      </c>
      <c r="S88" t="s">
        <v>107</v>
      </c>
      <c r="T88" t="s">
        <v>107</v>
      </c>
      <c r="U88" t="s">
        <v>107</v>
      </c>
      <c r="V88" t="s">
        <v>107</v>
      </c>
      <c r="W88" t="s">
        <v>107</v>
      </c>
      <c r="X88" t="s">
        <v>107</v>
      </c>
      <c r="Y88" t="s">
        <v>107</v>
      </c>
      <c r="Z88" t="s">
        <v>107</v>
      </c>
      <c r="AA88" t="s">
        <v>107</v>
      </c>
      <c r="AB88" t="s">
        <v>107</v>
      </c>
      <c r="AC88" t="s">
        <v>107</v>
      </c>
      <c r="AD88" t="s">
        <v>107</v>
      </c>
      <c r="AE88" t="s">
        <v>107</v>
      </c>
      <c r="AF88" t="s">
        <v>107</v>
      </c>
      <c r="AG88" t="s">
        <v>107</v>
      </c>
      <c r="AH88" t="s">
        <v>107</v>
      </c>
      <c r="AI88" t="s">
        <v>107</v>
      </c>
      <c r="AJ88" t="s">
        <v>107</v>
      </c>
      <c r="AK88" s="79" t="e">
        <f t="shared" si="2"/>
        <v>#VALUE!</v>
      </c>
      <c r="AL88" t="s">
        <v>107</v>
      </c>
      <c r="AM88" s="25">
        <v>3.7999999999999999E-2</v>
      </c>
      <c r="AN88">
        <v>5.67</v>
      </c>
      <c r="AO88" s="53">
        <v>0.25666699999999998</v>
      </c>
      <c r="AP88" s="50">
        <v>0.39</v>
      </c>
      <c r="AQ88">
        <v>8</v>
      </c>
      <c r="AR88" t="s">
        <v>843</v>
      </c>
      <c r="AS88" t="s">
        <v>843</v>
      </c>
      <c r="AT88" s="1" t="s">
        <v>117</v>
      </c>
      <c r="AU88" s="1" t="s">
        <v>118</v>
      </c>
      <c r="AV88" s="1" t="s">
        <v>123</v>
      </c>
      <c r="AW88" s="1"/>
      <c r="AX88" s="1"/>
      <c r="AY88" s="1"/>
      <c r="AZ88" s="1"/>
      <c r="BA88" s="1"/>
    </row>
    <row r="89" spans="1:53" ht="48">
      <c r="A89" t="s">
        <v>100</v>
      </c>
      <c r="B89" s="66" t="s">
        <v>500</v>
      </c>
      <c r="C89" t="s">
        <v>314</v>
      </c>
      <c r="D89" t="s">
        <v>315</v>
      </c>
      <c r="F89" s="5" t="s">
        <v>107</v>
      </c>
      <c r="G89" s="5" t="s">
        <v>107</v>
      </c>
      <c r="H89" s="5">
        <v>1</v>
      </c>
      <c r="I89" s="38" t="b">
        <v>0</v>
      </c>
      <c r="J89" s="12" t="s">
        <v>152</v>
      </c>
      <c r="K89" s="18" t="s">
        <v>164</v>
      </c>
      <c r="L89" t="s">
        <v>107</v>
      </c>
      <c r="M89" t="s">
        <v>107</v>
      </c>
      <c r="N89" t="s">
        <v>107</v>
      </c>
      <c r="O89" t="s">
        <v>107</v>
      </c>
      <c r="P89" t="s">
        <v>107</v>
      </c>
      <c r="Q89" t="s">
        <v>107</v>
      </c>
      <c r="R89" t="s">
        <v>107</v>
      </c>
      <c r="S89" t="s">
        <v>107</v>
      </c>
      <c r="T89" t="s">
        <v>107</v>
      </c>
      <c r="U89" t="s">
        <v>107</v>
      </c>
      <c r="V89" t="s">
        <v>107</v>
      </c>
      <c r="W89" t="s">
        <v>107</v>
      </c>
      <c r="X89" t="s">
        <v>107</v>
      </c>
      <c r="Y89" t="s">
        <v>107</v>
      </c>
      <c r="Z89" t="s">
        <v>107</v>
      </c>
      <c r="AA89" t="s">
        <v>107</v>
      </c>
      <c r="AB89" t="s">
        <v>107</v>
      </c>
      <c r="AC89" t="s">
        <v>107</v>
      </c>
      <c r="AD89" t="s">
        <v>107</v>
      </c>
      <c r="AE89" t="s">
        <v>107</v>
      </c>
      <c r="AF89" t="s">
        <v>107</v>
      </c>
      <c r="AG89" t="s">
        <v>107</v>
      </c>
      <c r="AH89" t="s">
        <v>107</v>
      </c>
      <c r="AI89" t="s">
        <v>107</v>
      </c>
      <c r="AJ89" t="s">
        <v>107</v>
      </c>
      <c r="AK89" s="79" t="e">
        <f t="shared" si="2"/>
        <v>#VALUE!</v>
      </c>
      <c r="AL89" t="s">
        <v>107</v>
      </c>
      <c r="AM89" s="25">
        <f>MEDIAN(0,0,0.052,0.0002)</f>
        <v>1E-4</v>
      </c>
      <c r="AN89">
        <v>5</v>
      </c>
      <c r="AO89" s="53">
        <v>0.1925</v>
      </c>
      <c r="AP89" s="50">
        <v>0.39</v>
      </c>
      <c r="AQ89">
        <v>6</v>
      </c>
      <c r="AR89" t="s">
        <v>843</v>
      </c>
      <c r="AS89" t="s">
        <v>843</v>
      </c>
      <c r="AT89" s="4" t="s">
        <v>115</v>
      </c>
      <c r="AU89" s="4" t="s">
        <v>122</v>
      </c>
      <c r="AV89" s="4"/>
      <c r="AW89" s="4"/>
      <c r="AX89" s="4"/>
      <c r="AY89" s="4"/>
      <c r="AZ89" s="4"/>
      <c r="BA89" s="4"/>
    </row>
    <row r="90" spans="1:53" ht="34">
      <c r="A90" t="s">
        <v>347</v>
      </c>
      <c r="B90" s="39" t="s">
        <v>493</v>
      </c>
      <c r="C90" t="s">
        <v>374</v>
      </c>
      <c r="D90" t="s">
        <v>372</v>
      </c>
      <c r="F90" t="s">
        <v>107</v>
      </c>
      <c r="G90" t="s">
        <v>107</v>
      </c>
      <c r="H90" t="s">
        <v>107</v>
      </c>
      <c r="I90" s="38" t="b">
        <v>0</v>
      </c>
      <c r="J90" s="12" t="s">
        <v>150</v>
      </c>
      <c r="K90" s="19" t="s">
        <v>426</v>
      </c>
      <c r="L90" t="s">
        <v>107</v>
      </c>
      <c r="M90" t="s">
        <v>107</v>
      </c>
      <c r="N90" t="s">
        <v>107</v>
      </c>
      <c r="O90" t="s">
        <v>107</v>
      </c>
      <c r="P90" t="s">
        <v>107</v>
      </c>
      <c r="Q90" t="s">
        <v>107</v>
      </c>
      <c r="R90" t="s">
        <v>107</v>
      </c>
      <c r="S90" t="s">
        <v>107</v>
      </c>
      <c r="T90" t="s">
        <v>107</v>
      </c>
      <c r="U90" t="s">
        <v>107</v>
      </c>
      <c r="V90" t="s">
        <v>107</v>
      </c>
      <c r="W90" t="s">
        <v>107</v>
      </c>
      <c r="X90" t="s">
        <v>107</v>
      </c>
      <c r="Y90" t="s">
        <v>107</v>
      </c>
      <c r="Z90" t="s">
        <v>107</v>
      </c>
      <c r="AA90" t="s">
        <v>107</v>
      </c>
      <c r="AB90" t="s">
        <v>107</v>
      </c>
      <c r="AC90" t="s">
        <v>107</v>
      </c>
      <c r="AD90" t="s">
        <v>107</v>
      </c>
      <c r="AE90" t="s">
        <v>107</v>
      </c>
      <c r="AF90" t="s">
        <v>107</v>
      </c>
      <c r="AG90" t="s">
        <v>107</v>
      </c>
      <c r="AH90" t="s">
        <v>107</v>
      </c>
      <c r="AI90" t="s">
        <v>107</v>
      </c>
      <c r="AJ90" t="s">
        <v>107</v>
      </c>
      <c r="AK90" s="79" t="e">
        <f t="shared" si="2"/>
        <v>#VALUE!</v>
      </c>
      <c r="AL90" t="s">
        <v>107</v>
      </c>
      <c r="AM90" s="25">
        <f>MEDIAN(0.0274,0.0341,0.304,0.27,0.081,0.298,0.315,0.12,0.126)</f>
        <v>0.126</v>
      </c>
      <c r="AN90" t="s">
        <v>428</v>
      </c>
      <c r="AO90" s="53">
        <v>0.77133300000000005</v>
      </c>
      <c r="AP90" s="50">
        <v>0.89</v>
      </c>
      <c r="AQ90" t="s">
        <v>428</v>
      </c>
      <c r="AR90" t="s">
        <v>845</v>
      </c>
      <c r="AS90" t="s">
        <v>843</v>
      </c>
      <c r="AT90" s="4" t="s">
        <v>115</v>
      </c>
      <c r="AU90" s="4" t="s">
        <v>118</v>
      </c>
      <c r="AV90" s="4"/>
      <c r="AW90" s="4"/>
      <c r="AX90" s="4"/>
      <c r="AY90" s="4"/>
      <c r="AZ90" s="4"/>
      <c r="BA90" s="4"/>
    </row>
    <row r="91" spans="1:53" ht="34">
      <c r="A91" t="s">
        <v>348</v>
      </c>
      <c r="B91" s="66" t="s">
        <v>493</v>
      </c>
      <c r="C91" t="s">
        <v>375</v>
      </c>
      <c r="D91" t="s">
        <v>378</v>
      </c>
      <c r="F91" t="s">
        <v>107</v>
      </c>
      <c r="G91" t="s">
        <v>107</v>
      </c>
      <c r="H91" t="s">
        <v>107</v>
      </c>
      <c r="I91" s="38" t="b">
        <v>0</v>
      </c>
      <c r="J91" s="12" t="s">
        <v>150</v>
      </c>
      <c r="K91" s="19" t="s">
        <v>426</v>
      </c>
      <c r="L91" t="s">
        <v>107</v>
      </c>
      <c r="M91" t="s">
        <v>107</v>
      </c>
      <c r="N91" t="s">
        <v>107</v>
      </c>
      <c r="O91" t="s">
        <v>107</v>
      </c>
      <c r="P91" t="s">
        <v>107</v>
      </c>
      <c r="Q91" t="s">
        <v>107</v>
      </c>
      <c r="R91" t="s">
        <v>107</v>
      </c>
      <c r="S91" t="s">
        <v>107</v>
      </c>
      <c r="T91" t="s">
        <v>107</v>
      </c>
      <c r="U91" t="s">
        <v>107</v>
      </c>
      <c r="V91" t="s">
        <v>107</v>
      </c>
      <c r="W91" t="s">
        <v>107</v>
      </c>
      <c r="X91" t="s">
        <v>107</v>
      </c>
      <c r="Y91" t="s">
        <v>107</v>
      </c>
      <c r="Z91" t="s">
        <v>107</v>
      </c>
      <c r="AA91" t="s">
        <v>107</v>
      </c>
      <c r="AB91" t="s">
        <v>107</v>
      </c>
      <c r="AC91" t="s">
        <v>107</v>
      </c>
      <c r="AD91" t="s">
        <v>107</v>
      </c>
      <c r="AE91" t="s">
        <v>107</v>
      </c>
      <c r="AF91" t="s">
        <v>107</v>
      </c>
      <c r="AG91" t="s">
        <v>107</v>
      </c>
      <c r="AH91" t="s">
        <v>107</v>
      </c>
      <c r="AI91" t="s">
        <v>107</v>
      </c>
      <c r="AJ91" t="s">
        <v>107</v>
      </c>
      <c r="AK91" s="79" t="e">
        <f t="shared" si="2"/>
        <v>#VALUE!</v>
      </c>
      <c r="AL91" t="s">
        <v>107</v>
      </c>
      <c r="AM91" s="25">
        <f>MEDIAN(0.0274,0.0341,0.304,0.27,0.081,0.298,0.315,0.12,0.126)</f>
        <v>0.126</v>
      </c>
      <c r="AN91" t="s">
        <v>428</v>
      </c>
      <c r="AO91" s="53">
        <v>0.77133300000000005</v>
      </c>
      <c r="AP91" s="50">
        <v>0.89</v>
      </c>
      <c r="AQ91" t="s">
        <v>428</v>
      </c>
      <c r="AR91" t="s">
        <v>845</v>
      </c>
      <c r="AS91" t="s">
        <v>843</v>
      </c>
      <c r="AT91" s="4" t="s">
        <v>115</v>
      </c>
      <c r="AU91" s="4" t="s">
        <v>118</v>
      </c>
      <c r="AV91" s="4"/>
      <c r="AW91" s="4"/>
      <c r="AX91" s="4"/>
      <c r="AY91" s="4"/>
      <c r="AZ91" s="4"/>
      <c r="BA91" s="4"/>
    </row>
    <row r="92" spans="1:53" ht="34">
      <c r="A92" t="s">
        <v>349</v>
      </c>
      <c r="B92" s="39" t="s">
        <v>493</v>
      </c>
      <c r="C92" t="s">
        <v>377</v>
      </c>
      <c r="D92" t="s">
        <v>376</v>
      </c>
      <c r="F92" t="s">
        <v>107</v>
      </c>
      <c r="G92" t="s">
        <v>107</v>
      </c>
      <c r="H92" t="s">
        <v>107</v>
      </c>
      <c r="I92" s="38" t="b">
        <v>1</v>
      </c>
      <c r="J92" s="12" t="s">
        <v>150</v>
      </c>
      <c r="K92" s="19" t="s">
        <v>426</v>
      </c>
      <c r="L92" t="s">
        <v>107</v>
      </c>
      <c r="M92" t="s">
        <v>107</v>
      </c>
      <c r="N92" t="s">
        <v>107</v>
      </c>
      <c r="O92" t="s">
        <v>107</v>
      </c>
      <c r="P92" t="s">
        <v>107</v>
      </c>
      <c r="Q92" t="s">
        <v>107</v>
      </c>
      <c r="R92" t="s">
        <v>107</v>
      </c>
      <c r="S92" t="s">
        <v>107</v>
      </c>
      <c r="T92" t="s">
        <v>107</v>
      </c>
      <c r="U92" t="s">
        <v>107</v>
      </c>
      <c r="V92" t="s">
        <v>107</v>
      </c>
      <c r="W92" t="s">
        <v>107</v>
      </c>
      <c r="X92" t="s">
        <v>107</v>
      </c>
      <c r="Y92" t="s">
        <v>107</v>
      </c>
      <c r="Z92" t="s">
        <v>107</v>
      </c>
      <c r="AA92" t="s">
        <v>107</v>
      </c>
      <c r="AB92" t="s">
        <v>107</v>
      </c>
      <c r="AC92" t="s">
        <v>107</v>
      </c>
      <c r="AD92" t="s">
        <v>107</v>
      </c>
      <c r="AE92" t="s">
        <v>107</v>
      </c>
      <c r="AF92" t="s">
        <v>107</v>
      </c>
      <c r="AG92" t="s">
        <v>107</v>
      </c>
      <c r="AH92" t="s">
        <v>107</v>
      </c>
      <c r="AI92" t="s">
        <v>107</v>
      </c>
      <c r="AJ92" t="s">
        <v>107</v>
      </c>
      <c r="AK92" s="79" t="e">
        <f t="shared" si="2"/>
        <v>#VALUE!</v>
      </c>
      <c r="AL92" t="s">
        <v>107</v>
      </c>
      <c r="AM92" s="25">
        <f>MEDIAN(0.0274,0.0341,0.304,0.27,0.081,0.298,0.315,0.12,0.126)</f>
        <v>0.126</v>
      </c>
      <c r="AN92" t="s">
        <v>428</v>
      </c>
      <c r="AO92" s="53">
        <v>0.77133300000000005</v>
      </c>
      <c r="AP92" s="50">
        <v>0.89</v>
      </c>
      <c r="AQ92" t="s">
        <v>428</v>
      </c>
      <c r="AR92" t="s">
        <v>845</v>
      </c>
      <c r="AS92" t="s">
        <v>843</v>
      </c>
      <c r="AT92" s="4" t="s">
        <v>115</v>
      </c>
      <c r="AU92" s="4" t="s">
        <v>118</v>
      </c>
      <c r="AV92" s="4"/>
      <c r="AW92" s="4"/>
      <c r="AX92" s="4"/>
      <c r="AY92" s="4"/>
      <c r="AZ92" s="4"/>
      <c r="BA92" s="4"/>
    </row>
    <row r="93" spans="1:53" ht="34">
      <c r="A93" t="s">
        <v>350</v>
      </c>
      <c r="B93" s="39" t="s">
        <v>493</v>
      </c>
      <c r="C93" t="s">
        <v>379</v>
      </c>
      <c r="D93" t="s">
        <v>380</v>
      </c>
      <c r="F93" t="s">
        <v>107</v>
      </c>
      <c r="G93" t="s">
        <v>107</v>
      </c>
      <c r="H93" t="s">
        <v>107</v>
      </c>
      <c r="I93" s="38" t="b">
        <v>1</v>
      </c>
      <c r="J93" s="12" t="s">
        <v>150</v>
      </c>
      <c r="K93" s="19" t="s">
        <v>426</v>
      </c>
      <c r="L93" t="s">
        <v>107</v>
      </c>
      <c r="M93" t="s">
        <v>107</v>
      </c>
      <c r="N93" t="s">
        <v>107</v>
      </c>
      <c r="O93" t="s">
        <v>107</v>
      </c>
      <c r="P93" t="s">
        <v>107</v>
      </c>
      <c r="Q93" t="s">
        <v>107</v>
      </c>
      <c r="R93" t="s">
        <v>107</v>
      </c>
      <c r="S93" t="s">
        <v>107</v>
      </c>
      <c r="T93" t="s">
        <v>107</v>
      </c>
      <c r="U93" t="s">
        <v>107</v>
      </c>
      <c r="V93" t="s">
        <v>107</v>
      </c>
      <c r="W93" t="s">
        <v>107</v>
      </c>
      <c r="X93" t="s">
        <v>107</v>
      </c>
      <c r="Y93" t="s">
        <v>107</v>
      </c>
      <c r="Z93" t="s">
        <v>107</v>
      </c>
      <c r="AA93" t="s">
        <v>107</v>
      </c>
      <c r="AB93" t="s">
        <v>107</v>
      </c>
      <c r="AC93" t="s">
        <v>107</v>
      </c>
      <c r="AD93" t="s">
        <v>107</v>
      </c>
      <c r="AE93" t="s">
        <v>107</v>
      </c>
      <c r="AF93" t="s">
        <v>107</v>
      </c>
      <c r="AG93" t="s">
        <v>107</v>
      </c>
      <c r="AH93" t="s">
        <v>107</v>
      </c>
      <c r="AI93" t="s">
        <v>107</v>
      </c>
      <c r="AJ93" t="s">
        <v>107</v>
      </c>
      <c r="AK93" s="79" t="e">
        <f t="shared" si="2"/>
        <v>#VALUE!</v>
      </c>
      <c r="AL93" t="s">
        <v>107</v>
      </c>
      <c r="AM93" s="25">
        <f>MEDIAN(0.0274,0.0341,0.304,0.27,0.081,0.298,0.315,0.12,0.126)</f>
        <v>0.126</v>
      </c>
      <c r="AN93" t="s">
        <v>428</v>
      </c>
      <c r="AO93" s="53">
        <v>0.77133300000000005</v>
      </c>
      <c r="AP93" s="50">
        <v>0.89</v>
      </c>
      <c r="AQ93" t="s">
        <v>428</v>
      </c>
      <c r="AR93" t="s">
        <v>845</v>
      </c>
      <c r="AS93" t="s">
        <v>843</v>
      </c>
      <c r="AT93" s="4" t="s">
        <v>115</v>
      </c>
      <c r="AU93" s="4" t="s">
        <v>118</v>
      </c>
      <c r="AV93" s="4"/>
      <c r="AW93" s="4"/>
      <c r="AX93" s="4"/>
      <c r="AY93" s="4"/>
      <c r="AZ93" s="4"/>
      <c r="BA93" s="4"/>
    </row>
    <row r="94" spans="1:53" ht="34">
      <c r="A94" t="s">
        <v>351</v>
      </c>
      <c r="B94" s="66" t="s">
        <v>493</v>
      </c>
      <c r="C94" t="s">
        <v>381</v>
      </c>
      <c r="D94" t="s">
        <v>382</v>
      </c>
      <c r="F94" t="s">
        <v>107</v>
      </c>
      <c r="G94" t="s">
        <v>107</v>
      </c>
      <c r="H94" t="s">
        <v>107</v>
      </c>
      <c r="I94" s="38" t="b">
        <v>0</v>
      </c>
      <c r="J94" s="12" t="s">
        <v>150</v>
      </c>
      <c r="K94" s="19" t="s">
        <v>426</v>
      </c>
      <c r="L94" t="s">
        <v>107</v>
      </c>
      <c r="M94" t="s">
        <v>107</v>
      </c>
      <c r="N94" t="s">
        <v>107</v>
      </c>
      <c r="O94" t="s">
        <v>107</v>
      </c>
      <c r="P94" t="s">
        <v>107</v>
      </c>
      <c r="Q94" t="s">
        <v>107</v>
      </c>
      <c r="R94" t="s">
        <v>107</v>
      </c>
      <c r="S94" t="s">
        <v>107</v>
      </c>
      <c r="T94" t="s">
        <v>107</v>
      </c>
      <c r="U94" t="s">
        <v>107</v>
      </c>
      <c r="V94" t="s">
        <v>107</v>
      </c>
      <c r="W94" t="s">
        <v>107</v>
      </c>
      <c r="X94" t="s">
        <v>107</v>
      </c>
      <c r="Y94" t="s">
        <v>107</v>
      </c>
      <c r="Z94" t="s">
        <v>107</v>
      </c>
      <c r="AA94" t="s">
        <v>107</v>
      </c>
      <c r="AB94" t="s">
        <v>107</v>
      </c>
      <c r="AC94" t="s">
        <v>107</v>
      </c>
      <c r="AD94" t="s">
        <v>107</v>
      </c>
      <c r="AE94" t="s">
        <v>107</v>
      </c>
      <c r="AF94" t="s">
        <v>107</v>
      </c>
      <c r="AG94" t="s">
        <v>107</v>
      </c>
      <c r="AH94" t="s">
        <v>107</v>
      </c>
      <c r="AI94" t="s">
        <v>107</v>
      </c>
      <c r="AJ94" t="s">
        <v>107</v>
      </c>
      <c r="AK94" s="79" t="e">
        <f t="shared" si="2"/>
        <v>#VALUE!</v>
      </c>
      <c r="AL94" t="s">
        <v>107</v>
      </c>
      <c r="AM94" s="25">
        <f>MEDIAN(0.0274,0.0341,0.304,0.27,0.081,0.298,0.315,0.12,0.126)</f>
        <v>0.126</v>
      </c>
      <c r="AN94" t="s">
        <v>428</v>
      </c>
      <c r="AO94" s="53">
        <v>0.69716699999999998</v>
      </c>
      <c r="AP94" s="50">
        <v>0.89</v>
      </c>
      <c r="AQ94" t="s">
        <v>428</v>
      </c>
      <c r="AR94" t="s">
        <v>845</v>
      </c>
      <c r="AS94" t="s">
        <v>843</v>
      </c>
      <c r="AT94" s="4" t="s">
        <v>115</v>
      </c>
      <c r="AU94" s="4" t="s">
        <v>118</v>
      </c>
      <c r="AV94" s="4"/>
      <c r="AW94" s="4"/>
      <c r="AX94" s="4"/>
      <c r="AY94" s="4"/>
      <c r="AZ94" s="4"/>
      <c r="BA94" s="4"/>
    </row>
    <row r="95" spans="1:53">
      <c r="I95" s="38"/>
    </row>
  </sheetData>
  <sortState xmlns:xlrd2="http://schemas.microsoft.com/office/spreadsheetml/2017/richdata2" ref="A2:BB95">
    <sortCondition descending="1" ref="AK2:AK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BF68-E93D-6140-8A45-0EE840A7E56A}">
  <dimension ref="A1:BB94"/>
  <sheetViews>
    <sheetView workbookViewId="0">
      <pane xSplit="1" ySplit="1" topLeftCell="T8" activePane="bottomRight" state="frozen"/>
      <selection pane="topRight" activeCell="B1" sqref="B1"/>
      <selection pane="bottomLeft" activeCell="A2" sqref="A2"/>
      <selection pane="bottomRight" activeCell="C6" sqref="C6"/>
    </sheetView>
  </sheetViews>
  <sheetFormatPr baseColWidth="10" defaultRowHeight="16"/>
  <cols>
    <col min="2" max="2" width="16.6640625" customWidth="1"/>
    <col min="3" max="3" width="24.5" customWidth="1"/>
    <col min="4" max="5" width="23.33203125" customWidth="1"/>
    <col min="9" max="9" width="14" customWidth="1"/>
    <col min="11" max="11" width="42" style="19" customWidth="1"/>
    <col min="12" max="38" width="18.83203125" customWidth="1"/>
    <col min="39" max="39" width="7.33203125" style="25" bestFit="1" customWidth="1"/>
    <col min="42" max="42" width="15.6640625" customWidth="1"/>
    <col min="44" max="44" width="29.33203125" customWidth="1"/>
    <col min="45" max="45" width="30.83203125" customWidth="1"/>
    <col min="52" max="52" width="25.1640625" customWidth="1"/>
  </cols>
  <sheetData>
    <row r="1" spans="1:54" ht="17">
      <c r="A1" t="s">
        <v>358</v>
      </c>
      <c r="B1" t="s">
        <v>171</v>
      </c>
      <c r="C1" t="s">
        <v>172</v>
      </c>
      <c r="D1" t="s">
        <v>173</v>
      </c>
      <c r="E1" t="s">
        <v>360</v>
      </c>
      <c r="F1" t="s">
        <v>125</v>
      </c>
      <c r="G1" t="s">
        <v>126</v>
      </c>
      <c r="H1" t="s">
        <v>127</v>
      </c>
      <c r="I1" s="81" t="s">
        <v>600</v>
      </c>
      <c r="J1" s="12" t="s">
        <v>427</v>
      </c>
      <c r="K1" s="18" t="s">
        <v>149</v>
      </c>
      <c r="L1" s="12"/>
      <c r="M1" s="12" t="s">
        <v>401</v>
      </c>
      <c r="N1" s="12" t="s">
        <v>402</v>
      </c>
      <c r="O1" s="12" t="s">
        <v>403</v>
      </c>
      <c r="P1" s="12" t="s">
        <v>404</v>
      </c>
      <c r="Q1" s="12" t="s">
        <v>405</v>
      </c>
      <c r="R1" s="12" t="s">
        <v>406</v>
      </c>
      <c r="S1" s="12" t="s">
        <v>407</v>
      </c>
      <c r="T1" s="12" t="s">
        <v>408</v>
      </c>
      <c r="U1" s="12" t="s">
        <v>409</v>
      </c>
      <c r="V1" s="12" t="s">
        <v>410</v>
      </c>
      <c r="W1" s="12" t="s">
        <v>411</v>
      </c>
      <c r="X1" s="12" t="s">
        <v>412</v>
      </c>
      <c r="Y1" s="12" t="s">
        <v>413</v>
      </c>
      <c r="Z1" s="12" t="s">
        <v>414</v>
      </c>
      <c r="AA1" s="12" t="s">
        <v>415</v>
      </c>
      <c r="AB1" s="12" t="s">
        <v>416</v>
      </c>
      <c r="AC1" s="12" t="s">
        <v>417</v>
      </c>
      <c r="AD1" s="12" t="s">
        <v>418</v>
      </c>
      <c r="AE1" s="12" t="s">
        <v>419</v>
      </c>
      <c r="AF1" s="12" t="s">
        <v>420</v>
      </c>
      <c r="AG1" s="12" t="s">
        <v>421</v>
      </c>
      <c r="AH1" s="12" t="s">
        <v>422</v>
      </c>
      <c r="AI1" s="12" t="s">
        <v>423</v>
      </c>
      <c r="AJ1" s="12" t="s">
        <v>424</v>
      </c>
      <c r="AK1" s="12" t="s">
        <v>879</v>
      </c>
      <c r="AL1" s="12" t="s">
        <v>425</v>
      </c>
      <c r="AM1" s="24" t="s">
        <v>430</v>
      </c>
      <c r="AN1" t="s">
        <v>48</v>
      </c>
      <c r="AO1" s="42" t="s">
        <v>616</v>
      </c>
      <c r="AP1" s="83" t="s">
        <v>610</v>
      </c>
      <c r="AQ1" t="s">
        <v>49</v>
      </c>
      <c r="AR1" t="s">
        <v>841</v>
      </c>
      <c r="AS1" t="s">
        <v>842</v>
      </c>
      <c r="AT1" t="s">
        <v>103</v>
      </c>
      <c r="AU1" t="s">
        <v>104</v>
      </c>
      <c r="AV1" t="s">
        <v>105</v>
      </c>
      <c r="AW1" t="s">
        <v>106</v>
      </c>
      <c r="AX1" t="s">
        <v>354</v>
      </c>
      <c r="AY1" t="s">
        <v>355</v>
      </c>
      <c r="AZ1" s="22" t="s">
        <v>356</v>
      </c>
      <c r="BA1" s="22" t="s">
        <v>357</v>
      </c>
      <c r="BB1" t="s">
        <v>110</v>
      </c>
    </row>
    <row r="2" spans="1:54" ht="48">
      <c r="A2" t="s">
        <v>33</v>
      </c>
      <c r="B2" s="39" t="s">
        <v>500</v>
      </c>
      <c r="C2" t="s">
        <v>299</v>
      </c>
      <c r="D2" s="21" t="s">
        <v>328</v>
      </c>
      <c r="E2" s="21"/>
      <c r="F2" s="2">
        <v>70</v>
      </c>
      <c r="G2" s="2">
        <v>70</v>
      </c>
      <c r="H2" s="2">
        <v>4</v>
      </c>
      <c r="I2" s="38" t="b">
        <v>0</v>
      </c>
      <c r="J2" s="12" t="s">
        <v>150</v>
      </c>
      <c r="K2" s="18" t="s">
        <v>169</v>
      </c>
      <c r="L2" s="12" t="s">
        <v>33</v>
      </c>
      <c r="M2" s="12">
        <v>7.8925999999999996E-4</v>
      </c>
      <c r="N2" s="12">
        <v>8.5705000000000004E-4</v>
      </c>
      <c r="O2" s="12">
        <v>9.2411000000000001E-4</v>
      </c>
      <c r="P2" s="12">
        <v>1.3869900000000001E-3</v>
      </c>
      <c r="Q2" s="12">
        <v>1.9784899999999998E-3</v>
      </c>
      <c r="R2" s="12">
        <v>4.2895800000000003E-3</v>
      </c>
      <c r="S2" s="12">
        <v>1.64631E-3</v>
      </c>
      <c r="T2" s="12">
        <v>8.9760999999999997E-4</v>
      </c>
      <c r="U2" s="12">
        <v>1.67219E-3</v>
      </c>
      <c r="V2" s="12">
        <v>5.9358900000000001E-3</v>
      </c>
      <c r="W2" s="12">
        <v>2.5698000000000001E-3</v>
      </c>
      <c r="X2" s="12">
        <v>8.5056899999999998E-3</v>
      </c>
      <c r="Y2" s="12">
        <v>32.795738200000002</v>
      </c>
      <c r="Z2" s="12">
        <v>35.612477800000001</v>
      </c>
      <c r="AA2" s="12">
        <v>38.398857300000003</v>
      </c>
      <c r="AB2" s="12">
        <v>57.632652499999999</v>
      </c>
      <c r="AC2" s="12">
        <v>82.211010200000004</v>
      </c>
      <c r="AD2" s="12">
        <v>178.24252000000001</v>
      </c>
      <c r="AE2" s="12">
        <v>68.408215900000002</v>
      </c>
      <c r="AF2" s="12">
        <v>37.297761000000001</v>
      </c>
      <c r="AG2" s="12">
        <v>69.483642399999994</v>
      </c>
      <c r="AH2" s="12">
        <v>246.65073599999999</v>
      </c>
      <c r="AI2" s="12">
        <v>106.781403</v>
      </c>
      <c r="AJ2" s="12">
        <v>353.43213900000001</v>
      </c>
      <c r="AK2" s="79">
        <f t="shared" ref="AK2:AK33" si="0">(AJ2-MIN($AJ$2:$AJ$32))/(MAX($AJ$2:$AJ$32)-MIN($AJ$2:$AJ$32))</f>
        <v>0.11065398953403498</v>
      </c>
      <c r="AL2" s="12">
        <v>41552.436199999996</v>
      </c>
      <c r="AM2" s="25">
        <f>MEDIAN(0,0,0.052,0.0002)</f>
        <v>1E-4</v>
      </c>
      <c r="AN2">
        <v>5</v>
      </c>
      <c r="AO2" s="53">
        <v>0.200958</v>
      </c>
      <c r="AP2" s="50">
        <v>0.39</v>
      </c>
      <c r="AQ2">
        <v>6</v>
      </c>
      <c r="AR2" t="s">
        <v>843</v>
      </c>
      <c r="AS2" t="s">
        <v>843</v>
      </c>
      <c r="AT2" s="1" t="s">
        <v>114</v>
      </c>
      <c r="AU2" s="1" t="s">
        <v>122</v>
      </c>
      <c r="AV2" s="1"/>
      <c r="AW2" s="1"/>
      <c r="AX2" s="1"/>
      <c r="AY2" s="1"/>
      <c r="AZ2" s="1"/>
      <c r="BA2" s="1" t="s">
        <v>123</v>
      </c>
    </row>
    <row r="3" spans="1:54" ht="17">
      <c r="A3" t="s">
        <v>43</v>
      </c>
      <c r="B3" t="s">
        <v>464</v>
      </c>
      <c r="C3" t="s">
        <v>320</v>
      </c>
      <c r="D3" t="s">
        <v>321</v>
      </c>
      <c r="F3" s="4" t="s">
        <v>107</v>
      </c>
      <c r="G3" s="4" t="s">
        <v>107</v>
      </c>
      <c r="H3" s="4">
        <v>2</v>
      </c>
      <c r="I3" s="38" t="b">
        <v>0</v>
      </c>
      <c r="J3" s="12" t="s">
        <v>150</v>
      </c>
      <c r="K3" s="18" t="s">
        <v>169</v>
      </c>
      <c r="L3" s="12" t="s">
        <v>43</v>
      </c>
      <c r="M3" s="12">
        <v>1.4325E-3</v>
      </c>
      <c r="N3" s="12">
        <v>1.5737800000000001E-3</v>
      </c>
      <c r="O3" s="12">
        <v>3.6741999999999998E-4</v>
      </c>
      <c r="P3" s="12">
        <v>3.5389999999999998E-4</v>
      </c>
      <c r="Q3" s="12">
        <v>3.5786999999999999E-4</v>
      </c>
      <c r="R3" s="12">
        <v>1.0792E-3</v>
      </c>
      <c r="S3" s="12">
        <v>3.0062800000000001E-3</v>
      </c>
      <c r="T3" s="12">
        <v>7.2882000000000003E-4</v>
      </c>
      <c r="U3" s="12">
        <v>3.6739699999999999E-3</v>
      </c>
      <c r="V3" s="12">
        <v>4.0854799999999998E-3</v>
      </c>
      <c r="W3" s="12">
        <v>4.4027900000000002E-3</v>
      </c>
      <c r="X3" s="12">
        <v>8.4882699999999991E-3</v>
      </c>
      <c r="Y3" s="12">
        <v>1.2087959100000001</v>
      </c>
      <c r="Z3" s="12">
        <v>1.328009</v>
      </c>
      <c r="AA3" s="12">
        <v>0.31004451999999999</v>
      </c>
      <c r="AB3" s="12">
        <v>0.29863426999999998</v>
      </c>
      <c r="AC3" s="12">
        <v>0.30198624000000002</v>
      </c>
      <c r="AD3" s="12">
        <v>0.91066502999999999</v>
      </c>
      <c r="AE3" s="12">
        <v>2.5368049099999999</v>
      </c>
      <c r="AF3" s="12">
        <v>0.61500087999999997</v>
      </c>
      <c r="AG3" s="12">
        <v>3.1002205100000002</v>
      </c>
      <c r="AH3" s="12">
        <v>3.4474699499999999</v>
      </c>
      <c r="AI3" s="12">
        <v>3.71522139</v>
      </c>
      <c r="AJ3" s="12">
        <v>7.1626913400000003</v>
      </c>
      <c r="AK3" s="79">
        <f t="shared" si="0"/>
        <v>1.6346492591340122E-3</v>
      </c>
      <c r="AL3" s="12">
        <v>843.83430799999996</v>
      </c>
      <c r="AM3" s="25">
        <f>MEDIAN(0.0405,0.0425,0.1,0.03875)</f>
        <v>4.1500000000000002E-2</v>
      </c>
      <c r="AN3">
        <v>12</v>
      </c>
      <c r="AO3" s="53">
        <v>3.7749999999999999E-2</v>
      </c>
      <c r="AP3" s="50"/>
      <c r="AQ3">
        <v>3</v>
      </c>
      <c r="AR3" t="s">
        <v>843</v>
      </c>
      <c r="AS3" t="s">
        <v>843</v>
      </c>
      <c r="AT3" s="4" t="s">
        <v>115</v>
      </c>
      <c r="AU3" s="4" t="s">
        <v>120</v>
      </c>
      <c r="AV3" s="4"/>
      <c r="AW3" s="4"/>
      <c r="AX3" s="4"/>
      <c r="AY3" s="4"/>
      <c r="AZ3" s="4"/>
      <c r="BA3" s="4"/>
    </row>
    <row r="4" spans="1:54" ht="32">
      <c r="A4" t="s">
        <v>36</v>
      </c>
      <c r="B4" s="39" t="s">
        <v>464</v>
      </c>
      <c r="C4" t="s">
        <v>230</v>
      </c>
      <c r="D4" t="s">
        <v>231</v>
      </c>
      <c r="F4" s="4">
        <v>1.97</v>
      </c>
      <c r="G4" s="4">
        <v>4.0599999999999996</v>
      </c>
      <c r="H4" s="4">
        <v>2</v>
      </c>
      <c r="I4" s="38" t="b">
        <v>0</v>
      </c>
      <c r="J4" s="12" t="s">
        <v>150</v>
      </c>
      <c r="K4" s="18" t="s">
        <v>169</v>
      </c>
      <c r="L4" s="12" t="s">
        <v>36</v>
      </c>
      <c r="M4" s="12">
        <v>8.7580999999999998E-4</v>
      </c>
      <c r="N4" s="12">
        <v>1.1316E-3</v>
      </c>
      <c r="O4" s="12">
        <v>9.954199999999999E-4</v>
      </c>
      <c r="P4" s="12">
        <v>9.4945000000000001E-4</v>
      </c>
      <c r="Q4" s="12">
        <v>9.4176000000000004E-4</v>
      </c>
      <c r="R4" s="12">
        <v>2.8866299999999998E-3</v>
      </c>
      <c r="S4" s="12">
        <v>2.0074200000000002E-3</v>
      </c>
      <c r="T4" s="12">
        <v>4.5239E-4</v>
      </c>
      <c r="U4" s="12">
        <v>1.94353E-3</v>
      </c>
      <c r="V4" s="12">
        <v>4.8940399999999997E-3</v>
      </c>
      <c r="W4" s="12">
        <v>2.3959200000000002E-3</v>
      </c>
      <c r="X4" s="12">
        <v>7.2899699999999998E-3</v>
      </c>
      <c r="Y4" s="12">
        <v>7.3534341100000002</v>
      </c>
      <c r="Z4" s="12">
        <v>9.5010877199999992</v>
      </c>
      <c r="AA4" s="12">
        <v>8.3576909599999993</v>
      </c>
      <c r="AB4" s="12">
        <v>7.9716576000000003</v>
      </c>
      <c r="AC4" s="12">
        <v>7.9071044300000004</v>
      </c>
      <c r="AD4" s="12">
        <v>24.236453000000001</v>
      </c>
      <c r="AE4" s="12">
        <v>16.854521800000001</v>
      </c>
      <c r="AF4" s="12">
        <v>3.79833563</v>
      </c>
      <c r="AG4" s="12">
        <v>16.3181154</v>
      </c>
      <c r="AH4" s="12">
        <v>41.090974799999998</v>
      </c>
      <c r="AI4" s="12">
        <v>20.116451099999999</v>
      </c>
      <c r="AJ4" s="12">
        <v>61.207425899999997</v>
      </c>
      <c r="AK4" s="79">
        <f t="shared" si="0"/>
        <v>1.8650072788063379E-2</v>
      </c>
      <c r="AL4" s="12">
        <v>8396.1190700000006</v>
      </c>
      <c r="AM4" s="25">
        <f>MEDIAN(0.0405,0.0425,0.1,0.03875)</f>
        <v>4.1500000000000002E-2</v>
      </c>
      <c r="AN4">
        <v>11.67</v>
      </c>
      <c r="AO4" s="53">
        <v>1.9609999999999999E-2</v>
      </c>
      <c r="AP4" s="50">
        <v>0.14000000000000001</v>
      </c>
      <c r="AQ4">
        <v>3</v>
      </c>
      <c r="AR4" t="s">
        <v>843</v>
      </c>
      <c r="AS4" t="s">
        <v>843</v>
      </c>
      <c r="AT4" s="4" t="s">
        <v>115</v>
      </c>
      <c r="AU4" s="4" t="s">
        <v>120</v>
      </c>
      <c r="AV4" s="4"/>
      <c r="AW4" s="4"/>
      <c r="AX4" s="4"/>
      <c r="AY4" s="4"/>
      <c r="AZ4" s="4"/>
      <c r="BA4" s="4"/>
    </row>
    <row r="5" spans="1:54" ht="48">
      <c r="A5" t="s">
        <v>30</v>
      </c>
      <c r="B5" s="39" t="s">
        <v>500</v>
      </c>
      <c r="C5" t="s">
        <v>242</v>
      </c>
      <c r="D5" t="s">
        <v>331</v>
      </c>
      <c r="F5" s="4">
        <v>3.27</v>
      </c>
      <c r="G5" s="4">
        <v>20</v>
      </c>
      <c r="H5" s="4">
        <v>2</v>
      </c>
      <c r="I5" s="38" t="b">
        <v>0</v>
      </c>
      <c r="J5" s="12" t="s">
        <v>150</v>
      </c>
      <c r="K5" s="18" t="s">
        <v>169</v>
      </c>
      <c r="L5" s="12" t="s">
        <v>30</v>
      </c>
      <c r="M5" s="12">
        <v>9.9314E-4</v>
      </c>
      <c r="N5" s="12">
        <v>1.0620600000000001E-3</v>
      </c>
      <c r="O5" s="12">
        <v>4.9456000000000001E-4</v>
      </c>
      <c r="P5" s="12">
        <v>5.1250000000000004E-4</v>
      </c>
      <c r="Q5" s="12">
        <v>5.2043E-4</v>
      </c>
      <c r="R5" s="12">
        <v>1.5275E-3</v>
      </c>
      <c r="S5" s="12">
        <v>2.0552000000000001E-3</v>
      </c>
      <c r="T5" s="12">
        <v>1.5524499999999999E-3</v>
      </c>
      <c r="U5" s="12">
        <v>1.79612E-3</v>
      </c>
      <c r="V5" s="12">
        <v>3.5826999999999999E-3</v>
      </c>
      <c r="W5" s="12">
        <v>3.34856E-3</v>
      </c>
      <c r="X5" s="12">
        <v>6.9312599999999999E-3</v>
      </c>
      <c r="Y5" s="12">
        <v>97.452612400000007</v>
      </c>
      <c r="Z5" s="12">
        <v>104.21504299999999</v>
      </c>
      <c r="AA5" s="12">
        <v>48.5294083</v>
      </c>
      <c r="AB5" s="12">
        <v>50.289192100000001</v>
      </c>
      <c r="AC5" s="12">
        <v>51.0677497</v>
      </c>
      <c r="AD5" s="12">
        <v>149.88634999999999</v>
      </c>
      <c r="AE5" s="12">
        <v>201.66765599999999</v>
      </c>
      <c r="AF5" s="12">
        <v>152.33477300000001</v>
      </c>
      <c r="AG5" s="12">
        <v>176.244833</v>
      </c>
      <c r="AH5" s="12">
        <v>351.55400600000002</v>
      </c>
      <c r="AI5" s="12">
        <v>328.57960600000001</v>
      </c>
      <c r="AJ5" s="12">
        <v>680.13361199999997</v>
      </c>
      <c r="AK5" s="79">
        <f t="shared" si="0"/>
        <v>0.21351255616180828</v>
      </c>
      <c r="AL5" s="12">
        <v>98125.497799999997</v>
      </c>
      <c r="AM5" s="25">
        <f>MEDIAN(0.002,0.002,0.001,0.01,0.01)</f>
        <v>2E-3</v>
      </c>
      <c r="AN5">
        <v>5.33</v>
      </c>
      <c r="AO5" s="53">
        <v>0.187751</v>
      </c>
      <c r="AP5" s="50">
        <v>0.39</v>
      </c>
      <c r="AQ5">
        <v>6</v>
      </c>
      <c r="AR5" t="s">
        <v>843</v>
      </c>
      <c r="AS5" t="s">
        <v>843</v>
      </c>
      <c r="AT5" s="4" t="s">
        <v>115</v>
      </c>
      <c r="AU5" s="4" t="s">
        <v>121</v>
      </c>
      <c r="AV5" s="4"/>
      <c r="AW5" s="4"/>
      <c r="AX5" s="4"/>
      <c r="AY5" s="4"/>
      <c r="AZ5" s="4"/>
      <c r="BA5" s="4"/>
    </row>
    <row r="6" spans="1:54" ht="17">
      <c r="A6" t="s">
        <v>12</v>
      </c>
      <c r="B6" s="39" t="s">
        <v>458</v>
      </c>
      <c r="C6" t="s">
        <v>245</v>
      </c>
      <c r="D6" t="s">
        <v>246</v>
      </c>
      <c r="F6" s="4">
        <v>3.78</v>
      </c>
      <c r="G6" s="4">
        <v>0</v>
      </c>
      <c r="H6" s="4">
        <v>2</v>
      </c>
      <c r="I6" s="38" t="b">
        <v>1</v>
      </c>
      <c r="J6" s="12" t="s">
        <v>150</v>
      </c>
      <c r="K6" s="18" t="s">
        <v>169</v>
      </c>
      <c r="L6" s="12" t="s">
        <v>12</v>
      </c>
      <c r="M6" s="12">
        <v>8.0714999999999997E-4</v>
      </c>
      <c r="N6" s="12">
        <v>8.3407000000000002E-4</v>
      </c>
      <c r="O6" s="12">
        <v>8.8765000000000003E-4</v>
      </c>
      <c r="P6" s="12">
        <v>8.4435000000000001E-4</v>
      </c>
      <c r="Q6" s="12">
        <v>7.3353999999999997E-4</v>
      </c>
      <c r="R6" s="12">
        <v>2.46554E-3</v>
      </c>
      <c r="S6" s="12">
        <v>1.6412200000000001E-3</v>
      </c>
      <c r="T6" s="12">
        <v>6.3834000000000004E-4</v>
      </c>
      <c r="U6" s="12">
        <v>1.82182E-3</v>
      </c>
      <c r="V6" s="12">
        <v>4.1067600000000001E-3</v>
      </c>
      <c r="W6" s="12">
        <v>2.4601699999999998E-3</v>
      </c>
      <c r="X6" s="12">
        <v>6.5669200000000004E-3</v>
      </c>
      <c r="Y6" s="12">
        <v>169.00401099999999</v>
      </c>
      <c r="Z6" s="12">
        <v>174.64072300000001</v>
      </c>
      <c r="AA6" s="12">
        <v>185.85898900000001</v>
      </c>
      <c r="AB6" s="12">
        <v>176.79278199999999</v>
      </c>
      <c r="AC6" s="12">
        <v>153.59077400000001</v>
      </c>
      <c r="AD6" s="12">
        <v>516.24254499999995</v>
      </c>
      <c r="AE6" s="12">
        <v>343.64473400000003</v>
      </c>
      <c r="AF6" s="12">
        <v>133.658591</v>
      </c>
      <c r="AG6" s="12">
        <v>381.45966299999998</v>
      </c>
      <c r="AH6" s="12">
        <v>859.88727900000004</v>
      </c>
      <c r="AI6" s="12">
        <v>515.11825399999998</v>
      </c>
      <c r="AJ6" s="12">
        <v>1375.0055299999999</v>
      </c>
      <c r="AK6" s="79">
        <f t="shared" si="0"/>
        <v>0.43228576467859886</v>
      </c>
      <c r="AL6" s="12">
        <v>209383.56099999999</v>
      </c>
      <c r="AM6" s="26">
        <f>MEDIAN(0.03,0.005,0.0315)</f>
        <v>0.03</v>
      </c>
      <c r="AN6">
        <v>3.67</v>
      </c>
      <c r="AO6" s="53">
        <v>0.51778299999999999</v>
      </c>
      <c r="AP6" s="50">
        <v>0.68</v>
      </c>
      <c r="AQ6">
        <v>8</v>
      </c>
      <c r="AR6" t="s">
        <v>843</v>
      </c>
      <c r="AS6" t="s">
        <v>844</v>
      </c>
      <c r="AT6" s="4" t="s">
        <v>116</v>
      </c>
      <c r="AU6" s="4" t="s">
        <v>118</v>
      </c>
      <c r="AV6" s="4"/>
      <c r="AW6" s="4"/>
      <c r="AX6" s="4"/>
      <c r="AY6" s="4"/>
      <c r="AZ6" s="4" t="s">
        <v>395</v>
      </c>
      <c r="BA6" s="4"/>
    </row>
    <row r="7" spans="1:54" ht="17">
      <c r="A7" t="s">
        <v>40</v>
      </c>
      <c r="B7" s="67" t="s">
        <v>451</v>
      </c>
      <c r="C7" t="s">
        <v>262</v>
      </c>
      <c r="D7" t="s">
        <v>263</v>
      </c>
      <c r="F7" s="4">
        <v>9.7100000000000009</v>
      </c>
      <c r="G7" s="4">
        <v>19.420000000000002</v>
      </c>
      <c r="H7" s="4">
        <v>2</v>
      </c>
      <c r="I7" s="38" t="b">
        <v>0</v>
      </c>
      <c r="J7" s="12" t="s">
        <v>150</v>
      </c>
      <c r="K7" s="18" t="s">
        <v>169</v>
      </c>
      <c r="L7" s="12" t="s">
        <v>40</v>
      </c>
      <c r="M7" s="12">
        <v>6.7699999999999998E-4</v>
      </c>
      <c r="N7" s="12">
        <v>7.6250000000000005E-4</v>
      </c>
      <c r="O7" s="12">
        <v>7.3799E-4</v>
      </c>
      <c r="P7" s="12">
        <v>7.6389999999999997E-4</v>
      </c>
      <c r="Q7" s="12">
        <v>6.8243999999999998E-4</v>
      </c>
      <c r="R7" s="12">
        <v>2.1843399999999999E-3</v>
      </c>
      <c r="S7" s="12">
        <v>1.4394900000000001E-3</v>
      </c>
      <c r="T7" s="12">
        <v>1.0714699999999999E-3</v>
      </c>
      <c r="U7" s="12">
        <v>1.7547699999999999E-3</v>
      </c>
      <c r="V7" s="12">
        <v>3.6238300000000002E-3</v>
      </c>
      <c r="W7" s="12">
        <v>2.8262399999999998E-3</v>
      </c>
      <c r="X7" s="12">
        <v>6.4500699999999996E-3</v>
      </c>
      <c r="Y7" s="12">
        <v>10.2262691</v>
      </c>
      <c r="Z7" s="12">
        <v>11.517735399999999</v>
      </c>
      <c r="AA7" s="12">
        <v>11.147625100000001</v>
      </c>
      <c r="AB7" s="12">
        <v>11.538952</v>
      </c>
      <c r="AC7" s="12">
        <v>10.3085305</v>
      </c>
      <c r="AD7" s="12">
        <v>32.995107599999997</v>
      </c>
      <c r="AE7" s="12">
        <v>21.744004400000001</v>
      </c>
      <c r="AF7" s="12">
        <v>16.184806500000001</v>
      </c>
      <c r="AG7" s="12">
        <v>26.506373700000001</v>
      </c>
      <c r="AH7" s="12">
        <v>54.739111999999999</v>
      </c>
      <c r="AI7" s="12">
        <v>42.691180199999998</v>
      </c>
      <c r="AJ7" s="12">
        <v>97.430292199999997</v>
      </c>
      <c r="AK7" s="79">
        <f t="shared" si="0"/>
        <v>3.0054466140056236E-2</v>
      </c>
      <c r="AL7" s="12">
        <v>15105.301100000001</v>
      </c>
      <c r="AM7" s="25">
        <f>MEDIAN(0.175,0.0695,0.038,0.18,0.067)</f>
        <v>6.9500000000000006E-2</v>
      </c>
      <c r="AN7">
        <v>9.33</v>
      </c>
      <c r="AO7" s="53">
        <v>0.34894500000000001</v>
      </c>
      <c r="AP7" s="50">
        <v>0.64</v>
      </c>
      <c r="AQ7">
        <v>5</v>
      </c>
      <c r="AR7" t="s">
        <v>844</v>
      </c>
      <c r="AS7" t="s">
        <v>844</v>
      </c>
      <c r="AT7" s="4" t="s">
        <v>115</v>
      </c>
      <c r="AU7" s="4" t="s">
        <v>120</v>
      </c>
      <c r="AV7" s="4"/>
      <c r="AW7" s="4"/>
      <c r="AX7" s="4"/>
      <c r="AY7" s="4"/>
      <c r="AZ7" s="4"/>
      <c r="BA7" s="4"/>
    </row>
    <row r="8" spans="1:54" ht="48">
      <c r="A8" t="s">
        <v>10</v>
      </c>
      <c r="B8" s="39" t="s">
        <v>500</v>
      </c>
      <c r="C8" t="s">
        <v>310</v>
      </c>
      <c r="D8" t="s">
        <v>332</v>
      </c>
      <c r="F8" s="4" t="s">
        <v>107</v>
      </c>
      <c r="G8" s="4" t="s">
        <v>107</v>
      </c>
      <c r="H8" s="4">
        <v>2</v>
      </c>
      <c r="I8" s="38" t="b">
        <v>0</v>
      </c>
      <c r="J8" s="12" t="s">
        <v>150</v>
      </c>
      <c r="K8" s="18" t="s">
        <v>169</v>
      </c>
      <c r="L8" s="12" t="s">
        <v>10</v>
      </c>
      <c r="M8" s="12">
        <v>8.4281999999999998E-4</v>
      </c>
      <c r="N8" s="12">
        <v>1.0918E-3</v>
      </c>
      <c r="O8" s="12">
        <v>3.2265000000000001E-4</v>
      </c>
      <c r="P8" s="12">
        <v>2.8376999999999997E-4</v>
      </c>
      <c r="Q8" s="12">
        <v>3.1881999999999999E-4</v>
      </c>
      <c r="R8" s="12">
        <v>9.2524000000000003E-4</v>
      </c>
      <c r="S8" s="12">
        <v>1.93462E-3</v>
      </c>
      <c r="T8" s="12">
        <v>8.4091999999999999E-4</v>
      </c>
      <c r="U8" s="12">
        <v>2.2644000000000002E-3</v>
      </c>
      <c r="V8" s="12">
        <v>2.8598600000000001E-3</v>
      </c>
      <c r="W8" s="12">
        <v>3.10532E-3</v>
      </c>
      <c r="X8" s="12">
        <v>5.9651799999999996E-3</v>
      </c>
      <c r="Y8" s="12">
        <v>4.6935279899999998</v>
      </c>
      <c r="Z8" s="12">
        <v>6.0800034199999997</v>
      </c>
      <c r="AA8" s="12">
        <v>1.7967785000000001</v>
      </c>
      <c r="AB8" s="12">
        <v>1.5802710600000001</v>
      </c>
      <c r="AC8" s="12">
        <v>1.7754334899999999</v>
      </c>
      <c r="AD8" s="12">
        <v>5.1524830399999999</v>
      </c>
      <c r="AE8" s="12">
        <v>10.7735314</v>
      </c>
      <c r="AF8" s="12">
        <v>4.6829330899999997</v>
      </c>
      <c r="AG8" s="12">
        <v>12.6100029</v>
      </c>
      <c r="AH8" s="12">
        <v>15.926014500000001</v>
      </c>
      <c r="AI8" s="12">
        <v>17.292936000000001</v>
      </c>
      <c r="AJ8" s="12">
        <v>33.218950499999998</v>
      </c>
      <c r="AK8" s="79">
        <f t="shared" si="0"/>
        <v>9.8381919131317434E-3</v>
      </c>
      <c r="AL8" s="12">
        <v>5568.8137999999999</v>
      </c>
      <c r="AM8" s="25">
        <f>MEDIAN(0,0,0.052,0.0002)</f>
        <v>1E-4</v>
      </c>
      <c r="AN8">
        <v>5</v>
      </c>
      <c r="AO8" s="53">
        <v>0.17899300000000001</v>
      </c>
      <c r="AP8" s="50">
        <v>0.39</v>
      </c>
      <c r="AQ8">
        <v>6</v>
      </c>
      <c r="AR8" t="s">
        <v>843</v>
      </c>
      <c r="AS8" t="s">
        <v>843</v>
      </c>
      <c r="AT8" s="1" t="s">
        <v>114</v>
      </c>
      <c r="AU8" s="1" t="s">
        <v>120</v>
      </c>
      <c r="AV8" s="1"/>
      <c r="AW8" s="1"/>
      <c r="AX8" s="1"/>
      <c r="AY8" s="1"/>
      <c r="AZ8" s="1"/>
      <c r="BA8" s="1"/>
    </row>
    <row r="9" spans="1:54" ht="17">
      <c r="A9" t="s">
        <v>107</v>
      </c>
      <c r="B9" s="67" t="s">
        <v>107</v>
      </c>
      <c r="C9" t="s">
        <v>107</v>
      </c>
      <c r="D9" t="s">
        <v>107</v>
      </c>
      <c r="F9" t="s">
        <v>107</v>
      </c>
      <c r="G9" t="s">
        <v>107</v>
      </c>
      <c r="H9" t="s">
        <v>107</v>
      </c>
      <c r="I9" s="38"/>
      <c r="J9" s="12" t="s">
        <v>107</v>
      </c>
      <c r="K9" s="19" t="s">
        <v>107</v>
      </c>
      <c r="L9" s="12" t="s">
        <v>24</v>
      </c>
      <c r="M9" s="12">
        <v>5.0507999999999998E-4</v>
      </c>
      <c r="N9" s="12">
        <v>7.3932999999999996E-4</v>
      </c>
      <c r="O9" s="12">
        <v>6.7575000000000003E-4</v>
      </c>
      <c r="P9" s="12">
        <v>6.5211000000000002E-4</v>
      </c>
      <c r="Q9" s="12">
        <v>6.6157E-4</v>
      </c>
      <c r="R9" s="12">
        <v>1.9894399999999999E-3</v>
      </c>
      <c r="S9" s="12">
        <v>1.24442E-3</v>
      </c>
      <c r="T9" s="12">
        <v>3.7126999999999999E-4</v>
      </c>
      <c r="U9" s="12">
        <v>1.78838E-3</v>
      </c>
      <c r="V9" s="12">
        <v>3.2338499999999999E-3</v>
      </c>
      <c r="W9" s="12">
        <v>2.1596499999999999E-3</v>
      </c>
      <c r="X9" s="12">
        <v>5.3934999999999999E-3</v>
      </c>
      <c r="Y9" s="12">
        <v>9.5871500899999997</v>
      </c>
      <c r="Z9" s="12">
        <v>14.033555399999999</v>
      </c>
      <c r="AA9" s="12">
        <v>12.826700199999999</v>
      </c>
      <c r="AB9" s="12">
        <v>12.378019399999999</v>
      </c>
      <c r="AC9" s="12">
        <v>12.557495299999999</v>
      </c>
      <c r="AD9" s="12">
        <v>37.762214899999996</v>
      </c>
      <c r="AE9" s="12">
        <v>23.6207055</v>
      </c>
      <c r="AF9" s="12">
        <v>7.0472346200000002</v>
      </c>
      <c r="AG9" s="12">
        <v>33.945879099999999</v>
      </c>
      <c r="AH9" s="12">
        <v>61.382920400000003</v>
      </c>
      <c r="AI9" s="12">
        <v>40.993113800000003</v>
      </c>
      <c r="AJ9" s="12">
        <v>102.376034</v>
      </c>
      <c r="AK9" s="79">
        <f t="shared" si="0"/>
        <v>3.1611581594075212E-2</v>
      </c>
      <c r="AL9" s="12">
        <v>18981.355299999999</v>
      </c>
      <c r="AO9" s="47"/>
      <c r="AP9" s="50"/>
    </row>
    <row r="10" spans="1:54" ht="17">
      <c r="A10" t="s">
        <v>37</v>
      </c>
      <c r="B10" s="39" t="s">
        <v>458</v>
      </c>
      <c r="C10" t="s">
        <v>243</v>
      </c>
      <c r="D10" t="s">
        <v>244</v>
      </c>
      <c r="F10" s="4">
        <v>3.3</v>
      </c>
      <c r="G10" s="4">
        <v>4.75</v>
      </c>
      <c r="H10" s="4">
        <v>2</v>
      </c>
      <c r="I10" s="38" t="b">
        <v>1</v>
      </c>
      <c r="J10" s="12" t="s">
        <v>150</v>
      </c>
      <c r="K10" s="18" t="s">
        <v>169</v>
      </c>
      <c r="L10" s="12" t="s">
        <v>37</v>
      </c>
      <c r="M10" s="12">
        <v>7.5146999999999996E-4</v>
      </c>
      <c r="N10" s="12">
        <v>8.6346000000000003E-4</v>
      </c>
      <c r="O10" s="12">
        <v>4.8139999999999999E-4</v>
      </c>
      <c r="P10" s="12">
        <v>5.2141000000000004E-4</v>
      </c>
      <c r="Q10" s="12">
        <v>6.4340000000000003E-4</v>
      </c>
      <c r="R10" s="12">
        <v>1.6462E-3</v>
      </c>
      <c r="S10" s="12">
        <v>1.6149300000000001E-3</v>
      </c>
      <c r="T10" s="12">
        <v>4.9054999999999997E-4</v>
      </c>
      <c r="U10" s="12">
        <v>1.0832000000000001E-3</v>
      </c>
      <c r="V10" s="12">
        <v>3.2611300000000001E-3</v>
      </c>
      <c r="W10" s="12">
        <v>1.57376E-3</v>
      </c>
      <c r="X10" s="12">
        <v>4.8348899999999997E-3</v>
      </c>
      <c r="Y10" s="12">
        <v>61.844323299999999</v>
      </c>
      <c r="Z10" s="12">
        <v>71.061276699999993</v>
      </c>
      <c r="AA10" s="12">
        <v>39.617971699999998</v>
      </c>
      <c r="AB10" s="12">
        <v>42.910668999999999</v>
      </c>
      <c r="AC10" s="12">
        <v>52.950142399999997</v>
      </c>
      <c r="AD10" s="12">
        <v>135.47878299999999</v>
      </c>
      <c r="AE10" s="12">
        <v>132.90559999999999</v>
      </c>
      <c r="AF10" s="12">
        <v>40.371414399999999</v>
      </c>
      <c r="AG10" s="12">
        <v>89.145484400000001</v>
      </c>
      <c r="AH10" s="12">
        <v>268.38438300000001</v>
      </c>
      <c r="AI10" s="12">
        <v>129.516899</v>
      </c>
      <c r="AJ10" s="12">
        <v>397.90128199999998</v>
      </c>
      <c r="AK10" s="79">
        <f t="shared" si="0"/>
        <v>0.1246546374838086</v>
      </c>
      <c r="AL10" s="12">
        <v>82297.958199999994</v>
      </c>
      <c r="AM10" s="25">
        <f>MEDIAN(0.001,0,0.005)</f>
        <v>1E-3</v>
      </c>
      <c r="AN10">
        <v>3.67</v>
      </c>
      <c r="AO10" s="53">
        <v>0.40841699999999997</v>
      </c>
      <c r="AP10" s="50">
        <v>0.68</v>
      </c>
      <c r="AQ10">
        <v>8</v>
      </c>
      <c r="AR10" t="s">
        <v>843</v>
      </c>
      <c r="AS10" t="s">
        <v>844</v>
      </c>
      <c r="AT10" s="4" t="s">
        <v>115</v>
      </c>
      <c r="AU10" s="4" t="s">
        <v>118</v>
      </c>
      <c r="AV10" s="4"/>
      <c r="AW10" s="4"/>
      <c r="AX10" s="4"/>
      <c r="AY10" s="4"/>
      <c r="AZ10" s="4"/>
      <c r="BA10" s="4"/>
    </row>
    <row r="11" spans="1:54" ht="32">
      <c r="A11" t="s">
        <v>4</v>
      </c>
      <c r="B11" s="66" t="s">
        <v>488</v>
      </c>
      <c r="C11" t="s">
        <v>272</v>
      </c>
      <c r="D11" s="21" t="s">
        <v>273</v>
      </c>
      <c r="E11" s="21"/>
      <c r="F11" s="3">
        <v>18.329999999999998</v>
      </c>
      <c r="G11" s="3">
        <v>83.33</v>
      </c>
      <c r="H11" s="3">
        <v>3</v>
      </c>
      <c r="I11" s="38" t="b">
        <v>0</v>
      </c>
      <c r="J11" s="12" t="s">
        <v>150</v>
      </c>
      <c r="K11" s="18" t="s">
        <v>169</v>
      </c>
      <c r="L11" s="12" t="s">
        <v>4</v>
      </c>
      <c r="M11" s="12">
        <v>1.14153E-3</v>
      </c>
      <c r="N11" s="12">
        <v>9.6305000000000002E-4</v>
      </c>
      <c r="O11" s="12">
        <v>1.3166999999999999E-4</v>
      </c>
      <c r="P11" s="12">
        <v>1.2766000000000001E-4</v>
      </c>
      <c r="Q11" s="12">
        <v>1.2760000000000001E-4</v>
      </c>
      <c r="R11" s="12">
        <v>3.8693000000000001E-4</v>
      </c>
      <c r="S11" s="12">
        <v>2.10458E-3</v>
      </c>
      <c r="T11" s="12">
        <v>7.9465000000000004E-4</v>
      </c>
      <c r="U11" s="12">
        <v>1.5065899999999999E-3</v>
      </c>
      <c r="V11" s="12">
        <v>2.4915100000000002E-3</v>
      </c>
      <c r="W11" s="12">
        <v>2.3012499999999999E-3</v>
      </c>
      <c r="X11" s="12">
        <v>4.7927600000000001E-3</v>
      </c>
      <c r="Y11" s="12">
        <v>102.44717900000001</v>
      </c>
      <c r="Z11" s="12">
        <v>86.4292078</v>
      </c>
      <c r="AA11" s="12">
        <v>11.817167899999999</v>
      </c>
      <c r="AB11" s="12">
        <v>11.456729599999999</v>
      </c>
      <c r="AC11" s="12">
        <v>11.4513225</v>
      </c>
      <c r="AD11" s="12">
        <v>34.725220100000001</v>
      </c>
      <c r="AE11" s="12">
        <v>188.87638699999999</v>
      </c>
      <c r="AF11" s="12">
        <v>71.316603000000001</v>
      </c>
      <c r="AG11" s="12">
        <v>135.209721</v>
      </c>
      <c r="AH11" s="12">
        <v>223.601607</v>
      </c>
      <c r="AI11" s="12">
        <v>206.52632399999999</v>
      </c>
      <c r="AJ11" s="12">
        <v>430.12793099999999</v>
      </c>
      <c r="AK11" s="79">
        <f t="shared" si="0"/>
        <v>0.13480086331168042</v>
      </c>
      <c r="AL11" s="12">
        <v>89745.439899999998</v>
      </c>
      <c r="AM11" s="25">
        <v>7.9000000000000001E-2</v>
      </c>
      <c r="AN11">
        <v>8</v>
      </c>
      <c r="AO11" s="53">
        <v>0.129331</v>
      </c>
      <c r="AP11" s="50">
        <v>0.39</v>
      </c>
      <c r="AQ11">
        <v>6</v>
      </c>
      <c r="AR11" t="s">
        <v>845</v>
      </c>
      <c r="AS11" t="s">
        <v>843</v>
      </c>
      <c r="AT11" s="4" t="s">
        <v>116</v>
      </c>
      <c r="AU11" s="4" t="s">
        <v>121</v>
      </c>
      <c r="AV11" s="4"/>
      <c r="AW11" s="4"/>
      <c r="AX11" s="4"/>
      <c r="AY11" s="4"/>
      <c r="AZ11" s="4" t="s">
        <v>395</v>
      </c>
      <c r="BA11" s="4"/>
    </row>
    <row r="12" spans="1:54" ht="32">
      <c r="A12" t="s">
        <v>7</v>
      </c>
      <c r="B12" s="66" t="s">
        <v>451</v>
      </c>
      <c r="C12" t="s">
        <v>300</v>
      </c>
      <c r="D12" s="21" t="s">
        <v>301</v>
      </c>
      <c r="E12" s="21"/>
      <c r="F12" s="2">
        <v>75.95</v>
      </c>
      <c r="G12" s="2">
        <v>100</v>
      </c>
      <c r="H12" s="2">
        <v>4</v>
      </c>
      <c r="I12" s="38" t="b">
        <v>0</v>
      </c>
      <c r="J12" s="12" t="s">
        <v>150</v>
      </c>
      <c r="K12" s="18" t="s">
        <v>169</v>
      </c>
      <c r="L12" s="12" t="s">
        <v>7</v>
      </c>
      <c r="M12" s="12">
        <v>1.02268E-3</v>
      </c>
      <c r="N12" s="12">
        <v>7.9516999999999999E-4</v>
      </c>
      <c r="O12" s="12">
        <v>3.8712000000000002E-4</v>
      </c>
      <c r="P12" s="12">
        <v>4.2388000000000001E-4</v>
      </c>
      <c r="Q12" s="12">
        <v>5.1440000000000004E-4</v>
      </c>
      <c r="R12" s="12">
        <v>1.3254E-3</v>
      </c>
      <c r="S12" s="12">
        <v>1.81785E-3</v>
      </c>
      <c r="T12" s="12">
        <v>3.5425000000000002E-4</v>
      </c>
      <c r="U12" s="12">
        <v>1.2635599999999999E-3</v>
      </c>
      <c r="V12" s="12">
        <v>3.1432500000000002E-3</v>
      </c>
      <c r="W12" s="12">
        <v>1.6178099999999999E-3</v>
      </c>
      <c r="X12" s="12">
        <v>4.7610600000000001E-3</v>
      </c>
      <c r="Y12" s="12">
        <v>8.5634092099999997</v>
      </c>
      <c r="Z12" s="12">
        <v>6.6583942699999996</v>
      </c>
      <c r="AA12" s="12">
        <v>3.2415982799999998</v>
      </c>
      <c r="AB12" s="12">
        <v>3.5493830399999999</v>
      </c>
      <c r="AC12" s="12">
        <v>4.3073301400000004</v>
      </c>
      <c r="AD12" s="12">
        <v>11.098311499999999</v>
      </c>
      <c r="AE12" s="12">
        <v>15.2218035</v>
      </c>
      <c r="AF12" s="12">
        <v>2.96632278</v>
      </c>
      <c r="AG12" s="12">
        <v>10.5804329</v>
      </c>
      <c r="AH12" s="12">
        <v>26.320115000000001</v>
      </c>
      <c r="AI12" s="12">
        <v>13.5467557</v>
      </c>
      <c r="AJ12" s="12">
        <v>39.8668707</v>
      </c>
      <c r="AK12" s="79">
        <f t="shared" si="0"/>
        <v>1.1931220562646956E-2</v>
      </c>
      <c r="AL12" s="12">
        <v>8373.5298899999998</v>
      </c>
      <c r="AM12" s="25">
        <f>MEDIAN(0.175,0.0695,0.038,0.18,0.067)</f>
        <v>6.9500000000000006E-2</v>
      </c>
      <c r="AN12">
        <v>9.33</v>
      </c>
      <c r="AO12" s="53">
        <v>0.42841899999999999</v>
      </c>
      <c r="AP12" s="50">
        <v>0.64</v>
      </c>
      <c r="AQ12">
        <v>5</v>
      </c>
      <c r="AR12" t="s">
        <v>844</v>
      </c>
      <c r="AS12" t="s">
        <v>844</v>
      </c>
      <c r="AT12" s="4" t="s">
        <v>115</v>
      </c>
      <c r="AU12" s="4" t="s">
        <v>121</v>
      </c>
      <c r="AV12" s="4"/>
      <c r="AW12" s="4"/>
      <c r="AX12" s="4"/>
      <c r="AY12" s="4"/>
      <c r="AZ12" s="4"/>
      <c r="BA12" s="4"/>
    </row>
    <row r="13" spans="1:54" ht="48">
      <c r="A13" t="s">
        <v>59</v>
      </c>
      <c r="B13" s="66" t="s">
        <v>500</v>
      </c>
      <c r="C13" t="s">
        <v>276</v>
      </c>
      <c r="D13" s="21" t="s">
        <v>330</v>
      </c>
      <c r="E13" s="21"/>
      <c r="F13" s="3">
        <v>24.5</v>
      </c>
      <c r="G13" s="3">
        <v>35</v>
      </c>
      <c r="H13" s="3">
        <v>3</v>
      </c>
      <c r="I13" s="38" t="b">
        <v>0</v>
      </c>
      <c r="J13" s="12" t="s">
        <v>150</v>
      </c>
      <c r="K13" s="18" t="s">
        <v>169</v>
      </c>
      <c r="L13" s="12" t="s">
        <v>44</v>
      </c>
      <c r="M13" s="12">
        <v>7.6380000000000003E-4</v>
      </c>
      <c r="N13" s="12">
        <v>6.2458000000000001E-4</v>
      </c>
      <c r="O13" s="12">
        <v>5.2778999999999999E-4</v>
      </c>
      <c r="P13" s="12">
        <v>6.7984999999999996E-4</v>
      </c>
      <c r="Q13" s="12">
        <v>9.7710000000000006E-4</v>
      </c>
      <c r="R13" s="12">
        <v>2.1847300000000002E-3</v>
      </c>
      <c r="S13" s="12">
        <v>1.38838E-3</v>
      </c>
      <c r="T13" s="12">
        <v>3.2142999999999999E-4</v>
      </c>
      <c r="U13" s="12">
        <v>8.1963999999999995E-4</v>
      </c>
      <c r="V13" s="12">
        <v>3.57311E-3</v>
      </c>
      <c r="W13" s="12">
        <v>1.1410700000000001E-3</v>
      </c>
      <c r="X13" s="12">
        <v>4.7141700000000002E-3</v>
      </c>
      <c r="Y13" s="12">
        <v>362.25929600000001</v>
      </c>
      <c r="Z13" s="12">
        <v>296.22680800000001</v>
      </c>
      <c r="AA13" s="12">
        <v>250.321529</v>
      </c>
      <c r="AB13" s="12">
        <v>322.43985199999997</v>
      </c>
      <c r="AC13" s="12">
        <v>463.42095999999998</v>
      </c>
      <c r="AD13" s="12">
        <v>1036.1823400000001</v>
      </c>
      <c r="AE13" s="12">
        <v>658.48610399999995</v>
      </c>
      <c r="AF13" s="12">
        <v>152.446787</v>
      </c>
      <c r="AG13" s="12">
        <v>388.74211400000002</v>
      </c>
      <c r="AH13" s="12">
        <v>1694.6684399999999</v>
      </c>
      <c r="AI13" s="12">
        <v>541.18890099999999</v>
      </c>
      <c r="AJ13" s="12">
        <v>2235.8573500000002</v>
      </c>
      <c r="AK13" s="79">
        <f t="shared" si="0"/>
        <v>0.70331602196828646</v>
      </c>
      <c r="AL13" s="12">
        <v>474283.96100000001</v>
      </c>
      <c r="AM13" s="25">
        <f>MEDIAN(0,0,0.052,0.0002)</f>
        <v>1E-4</v>
      </c>
      <c r="AN13">
        <v>5</v>
      </c>
      <c r="AO13" s="53">
        <v>0.206203</v>
      </c>
      <c r="AP13" s="50">
        <v>0.39</v>
      </c>
      <c r="AQ13">
        <v>6</v>
      </c>
      <c r="AR13" t="s">
        <v>843</v>
      </c>
      <c r="AS13" t="s">
        <v>843</v>
      </c>
      <c r="AT13" s="4" t="s">
        <v>116</v>
      </c>
      <c r="AU13" s="4" t="s">
        <v>118</v>
      </c>
      <c r="AV13" s="4"/>
      <c r="AW13" s="4"/>
      <c r="AX13" s="4"/>
      <c r="AY13" s="4"/>
      <c r="AZ13" s="4"/>
      <c r="BA13" s="4"/>
    </row>
    <row r="14" spans="1:54" ht="85">
      <c r="A14" t="s">
        <v>58</v>
      </c>
      <c r="B14" s="66" t="s">
        <v>500</v>
      </c>
      <c r="C14" t="s">
        <v>189</v>
      </c>
      <c r="D14" t="s">
        <v>367</v>
      </c>
      <c r="E14" t="s">
        <v>366</v>
      </c>
      <c r="F14" s="5">
        <v>0.04</v>
      </c>
      <c r="G14" s="5">
        <v>0.13</v>
      </c>
      <c r="H14" s="5">
        <v>1</v>
      </c>
      <c r="I14" s="38" t="b">
        <v>0</v>
      </c>
      <c r="J14" s="12" t="s">
        <v>152</v>
      </c>
      <c r="K14" s="18" t="s">
        <v>154</v>
      </c>
      <c r="L14" s="12" t="s">
        <v>44</v>
      </c>
      <c r="M14" s="12">
        <v>7.6380000000000003E-4</v>
      </c>
      <c r="N14" s="12">
        <v>6.2458000000000001E-4</v>
      </c>
      <c r="O14" s="12">
        <v>5.2778999999999999E-4</v>
      </c>
      <c r="P14" s="12">
        <v>6.7984999999999996E-4</v>
      </c>
      <c r="Q14" s="12">
        <v>9.7710000000000006E-4</v>
      </c>
      <c r="R14" s="12">
        <v>2.1847300000000002E-3</v>
      </c>
      <c r="S14" s="12">
        <v>1.38838E-3</v>
      </c>
      <c r="T14" s="12">
        <v>3.2142999999999999E-4</v>
      </c>
      <c r="U14" s="12">
        <v>8.1963999999999995E-4</v>
      </c>
      <c r="V14" s="12">
        <v>3.57311E-3</v>
      </c>
      <c r="W14" s="12">
        <v>1.1410700000000001E-3</v>
      </c>
      <c r="X14" s="12">
        <v>4.7141700000000002E-3</v>
      </c>
      <c r="Y14" s="12">
        <v>362.25929600000001</v>
      </c>
      <c r="Z14" s="12">
        <v>296.22680800000001</v>
      </c>
      <c r="AA14" s="12">
        <v>250.321529</v>
      </c>
      <c r="AB14" s="12">
        <v>322.43985199999997</v>
      </c>
      <c r="AC14" s="12">
        <v>463.42095999999998</v>
      </c>
      <c r="AD14" s="12">
        <v>1036.1823400000001</v>
      </c>
      <c r="AE14" s="12">
        <v>658.48610399999995</v>
      </c>
      <c r="AF14" s="12">
        <v>152.446787</v>
      </c>
      <c r="AG14" s="12">
        <v>388.74211400000002</v>
      </c>
      <c r="AH14" s="12">
        <v>1694.6684399999999</v>
      </c>
      <c r="AI14" s="12">
        <v>541.18890099999999</v>
      </c>
      <c r="AJ14" s="12">
        <v>2235.8573500000002</v>
      </c>
      <c r="AK14" s="79">
        <f t="shared" si="0"/>
        <v>0.70331602196828646</v>
      </c>
      <c r="AL14" s="12">
        <v>474283.96100000001</v>
      </c>
      <c r="AM14" s="25">
        <f>MEDIAN(0,0,0.052,0.0002)</f>
        <v>1E-4</v>
      </c>
      <c r="AN14">
        <v>5</v>
      </c>
      <c r="AO14" s="53">
        <v>0.206203</v>
      </c>
      <c r="AP14" s="50">
        <v>0.39</v>
      </c>
      <c r="AQ14">
        <v>6</v>
      </c>
      <c r="AR14" t="s">
        <v>843</v>
      </c>
      <c r="AS14" t="s">
        <v>843</v>
      </c>
      <c r="AT14" s="4" t="s">
        <v>115</v>
      </c>
      <c r="AU14" s="4" t="s">
        <v>118</v>
      </c>
      <c r="AV14" s="4"/>
      <c r="AW14" s="4"/>
      <c r="AX14" s="4"/>
      <c r="AY14" s="4"/>
      <c r="AZ14" s="4"/>
      <c r="BA14" s="4"/>
    </row>
    <row r="15" spans="1:54" ht="85">
      <c r="A15" t="s">
        <v>60</v>
      </c>
      <c r="B15" s="39" t="s">
        <v>500</v>
      </c>
      <c r="C15" t="s">
        <v>313</v>
      </c>
      <c r="D15" t="s">
        <v>368</v>
      </c>
      <c r="F15" s="5" t="s">
        <v>107</v>
      </c>
      <c r="G15" s="5" t="s">
        <v>107</v>
      </c>
      <c r="H15" s="5">
        <v>1</v>
      </c>
      <c r="I15" s="38" t="b">
        <v>0</v>
      </c>
      <c r="J15" s="12" t="s">
        <v>152</v>
      </c>
      <c r="K15" s="18" t="s">
        <v>154</v>
      </c>
      <c r="L15" s="12" t="s">
        <v>44</v>
      </c>
      <c r="M15" s="12">
        <v>7.6380000000000003E-4</v>
      </c>
      <c r="N15" s="12">
        <v>6.2458000000000001E-4</v>
      </c>
      <c r="O15" s="12">
        <v>5.2778999999999999E-4</v>
      </c>
      <c r="P15" s="12">
        <v>6.7984999999999996E-4</v>
      </c>
      <c r="Q15" s="12">
        <v>9.7710000000000006E-4</v>
      </c>
      <c r="R15" s="12">
        <v>2.1847300000000002E-3</v>
      </c>
      <c r="S15" s="12">
        <v>1.38838E-3</v>
      </c>
      <c r="T15" s="12">
        <v>3.2142999999999999E-4</v>
      </c>
      <c r="U15" s="12">
        <v>8.1963999999999995E-4</v>
      </c>
      <c r="V15" s="12">
        <v>3.57311E-3</v>
      </c>
      <c r="W15" s="12">
        <v>1.1410700000000001E-3</v>
      </c>
      <c r="X15" s="12">
        <v>4.7141700000000002E-3</v>
      </c>
      <c r="Y15" s="12">
        <v>362.25929600000001</v>
      </c>
      <c r="Z15" s="12">
        <v>296.22680800000001</v>
      </c>
      <c r="AA15" s="12">
        <v>250.321529</v>
      </c>
      <c r="AB15" s="12">
        <v>322.43985199999997</v>
      </c>
      <c r="AC15" s="12">
        <v>463.42095999999998</v>
      </c>
      <c r="AD15" s="12">
        <v>1036.1823400000001</v>
      </c>
      <c r="AE15" s="12">
        <v>658.48610399999995</v>
      </c>
      <c r="AF15" s="12">
        <v>152.446787</v>
      </c>
      <c r="AG15" s="12">
        <v>388.74211400000002</v>
      </c>
      <c r="AH15" s="12">
        <v>1694.6684399999999</v>
      </c>
      <c r="AI15" s="12">
        <v>541.18890099999999</v>
      </c>
      <c r="AJ15" s="12">
        <v>2235.8573500000002</v>
      </c>
      <c r="AK15" s="79">
        <f t="shared" si="0"/>
        <v>0.70331602196828646</v>
      </c>
      <c r="AL15" s="12">
        <v>474283.96100000001</v>
      </c>
      <c r="AM15" s="27">
        <f>MEDIAN(0,0,0.052,0.0002)</f>
        <v>1E-4</v>
      </c>
      <c r="AN15">
        <v>5.33</v>
      </c>
      <c r="AO15" s="42">
        <v>0.238286</v>
      </c>
      <c r="AP15" s="50">
        <v>0.39</v>
      </c>
      <c r="AQ15">
        <v>6</v>
      </c>
      <c r="AR15" t="s">
        <v>843</v>
      </c>
      <c r="AS15" t="s">
        <v>843</v>
      </c>
      <c r="AT15" s="4" t="s">
        <v>116</v>
      </c>
      <c r="AU15" s="4" t="s">
        <v>118</v>
      </c>
      <c r="AV15" s="4"/>
      <c r="AW15" s="4"/>
      <c r="AX15" s="4"/>
      <c r="AY15" s="4"/>
      <c r="AZ15" s="4"/>
      <c r="BA15" s="4"/>
    </row>
    <row r="16" spans="1:54" ht="32">
      <c r="A16" t="s">
        <v>13</v>
      </c>
      <c r="B16" s="66" t="s">
        <v>451</v>
      </c>
      <c r="C16" t="s">
        <v>274</v>
      </c>
      <c r="D16" t="s">
        <v>275</v>
      </c>
      <c r="F16" s="3">
        <v>24.19</v>
      </c>
      <c r="G16" s="3">
        <v>48.39</v>
      </c>
      <c r="H16" s="3">
        <v>3</v>
      </c>
      <c r="I16" s="38" t="b">
        <v>1</v>
      </c>
      <c r="J16" s="12" t="s">
        <v>150</v>
      </c>
      <c r="K16" s="18" t="s">
        <v>169</v>
      </c>
      <c r="L16" s="12" t="s">
        <v>13</v>
      </c>
      <c r="M16" s="12">
        <v>4.7110000000000001E-4</v>
      </c>
      <c r="N16" s="12">
        <v>4.4047999999999998E-4</v>
      </c>
      <c r="O16" s="12">
        <v>4.6978999999999999E-4</v>
      </c>
      <c r="P16" s="12">
        <v>4.9041000000000004E-4</v>
      </c>
      <c r="Q16" s="12">
        <v>6.5309000000000005E-4</v>
      </c>
      <c r="R16" s="12">
        <v>1.6133E-3</v>
      </c>
      <c r="S16" s="12">
        <v>9.1157E-4</v>
      </c>
      <c r="T16" s="12">
        <v>2.5196000000000002E-4</v>
      </c>
      <c r="U16" s="12">
        <v>6.9640000000000001E-4</v>
      </c>
      <c r="V16" s="12">
        <v>2.5248699999999998E-3</v>
      </c>
      <c r="W16" s="12">
        <v>9.4835999999999998E-4</v>
      </c>
      <c r="X16" s="12">
        <v>3.4732299999999999E-3</v>
      </c>
      <c r="Y16" s="12">
        <v>61.357314199999998</v>
      </c>
      <c r="Z16" s="12">
        <v>57.369589699999999</v>
      </c>
      <c r="AA16" s="12">
        <v>61.187714100000001</v>
      </c>
      <c r="AB16" s="12">
        <v>63.8730701</v>
      </c>
      <c r="AC16" s="12">
        <v>85.061706700000002</v>
      </c>
      <c r="AD16" s="12">
        <v>210.122491</v>
      </c>
      <c r="AE16" s="12">
        <v>118.726904</v>
      </c>
      <c r="AF16" s="12">
        <v>32.816763000000002</v>
      </c>
      <c r="AG16" s="12">
        <v>90.701642899999996</v>
      </c>
      <c r="AH16" s="12">
        <v>328.84939500000002</v>
      </c>
      <c r="AI16" s="12">
        <v>123.518406</v>
      </c>
      <c r="AJ16" s="12">
        <v>452.36780099999999</v>
      </c>
      <c r="AK16" s="79">
        <f t="shared" si="0"/>
        <v>0.14180285546427784</v>
      </c>
      <c r="AL16" s="12">
        <v>130244.02</v>
      </c>
      <c r="AM16" s="25">
        <f>MEDIAN(0.391,0.25,0.66,0.25,0.038,0.35,0.2405,0.3,0.266,0.265)</f>
        <v>0.26550000000000001</v>
      </c>
      <c r="AN16">
        <v>9.33</v>
      </c>
      <c r="AO16" s="53">
        <v>0.22912099999999999</v>
      </c>
      <c r="AP16" s="50">
        <v>0.53</v>
      </c>
      <c r="AQ16">
        <v>4</v>
      </c>
      <c r="AR16" t="s">
        <v>844</v>
      </c>
      <c r="AS16" t="s">
        <v>844</v>
      </c>
      <c r="AT16" s="4" t="s">
        <v>115</v>
      </c>
      <c r="AU16" s="4" t="s">
        <v>118</v>
      </c>
      <c r="AV16" s="4"/>
      <c r="AW16" s="4"/>
      <c r="AX16" s="4"/>
      <c r="AY16" s="4"/>
      <c r="AZ16" s="4"/>
      <c r="BA16" s="4"/>
    </row>
    <row r="17" spans="1:54" ht="17">
      <c r="A17" t="s">
        <v>63</v>
      </c>
      <c r="B17" t="s">
        <v>451</v>
      </c>
      <c r="C17" t="s">
        <v>258</v>
      </c>
      <c r="D17" t="s">
        <v>333</v>
      </c>
      <c r="F17" s="4">
        <v>7.23</v>
      </c>
      <c r="G17" s="4">
        <v>0</v>
      </c>
      <c r="H17" s="4">
        <v>2</v>
      </c>
      <c r="I17" s="38" t="b">
        <v>0</v>
      </c>
      <c r="J17" s="12" t="s">
        <v>150</v>
      </c>
      <c r="K17" s="18" t="s">
        <v>169</v>
      </c>
      <c r="L17" s="12" t="s">
        <v>23</v>
      </c>
      <c r="M17" s="12">
        <v>8.3175000000000002E-4</v>
      </c>
      <c r="N17" s="12">
        <v>6.4802000000000002E-4</v>
      </c>
      <c r="O17" s="12">
        <v>1.4244E-4</v>
      </c>
      <c r="P17" s="12">
        <v>1.4354999999999999E-4</v>
      </c>
      <c r="Q17" s="12">
        <v>1.5987999999999999E-4</v>
      </c>
      <c r="R17" s="12">
        <v>4.4587000000000001E-4</v>
      </c>
      <c r="S17" s="12">
        <v>1.47977E-3</v>
      </c>
      <c r="T17" s="12">
        <v>2.9437000000000002E-4</v>
      </c>
      <c r="U17" s="12">
        <v>8.4681999999999997E-4</v>
      </c>
      <c r="V17" s="12">
        <v>1.9256399999999999E-3</v>
      </c>
      <c r="W17" s="12">
        <v>1.14119E-3</v>
      </c>
      <c r="X17" s="12">
        <v>3.06683E-3</v>
      </c>
      <c r="Y17" s="12">
        <v>33.307465700000002</v>
      </c>
      <c r="Z17" s="12">
        <v>25.950198</v>
      </c>
      <c r="AA17" s="12">
        <v>5.7040423699999998</v>
      </c>
      <c r="AB17" s="12">
        <v>5.7483908599999998</v>
      </c>
      <c r="AC17" s="12">
        <v>6.4025754299999997</v>
      </c>
      <c r="AD17" s="12">
        <v>17.855008699999999</v>
      </c>
      <c r="AE17" s="12">
        <v>59.257663700000002</v>
      </c>
      <c r="AF17" s="12">
        <v>11.788172700000001</v>
      </c>
      <c r="AG17" s="12">
        <v>33.911104700000003</v>
      </c>
      <c r="AH17" s="12">
        <v>77.1126723</v>
      </c>
      <c r="AI17" s="12">
        <v>45.699277299999999</v>
      </c>
      <c r="AJ17" s="12">
        <v>122.81195</v>
      </c>
      <c r="AK17" s="79">
        <f t="shared" si="0"/>
        <v>3.8045617560253972E-2</v>
      </c>
      <c r="AL17" s="12">
        <v>40045.183100000002</v>
      </c>
      <c r="AM17" s="25">
        <f>MEDIAN(0.555,0.73,0.038,0.34,0.284,0.35,0.35)</f>
        <v>0.35</v>
      </c>
      <c r="AN17">
        <v>9.67</v>
      </c>
      <c r="AO17" s="53">
        <v>7.5269000000000003E-2</v>
      </c>
      <c r="AP17" s="59">
        <v>0.4</v>
      </c>
      <c r="AQ17">
        <v>4</v>
      </c>
      <c r="AR17" t="s">
        <v>844</v>
      </c>
      <c r="AS17" t="s">
        <v>844</v>
      </c>
      <c r="AT17" s="4" t="s">
        <v>115</v>
      </c>
      <c r="AU17" s="4" t="s">
        <v>118</v>
      </c>
      <c r="AV17" s="4"/>
      <c r="AW17" s="4"/>
      <c r="AX17" s="4"/>
      <c r="AY17" s="4"/>
      <c r="AZ17" s="4"/>
      <c r="BA17" s="4"/>
    </row>
    <row r="18" spans="1:54" ht="17">
      <c r="A18" t="s">
        <v>64</v>
      </c>
      <c r="B18" t="s">
        <v>451</v>
      </c>
      <c r="C18" t="s">
        <v>341</v>
      </c>
      <c r="D18" t="s">
        <v>334</v>
      </c>
      <c r="E18" t="s">
        <v>365</v>
      </c>
      <c r="F18" s="4">
        <v>15</v>
      </c>
      <c r="G18" s="4">
        <v>15</v>
      </c>
      <c r="H18" s="4">
        <v>2</v>
      </c>
      <c r="I18" s="38" t="b">
        <v>0</v>
      </c>
      <c r="J18" s="12" t="s">
        <v>150</v>
      </c>
      <c r="K18" s="18" t="s">
        <v>169</v>
      </c>
      <c r="L18" s="12" t="s">
        <v>23</v>
      </c>
      <c r="M18" s="12">
        <v>8.3175000000000002E-4</v>
      </c>
      <c r="N18" s="12">
        <v>6.4802000000000002E-4</v>
      </c>
      <c r="O18" s="12">
        <v>1.4244E-4</v>
      </c>
      <c r="P18" s="12">
        <v>1.4354999999999999E-4</v>
      </c>
      <c r="Q18" s="12">
        <v>1.5987999999999999E-4</v>
      </c>
      <c r="R18" s="12">
        <v>4.4587000000000001E-4</v>
      </c>
      <c r="S18" s="12">
        <v>1.47977E-3</v>
      </c>
      <c r="T18" s="12">
        <v>2.9437000000000002E-4</v>
      </c>
      <c r="U18" s="12">
        <v>8.4681999999999997E-4</v>
      </c>
      <c r="V18" s="12">
        <v>1.9256399999999999E-3</v>
      </c>
      <c r="W18" s="12">
        <v>1.14119E-3</v>
      </c>
      <c r="X18" s="12">
        <v>3.06683E-3</v>
      </c>
      <c r="Y18" s="12">
        <v>33.307465700000002</v>
      </c>
      <c r="Z18" s="12">
        <v>25.950198</v>
      </c>
      <c r="AA18" s="12">
        <v>5.7040423699999998</v>
      </c>
      <c r="AB18" s="12">
        <v>5.7483908599999998</v>
      </c>
      <c r="AC18" s="12">
        <v>6.4025754299999997</v>
      </c>
      <c r="AD18" s="12">
        <v>17.855008699999999</v>
      </c>
      <c r="AE18" s="12">
        <v>59.257663700000002</v>
      </c>
      <c r="AF18" s="12">
        <v>11.788172700000001</v>
      </c>
      <c r="AG18" s="12">
        <v>33.911104700000003</v>
      </c>
      <c r="AH18" s="12">
        <v>77.1126723</v>
      </c>
      <c r="AI18" s="12">
        <v>45.699277299999999</v>
      </c>
      <c r="AJ18" s="12">
        <v>122.81195</v>
      </c>
      <c r="AK18" s="79">
        <f t="shared" si="0"/>
        <v>3.8045617560253972E-2</v>
      </c>
      <c r="AL18" s="12">
        <v>40045.183100000002</v>
      </c>
      <c r="AM18" s="25">
        <f>MEDIAN(0.391,0.25,0.66,0.25,0.038,0.35,0.2405,0.3,0.266,0.265)</f>
        <v>0.26550000000000001</v>
      </c>
      <c r="AN18">
        <v>9.33</v>
      </c>
      <c r="AO18" s="53">
        <v>9.8184999999999995E-2</v>
      </c>
      <c r="AP18" s="50">
        <v>0.53</v>
      </c>
      <c r="AQ18">
        <v>4</v>
      </c>
      <c r="AR18" t="s">
        <v>844</v>
      </c>
      <c r="AS18" t="s">
        <v>844</v>
      </c>
      <c r="AT18" s="4" t="s">
        <v>115</v>
      </c>
      <c r="AU18" s="4" t="s">
        <v>120</v>
      </c>
      <c r="AV18" s="4"/>
      <c r="AW18" s="4"/>
      <c r="AX18" s="4"/>
      <c r="AY18" s="4"/>
      <c r="AZ18" s="4"/>
      <c r="BA18" s="4"/>
    </row>
    <row r="19" spans="1:54" ht="48">
      <c r="A19" t="s">
        <v>3</v>
      </c>
      <c r="B19" s="39" t="s">
        <v>470</v>
      </c>
      <c r="C19" t="s">
        <v>296</v>
      </c>
      <c r="D19" s="21" t="s">
        <v>327</v>
      </c>
      <c r="E19" s="21"/>
      <c r="F19" s="1">
        <v>68.42</v>
      </c>
      <c r="G19" s="1">
        <v>100</v>
      </c>
      <c r="H19" s="1">
        <v>5</v>
      </c>
      <c r="I19" s="38" t="b">
        <v>1</v>
      </c>
      <c r="J19" s="12" t="s">
        <v>150</v>
      </c>
      <c r="K19" s="18" t="s">
        <v>169</v>
      </c>
      <c r="L19" s="12" t="s">
        <v>3</v>
      </c>
      <c r="M19" s="12">
        <v>2.6490999999999998E-4</v>
      </c>
      <c r="N19" s="12">
        <v>3.6272000000000002E-4</v>
      </c>
      <c r="O19" s="12">
        <v>5.1685999999999995E-4</v>
      </c>
      <c r="P19" s="12">
        <v>4.9657E-4</v>
      </c>
      <c r="Q19" s="12">
        <v>4.7224000000000002E-4</v>
      </c>
      <c r="R19" s="12">
        <v>1.48566E-3</v>
      </c>
      <c r="S19" s="12">
        <v>6.2763000000000001E-4</v>
      </c>
      <c r="T19" s="12">
        <v>2.1785000000000001E-4</v>
      </c>
      <c r="U19" s="12">
        <v>6.0767000000000004E-4</v>
      </c>
      <c r="V19" s="12">
        <v>2.1132999999999998E-3</v>
      </c>
      <c r="W19" s="12">
        <v>8.2552000000000005E-4</v>
      </c>
      <c r="X19" s="12">
        <v>2.93882E-3</v>
      </c>
      <c r="Y19" s="12">
        <v>5.1588303499999997</v>
      </c>
      <c r="Z19" s="12">
        <v>7.0636774999999998</v>
      </c>
      <c r="AA19" s="12">
        <v>10.065268100000001</v>
      </c>
      <c r="AB19" s="12">
        <v>9.6700769599999994</v>
      </c>
      <c r="AC19" s="12">
        <v>9.1963613899999999</v>
      </c>
      <c r="AD19" s="12">
        <v>28.931706500000001</v>
      </c>
      <c r="AE19" s="12">
        <v>12.2225079</v>
      </c>
      <c r="AF19" s="12">
        <v>4.2424436999999999</v>
      </c>
      <c r="AG19" s="12">
        <v>11.8336402</v>
      </c>
      <c r="AH19" s="12">
        <v>41.1542143</v>
      </c>
      <c r="AI19" s="12">
        <v>16.0760839</v>
      </c>
      <c r="AJ19" s="12">
        <v>57.230298300000001</v>
      </c>
      <c r="AK19" s="79">
        <f t="shared" si="0"/>
        <v>1.7397915457778686E-2</v>
      </c>
      <c r="AL19" s="12">
        <v>19473.936600000001</v>
      </c>
      <c r="AM19" s="25">
        <f>MEDIAN(0.0125,0.02,0.02)</f>
        <v>0.02</v>
      </c>
      <c r="AN19">
        <v>5.67</v>
      </c>
      <c r="AO19" s="53">
        <v>0.36441299999999999</v>
      </c>
      <c r="AP19" s="50">
        <v>0.39</v>
      </c>
      <c r="AQ19">
        <v>7</v>
      </c>
      <c r="AR19" t="s">
        <v>845</v>
      </c>
      <c r="AS19" t="s">
        <v>843</v>
      </c>
      <c r="AT19" s="1" t="s">
        <v>117</v>
      </c>
      <c r="AU19" s="1" t="s">
        <v>118</v>
      </c>
      <c r="AV19" s="1"/>
      <c r="AW19" s="1"/>
      <c r="AX19" s="1"/>
      <c r="AY19" s="1"/>
      <c r="AZ19" s="1" t="s">
        <v>395</v>
      </c>
      <c r="BA19" s="1"/>
    </row>
    <row r="20" spans="1:54" ht="51">
      <c r="A20" t="s">
        <v>61</v>
      </c>
      <c r="B20" s="39" t="s">
        <v>464</v>
      </c>
      <c r="C20" t="s">
        <v>192</v>
      </c>
      <c r="D20" t="s">
        <v>193</v>
      </c>
      <c r="F20" s="5">
        <v>0.06</v>
      </c>
      <c r="G20" s="5">
        <v>0.13</v>
      </c>
      <c r="H20" s="5">
        <v>1</v>
      </c>
      <c r="I20" s="38" t="b">
        <v>0</v>
      </c>
      <c r="J20" s="12" t="s">
        <v>150</v>
      </c>
      <c r="K20" s="18" t="s">
        <v>156</v>
      </c>
      <c r="L20" s="12" t="s">
        <v>31</v>
      </c>
      <c r="M20" s="12">
        <v>2.5704999999999999E-4</v>
      </c>
      <c r="N20" s="12">
        <v>3.6289999999999998E-4</v>
      </c>
      <c r="O20" s="12">
        <v>2.0995000000000001E-4</v>
      </c>
      <c r="P20" s="12">
        <v>1.9922000000000001E-4</v>
      </c>
      <c r="Q20" s="12">
        <v>1.8661E-4</v>
      </c>
      <c r="R20" s="12">
        <v>5.9579000000000001E-4</v>
      </c>
      <c r="S20" s="12">
        <v>6.1994999999999997E-4</v>
      </c>
      <c r="T20" s="12">
        <v>3.1058000000000002E-4</v>
      </c>
      <c r="U20" s="12">
        <v>1.26307E-3</v>
      </c>
      <c r="V20" s="12">
        <v>1.2157299999999999E-3</v>
      </c>
      <c r="W20" s="12">
        <v>1.57365E-3</v>
      </c>
      <c r="X20" s="12">
        <v>2.7893800000000002E-3</v>
      </c>
      <c r="Y20" s="12">
        <v>1.9597410099999999</v>
      </c>
      <c r="Z20" s="12">
        <v>2.7667052399999998</v>
      </c>
      <c r="AA20" s="12">
        <v>1.6006647000000001</v>
      </c>
      <c r="AB20" s="12">
        <v>1.5188636099999999</v>
      </c>
      <c r="AC20" s="12">
        <v>1.42271923</v>
      </c>
      <c r="AD20" s="12">
        <v>4.54224753</v>
      </c>
      <c r="AE20" s="12">
        <v>4.7264462500000004</v>
      </c>
      <c r="AF20" s="12">
        <v>2.3678207599999999</v>
      </c>
      <c r="AG20" s="12">
        <v>9.62957514</v>
      </c>
      <c r="AH20" s="12">
        <v>9.2686937799999995</v>
      </c>
      <c r="AI20" s="12">
        <v>11.997395900000001</v>
      </c>
      <c r="AJ20" s="12">
        <v>21.266089699999998</v>
      </c>
      <c r="AK20" s="79">
        <f t="shared" si="0"/>
        <v>6.0749577969840653E-3</v>
      </c>
      <c r="AL20" s="12">
        <v>7623.9463999999998</v>
      </c>
      <c r="AM20" s="25">
        <f>MEDIAN(0.0405,0.0425,0.1,0.03875)</f>
        <v>4.1500000000000002E-2</v>
      </c>
      <c r="AN20">
        <v>12.33</v>
      </c>
      <c r="AO20" s="53">
        <v>3.696E-2</v>
      </c>
      <c r="AP20" s="50">
        <v>0.14000000000000001</v>
      </c>
      <c r="AQ20">
        <v>3</v>
      </c>
      <c r="AR20" t="s">
        <v>843</v>
      </c>
      <c r="AS20" t="s">
        <v>843</v>
      </c>
      <c r="AT20" s="4" t="s">
        <v>115</v>
      </c>
      <c r="AU20" s="4" t="s">
        <v>120</v>
      </c>
      <c r="AV20" s="4"/>
      <c r="AW20" s="4"/>
      <c r="AX20" s="4"/>
      <c r="AY20" s="4"/>
      <c r="AZ20" s="4"/>
      <c r="BA20" s="4"/>
    </row>
    <row r="21" spans="1:54" ht="51">
      <c r="A21" t="s">
        <v>62</v>
      </c>
      <c r="B21" s="39" t="s">
        <v>464</v>
      </c>
      <c r="C21" t="s">
        <v>311</v>
      </c>
      <c r="D21" t="s">
        <v>312</v>
      </c>
      <c r="F21" s="5" t="s">
        <v>107</v>
      </c>
      <c r="G21" s="5" t="s">
        <v>107</v>
      </c>
      <c r="H21" s="5">
        <v>1</v>
      </c>
      <c r="I21" s="38" t="b">
        <v>0</v>
      </c>
      <c r="J21" s="12" t="s">
        <v>150</v>
      </c>
      <c r="K21" s="18" t="s">
        <v>156</v>
      </c>
      <c r="L21" s="12" t="s">
        <v>31</v>
      </c>
      <c r="M21" s="12">
        <v>2.5704999999999999E-4</v>
      </c>
      <c r="N21" s="12">
        <v>3.6289999999999998E-4</v>
      </c>
      <c r="O21" s="12">
        <v>2.0995000000000001E-4</v>
      </c>
      <c r="P21" s="12">
        <v>1.9922000000000001E-4</v>
      </c>
      <c r="Q21" s="12">
        <v>1.8661E-4</v>
      </c>
      <c r="R21" s="12">
        <v>5.9579000000000001E-4</v>
      </c>
      <c r="S21" s="12">
        <v>6.1994999999999997E-4</v>
      </c>
      <c r="T21" s="12">
        <v>3.1058000000000002E-4</v>
      </c>
      <c r="U21" s="12">
        <v>1.26307E-3</v>
      </c>
      <c r="V21" s="12">
        <v>1.2157299999999999E-3</v>
      </c>
      <c r="W21" s="12">
        <v>1.57365E-3</v>
      </c>
      <c r="X21" s="12">
        <v>2.7893800000000002E-3</v>
      </c>
      <c r="Y21" s="12">
        <v>1.9597410099999999</v>
      </c>
      <c r="Z21" s="12">
        <v>2.7667052399999998</v>
      </c>
      <c r="AA21" s="12">
        <v>1.6006647000000001</v>
      </c>
      <c r="AB21" s="12">
        <v>1.5188636099999999</v>
      </c>
      <c r="AC21" s="12">
        <v>1.42271923</v>
      </c>
      <c r="AD21" s="12">
        <v>4.54224753</v>
      </c>
      <c r="AE21" s="12">
        <v>4.7264462500000004</v>
      </c>
      <c r="AF21" s="12">
        <v>2.3678207599999999</v>
      </c>
      <c r="AG21" s="12">
        <v>9.62957514</v>
      </c>
      <c r="AH21" s="12">
        <v>9.2686937799999995</v>
      </c>
      <c r="AI21" s="12">
        <v>11.997395900000001</v>
      </c>
      <c r="AJ21" s="12">
        <v>21.266089699999998</v>
      </c>
      <c r="AK21" s="79">
        <f t="shared" si="0"/>
        <v>6.0749577969840653E-3</v>
      </c>
      <c r="AL21" s="12">
        <v>7623.9463999999998</v>
      </c>
      <c r="AM21" s="25">
        <f>MEDIAN(0.0405,0.0425,0.1,0.03875)</f>
        <v>4.1500000000000002E-2</v>
      </c>
      <c r="AN21">
        <v>12.33</v>
      </c>
      <c r="AO21" s="53">
        <v>3.696E-2</v>
      </c>
      <c r="AP21" s="50">
        <v>0.14000000000000001</v>
      </c>
      <c r="AQ21">
        <v>3</v>
      </c>
      <c r="AR21" t="s">
        <v>843</v>
      </c>
      <c r="AS21" t="s">
        <v>843</v>
      </c>
      <c r="AT21" s="4" t="s">
        <v>115</v>
      </c>
      <c r="AU21" s="4" t="s">
        <v>120</v>
      </c>
      <c r="AV21" s="4"/>
      <c r="AW21" s="4"/>
      <c r="AX21" s="4"/>
      <c r="AY21" s="4"/>
      <c r="AZ21" s="4"/>
      <c r="BA21" s="4"/>
    </row>
    <row r="22" spans="1:54" ht="32">
      <c r="A22" t="s">
        <v>5</v>
      </c>
      <c r="B22" s="39" t="s">
        <v>451</v>
      </c>
      <c r="C22" t="s">
        <v>251</v>
      </c>
      <c r="D22" t="s">
        <v>252</v>
      </c>
      <c r="F22" s="4">
        <v>5.71</v>
      </c>
      <c r="G22" s="4">
        <v>9.7100000000000009</v>
      </c>
      <c r="H22" s="4">
        <v>2</v>
      </c>
      <c r="I22" s="38" t="b">
        <v>0</v>
      </c>
      <c r="J22" s="12" t="s">
        <v>150</v>
      </c>
      <c r="K22" s="18" t="s">
        <v>169</v>
      </c>
      <c r="L22" s="12" t="s">
        <v>5</v>
      </c>
      <c r="M22" s="12">
        <v>3.7681999999999999E-4</v>
      </c>
      <c r="N22" s="12">
        <v>5.4047999999999998E-4</v>
      </c>
      <c r="O22" s="12">
        <v>1.3888E-4</v>
      </c>
      <c r="P22" s="12">
        <v>1.3032000000000001E-4</v>
      </c>
      <c r="Q22" s="12">
        <v>1.1006E-4</v>
      </c>
      <c r="R22" s="12">
        <v>3.7926000000000002E-4</v>
      </c>
      <c r="S22" s="12">
        <v>9.1730000000000002E-4</v>
      </c>
      <c r="T22" s="12">
        <v>2.7872999999999998E-4</v>
      </c>
      <c r="U22" s="12">
        <v>8.3657999999999996E-4</v>
      </c>
      <c r="V22" s="12">
        <v>1.29656E-3</v>
      </c>
      <c r="W22" s="12">
        <v>1.11531E-3</v>
      </c>
      <c r="X22" s="12">
        <v>2.41187E-3</v>
      </c>
      <c r="Y22" s="12">
        <v>45.131556799999998</v>
      </c>
      <c r="Z22" s="12">
        <v>64.732964100000004</v>
      </c>
      <c r="AA22" s="12">
        <v>16.633394899999999</v>
      </c>
      <c r="AB22" s="12">
        <v>15.607987400000001</v>
      </c>
      <c r="AC22" s="12">
        <v>13.182283</v>
      </c>
      <c r="AD22" s="12">
        <v>45.423665300000003</v>
      </c>
      <c r="AE22" s="12">
        <v>109.864521</v>
      </c>
      <c r="AF22" s="12">
        <v>33.3833299</v>
      </c>
      <c r="AG22" s="12">
        <v>100.196409</v>
      </c>
      <c r="AH22" s="12">
        <v>155.288186</v>
      </c>
      <c r="AI22" s="12">
        <v>133.57973899999999</v>
      </c>
      <c r="AJ22" s="12">
        <v>288.86792500000001</v>
      </c>
      <c r="AK22" s="79">
        <f t="shared" si="0"/>
        <v>9.032661712733385E-2</v>
      </c>
      <c r="AL22" s="12">
        <v>119769.25</v>
      </c>
      <c r="AM22" s="25">
        <f>MEDIAN(0.227,0.157,0.77,0.043,0.161,0.14,0.157,0.15,0.16,0.15)</f>
        <v>0.157</v>
      </c>
      <c r="AN22">
        <v>9</v>
      </c>
      <c r="AO22" s="53">
        <v>0.23993400000000001</v>
      </c>
      <c r="AP22" s="50">
        <v>0.73</v>
      </c>
      <c r="AQ22">
        <v>5</v>
      </c>
      <c r="AR22" t="s">
        <v>844</v>
      </c>
      <c r="AS22" t="s">
        <v>844</v>
      </c>
      <c r="AT22" s="1" t="s">
        <v>114</v>
      </c>
      <c r="AU22" s="1" t="s">
        <v>118</v>
      </c>
      <c r="AV22" s="1"/>
      <c r="AW22" s="1"/>
      <c r="AX22" s="1"/>
      <c r="AY22" s="1"/>
      <c r="AZ22" s="1"/>
      <c r="BA22" s="1"/>
    </row>
    <row r="23" spans="1:54" ht="32">
      <c r="A23" t="s">
        <v>66</v>
      </c>
      <c r="B23" s="39" t="s">
        <v>451</v>
      </c>
      <c r="C23" t="s">
        <v>256</v>
      </c>
      <c r="D23" t="s">
        <v>257</v>
      </c>
      <c r="F23" s="4">
        <v>7.13</v>
      </c>
      <c r="G23" s="4">
        <v>11.88</v>
      </c>
      <c r="H23" s="4">
        <v>2</v>
      </c>
      <c r="I23" s="38" t="b">
        <v>0</v>
      </c>
      <c r="J23" s="12" t="s">
        <v>150</v>
      </c>
      <c r="K23" s="18" t="s">
        <v>169</v>
      </c>
      <c r="L23" s="12" t="s">
        <v>19</v>
      </c>
      <c r="M23" s="12">
        <v>1.5312999999999999E-4</v>
      </c>
      <c r="N23" s="12">
        <v>1.9064E-4</v>
      </c>
      <c r="O23" s="12">
        <v>4.2704E-4</v>
      </c>
      <c r="P23" s="12">
        <v>4.6843999999999998E-4</v>
      </c>
      <c r="Q23" s="12">
        <v>3.8015E-4</v>
      </c>
      <c r="R23" s="12">
        <v>1.27563E-3</v>
      </c>
      <c r="S23" s="12">
        <v>3.4377000000000002E-4</v>
      </c>
      <c r="T23" s="12">
        <v>1.7351000000000001E-4</v>
      </c>
      <c r="U23" s="12">
        <v>6.0891000000000005E-4</v>
      </c>
      <c r="V23" s="12">
        <v>1.6193900000000001E-3</v>
      </c>
      <c r="W23" s="12">
        <v>7.8242000000000003E-4</v>
      </c>
      <c r="X23" s="12">
        <v>2.4018099999999999E-3</v>
      </c>
      <c r="Y23" s="12">
        <v>0.87568643999999995</v>
      </c>
      <c r="Z23" s="12">
        <v>1.0902235899999999</v>
      </c>
      <c r="AA23" s="12">
        <v>2.4421214199999999</v>
      </c>
      <c r="AB23" s="12">
        <v>2.6788591500000001</v>
      </c>
      <c r="AC23" s="12">
        <v>2.1739519700000001</v>
      </c>
      <c r="AD23" s="12">
        <v>7.2949325399999996</v>
      </c>
      <c r="AE23" s="12">
        <v>1.9659100300000001</v>
      </c>
      <c r="AF23" s="12">
        <v>0.99226709000000002</v>
      </c>
      <c r="AG23" s="12">
        <v>3.4821633799999998</v>
      </c>
      <c r="AH23" s="12">
        <v>9.2608425699999994</v>
      </c>
      <c r="AI23" s="12">
        <v>4.4744304699999997</v>
      </c>
      <c r="AJ23" s="12">
        <v>13.735272999999999</v>
      </c>
      <c r="AK23" s="79">
        <f t="shared" si="0"/>
        <v>3.703958351571409E-3</v>
      </c>
      <c r="AL23" s="12">
        <v>5718.7087199999996</v>
      </c>
      <c r="AM23" s="27">
        <f>MEDIAN(0.0775,0.5045,0.1,0.037,0.0567)</f>
        <v>7.7499999999999999E-2</v>
      </c>
      <c r="AN23">
        <v>11</v>
      </c>
      <c r="AO23" s="53">
        <v>0.35464000000000001</v>
      </c>
      <c r="AP23" s="50">
        <v>0.6</v>
      </c>
      <c r="AQ23">
        <v>8</v>
      </c>
      <c r="AR23" t="s">
        <v>843</v>
      </c>
      <c r="AS23" t="s">
        <v>843</v>
      </c>
      <c r="AT23" s="4" t="s">
        <v>115</v>
      </c>
      <c r="AU23" s="4" t="s">
        <v>118</v>
      </c>
      <c r="AV23" s="4"/>
      <c r="AW23" s="4"/>
      <c r="AX23" s="4"/>
      <c r="AY23" s="4"/>
      <c r="AZ23" s="4"/>
      <c r="BA23" s="4"/>
    </row>
    <row r="24" spans="1:54" ht="34">
      <c r="A24" t="s">
        <v>65</v>
      </c>
      <c r="B24" s="67" t="s">
        <v>451</v>
      </c>
      <c r="C24" t="s">
        <v>204</v>
      </c>
      <c r="D24" t="s">
        <v>205</v>
      </c>
      <c r="F24" s="5">
        <v>0.26</v>
      </c>
      <c r="G24" s="5">
        <v>0.44</v>
      </c>
      <c r="H24" s="5">
        <v>1</v>
      </c>
      <c r="I24" s="38" t="b">
        <v>0</v>
      </c>
      <c r="J24" s="12" t="s">
        <v>152</v>
      </c>
      <c r="K24" s="18" t="s">
        <v>155</v>
      </c>
      <c r="L24" s="12" t="s">
        <v>19</v>
      </c>
      <c r="M24" s="12">
        <v>1.5312999999999999E-4</v>
      </c>
      <c r="N24" s="12">
        <v>1.9064E-4</v>
      </c>
      <c r="O24" s="12">
        <v>4.2704E-4</v>
      </c>
      <c r="P24" s="12">
        <v>4.6843999999999998E-4</v>
      </c>
      <c r="Q24" s="12">
        <v>3.8015E-4</v>
      </c>
      <c r="R24" s="12">
        <v>1.27563E-3</v>
      </c>
      <c r="S24" s="12">
        <v>3.4377000000000002E-4</v>
      </c>
      <c r="T24" s="12">
        <v>1.7351000000000001E-4</v>
      </c>
      <c r="U24" s="12">
        <v>6.0891000000000005E-4</v>
      </c>
      <c r="V24" s="12">
        <v>1.6193900000000001E-3</v>
      </c>
      <c r="W24" s="12">
        <v>7.8242000000000003E-4</v>
      </c>
      <c r="X24" s="12">
        <v>2.4018099999999999E-3</v>
      </c>
      <c r="Y24" s="12">
        <v>0.87568643999999995</v>
      </c>
      <c r="Z24" s="12">
        <v>1.0902235899999999</v>
      </c>
      <c r="AA24" s="12">
        <v>2.4421214199999999</v>
      </c>
      <c r="AB24" s="12">
        <v>2.6788591500000001</v>
      </c>
      <c r="AC24" s="12">
        <v>2.1739519700000001</v>
      </c>
      <c r="AD24" s="12">
        <v>7.2949325399999996</v>
      </c>
      <c r="AE24" s="12">
        <v>1.9659100300000001</v>
      </c>
      <c r="AF24" s="12">
        <v>0.99226709000000002</v>
      </c>
      <c r="AG24" s="12">
        <v>3.4821633799999998</v>
      </c>
      <c r="AH24" s="12">
        <v>9.2608425699999994</v>
      </c>
      <c r="AI24" s="12">
        <v>4.4744304699999997</v>
      </c>
      <c r="AJ24" s="12">
        <v>13.735272999999999</v>
      </c>
      <c r="AK24" s="79">
        <f t="shared" si="0"/>
        <v>3.703958351571409E-3</v>
      </c>
      <c r="AL24" s="12">
        <v>5718.7087199999996</v>
      </c>
      <c r="AM24" s="25">
        <f>MEDIAN(0.0775,0.5045,0.1,0.037,0.0567)</f>
        <v>7.7499999999999999E-2</v>
      </c>
      <c r="AN24">
        <v>11</v>
      </c>
      <c r="AO24" s="53">
        <v>0.35464000000000001</v>
      </c>
      <c r="AP24" s="50">
        <v>0.6</v>
      </c>
      <c r="AQ24">
        <v>8</v>
      </c>
      <c r="AR24" t="s">
        <v>843</v>
      </c>
      <c r="AS24" t="s">
        <v>843</v>
      </c>
      <c r="AT24" s="4" t="s">
        <v>115</v>
      </c>
      <c r="AU24" s="4" t="s">
        <v>122</v>
      </c>
      <c r="AV24" s="4"/>
      <c r="AW24" s="4"/>
      <c r="AX24" s="4"/>
      <c r="AY24" s="4"/>
      <c r="AZ24" s="4"/>
      <c r="BA24" s="4"/>
    </row>
    <row r="25" spans="1:54" ht="17">
      <c r="A25" t="s">
        <v>56</v>
      </c>
      <c r="B25" s="67" t="s">
        <v>601</v>
      </c>
      <c r="C25" t="s">
        <v>297</v>
      </c>
      <c r="D25" s="21" t="s">
        <v>298</v>
      </c>
      <c r="E25" s="21"/>
      <c r="F25" s="2">
        <v>68.52</v>
      </c>
      <c r="G25" s="2">
        <v>68.52</v>
      </c>
      <c r="H25" s="2">
        <v>4</v>
      </c>
      <c r="I25" s="38" t="b">
        <v>0</v>
      </c>
      <c r="J25" s="12" t="s">
        <v>150</v>
      </c>
      <c r="K25" s="18" t="s">
        <v>169</v>
      </c>
      <c r="L25" s="12" t="s">
        <v>34</v>
      </c>
      <c r="M25" s="12">
        <v>2.2902E-4</v>
      </c>
      <c r="N25" s="12">
        <v>2.4539000000000001E-4</v>
      </c>
      <c r="O25" s="12">
        <v>3.5104999999999999E-4</v>
      </c>
      <c r="P25" s="12">
        <v>3.5567999999999998E-4</v>
      </c>
      <c r="Q25" s="12">
        <v>3.9431999999999998E-4</v>
      </c>
      <c r="R25" s="12">
        <v>1.1010499999999999E-3</v>
      </c>
      <c r="S25" s="12">
        <v>4.7440999999999998E-4</v>
      </c>
      <c r="T25" s="12">
        <v>2.0148E-4</v>
      </c>
      <c r="U25" s="12">
        <v>5.5360000000000001E-4</v>
      </c>
      <c r="V25" s="12">
        <v>1.5754600000000001E-3</v>
      </c>
      <c r="W25" s="12">
        <v>7.5507000000000005E-4</v>
      </c>
      <c r="X25" s="12">
        <v>2.3305299999999999E-3</v>
      </c>
      <c r="Y25" s="12">
        <v>312.318196</v>
      </c>
      <c r="Z25" s="12">
        <v>334.64898099999999</v>
      </c>
      <c r="AA25" s="12">
        <v>478.72851600000001</v>
      </c>
      <c r="AB25" s="12">
        <v>485.04155100000003</v>
      </c>
      <c r="AC25" s="12">
        <v>537.74854500000004</v>
      </c>
      <c r="AD25" s="12">
        <v>1501.5186100000001</v>
      </c>
      <c r="AE25" s="12">
        <v>646.96717699999999</v>
      </c>
      <c r="AF25" s="12">
        <v>274.75555000000003</v>
      </c>
      <c r="AG25" s="12">
        <v>754.94969900000001</v>
      </c>
      <c r="AH25" s="12">
        <v>2148.4857900000002</v>
      </c>
      <c r="AI25" s="12">
        <v>1029.70525</v>
      </c>
      <c r="AJ25" s="12">
        <v>3178.1910400000002</v>
      </c>
      <c r="AK25" s="79">
        <f t="shared" si="0"/>
        <v>1</v>
      </c>
      <c r="AL25" s="12">
        <v>1363719.82</v>
      </c>
      <c r="AM25" s="25">
        <f>MEDIAN(0.023)</f>
        <v>2.3E-2</v>
      </c>
      <c r="AN25">
        <v>6.33</v>
      </c>
      <c r="AO25" s="53">
        <v>0.19543099999999999</v>
      </c>
      <c r="AP25" s="46">
        <v>0.27</v>
      </c>
      <c r="AQ25">
        <v>5</v>
      </c>
      <c r="AR25" t="s">
        <v>845</v>
      </c>
      <c r="AS25" t="s">
        <v>843</v>
      </c>
      <c r="AT25" s="4" t="s">
        <v>115</v>
      </c>
      <c r="AU25" s="4" t="s">
        <v>118</v>
      </c>
      <c r="AV25" s="4"/>
      <c r="AW25" s="4"/>
      <c r="AX25" s="4"/>
      <c r="AY25" s="4"/>
      <c r="AZ25" s="4"/>
      <c r="BA25" s="4"/>
    </row>
    <row r="26" spans="1:54" ht="17">
      <c r="A26" t="s">
        <v>57</v>
      </c>
      <c r="B26" s="67" t="s">
        <v>601</v>
      </c>
      <c r="C26" t="s">
        <v>293</v>
      </c>
      <c r="D26" s="21" t="s">
        <v>294</v>
      </c>
      <c r="E26" s="21"/>
      <c r="F26" s="2">
        <v>59.68</v>
      </c>
      <c r="G26" s="2">
        <v>80.650000000000006</v>
      </c>
      <c r="H26" s="2">
        <v>4</v>
      </c>
      <c r="I26" s="38" t="b">
        <v>0</v>
      </c>
      <c r="J26" s="12" t="s">
        <v>150</v>
      </c>
      <c r="K26" s="18" t="s">
        <v>169</v>
      </c>
      <c r="L26" s="12" t="s">
        <v>34</v>
      </c>
      <c r="M26" s="12">
        <v>2.2902E-4</v>
      </c>
      <c r="N26" s="12">
        <v>2.4539000000000001E-4</v>
      </c>
      <c r="O26" s="12">
        <v>3.5104999999999999E-4</v>
      </c>
      <c r="P26" s="12">
        <v>3.5567999999999998E-4</v>
      </c>
      <c r="Q26" s="12">
        <v>3.9431999999999998E-4</v>
      </c>
      <c r="R26" s="12">
        <v>1.1010499999999999E-3</v>
      </c>
      <c r="S26" s="12">
        <v>4.7440999999999998E-4</v>
      </c>
      <c r="T26" s="12">
        <v>2.0148E-4</v>
      </c>
      <c r="U26" s="12">
        <v>5.5360000000000001E-4</v>
      </c>
      <c r="V26" s="12">
        <v>1.5754600000000001E-3</v>
      </c>
      <c r="W26" s="12">
        <v>7.5507000000000005E-4</v>
      </c>
      <c r="X26" s="12">
        <v>2.3305299999999999E-3</v>
      </c>
      <c r="Y26" s="12">
        <v>312.318196</v>
      </c>
      <c r="Z26" s="12">
        <v>334.64898099999999</v>
      </c>
      <c r="AA26" s="12">
        <v>478.72851600000001</v>
      </c>
      <c r="AB26" s="12">
        <v>485.04155100000003</v>
      </c>
      <c r="AC26" s="12">
        <v>537.74854500000004</v>
      </c>
      <c r="AD26" s="12">
        <v>1501.5186100000001</v>
      </c>
      <c r="AE26" s="12">
        <v>646.96717699999999</v>
      </c>
      <c r="AF26" s="12">
        <v>274.75555000000003</v>
      </c>
      <c r="AG26" s="12">
        <v>754.94969900000001</v>
      </c>
      <c r="AH26" s="12">
        <v>2148.4857900000002</v>
      </c>
      <c r="AI26" s="12">
        <v>1029.70525</v>
      </c>
      <c r="AJ26" s="12">
        <v>3178.1910400000002</v>
      </c>
      <c r="AK26" s="79">
        <f t="shared" si="0"/>
        <v>1</v>
      </c>
      <c r="AL26" s="12">
        <v>1363719.82</v>
      </c>
      <c r="AM26" s="25">
        <f>MEDIAN(0.023)</f>
        <v>2.3E-2</v>
      </c>
      <c r="AN26">
        <v>7</v>
      </c>
      <c r="AO26" s="53">
        <v>0.19543099999999999</v>
      </c>
      <c r="AP26" s="57">
        <v>0.27</v>
      </c>
      <c r="AQ26">
        <v>5</v>
      </c>
      <c r="AR26" t="s">
        <v>845</v>
      </c>
      <c r="AS26" t="s">
        <v>843</v>
      </c>
      <c r="AT26" s="4" t="s">
        <v>115</v>
      </c>
      <c r="AU26" s="4" t="s">
        <v>122</v>
      </c>
      <c r="AV26" s="4"/>
      <c r="AW26" s="4"/>
      <c r="AX26" s="4"/>
      <c r="AY26" s="4"/>
      <c r="AZ26" s="4"/>
      <c r="BA26" s="4"/>
    </row>
    <row r="27" spans="1:54" ht="34">
      <c r="A27" t="s">
        <v>67</v>
      </c>
      <c r="B27" t="s">
        <v>601</v>
      </c>
      <c r="C27" t="s">
        <v>388</v>
      </c>
      <c r="D27" t="s">
        <v>392</v>
      </c>
      <c r="F27" t="s">
        <v>107</v>
      </c>
      <c r="G27" t="s">
        <v>107</v>
      </c>
      <c r="H27" t="s">
        <v>107</v>
      </c>
      <c r="I27" s="38" t="b">
        <v>0</v>
      </c>
      <c r="J27" s="12" t="s">
        <v>152</v>
      </c>
      <c r="K27" s="18" t="s">
        <v>167</v>
      </c>
      <c r="L27" s="12" t="s">
        <v>34</v>
      </c>
      <c r="M27" s="12">
        <v>2.2902E-4</v>
      </c>
      <c r="N27" s="12">
        <v>2.4539000000000001E-4</v>
      </c>
      <c r="O27" s="12">
        <v>3.5104999999999999E-4</v>
      </c>
      <c r="P27" s="12">
        <v>3.5567999999999998E-4</v>
      </c>
      <c r="Q27" s="12">
        <v>3.9431999999999998E-4</v>
      </c>
      <c r="R27" s="12">
        <v>1.1010499999999999E-3</v>
      </c>
      <c r="S27" s="12">
        <v>4.7440999999999998E-4</v>
      </c>
      <c r="T27" s="12">
        <v>2.0148E-4</v>
      </c>
      <c r="U27" s="12">
        <v>5.5360000000000001E-4</v>
      </c>
      <c r="V27" s="12">
        <v>1.5754600000000001E-3</v>
      </c>
      <c r="W27" s="12">
        <v>7.5507000000000005E-4</v>
      </c>
      <c r="X27" s="12">
        <v>2.3305299999999999E-3</v>
      </c>
      <c r="Y27" s="12">
        <v>312.318196</v>
      </c>
      <c r="Z27" s="12">
        <v>334.64898099999999</v>
      </c>
      <c r="AA27" s="12">
        <v>478.72851600000001</v>
      </c>
      <c r="AB27" s="12">
        <v>485.04155100000003</v>
      </c>
      <c r="AC27" s="12">
        <v>537.74854500000004</v>
      </c>
      <c r="AD27" s="12">
        <v>1501.5186100000001</v>
      </c>
      <c r="AE27" s="12">
        <v>646.96717699999999</v>
      </c>
      <c r="AF27" s="12">
        <v>274.75555000000003</v>
      </c>
      <c r="AG27" s="12">
        <v>754.94969900000001</v>
      </c>
      <c r="AH27" s="12">
        <v>2148.4857900000002</v>
      </c>
      <c r="AI27" s="12">
        <v>1029.70525</v>
      </c>
      <c r="AJ27" s="12">
        <v>3178.1910400000002</v>
      </c>
      <c r="AK27" s="79">
        <f t="shared" si="0"/>
        <v>1</v>
      </c>
      <c r="AL27" s="12">
        <v>1363719.82</v>
      </c>
      <c r="AN27" s="6"/>
      <c r="AO27" s="47"/>
      <c r="AP27" s="50">
        <v>0.14000000000000001</v>
      </c>
      <c r="AQ27" s="6"/>
      <c r="AR27" s="6" t="s">
        <v>845</v>
      </c>
      <c r="AS27" s="6" t="s">
        <v>843</v>
      </c>
      <c r="AT27" s="4" t="s">
        <v>115</v>
      </c>
      <c r="AU27" s="4" t="s">
        <v>121</v>
      </c>
      <c r="AV27" s="4"/>
      <c r="AW27" s="4"/>
      <c r="AX27" s="4"/>
      <c r="AY27" s="4"/>
      <c r="AZ27" s="4"/>
      <c r="BA27" s="4"/>
      <c r="BB27" t="s">
        <v>111</v>
      </c>
    </row>
    <row r="28" spans="1:54" ht="17">
      <c r="A28" t="s">
        <v>15</v>
      </c>
      <c r="B28" t="s">
        <v>603</v>
      </c>
      <c r="C28" t="s">
        <v>279</v>
      </c>
      <c r="D28" t="s">
        <v>280</v>
      </c>
      <c r="F28" s="3">
        <v>29.44</v>
      </c>
      <c r="G28" s="3">
        <v>35.200000000000003</v>
      </c>
      <c r="H28" s="3">
        <v>3</v>
      </c>
      <c r="I28" s="38" t="b">
        <v>0</v>
      </c>
      <c r="J28" s="12" t="s">
        <v>150</v>
      </c>
      <c r="K28" s="18" t="s">
        <v>169</v>
      </c>
      <c r="L28" s="12" t="s">
        <v>15</v>
      </c>
      <c r="M28" s="12">
        <v>1.6652E-4</v>
      </c>
      <c r="N28" s="12">
        <v>1.6331000000000001E-4</v>
      </c>
      <c r="O28" s="12">
        <v>3.6675E-4</v>
      </c>
      <c r="P28" s="12">
        <v>3.8999E-4</v>
      </c>
      <c r="Q28" s="12">
        <v>4.6579E-4</v>
      </c>
      <c r="R28" s="12">
        <v>1.2225199999999999E-3</v>
      </c>
      <c r="S28" s="12">
        <v>3.2982999999999998E-4</v>
      </c>
      <c r="T28" s="12">
        <v>2.6214000000000001E-4</v>
      </c>
      <c r="U28" s="12">
        <v>4.1804E-4</v>
      </c>
      <c r="V28" s="12">
        <v>1.5523500000000001E-3</v>
      </c>
      <c r="W28" s="12">
        <v>6.8017999999999996E-4</v>
      </c>
      <c r="X28" s="12">
        <v>2.2325299999999999E-3</v>
      </c>
      <c r="Y28" s="12">
        <v>0.27995746999999999</v>
      </c>
      <c r="Z28" s="12">
        <v>0.27456093999999998</v>
      </c>
      <c r="AA28" s="12">
        <v>0.61658974</v>
      </c>
      <c r="AB28" s="12">
        <v>0.65566106000000002</v>
      </c>
      <c r="AC28" s="12">
        <v>0.78310882000000004</v>
      </c>
      <c r="AD28" s="12">
        <v>2.0553596199999999</v>
      </c>
      <c r="AE28" s="12">
        <v>0.55451841000000002</v>
      </c>
      <c r="AF28" s="12">
        <v>0.44072903000000002</v>
      </c>
      <c r="AG28" s="12">
        <v>0.70282268999999997</v>
      </c>
      <c r="AH28" s="12">
        <v>2.60987803</v>
      </c>
      <c r="AI28" s="12">
        <v>1.14355172</v>
      </c>
      <c r="AJ28" s="12">
        <v>3.75342975</v>
      </c>
      <c r="AK28" s="79">
        <f t="shared" si="0"/>
        <v>5.612786459365522E-4</v>
      </c>
      <c r="AL28" s="12">
        <v>1681.24316</v>
      </c>
      <c r="AM28" s="27">
        <f>MEDIAN(0.05,0.125,0.05,0.05,0.0715,0.06075,0.13)</f>
        <v>6.0749999999999998E-2</v>
      </c>
      <c r="AN28">
        <v>3.33</v>
      </c>
      <c r="AO28" s="42">
        <v>0.47608099999999998</v>
      </c>
      <c r="AP28" s="50">
        <v>0.81</v>
      </c>
      <c r="AQ28">
        <v>9</v>
      </c>
      <c r="AR28" t="s">
        <v>843</v>
      </c>
      <c r="AS28" t="s">
        <v>844</v>
      </c>
      <c r="AT28" s="4" t="s">
        <v>115</v>
      </c>
      <c r="AU28" s="4" t="s">
        <v>120</v>
      </c>
      <c r="AV28" s="4"/>
      <c r="AW28" s="4"/>
      <c r="AX28" s="4"/>
      <c r="AY28" s="4"/>
      <c r="AZ28" s="4"/>
      <c r="BA28" s="4"/>
    </row>
    <row r="29" spans="1:54" ht="51">
      <c r="A29" t="s">
        <v>71</v>
      </c>
      <c r="B29" s="66" t="s">
        <v>458</v>
      </c>
      <c r="C29" s="12" t="s">
        <v>326</v>
      </c>
      <c r="D29" s="21" t="s">
        <v>267</v>
      </c>
      <c r="E29" s="21" t="s">
        <v>363</v>
      </c>
      <c r="F29" t="s">
        <v>107</v>
      </c>
      <c r="G29" t="s">
        <v>107</v>
      </c>
      <c r="H29" t="s">
        <v>107</v>
      </c>
      <c r="I29" s="38" t="b">
        <v>1</v>
      </c>
      <c r="J29" s="12" t="s">
        <v>150</v>
      </c>
      <c r="K29" s="18" t="s">
        <v>151</v>
      </c>
      <c r="L29" s="12" t="s">
        <v>41</v>
      </c>
      <c r="M29" s="12">
        <v>1.6865000000000001E-4</v>
      </c>
      <c r="N29" s="12">
        <v>1.8882999999999999E-4</v>
      </c>
      <c r="O29" s="12">
        <v>2.745E-4</v>
      </c>
      <c r="P29" s="12">
        <v>3.1723999999999999E-4</v>
      </c>
      <c r="Q29" s="12">
        <v>4.0004999999999999E-4</v>
      </c>
      <c r="R29" s="12">
        <v>9.9179999999999993E-4</v>
      </c>
      <c r="S29" s="12">
        <v>3.5748000000000003E-4</v>
      </c>
      <c r="T29" s="12">
        <v>1.6322E-4</v>
      </c>
      <c r="U29" s="12">
        <v>4.0959999999999998E-4</v>
      </c>
      <c r="V29" s="12">
        <v>1.34928E-3</v>
      </c>
      <c r="W29" s="12">
        <v>5.7282000000000003E-4</v>
      </c>
      <c r="X29" s="12">
        <v>1.9220999999999999E-3</v>
      </c>
      <c r="Y29" s="12">
        <v>0.17291764000000001</v>
      </c>
      <c r="Z29" s="12">
        <v>0.19359908000000001</v>
      </c>
      <c r="AA29" s="12">
        <v>0.28144299</v>
      </c>
      <c r="AB29" s="12">
        <v>0.32525831999999999</v>
      </c>
      <c r="AC29" s="12">
        <v>0.41016370000000002</v>
      </c>
      <c r="AD29" s="12">
        <v>1.0168650100000001</v>
      </c>
      <c r="AE29" s="12">
        <v>0.36651673000000001</v>
      </c>
      <c r="AF29" s="12">
        <v>0.16734516999999999</v>
      </c>
      <c r="AG29" s="12">
        <v>0.41995818000000001</v>
      </c>
      <c r="AH29" s="12">
        <v>1.3833817399999999</v>
      </c>
      <c r="AI29" s="12">
        <v>0.58730335</v>
      </c>
      <c r="AJ29" s="12">
        <v>1.9706850899999999</v>
      </c>
      <c r="AK29" s="79">
        <f t="shared" si="0"/>
        <v>0</v>
      </c>
      <c r="AL29" s="12">
        <v>1025.27611</v>
      </c>
      <c r="AM29" s="26">
        <f>MEDIAN(0.03,0.005,0.0315)</f>
        <v>0.03</v>
      </c>
      <c r="AN29">
        <v>3.67</v>
      </c>
      <c r="AO29" s="65">
        <v>0.53739400000000004</v>
      </c>
      <c r="AP29" s="50">
        <v>0.68</v>
      </c>
      <c r="AQ29">
        <v>9</v>
      </c>
      <c r="AR29" t="s">
        <v>843</v>
      </c>
      <c r="AS29" t="s">
        <v>844</v>
      </c>
      <c r="AT29" s="1" t="s">
        <v>117</v>
      </c>
      <c r="AU29" s="1" t="s">
        <v>118</v>
      </c>
      <c r="AV29" s="1"/>
      <c r="AW29" s="1" t="s">
        <v>124</v>
      </c>
      <c r="AX29" s="1"/>
      <c r="AY29" s="1"/>
      <c r="AZ29" s="1" t="s">
        <v>400</v>
      </c>
      <c r="BA29" s="1"/>
      <c r="BB29" t="s">
        <v>112</v>
      </c>
    </row>
    <row r="30" spans="1:54" ht="17">
      <c r="A30" t="s">
        <v>70</v>
      </c>
      <c r="B30" s="66" t="s">
        <v>458</v>
      </c>
      <c r="C30" t="s">
        <v>266</v>
      </c>
      <c r="D30" t="s">
        <v>335</v>
      </c>
      <c r="F30" s="4">
        <v>11.73</v>
      </c>
      <c r="G30" s="4">
        <v>23.33</v>
      </c>
      <c r="H30" s="4">
        <v>2</v>
      </c>
      <c r="I30" s="38" t="b">
        <v>1</v>
      </c>
      <c r="J30" s="12" t="s">
        <v>150</v>
      </c>
      <c r="K30" s="18" t="s">
        <v>169</v>
      </c>
      <c r="L30" s="12" t="s">
        <v>41</v>
      </c>
      <c r="M30" s="12">
        <v>1.6865000000000001E-4</v>
      </c>
      <c r="N30" s="12">
        <v>1.8882999999999999E-4</v>
      </c>
      <c r="O30" s="12">
        <v>2.745E-4</v>
      </c>
      <c r="P30" s="12">
        <v>3.1723999999999999E-4</v>
      </c>
      <c r="Q30" s="12">
        <v>4.0004999999999999E-4</v>
      </c>
      <c r="R30" s="12">
        <v>9.9179999999999993E-4</v>
      </c>
      <c r="S30" s="12">
        <v>3.5748000000000003E-4</v>
      </c>
      <c r="T30" s="12">
        <v>1.6322E-4</v>
      </c>
      <c r="U30" s="12">
        <v>4.0959999999999998E-4</v>
      </c>
      <c r="V30" s="12">
        <v>1.34928E-3</v>
      </c>
      <c r="W30" s="12">
        <v>5.7282000000000003E-4</v>
      </c>
      <c r="X30" s="12">
        <v>1.9220999999999999E-3</v>
      </c>
      <c r="Y30" s="12">
        <v>0.17291764000000001</v>
      </c>
      <c r="Z30" s="12">
        <v>0.19359908000000001</v>
      </c>
      <c r="AA30" s="12">
        <v>0.28144299</v>
      </c>
      <c r="AB30" s="12">
        <v>0.32525831999999999</v>
      </c>
      <c r="AC30" s="12">
        <v>0.41016370000000002</v>
      </c>
      <c r="AD30" s="12">
        <v>1.0168650100000001</v>
      </c>
      <c r="AE30" s="12">
        <v>0.36651673000000001</v>
      </c>
      <c r="AF30" s="12">
        <v>0.16734516999999999</v>
      </c>
      <c r="AG30" s="12">
        <v>0.41995818000000001</v>
      </c>
      <c r="AH30" s="12">
        <v>1.3833817399999999</v>
      </c>
      <c r="AI30" s="12">
        <v>0.58730335</v>
      </c>
      <c r="AJ30" s="12">
        <v>1.9706850899999999</v>
      </c>
      <c r="AK30" s="79">
        <f t="shared" si="0"/>
        <v>0</v>
      </c>
      <c r="AL30" s="12">
        <v>1025.27611</v>
      </c>
      <c r="AM30" s="26">
        <f>MEDIAN(0.03,0.005,0.0315)</f>
        <v>0.03</v>
      </c>
      <c r="AN30">
        <v>3.67</v>
      </c>
      <c r="AO30" s="65">
        <v>0.53739400000000004</v>
      </c>
      <c r="AP30" s="50">
        <v>0.68</v>
      </c>
      <c r="AQ30">
        <v>9</v>
      </c>
      <c r="AR30" t="s">
        <v>843</v>
      </c>
      <c r="AS30" t="s">
        <v>844</v>
      </c>
      <c r="AT30" s="1" t="s">
        <v>114</v>
      </c>
      <c r="AU30" s="1" t="s">
        <v>118</v>
      </c>
      <c r="AV30" s="1"/>
      <c r="AW30" s="1" t="s">
        <v>124</v>
      </c>
      <c r="AX30" s="1"/>
      <c r="AY30" s="1"/>
      <c r="AZ30" s="1" t="s">
        <v>399</v>
      </c>
      <c r="BA30" s="1"/>
      <c r="BB30" s="1"/>
    </row>
    <row r="31" spans="1:54" ht="17">
      <c r="A31" t="s">
        <v>72</v>
      </c>
      <c r="B31" s="66" t="s">
        <v>458</v>
      </c>
      <c r="C31" t="s">
        <v>840</v>
      </c>
      <c r="D31" t="s">
        <v>323</v>
      </c>
      <c r="F31" s="4" t="s">
        <v>107</v>
      </c>
      <c r="G31" s="4" t="s">
        <v>107</v>
      </c>
      <c r="H31" s="4">
        <v>2</v>
      </c>
      <c r="I31" s="38" t="b">
        <v>0</v>
      </c>
      <c r="J31" s="12" t="s">
        <v>150</v>
      </c>
      <c r="K31" s="18" t="s">
        <v>169</v>
      </c>
      <c r="L31" s="12" t="s">
        <v>41</v>
      </c>
      <c r="M31" s="12">
        <v>1.6865000000000001E-4</v>
      </c>
      <c r="N31" s="12">
        <v>1.8882999999999999E-4</v>
      </c>
      <c r="O31" s="12">
        <v>2.745E-4</v>
      </c>
      <c r="P31" s="12">
        <v>3.1723999999999999E-4</v>
      </c>
      <c r="Q31" s="12">
        <v>4.0004999999999999E-4</v>
      </c>
      <c r="R31" s="12">
        <v>9.9179999999999993E-4</v>
      </c>
      <c r="S31" s="12">
        <v>3.5748000000000003E-4</v>
      </c>
      <c r="T31" s="12">
        <v>1.6322E-4</v>
      </c>
      <c r="U31" s="12">
        <v>4.0959999999999998E-4</v>
      </c>
      <c r="V31" s="12">
        <v>1.34928E-3</v>
      </c>
      <c r="W31" s="12">
        <v>5.7282000000000003E-4</v>
      </c>
      <c r="X31" s="12">
        <v>1.9220999999999999E-3</v>
      </c>
      <c r="Y31" s="12">
        <v>0.17291764000000001</v>
      </c>
      <c r="Z31" s="12">
        <v>0.19359908000000001</v>
      </c>
      <c r="AA31" s="12">
        <v>0.28144299</v>
      </c>
      <c r="AB31" s="12">
        <v>0.32525831999999999</v>
      </c>
      <c r="AC31" s="12">
        <v>0.41016370000000002</v>
      </c>
      <c r="AD31" s="12">
        <v>1.0168650100000001</v>
      </c>
      <c r="AE31" s="12">
        <v>0.36651673000000001</v>
      </c>
      <c r="AF31" s="12">
        <v>0.16734516999999999</v>
      </c>
      <c r="AG31" s="12">
        <v>0.41995818000000001</v>
      </c>
      <c r="AH31" s="12">
        <v>1.3833817399999999</v>
      </c>
      <c r="AI31" s="12">
        <v>0.58730335</v>
      </c>
      <c r="AJ31" s="12">
        <v>1.9706850899999999</v>
      </c>
      <c r="AK31" s="79">
        <f t="shared" si="0"/>
        <v>0</v>
      </c>
      <c r="AL31" s="12">
        <v>1025.27611</v>
      </c>
      <c r="AM31" s="26">
        <f>MEDIAN(0.03,0.005,0.0315)</f>
        <v>0.03</v>
      </c>
      <c r="AN31">
        <v>3.67</v>
      </c>
      <c r="AO31" s="65">
        <v>0.589333</v>
      </c>
      <c r="AP31" s="59">
        <v>0.68</v>
      </c>
      <c r="AQ31">
        <v>9</v>
      </c>
      <c r="AR31" t="s">
        <v>843</v>
      </c>
      <c r="AS31" t="s">
        <v>844</v>
      </c>
      <c r="AT31" s="1" t="s">
        <v>114</v>
      </c>
      <c r="AU31" s="1" t="s">
        <v>118</v>
      </c>
      <c r="AV31" s="1"/>
      <c r="AW31" s="1"/>
      <c r="AX31" s="1"/>
      <c r="AY31" s="1"/>
      <c r="AZ31" s="1" t="s">
        <v>395</v>
      </c>
      <c r="BA31" s="1"/>
    </row>
    <row r="32" spans="1:54" ht="32">
      <c r="A32" t="s">
        <v>68</v>
      </c>
      <c r="B32" s="66" t="s">
        <v>451</v>
      </c>
      <c r="C32" t="s">
        <v>290</v>
      </c>
      <c r="D32" s="21" t="s">
        <v>291</v>
      </c>
      <c r="E32" s="21"/>
      <c r="F32" s="2">
        <v>52.28</v>
      </c>
      <c r="G32" s="2">
        <v>78.63</v>
      </c>
      <c r="H32" s="2">
        <v>4</v>
      </c>
      <c r="I32" s="38" t="b">
        <v>1</v>
      </c>
      <c r="J32" s="12" t="s">
        <v>150</v>
      </c>
      <c r="K32" s="18" t="s">
        <v>169</v>
      </c>
      <c r="L32" s="12" t="s">
        <v>47</v>
      </c>
      <c r="M32" s="12">
        <v>3.5901999999999999E-4</v>
      </c>
      <c r="N32" s="12">
        <v>2.9831999999999998E-4</v>
      </c>
      <c r="O32" s="12">
        <v>1.7401999999999999E-4</v>
      </c>
      <c r="P32" s="12">
        <v>2.052E-4</v>
      </c>
      <c r="Q32" s="12">
        <v>2.8028999999999999E-4</v>
      </c>
      <c r="R32" s="12">
        <v>6.5950999999999998E-4</v>
      </c>
      <c r="S32" s="12">
        <v>6.5733999999999996E-4</v>
      </c>
      <c r="T32" s="12">
        <v>1.2705E-4</v>
      </c>
      <c r="U32" s="12">
        <v>4.4773000000000002E-4</v>
      </c>
      <c r="V32" s="12">
        <v>1.3168399999999999E-3</v>
      </c>
      <c r="W32" s="12">
        <v>5.7479000000000004E-4</v>
      </c>
      <c r="X32" s="12">
        <v>1.89163E-3</v>
      </c>
      <c r="Y32" s="12">
        <v>84.413308400000005</v>
      </c>
      <c r="Z32" s="12">
        <v>70.140214400000005</v>
      </c>
      <c r="AA32" s="12">
        <v>40.915725600000002</v>
      </c>
      <c r="AB32" s="12">
        <v>48.245784200000003</v>
      </c>
      <c r="AC32" s="12">
        <v>65.902385199999998</v>
      </c>
      <c r="AD32" s="12">
        <v>155.063895</v>
      </c>
      <c r="AE32" s="12">
        <v>154.55352300000001</v>
      </c>
      <c r="AF32" s="12">
        <v>29.872701899999999</v>
      </c>
      <c r="AG32" s="12">
        <v>105.27193699999999</v>
      </c>
      <c r="AH32" s="12">
        <v>309.61741799999999</v>
      </c>
      <c r="AI32" s="12">
        <v>135.14463900000001</v>
      </c>
      <c r="AJ32" s="12">
        <v>444.76205700000003</v>
      </c>
      <c r="AK32" s="79">
        <f t="shared" si="0"/>
        <v>0.13940826593643146</v>
      </c>
      <c r="AL32" s="12">
        <v>235121.09599999999</v>
      </c>
      <c r="AM32" s="25">
        <f>MEDIAN(0.473,0.038,0.34,0.331,0.35,0.325)</f>
        <v>0.33550000000000002</v>
      </c>
      <c r="AN32">
        <v>9</v>
      </c>
      <c r="AO32" s="65">
        <v>0.11552</v>
      </c>
      <c r="AP32" s="59">
        <v>0.44</v>
      </c>
      <c r="AQ32">
        <v>4</v>
      </c>
      <c r="AR32" t="s">
        <v>844</v>
      </c>
      <c r="AS32" t="s">
        <v>844</v>
      </c>
      <c r="AT32" s="4" t="s">
        <v>115</v>
      </c>
      <c r="AU32" s="4" t="s">
        <v>121</v>
      </c>
      <c r="AV32" s="4"/>
      <c r="AW32" s="4"/>
      <c r="AX32" s="4"/>
      <c r="AY32" s="4"/>
      <c r="AZ32" s="4"/>
      <c r="BA32" s="4"/>
    </row>
    <row r="33" spans="1:54" ht="32">
      <c r="A33" t="s">
        <v>69</v>
      </c>
      <c r="B33" s="66" t="s">
        <v>451</v>
      </c>
      <c r="C33" t="s">
        <v>270</v>
      </c>
      <c r="D33" t="s">
        <v>271</v>
      </c>
      <c r="F33" s="4">
        <v>13.78</v>
      </c>
      <c r="G33" s="4">
        <v>20.65</v>
      </c>
      <c r="H33" s="4">
        <v>2</v>
      </c>
      <c r="I33" s="80" t="b">
        <v>1</v>
      </c>
      <c r="J33" s="12" t="s">
        <v>150</v>
      </c>
      <c r="K33" s="18" t="s">
        <v>169</v>
      </c>
      <c r="L33" s="12" t="s">
        <v>47</v>
      </c>
      <c r="M33" s="12">
        <v>3.5901999999999999E-4</v>
      </c>
      <c r="N33" s="12">
        <v>2.9831999999999998E-4</v>
      </c>
      <c r="O33" s="12">
        <v>1.7401999999999999E-4</v>
      </c>
      <c r="P33" s="12">
        <v>2.052E-4</v>
      </c>
      <c r="Q33" s="12">
        <v>2.8028999999999999E-4</v>
      </c>
      <c r="R33" s="12">
        <v>6.5950999999999998E-4</v>
      </c>
      <c r="S33" s="12">
        <v>6.5733999999999996E-4</v>
      </c>
      <c r="T33" s="12">
        <v>1.2705E-4</v>
      </c>
      <c r="U33" s="12">
        <v>4.4773000000000002E-4</v>
      </c>
      <c r="V33" s="12">
        <v>1.3168399999999999E-3</v>
      </c>
      <c r="W33" s="12">
        <v>5.7479000000000004E-4</v>
      </c>
      <c r="X33" s="12">
        <v>1.89163E-3</v>
      </c>
      <c r="Y33" s="12">
        <v>84.413308400000005</v>
      </c>
      <c r="Z33" s="12">
        <v>70.140214400000005</v>
      </c>
      <c r="AA33" s="12">
        <v>40.915725600000002</v>
      </c>
      <c r="AB33" s="12">
        <v>48.245784200000003</v>
      </c>
      <c r="AC33" s="12">
        <v>65.902385199999998</v>
      </c>
      <c r="AD33" s="12">
        <v>155.063895</v>
      </c>
      <c r="AE33" s="12">
        <v>154.55352300000001</v>
      </c>
      <c r="AF33" s="12">
        <v>29.872701899999999</v>
      </c>
      <c r="AG33" s="12">
        <v>105.27193699999999</v>
      </c>
      <c r="AH33" s="12">
        <v>309.61741799999999</v>
      </c>
      <c r="AI33" s="12">
        <v>135.14463900000001</v>
      </c>
      <c r="AJ33" s="12">
        <v>444.76205700000003</v>
      </c>
      <c r="AK33" s="79">
        <f t="shared" si="0"/>
        <v>0.13940826593643146</v>
      </c>
      <c r="AL33" s="12">
        <v>235121.09599999999</v>
      </c>
      <c r="AM33" s="27">
        <f>MEDIAN(0.473,0.038,0.34,0.331,0.35,0.325)</f>
        <v>0.33550000000000002</v>
      </c>
      <c r="AN33">
        <v>9</v>
      </c>
      <c r="AO33" s="42">
        <v>0.11552</v>
      </c>
      <c r="AP33" s="59">
        <v>0.44</v>
      </c>
      <c r="AQ33">
        <v>4</v>
      </c>
      <c r="AR33" t="s">
        <v>844</v>
      </c>
      <c r="AS33" t="s">
        <v>844</v>
      </c>
      <c r="AT33" s="4" t="s">
        <v>115</v>
      </c>
      <c r="AU33" s="4" t="s">
        <v>121</v>
      </c>
      <c r="AV33" s="4"/>
      <c r="AW33" s="4"/>
      <c r="AX33" s="4"/>
      <c r="AY33" s="4"/>
      <c r="AZ33" s="4"/>
      <c r="BA33" s="4"/>
    </row>
    <row r="34" spans="1:54" ht="48">
      <c r="A34" t="s">
        <v>6</v>
      </c>
      <c r="B34" s="39" t="s">
        <v>470</v>
      </c>
      <c r="C34" t="s">
        <v>194</v>
      </c>
      <c r="D34" t="s">
        <v>342</v>
      </c>
      <c r="F34" s="5">
        <v>7.0000000000000007E-2</v>
      </c>
      <c r="G34" s="5">
        <v>0.51</v>
      </c>
      <c r="H34" s="5">
        <v>1</v>
      </c>
      <c r="I34" s="38" t="b">
        <v>1</v>
      </c>
      <c r="J34" s="12" t="s">
        <v>150</v>
      </c>
      <c r="K34" s="18" t="s">
        <v>163</v>
      </c>
      <c r="L34" s="12" t="s">
        <v>6</v>
      </c>
      <c r="M34" s="12">
        <v>1.4813000000000001E-4</v>
      </c>
      <c r="N34" s="12">
        <v>1.7564999999999999E-4</v>
      </c>
      <c r="O34" s="12">
        <v>2.6364999999999998E-4</v>
      </c>
      <c r="P34" s="12">
        <v>3.1480000000000001E-4</v>
      </c>
      <c r="Q34" s="12">
        <v>4.8926000000000004E-4</v>
      </c>
      <c r="R34" s="12">
        <v>1.0677099999999999E-3</v>
      </c>
      <c r="S34" s="12">
        <v>3.2377000000000003E-4</v>
      </c>
      <c r="T34" s="12">
        <v>1.2533999999999999E-4</v>
      </c>
      <c r="U34" s="12">
        <v>3.7456000000000002E-4</v>
      </c>
      <c r="V34" s="12">
        <v>1.3914800000000001E-3</v>
      </c>
      <c r="W34" s="12">
        <v>4.9989999999999995E-4</v>
      </c>
      <c r="X34" s="12">
        <v>1.89138E-3</v>
      </c>
      <c r="Y34" s="12">
        <v>0.46746768999999999</v>
      </c>
      <c r="Z34" s="12">
        <v>0.55431613000000002</v>
      </c>
      <c r="AA34" s="12">
        <v>0.83203108999999997</v>
      </c>
      <c r="AB34" s="12">
        <v>0.99346836000000005</v>
      </c>
      <c r="AC34" s="12">
        <v>1.5440306500000001</v>
      </c>
      <c r="AD34" s="12">
        <v>3.3695301</v>
      </c>
      <c r="AE34" s="12">
        <v>1.02178382</v>
      </c>
      <c r="AF34" s="12">
        <v>0.39556099</v>
      </c>
      <c r="AG34" s="12">
        <v>1.1820615800000001</v>
      </c>
      <c r="AH34" s="12">
        <v>4.39131392</v>
      </c>
      <c r="AI34" s="12">
        <v>1.5776225699999999</v>
      </c>
      <c r="AJ34" s="12">
        <v>5.9689364899999999</v>
      </c>
      <c r="AK34" s="79">
        <f t="shared" ref="AK34:AK65" si="1">(AJ34-MIN($AJ$2:$AJ$32))/(MAX($AJ$2:$AJ$32)-MIN($AJ$2:$AJ$32))</f>
        <v>1.2588079393859601E-3</v>
      </c>
      <c r="AL34" s="12">
        <v>3155.85644</v>
      </c>
      <c r="AM34" s="25">
        <f>MEDIAN(0.0125,0.02,0.02)</f>
        <v>0.02</v>
      </c>
      <c r="AN34">
        <v>5.67</v>
      </c>
      <c r="AO34" s="53">
        <v>0.27533000000000002</v>
      </c>
      <c r="AP34" s="50">
        <v>0.39</v>
      </c>
      <c r="AQ34">
        <v>6</v>
      </c>
      <c r="AR34" t="s">
        <v>845</v>
      </c>
      <c r="AS34" t="s">
        <v>843</v>
      </c>
      <c r="AT34" s="4" t="s">
        <v>115</v>
      </c>
      <c r="AU34" s="4" t="s">
        <v>118</v>
      </c>
      <c r="AV34" s="4"/>
      <c r="AW34" s="4"/>
      <c r="AX34" s="4"/>
      <c r="AY34" s="4"/>
      <c r="AZ34" s="4" t="s">
        <v>395</v>
      </c>
      <c r="BA34" s="4"/>
    </row>
    <row r="35" spans="1:54" ht="17">
      <c r="A35" t="s">
        <v>35</v>
      </c>
      <c r="B35" s="39" t="s">
        <v>458</v>
      </c>
      <c r="C35" t="s">
        <v>240</v>
      </c>
      <c r="D35" t="s">
        <v>241</v>
      </c>
      <c r="F35" s="4">
        <v>3.26</v>
      </c>
      <c r="G35" s="4">
        <v>4.6500000000000004</v>
      </c>
      <c r="H35" s="4">
        <v>2</v>
      </c>
      <c r="I35" s="38" t="b">
        <v>1</v>
      </c>
      <c r="J35" s="12" t="s">
        <v>150</v>
      </c>
      <c r="K35" s="18" t="s">
        <v>169</v>
      </c>
      <c r="L35" s="12" t="s">
        <v>35</v>
      </c>
      <c r="M35" s="12">
        <v>2.2227E-4</v>
      </c>
      <c r="N35" s="12">
        <v>2.3785000000000001E-4</v>
      </c>
      <c r="O35" s="12">
        <v>2.0845999999999999E-4</v>
      </c>
      <c r="P35" s="12">
        <v>2.0740999999999999E-4</v>
      </c>
      <c r="Q35" s="12">
        <v>2.0143E-4</v>
      </c>
      <c r="R35" s="12">
        <v>6.1729999999999999E-4</v>
      </c>
      <c r="S35" s="12">
        <v>4.6012000000000001E-4</v>
      </c>
      <c r="T35" s="12">
        <v>1.8804999999999999E-4</v>
      </c>
      <c r="U35" s="12">
        <v>5.1033999999999997E-4</v>
      </c>
      <c r="V35" s="12">
        <v>1.0774199999999999E-3</v>
      </c>
      <c r="W35" s="12">
        <v>6.9839000000000001E-4</v>
      </c>
      <c r="X35" s="12">
        <v>1.7758100000000001E-3</v>
      </c>
      <c r="Y35" s="12">
        <v>0.46986700999999997</v>
      </c>
      <c r="Z35" s="12">
        <v>0.50279412000000001</v>
      </c>
      <c r="AA35" s="12">
        <v>0.44066590999999999</v>
      </c>
      <c r="AB35" s="12">
        <v>0.43844812999999999</v>
      </c>
      <c r="AC35" s="12">
        <v>0.42581269999999999</v>
      </c>
      <c r="AD35" s="12">
        <v>1.30492674</v>
      </c>
      <c r="AE35" s="12">
        <v>0.97266112999999998</v>
      </c>
      <c r="AF35" s="12">
        <v>0.39751732000000001</v>
      </c>
      <c r="AG35" s="12">
        <v>1.07883068</v>
      </c>
      <c r="AH35" s="12">
        <v>2.2775878700000001</v>
      </c>
      <c r="AI35" s="12">
        <v>1.4763479900000001</v>
      </c>
      <c r="AJ35" s="12">
        <v>3.7539358699999998</v>
      </c>
      <c r="AK35" s="79">
        <f t="shared" si="1"/>
        <v>5.614379925635006E-4</v>
      </c>
      <c r="AL35" s="12">
        <v>2113.9338699999998</v>
      </c>
      <c r="AM35" s="26">
        <f>MEDIAN(0.03,0.005,0.0315)</f>
        <v>0.03</v>
      </c>
      <c r="AN35">
        <v>3</v>
      </c>
      <c r="AO35" s="53">
        <v>0.58317399999999997</v>
      </c>
      <c r="AP35" s="50">
        <v>0.68</v>
      </c>
      <c r="AQ35">
        <v>8</v>
      </c>
      <c r="AR35" t="s">
        <v>843</v>
      </c>
      <c r="AS35" t="s">
        <v>844</v>
      </c>
      <c r="AT35" s="4" t="s">
        <v>115</v>
      </c>
      <c r="AU35" s="4" t="s">
        <v>120</v>
      </c>
      <c r="AV35" s="4"/>
      <c r="AW35" s="4"/>
      <c r="AX35" s="4"/>
      <c r="AY35" s="4"/>
      <c r="AZ35" s="4"/>
      <c r="BA35" s="4"/>
    </row>
    <row r="36" spans="1:54" ht="48">
      <c r="A36" t="s">
        <v>21</v>
      </c>
      <c r="B36" s="39" t="s">
        <v>470</v>
      </c>
      <c r="C36" t="s">
        <v>200</v>
      </c>
      <c r="D36" t="s">
        <v>343</v>
      </c>
      <c r="F36" s="5">
        <v>0.16</v>
      </c>
      <c r="G36" s="5">
        <v>0.17</v>
      </c>
      <c r="H36" s="5">
        <v>1</v>
      </c>
      <c r="I36" s="38" t="b">
        <v>1</v>
      </c>
      <c r="J36" s="12" t="s">
        <v>150</v>
      </c>
      <c r="K36" s="18" t="s">
        <v>163</v>
      </c>
      <c r="L36" s="12" t="s">
        <v>21</v>
      </c>
      <c r="M36" s="12">
        <v>2.2745E-4</v>
      </c>
      <c r="N36" s="12">
        <v>2.6186999999999998E-4</v>
      </c>
      <c r="O36" s="23">
        <v>1.34E-5</v>
      </c>
      <c r="P36" s="23">
        <v>1.26E-5</v>
      </c>
      <c r="Q36" s="23">
        <v>1.2300000000000001E-5</v>
      </c>
      <c r="R36" s="23">
        <v>3.8300000000000003E-5</v>
      </c>
      <c r="S36" s="12">
        <v>4.8932000000000001E-4</v>
      </c>
      <c r="T36" s="12">
        <v>6.5835000000000004E-4</v>
      </c>
      <c r="U36" s="12">
        <v>3.8465E-4</v>
      </c>
      <c r="V36" s="12">
        <v>5.2762000000000002E-4</v>
      </c>
      <c r="W36" s="12">
        <v>1.04301E-3</v>
      </c>
      <c r="X36" s="12">
        <v>1.57062E-3</v>
      </c>
      <c r="Y36" s="12">
        <v>28.718084600000001</v>
      </c>
      <c r="Z36" s="12">
        <v>33.062933200000003</v>
      </c>
      <c r="AA36" s="12">
        <v>1.69004149</v>
      </c>
      <c r="AB36" s="12">
        <v>1.59587276</v>
      </c>
      <c r="AC36" s="12">
        <v>1.54945256</v>
      </c>
      <c r="AD36" s="12">
        <v>4.83536681</v>
      </c>
      <c r="AE36" s="12">
        <v>61.781017800000001</v>
      </c>
      <c r="AF36" s="12">
        <v>83.123195300000006</v>
      </c>
      <c r="AG36" s="12">
        <v>48.565845299999999</v>
      </c>
      <c r="AH36" s="12">
        <v>66.616384600000004</v>
      </c>
      <c r="AI36" s="12">
        <v>131.689041</v>
      </c>
      <c r="AJ36" s="12">
        <v>198.30542500000001</v>
      </c>
      <c r="AK36" s="79">
        <f t="shared" si="1"/>
        <v>6.1813954314124807E-2</v>
      </c>
      <c r="AL36" s="12">
        <v>126258.932</v>
      </c>
      <c r="AM36" s="25">
        <f>MEDIAN(0.0125,0.02,0.02)</f>
        <v>0.02</v>
      </c>
      <c r="AN36">
        <v>5.67</v>
      </c>
      <c r="AO36" s="53">
        <v>0.22400700000000001</v>
      </c>
      <c r="AP36" s="50">
        <v>0.39</v>
      </c>
      <c r="AQ36">
        <v>6</v>
      </c>
      <c r="AR36" t="s">
        <v>845</v>
      </c>
      <c r="AS36" t="s">
        <v>843</v>
      </c>
      <c r="AT36" s="4" t="s">
        <v>115</v>
      </c>
      <c r="AU36" s="4" t="s">
        <v>121</v>
      </c>
      <c r="AV36" s="4"/>
      <c r="AW36" s="4"/>
      <c r="AX36" s="4"/>
      <c r="AY36" s="4"/>
      <c r="AZ36" s="4"/>
      <c r="BA36" s="4"/>
    </row>
    <row r="37" spans="1:54" ht="32">
      <c r="A37" t="s">
        <v>74</v>
      </c>
      <c r="B37" s="39" t="s">
        <v>451</v>
      </c>
      <c r="C37" t="s">
        <v>228</v>
      </c>
      <c r="D37" t="s">
        <v>229</v>
      </c>
      <c r="F37" s="3">
        <v>1.42</v>
      </c>
      <c r="G37" s="3">
        <v>70.92</v>
      </c>
      <c r="H37" s="3">
        <v>3</v>
      </c>
      <c r="I37" s="38" t="b">
        <v>1</v>
      </c>
      <c r="J37" s="12" t="s">
        <v>150</v>
      </c>
      <c r="K37" s="18" t="s">
        <v>169</v>
      </c>
      <c r="L37" s="12" t="s">
        <v>38</v>
      </c>
      <c r="M37" s="12">
        <v>1.5672E-4</v>
      </c>
      <c r="N37" s="12">
        <v>1.6904999999999999E-4</v>
      </c>
      <c r="O37" s="12">
        <v>1.9985000000000001E-4</v>
      </c>
      <c r="P37" s="12">
        <v>2.1195E-4</v>
      </c>
      <c r="Q37" s="12">
        <v>2.4611000000000001E-4</v>
      </c>
      <c r="R37" s="12">
        <v>6.579E-4</v>
      </c>
      <c r="S37" s="12">
        <v>3.2577000000000002E-4</v>
      </c>
      <c r="T37" s="12">
        <v>1.4034E-4</v>
      </c>
      <c r="U37" s="12">
        <v>3.7277000000000002E-4</v>
      </c>
      <c r="V37" s="12">
        <v>9.8367000000000007E-4</v>
      </c>
      <c r="W37" s="12">
        <v>5.1311E-4</v>
      </c>
      <c r="X37" s="12">
        <v>1.4967800000000001E-3</v>
      </c>
      <c r="Y37" s="12">
        <v>0.54817249999999995</v>
      </c>
      <c r="Z37" s="12">
        <v>0.59131997999999997</v>
      </c>
      <c r="AA37" s="12">
        <v>0.69904478000000003</v>
      </c>
      <c r="AB37" s="12">
        <v>0.74135757999999996</v>
      </c>
      <c r="AC37" s="12">
        <v>0.86085754000000003</v>
      </c>
      <c r="AD37" s="12">
        <v>2.3012598999999998</v>
      </c>
      <c r="AE37" s="12">
        <v>1.13949247</v>
      </c>
      <c r="AF37" s="12">
        <v>0.49090302000000002</v>
      </c>
      <c r="AG37" s="12">
        <v>1.30390454</v>
      </c>
      <c r="AH37" s="12">
        <v>3.4407523800000002</v>
      </c>
      <c r="AI37" s="12">
        <v>1.79480756</v>
      </c>
      <c r="AJ37" s="12">
        <v>5.2355599399999999</v>
      </c>
      <c r="AK37" s="79">
        <f t="shared" si="1"/>
        <v>1.027911947278139E-3</v>
      </c>
      <c r="AL37" s="12">
        <v>3497.87203</v>
      </c>
      <c r="AM37" s="25">
        <f>MEDIAN(0.32,0.265,0.07,0.1,0.07,0.036)</f>
        <v>8.5000000000000006E-2</v>
      </c>
      <c r="AN37">
        <v>10.33</v>
      </c>
      <c r="AO37" s="53">
        <v>0.37870100000000001</v>
      </c>
      <c r="AP37" s="50">
        <v>0.6</v>
      </c>
      <c r="AQ37">
        <v>9</v>
      </c>
      <c r="AR37" t="s">
        <v>843</v>
      </c>
      <c r="AS37" t="s">
        <v>843</v>
      </c>
      <c r="AT37" s="4" t="s">
        <v>116</v>
      </c>
      <c r="AU37" s="4" t="s">
        <v>120</v>
      </c>
      <c r="AV37" s="4"/>
      <c r="AW37" s="4"/>
      <c r="AX37" s="4"/>
      <c r="AY37" s="4"/>
      <c r="AZ37" s="4"/>
      <c r="BA37" s="4"/>
    </row>
    <row r="38" spans="1:54" ht="51">
      <c r="A38" t="s">
        <v>73</v>
      </c>
      <c r="B38" s="66" t="s">
        <v>451</v>
      </c>
      <c r="C38" t="s">
        <v>195</v>
      </c>
      <c r="D38" t="s">
        <v>196</v>
      </c>
      <c r="F38" s="5">
        <v>0.14000000000000001</v>
      </c>
      <c r="G38" s="5">
        <v>5.41</v>
      </c>
      <c r="H38" s="5">
        <v>1</v>
      </c>
      <c r="I38" s="38" t="b">
        <v>1</v>
      </c>
      <c r="J38" s="12" t="s">
        <v>152</v>
      </c>
      <c r="K38" s="18" t="s">
        <v>157</v>
      </c>
      <c r="L38" s="12" t="s">
        <v>38</v>
      </c>
      <c r="M38" s="12">
        <v>1.5672E-4</v>
      </c>
      <c r="N38" s="12">
        <v>1.6904999999999999E-4</v>
      </c>
      <c r="O38" s="12">
        <v>1.9985000000000001E-4</v>
      </c>
      <c r="P38" s="12">
        <v>2.1195E-4</v>
      </c>
      <c r="Q38" s="12">
        <v>2.4611000000000001E-4</v>
      </c>
      <c r="R38" s="12">
        <v>6.579E-4</v>
      </c>
      <c r="S38" s="12">
        <v>3.2577000000000002E-4</v>
      </c>
      <c r="T38" s="12">
        <v>1.4034E-4</v>
      </c>
      <c r="U38" s="12">
        <v>3.7277000000000002E-4</v>
      </c>
      <c r="V38" s="12">
        <v>9.8367000000000007E-4</v>
      </c>
      <c r="W38" s="12">
        <v>5.1311E-4</v>
      </c>
      <c r="X38" s="12">
        <v>1.4967800000000001E-3</v>
      </c>
      <c r="Y38" s="12">
        <v>0.54817249999999995</v>
      </c>
      <c r="Z38" s="12">
        <v>0.59131997999999997</v>
      </c>
      <c r="AA38" s="12">
        <v>0.69904478000000003</v>
      </c>
      <c r="AB38" s="12">
        <v>0.74135757999999996</v>
      </c>
      <c r="AC38" s="12">
        <v>0.86085754000000003</v>
      </c>
      <c r="AD38" s="12">
        <v>2.3012598999999998</v>
      </c>
      <c r="AE38" s="12">
        <v>1.13949247</v>
      </c>
      <c r="AF38" s="12">
        <v>0.49090302000000002</v>
      </c>
      <c r="AG38" s="12">
        <v>1.30390454</v>
      </c>
      <c r="AH38" s="12">
        <v>3.4407523800000002</v>
      </c>
      <c r="AI38" s="12">
        <v>1.79480756</v>
      </c>
      <c r="AJ38" s="12">
        <v>5.2355599399999999</v>
      </c>
      <c r="AK38" s="79">
        <f t="shared" si="1"/>
        <v>1.027911947278139E-3</v>
      </c>
      <c r="AL38" s="12">
        <v>3497.87203</v>
      </c>
      <c r="AM38" s="25">
        <f>MEDIAN(0.32,0.265,0.07,0.1,0.07,0.036)</f>
        <v>8.5000000000000006E-2</v>
      </c>
      <c r="AN38">
        <v>10</v>
      </c>
      <c r="AO38" s="53">
        <v>0.37870100000000001</v>
      </c>
      <c r="AP38" s="50">
        <v>0.6</v>
      </c>
      <c r="AQ38">
        <v>8</v>
      </c>
      <c r="AR38" t="s">
        <v>843</v>
      </c>
      <c r="AS38" t="s">
        <v>843</v>
      </c>
      <c r="AT38" s="4" t="s">
        <v>115</v>
      </c>
      <c r="AU38" s="4" t="s">
        <v>120</v>
      </c>
      <c r="AV38" s="4"/>
      <c r="AW38" s="4"/>
      <c r="AX38" s="4"/>
      <c r="AY38" s="4"/>
      <c r="AZ38" s="4"/>
      <c r="BA38" s="4"/>
    </row>
    <row r="39" spans="1:54" ht="17">
      <c r="A39" t="s">
        <v>54</v>
      </c>
      <c r="B39" t="s">
        <v>603</v>
      </c>
      <c r="C39" t="s">
        <v>181</v>
      </c>
      <c r="D39" t="s">
        <v>182</v>
      </c>
      <c r="F39" s="3">
        <v>0</v>
      </c>
      <c r="G39" s="3">
        <v>37.549999999999997</v>
      </c>
      <c r="H39" s="3">
        <v>3</v>
      </c>
      <c r="I39" s="38" t="b">
        <v>0</v>
      </c>
      <c r="J39" s="12" t="s">
        <v>150</v>
      </c>
      <c r="K39" s="18" t="s">
        <v>169</v>
      </c>
      <c r="L39" s="12" t="s">
        <v>27</v>
      </c>
      <c r="M39" s="12">
        <v>1.6935E-4</v>
      </c>
      <c r="N39" s="12">
        <v>1.719E-4</v>
      </c>
      <c r="O39" s="12">
        <v>1.9312999999999999E-4</v>
      </c>
      <c r="P39" s="12">
        <v>1.9855E-4</v>
      </c>
      <c r="Q39" s="12">
        <v>2.2048E-4</v>
      </c>
      <c r="R39" s="12">
        <v>6.1216000000000005E-4</v>
      </c>
      <c r="S39" s="12">
        <v>3.4124999999999997E-4</v>
      </c>
      <c r="T39" s="12">
        <v>1.5233E-4</v>
      </c>
      <c r="U39" s="12">
        <v>3.8445999999999999E-4</v>
      </c>
      <c r="V39" s="12">
        <v>9.5341000000000002E-4</v>
      </c>
      <c r="W39" s="12">
        <v>5.3678000000000005E-4</v>
      </c>
      <c r="X39" s="12">
        <v>1.49019E-3</v>
      </c>
      <c r="Y39" s="12">
        <v>10.8428433</v>
      </c>
      <c r="Z39" s="12">
        <v>11.0058034</v>
      </c>
      <c r="AA39" s="12">
        <v>12.364979999999999</v>
      </c>
      <c r="AB39" s="12">
        <v>12.7119202</v>
      </c>
      <c r="AC39" s="12">
        <v>14.1160748</v>
      </c>
      <c r="AD39" s="12">
        <v>39.192974999999997</v>
      </c>
      <c r="AE39" s="12">
        <v>21.848646800000001</v>
      </c>
      <c r="AF39" s="12">
        <v>9.7526896900000004</v>
      </c>
      <c r="AG39" s="12">
        <v>24.614623900000002</v>
      </c>
      <c r="AH39" s="12">
        <v>61.041621800000001</v>
      </c>
      <c r="AI39" s="12">
        <v>34.367313600000003</v>
      </c>
      <c r="AJ39" s="12">
        <v>95.408935400000004</v>
      </c>
      <c r="AK39" s="79">
        <f t="shared" si="1"/>
        <v>2.94180629393541E-2</v>
      </c>
      <c r="AL39" s="12">
        <v>64024.4925</v>
      </c>
      <c r="AM39" s="25">
        <f>MEDIAN(0.05,0.125,0.05,0.05,0.0715,0.06075,0.13)</f>
        <v>6.0749999999999998E-2</v>
      </c>
      <c r="AN39">
        <v>3.67</v>
      </c>
      <c r="AO39" s="53">
        <v>0.53181400000000001</v>
      </c>
      <c r="AP39" s="50">
        <v>0.81</v>
      </c>
      <c r="AQ39">
        <v>9</v>
      </c>
      <c r="AR39" t="s">
        <v>843</v>
      </c>
      <c r="AS39" t="s">
        <v>844</v>
      </c>
      <c r="AT39" s="4" t="s">
        <v>115</v>
      </c>
      <c r="AU39" s="4" t="s">
        <v>121</v>
      </c>
      <c r="AV39" s="4"/>
      <c r="AW39" s="4"/>
      <c r="AX39" s="4"/>
      <c r="AY39" s="4"/>
      <c r="AZ39" s="4"/>
      <c r="BA39" s="4"/>
    </row>
    <row r="40" spans="1:54" ht="17">
      <c r="A40" t="s">
        <v>55</v>
      </c>
      <c r="B40" s="67" t="s">
        <v>603</v>
      </c>
      <c r="C40" t="s">
        <v>232</v>
      </c>
      <c r="D40" t="s">
        <v>233</v>
      </c>
      <c r="F40" s="4">
        <v>2</v>
      </c>
      <c r="G40" s="4">
        <v>3</v>
      </c>
      <c r="H40" s="4">
        <v>2</v>
      </c>
      <c r="I40" s="38" t="b">
        <v>0</v>
      </c>
      <c r="J40" s="12" t="s">
        <v>150</v>
      </c>
      <c r="K40" s="18" t="s">
        <v>169</v>
      </c>
      <c r="L40" s="12" t="s">
        <v>27</v>
      </c>
      <c r="M40" s="12">
        <v>1.6935E-4</v>
      </c>
      <c r="N40" s="12">
        <v>1.719E-4</v>
      </c>
      <c r="O40" s="12">
        <v>1.9312999999999999E-4</v>
      </c>
      <c r="P40" s="12">
        <v>1.9855E-4</v>
      </c>
      <c r="Q40" s="12">
        <v>2.2048E-4</v>
      </c>
      <c r="R40" s="12">
        <v>6.1216000000000005E-4</v>
      </c>
      <c r="S40" s="12">
        <v>3.4124999999999997E-4</v>
      </c>
      <c r="T40" s="12">
        <v>1.5233E-4</v>
      </c>
      <c r="U40" s="12">
        <v>3.8445999999999999E-4</v>
      </c>
      <c r="V40" s="12">
        <v>9.5341000000000002E-4</v>
      </c>
      <c r="W40" s="12">
        <v>5.3678000000000005E-4</v>
      </c>
      <c r="X40" s="12">
        <v>1.49019E-3</v>
      </c>
      <c r="Y40" s="12">
        <v>10.8428433</v>
      </c>
      <c r="Z40" s="12">
        <v>11.0058034</v>
      </c>
      <c r="AA40" s="12">
        <v>12.364979999999999</v>
      </c>
      <c r="AB40" s="12">
        <v>12.7119202</v>
      </c>
      <c r="AC40" s="12">
        <v>14.1160748</v>
      </c>
      <c r="AD40" s="12">
        <v>39.192974999999997</v>
      </c>
      <c r="AE40" s="12">
        <v>21.848646800000001</v>
      </c>
      <c r="AF40" s="12">
        <v>9.7526896900000004</v>
      </c>
      <c r="AG40" s="12">
        <v>24.614623900000002</v>
      </c>
      <c r="AH40" s="12">
        <v>61.041621800000001</v>
      </c>
      <c r="AI40" s="12">
        <v>34.367313600000003</v>
      </c>
      <c r="AJ40" s="12">
        <v>95.408935400000004</v>
      </c>
      <c r="AK40" s="79">
        <f t="shared" si="1"/>
        <v>2.94180629393541E-2</v>
      </c>
      <c r="AL40" s="12">
        <v>64024.4925</v>
      </c>
      <c r="AM40" s="25">
        <f>MEDIAN(0.05,0.125,0.05,0.05,0.0715,0.06075,0.13)</f>
        <v>6.0749999999999998E-2</v>
      </c>
      <c r="AN40">
        <v>3.33</v>
      </c>
      <c r="AO40" s="53">
        <v>0.464314</v>
      </c>
      <c r="AP40" s="50">
        <v>0.81</v>
      </c>
      <c r="AQ40">
        <v>9</v>
      </c>
      <c r="AR40" t="s">
        <v>843</v>
      </c>
      <c r="AS40" t="s">
        <v>844</v>
      </c>
      <c r="AT40" s="4" t="s">
        <v>116</v>
      </c>
      <c r="AU40" s="4" t="s">
        <v>118</v>
      </c>
      <c r="AV40" s="4"/>
      <c r="AW40" s="4"/>
      <c r="AX40" s="4"/>
      <c r="AY40" s="4"/>
      <c r="AZ40" s="4"/>
      <c r="BA40" s="4"/>
    </row>
    <row r="41" spans="1:54" ht="51">
      <c r="A41" t="s">
        <v>75</v>
      </c>
      <c r="B41" s="67" t="s">
        <v>603</v>
      </c>
      <c r="C41" t="s">
        <v>389</v>
      </c>
      <c r="D41" t="s">
        <v>390</v>
      </c>
      <c r="E41" t="s">
        <v>391</v>
      </c>
      <c r="F41" t="s">
        <v>107</v>
      </c>
      <c r="G41" t="s">
        <v>107</v>
      </c>
      <c r="H41" t="s">
        <v>107</v>
      </c>
      <c r="I41" s="38" t="b">
        <v>0</v>
      </c>
      <c r="J41" s="12" t="s">
        <v>152</v>
      </c>
      <c r="K41" s="18" t="s">
        <v>168</v>
      </c>
      <c r="L41" s="12" t="s">
        <v>27</v>
      </c>
      <c r="M41" s="12">
        <v>1.6935E-4</v>
      </c>
      <c r="N41" s="12">
        <v>1.719E-4</v>
      </c>
      <c r="O41" s="12">
        <v>1.9312999999999999E-4</v>
      </c>
      <c r="P41" s="12">
        <v>1.9855E-4</v>
      </c>
      <c r="Q41" s="12">
        <v>2.2048E-4</v>
      </c>
      <c r="R41" s="12">
        <v>6.1216000000000005E-4</v>
      </c>
      <c r="S41" s="12">
        <v>3.4124999999999997E-4</v>
      </c>
      <c r="T41" s="12">
        <v>1.5233E-4</v>
      </c>
      <c r="U41" s="12">
        <v>3.8445999999999999E-4</v>
      </c>
      <c r="V41" s="12">
        <v>9.5341000000000002E-4</v>
      </c>
      <c r="W41" s="12">
        <v>5.3678000000000005E-4</v>
      </c>
      <c r="X41" s="12">
        <v>1.49019E-3</v>
      </c>
      <c r="Y41" s="12">
        <v>10.8428433</v>
      </c>
      <c r="Z41" s="12">
        <v>11.0058034</v>
      </c>
      <c r="AA41" s="12">
        <v>12.364979999999999</v>
      </c>
      <c r="AB41" s="12">
        <v>12.7119202</v>
      </c>
      <c r="AC41" s="12">
        <v>14.1160748</v>
      </c>
      <c r="AD41" s="12">
        <v>39.192974999999997</v>
      </c>
      <c r="AE41" s="12">
        <v>21.848646800000001</v>
      </c>
      <c r="AF41" s="12">
        <v>9.7526896900000004</v>
      </c>
      <c r="AG41" s="12">
        <v>24.614623900000002</v>
      </c>
      <c r="AH41" s="12">
        <v>61.041621800000001</v>
      </c>
      <c r="AI41" s="12">
        <v>34.367313600000003</v>
      </c>
      <c r="AJ41" s="12">
        <v>95.408935400000004</v>
      </c>
      <c r="AK41" s="79">
        <f t="shared" si="1"/>
        <v>2.94180629393541E-2</v>
      </c>
      <c r="AL41" s="12">
        <v>64024.4925</v>
      </c>
      <c r="AN41" s="6"/>
      <c r="AO41" s="47"/>
      <c r="AP41" s="50"/>
      <c r="AQ41" s="6"/>
      <c r="AR41" t="s">
        <v>843</v>
      </c>
      <c r="AS41" t="s">
        <v>844</v>
      </c>
      <c r="AT41" s="4" t="s">
        <v>115</v>
      </c>
      <c r="AU41" s="4" t="s">
        <v>118</v>
      </c>
      <c r="AV41" s="4"/>
      <c r="AW41" s="4"/>
      <c r="AX41" s="4"/>
      <c r="AY41" s="4"/>
      <c r="AZ41" s="4"/>
      <c r="BA41" s="4"/>
      <c r="BB41" t="s">
        <v>113</v>
      </c>
    </row>
    <row r="42" spans="1:54" ht="48">
      <c r="A42" t="s">
        <v>11</v>
      </c>
      <c r="B42" s="66" t="s">
        <v>500</v>
      </c>
      <c r="C42" t="s">
        <v>264</v>
      </c>
      <c r="D42" t="s">
        <v>265</v>
      </c>
      <c r="F42" s="4">
        <v>9.76</v>
      </c>
      <c r="G42" s="4">
        <v>14.63</v>
      </c>
      <c r="H42" s="4">
        <v>2</v>
      </c>
      <c r="I42" s="38" t="b">
        <v>0</v>
      </c>
      <c r="J42" s="12" t="s">
        <v>150</v>
      </c>
      <c r="K42" s="18" t="s">
        <v>169</v>
      </c>
      <c r="L42" s="12" t="s">
        <v>11</v>
      </c>
      <c r="M42" s="12">
        <v>1.3266999999999999E-4</v>
      </c>
      <c r="N42" s="12">
        <v>1.4215000000000001E-4</v>
      </c>
      <c r="O42" s="12">
        <v>1.5982E-4</v>
      </c>
      <c r="P42" s="12">
        <v>1.7050999999999999E-4</v>
      </c>
      <c r="Q42" s="12">
        <v>1.9987E-4</v>
      </c>
      <c r="R42" s="12">
        <v>5.3019000000000004E-4</v>
      </c>
      <c r="S42" s="12">
        <v>2.7482E-4</v>
      </c>
      <c r="T42" s="12">
        <v>1.0598E-4</v>
      </c>
      <c r="U42" s="12">
        <v>3.1760000000000002E-4</v>
      </c>
      <c r="V42" s="12">
        <v>8.0500999999999999E-4</v>
      </c>
      <c r="W42" s="12">
        <v>4.2359E-4</v>
      </c>
      <c r="X42" s="12">
        <v>1.2286E-3</v>
      </c>
      <c r="Y42" s="12">
        <v>1.31103145</v>
      </c>
      <c r="Z42" s="12">
        <v>1.40466252</v>
      </c>
      <c r="AA42" s="12">
        <v>1.5792932</v>
      </c>
      <c r="AB42" s="12">
        <v>1.6849495000000001</v>
      </c>
      <c r="AC42" s="12">
        <v>1.97507046</v>
      </c>
      <c r="AD42" s="12">
        <v>5.2393131500000001</v>
      </c>
      <c r="AE42" s="12">
        <v>2.7156939699999998</v>
      </c>
      <c r="AF42" s="12">
        <v>1.0473085900000001</v>
      </c>
      <c r="AG42" s="12">
        <v>3.1385127599999998</v>
      </c>
      <c r="AH42" s="12">
        <v>7.9550071300000003</v>
      </c>
      <c r="AI42" s="12">
        <v>4.1858213500000003</v>
      </c>
      <c r="AJ42" s="12">
        <v>12.1408285</v>
      </c>
      <c r="AK42" s="79">
        <f t="shared" si="1"/>
        <v>3.2019640558874816E-3</v>
      </c>
      <c r="AL42" s="12">
        <v>9881.8749100000005</v>
      </c>
      <c r="AM42" s="25">
        <f>MEDIAN(0,0,0.052,0.0002)</f>
        <v>1E-4</v>
      </c>
      <c r="AN42">
        <v>5</v>
      </c>
      <c r="AO42" s="53">
        <v>0.22549</v>
      </c>
      <c r="AP42" s="50">
        <v>0.39</v>
      </c>
      <c r="AQ42">
        <v>7</v>
      </c>
      <c r="AR42" t="s">
        <v>843</v>
      </c>
      <c r="AS42" t="s">
        <v>843</v>
      </c>
      <c r="AT42" s="4" t="s">
        <v>116</v>
      </c>
      <c r="AU42" s="4" t="s">
        <v>120</v>
      </c>
      <c r="AV42" s="4"/>
      <c r="AW42" s="4"/>
      <c r="AX42" s="4"/>
      <c r="AY42" s="4"/>
      <c r="AZ42" s="4" t="s">
        <v>396</v>
      </c>
      <c r="BA42" s="4"/>
    </row>
    <row r="43" spans="1:54" ht="40" customHeight="1">
      <c r="A43" t="s">
        <v>45</v>
      </c>
      <c r="B43" s="39" t="s">
        <v>458</v>
      </c>
      <c r="C43" t="s">
        <v>186</v>
      </c>
      <c r="D43" t="s">
        <v>187</v>
      </c>
      <c r="F43" s="4">
        <v>0.01</v>
      </c>
      <c r="G43" s="4">
        <v>0.01</v>
      </c>
      <c r="H43" s="4">
        <v>2</v>
      </c>
      <c r="I43" s="38" t="b">
        <v>1</v>
      </c>
      <c r="J43" s="12" t="s">
        <v>150</v>
      </c>
      <c r="K43" s="18" t="s">
        <v>169</v>
      </c>
      <c r="L43" s="12" t="s">
        <v>45</v>
      </c>
      <c r="M43" s="12">
        <v>1.7117E-4</v>
      </c>
      <c r="N43" s="12">
        <v>1.8081999999999999E-4</v>
      </c>
      <c r="O43" s="23">
        <v>9.4300000000000002E-5</v>
      </c>
      <c r="P43" s="23">
        <v>9.9400000000000004E-5</v>
      </c>
      <c r="Q43" s="23">
        <v>8.9800000000000001E-5</v>
      </c>
      <c r="R43" s="12">
        <v>2.8349000000000001E-4</v>
      </c>
      <c r="S43" s="12">
        <v>3.5199E-4</v>
      </c>
      <c r="T43" s="12">
        <v>1.6762E-4</v>
      </c>
      <c r="U43" s="12">
        <v>3.7005000000000002E-4</v>
      </c>
      <c r="V43" s="12">
        <v>6.3546999999999996E-4</v>
      </c>
      <c r="W43" s="12">
        <v>5.3768000000000002E-4</v>
      </c>
      <c r="X43" s="12">
        <v>1.17315E-3</v>
      </c>
      <c r="Y43" s="12">
        <v>0.63525588</v>
      </c>
      <c r="Z43" s="12">
        <v>0.67107413000000005</v>
      </c>
      <c r="AA43" s="12">
        <v>0.34990499000000003</v>
      </c>
      <c r="AB43" s="12">
        <v>0.36893456000000002</v>
      </c>
      <c r="AC43" s="12">
        <v>0.33326844</v>
      </c>
      <c r="AD43" s="12">
        <v>1.0521079799999999</v>
      </c>
      <c r="AE43" s="12">
        <v>1.3063300099999999</v>
      </c>
      <c r="AF43" s="12">
        <v>0.62210471000000001</v>
      </c>
      <c r="AG43" s="12">
        <v>1.3733785999999999</v>
      </c>
      <c r="AH43" s="12">
        <v>2.3584379900000001</v>
      </c>
      <c r="AI43" s="12">
        <v>1.99548331</v>
      </c>
      <c r="AJ43" s="12">
        <v>4.3539212999999997</v>
      </c>
      <c r="AK43" s="79">
        <f t="shared" si="1"/>
        <v>7.5033717554131413E-4</v>
      </c>
      <c r="AL43" s="12">
        <v>3711.3172300000001</v>
      </c>
      <c r="AM43" s="25">
        <f>MEDIAN(0.001,0,0.005)</f>
        <v>1E-3</v>
      </c>
      <c r="AN43">
        <v>3</v>
      </c>
      <c r="AO43" s="53">
        <v>0.53541499999999997</v>
      </c>
      <c r="AP43" s="50">
        <v>0.68</v>
      </c>
      <c r="AQ43">
        <v>8</v>
      </c>
      <c r="AR43" t="s">
        <v>843</v>
      </c>
      <c r="AS43" t="s">
        <v>844</v>
      </c>
      <c r="AT43" s="4" t="s">
        <v>115</v>
      </c>
      <c r="AU43" s="4" t="s">
        <v>120</v>
      </c>
      <c r="AV43" s="4"/>
      <c r="AW43" s="4"/>
      <c r="AX43" s="4"/>
      <c r="AY43" s="4" t="s">
        <v>123</v>
      </c>
      <c r="AZ43" s="4"/>
      <c r="BA43" s="4"/>
    </row>
    <row r="44" spans="1:54" ht="17">
      <c r="A44" t="s">
        <v>39</v>
      </c>
      <c r="B44" s="67" t="s">
        <v>603</v>
      </c>
      <c r="C44" t="s">
        <v>236</v>
      </c>
      <c r="D44" t="s">
        <v>237</v>
      </c>
      <c r="F44" s="4">
        <v>2.4900000000000002</v>
      </c>
      <c r="G44" s="4">
        <v>4.2</v>
      </c>
      <c r="H44" s="4">
        <v>2</v>
      </c>
      <c r="I44" s="38" t="b">
        <v>0</v>
      </c>
      <c r="J44" s="12" t="s">
        <v>150</v>
      </c>
      <c r="K44" s="18" t="s">
        <v>169</v>
      </c>
      <c r="L44" s="12" t="s">
        <v>39</v>
      </c>
      <c r="M44" s="12">
        <v>1.1938E-4</v>
      </c>
      <c r="N44" s="12">
        <v>1.2945E-4</v>
      </c>
      <c r="O44" s="12">
        <v>1.4082999999999999E-4</v>
      </c>
      <c r="P44" s="12">
        <v>1.4069000000000001E-4</v>
      </c>
      <c r="Q44" s="12">
        <v>1.4155E-4</v>
      </c>
      <c r="R44" s="12">
        <v>4.2307E-4</v>
      </c>
      <c r="S44" s="12">
        <v>2.4883000000000001E-4</v>
      </c>
      <c r="T44" s="12">
        <v>1.3903E-4</v>
      </c>
      <c r="U44" s="12">
        <v>3.0684000000000001E-4</v>
      </c>
      <c r="V44" s="12">
        <v>6.7190000000000001E-4</v>
      </c>
      <c r="W44" s="12">
        <v>4.4586000000000002E-4</v>
      </c>
      <c r="X44" s="12">
        <v>1.11776E-3</v>
      </c>
      <c r="Y44" s="12">
        <v>8.1600939999999997E-2</v>
      </c>
      <c r="Z44" s="12">
        <v>8.8485720000000004E-2</v>
      </c>
      <c r="AA44" s="12">
        <v>9.6262109999999998E-2</v>
      </c>
      <c r="AB44" s="12">
        <v>9.6171950000000006E-2</v>
      </c>
      <c r="AC44" s="12">
        <v>9.6758739999999996E-2</v>
      </c>
      <c r="AD44" s="12">
        <v>0.28919278999999998</v>
      </c>
      <c r="AE44" s="12">
        <v>0.17008667</v>
      </c>
      <c r="AF44" s="12">
        <v>9.5032450000000004E-2</v>
      </c>
      <c r="AG44" s="12">
        <v>0.20974000000000001</v>
      </c>
      <c r="AH44" s="12">
        <v>0.45927945999999997</v>
      </c>
      <c r="AI44" s="12">
        <v>0.30477244999999997</v>
      </c>
      <c r="AJ44" s="12">
        <v>0.76405190999999995</v>
      </c>
      <c r="AK44" s="79">
        <f t="shared" si="1"/>
        <v>-3.7989592823265892E-4</v>
      </c>
      <c r="AL44" s="12">
        <v>683.55816900000002</v>
      </c>
      <c r="AM44" s="25">
        <f>MEDIAN(0.05,0.125,0.05,0.05,0.0715,0.06075,0.13)</f>
        <v>6.0749999999999998E-2</v>
      </c>
      <c r="AN44">
        <v>5.33</v>
      </c>
      <c r="AO44" s="53">
        <v>0.56987299999999996</v>
      </c>
      <c r="AP44" s="50">
        <v>0.81</v>
      </c>
      <c r="AQ44">
        <v>9</v>
      </c>
      <c r="AR44" t="s">
        <v>843</v>
      </c>
      <c r="AS44" t="s">
        <v>844</v>
      </c>
      <c r="AT44" s="4" t="s">
        <v>115</v>
      </c>
      <c r="AU44" s="4" t="s">
        <v>118</v>
      </c>
      <c r="AV44" s="4"/>
      <c r="AW44" s="4"/>
      <c r="AX44" s="4"/>
      <c r="AY44" s="4"/>
      <c r="AZ44" s="4"/>
      <c r="BA44" s="4"/>
    </row>
    <row r="45" spans="1:54" ht="32">
      <c r="A45" t="s">
        <v>20</v>
      </c>
      <c r="B45" s="39" t="s">
        <v>501</v>
      </c>
      <c r="C45" t="s">
        <v>235</v>
      </c>
      <c r="D45" t="s">
        <v>336</v>
      </c>
      <c r="F45" s="4">
        <v>2.46</v>
      </c>
      <c r="G45" s="4">
        <v>2.65</v>
      </c>
      <c r="H45" s="4">
        <v>2</v>
      </c>
      <c r="I45" s="38" t="b">
        <v>1</v>
      </c>
      <c r="J45" s="12" t="s">
        <v>150</v>
      </c>
      <c r="K45" s="18" t="s">
        <v>169</v>
      </c>
      <c r="L45" s="12" t="s">
        <v>20</v>
      </c>
      <c r="M45" s="12">
        <v>1.2787000000000001E-4</v>
      </c>
      <c r="N45" s="12">
        <v>1.3957999999999999E-4</v>
      </c>
      <c r="O45" s="12">
        <v>1.2328999999999999E-4</v>
      </c>
      <c r="P45" s="12">
        <v>1.2567000000000001E-4</v>
      </c>
      <c r="Q45" s="12">
        <v>1.2635000000000001E-4</v>
      </c>
      <c r="R45" s="12">
        <v>3.7532E-4</v>
      </c>
      <c r="S45" s="12">
        <v>2.6745000000000002E-4</v>
      </c>
      <c r="T45" s="12">
        <v>1.0656E-4</v>
      </c>
      <c r="U45" s="12">
        <v>3.3584000000000001E-4</v>
      </c>
      <c r="V45" s="12">
        <v>6.4276999999999997E-4</v>
      </c>
      <c r="W45" s="12">
        <v>4.4240000000000002E-4</v>
      </c>
      <c r="X45" s="12">
        <v>1.0851599999999999E-3</v>
      </c>
      <c r="Y45" s="12">
        <v>0.40691093</v>
      </c>
      <c r="Z45" s="12">
        <v>0.44415753000000002</v>
      </c>
      <c r="AA45" s="12">
        <v>0.39234089</v>
      </c>
      <c r="AB45" s="12">
        <v>0.39989349000000002</v>
      </c>
      <c r="AC45" s="12">
        <v>0.40207169999999998</v>
      </c>
      <c r="AD45" s="12">
        <v>1.19430608</v>
      </c>
      <c r="AE45" s="12">
        <v>0.85106846000000003</v>
      </c>
      <c r="AF45" s="12">
        <v>0.33907615000000002</v>
      </c>
      <c r="AG45" s="12">
        <v>1.06869547</v>
      </c>
      <c r="AH45" s="12">
        <v>2.0453745400000001</v>
      </c>
      <c r="AI45" s="12">
        <v>1.4077716199999999</v>
      </c>
      <c r="AJ45" s="12">
        <v>3.4531461600000002</v>
      </c>
      <c r="AK45" s="79">
        <f t="shared" si="1"/>
        <v>4.6673747547405499E-4</v>
      </c>
      <c r="AL45" s="12">
        <v>3182.13987</v>
      </c>
      <c r="AM45" s="27">
        <f>MEDIAN(0.124,0.0715,0.08,0.045,0.11015)</f>
        <v>0.08</v>
      </c>
      <c r="AN45">
        <v>8.33</v>
      </c>
      <c r="AO45" s="42">
        <v>0.15375</v>
      </c>
      <c r="AP45" s="59">
        <v>0.21</v>
      </c>
      <c r="AQ45">
        <v>5</v>
      </c>
      <c r="AR45" t="s">
        <v>844</v>
      </c>
      <c r="AS45" t="s">
        <v>844</v>
      </c>
      <c r="AT45" s="4" t="s">
        <v>115</v>
      </c>
      <c r="AU45" s="4" t="s">
        <v>121</v>
      </c>
      <c r="AV45" s="4"/>
      <c r="AW45" s="4"/>
      <c r="AX45" s="4"/>
      <c r="AY45" s="4"/>
      <c r="AZ45" s="4"/>
      <c r="BA45" s="4"/>
    </row>
    <row r="46" spans="1:54" ht="32">
      <c r="A46" t="s">
        <v>32</v>
      </c>
      <c r="B46" s="66" t="s">
        <v>501</v>
      </c>
      <c r="C46" t="s">
        <v>255</v>
      </c>
      <c r="D46" t="s">
        <v>337</v>
      </c>
      <c r="F46" s="4">
        <v>7</v>
      </c>
      <c r="G46" s="4">
        <v>7.49</v>
      </c>
      <c r="H46" s="4">
        <v>2</v>
      </c>
      <c r="I46" s="38" t="b">
        <v>1</v>
      </c>
      <c r="J46" s="12" t="s">
        <v>150</v>
      </c>
      <c r="K46" s="18" t="s">
        <v>169</v>
      </c>
      <c r="L46" s="12" t="s">
        <v>32</v>
      </c>
      <c r="M46" s="12">
        <v>1.1323E-4</v>
      </c>
      <c r="N46" s="12">
        <v>1.2742E-4</v>
      </c>
      <c r="O46" s="12">
        <v>1.1712E-4</v>
      </c>
      <c r="P46" s="12">
        <v>1.1764000000000001E-4</v>
      </c>
      <c r="Q46" s="12">
        <v>1.1678E-4</v>
      </c>
      <c r="R46" s="12">
        <v>3.5154000000000001E-4</v>
      </c>
      <c r="S46" s="12">
        <v>2.4064999999999999E-4</v>
      </c>
      <c r="T46" s="12">
        <v>1.1318E-4</v>
      </c>
      <c r="U46" s="12">
        <v>3.4845999999999998E-4</v>
      </c>
      <c r="V46" s="12">
        <v>5.9219000000000003E-4</v>
      </c>
      <c r="W46" s="12">
        <v>4.6163999999999998E-4</v>
      </c>
      <c r="X46" s="12">
        <v>1.05383E-3</v>
      </c>
      <c r="Y46" s="12">
        <v>0.41784211999999998</v>
      </c>
      <c r="Z46" s="12">
        <v>0.47022607999999999</v>
      </c>
      <c r="AA46" s="12">
        <v>0.43221922000000002</v>
      </c>
      <c r="AB46" s="12">
        <v>0.43410994000000003</v>
      </c>
      <c r="AC46" s="12">
        <v>0.4309653</v>
      </c>
      <c r="AD46" s="12">
        <v>1.29729446</v>
      </c>
      <c r="AE46" s="12">
        <v>0.88806819999999997</v>
      </c>
      <c r="AF46" s="12">
        <v>0.41766794000000002</v>
      </c>
      <c r="AG46" s="12">
        <v>1.2859416800000001</v>
      </c>
      <c r="AH46" s="12">
        <v>2.18536266</v>
      </c>
      <c r="AI46" s="12">
        <v>1.7036096199999999</v>
      </c>
      <c r="AJ46" s="12">
        <v>3.8889722899999999</v>
      </c>
      <c r="AK46" s="79">
        <f t="shared" si="1"/>
        <v>6.0395280731533366E-4</v>
      </c>
      <c r="AL46" s="12">
        <v>3690.3075800000001</v>
      </c>
      <c r="AM46" s="25">
        <f>MEDIAN(0.124,0.0715,0.08,0.045,0.11015)</f>
        <v>0.08</v>
      </c>
      <c r="AN46">
        <v>7.67</v>
      </c>
      <c r="AO46" s="53">
        <v>0.15923599999999999</v>
      </c>
      <c r="AP46" s="50">
        <v>0.21</v>
      </c>
      <c r="AQ46">
        <v>5</v>
      </c>
      <c r="AR46" t="s">
        <v>844</v>
      </c>
      <c r="AS46" t="s">
        <v>844</v>
      </c>
      <c r="AT46" s="4" t="s">
        <v>115</v>
      </c>
      <c r="AU46" s="4" t="s">
        <v>118</v>
      </c>
      <c r="AV46" s="4"/>
      <c r="AW46" s="4"/>
      <c r="AX46" s="4"/>
      <c r="AY46" s="4"/>
      <c r="AZ46" s="4"/>
      <c r="BA46" s="4"/>
    </row>
    <row r="47" spans="1:54" ht="32">
      <c r="A47" t="s">
        <v>14</v>
      </c>
      <c r="B47" s="39" t="s">
        <v>451</v>
      </c>
      <c r="C47" t="s">
        <v>260</v>
      </c>
      <c r="D47" t="s">
        <v>261</v>
      </c>
      <c r="F47" s="4">
        <v>7.83</v>
      </c>
      <c r="G47" s="4">
        <v>11.75</v>
      </c>
      <c r="H47" s="4">
        <v>2</v>
      </c>
      <c r="I47" s="38" t="b">
        <v>1</v>
      </c>
      <c r="J47" s="12" t="s">
        <v>150</v>
      </c>
      <c r="K47" s="18" t="s">
        <v>169</v>
      </c>
      <c r="L47" s="12" t="s">
        <v>14</v>
      </c>
      <c r="M47" s="12">
        <v>1.1352E-4</v>
      </c>
      <c r="N47" s="12">
        <v>1.2375999999999999E-4</v>
      </c>
      <c r="O47" s="12">
        <v>1.3101000000000001E-4</v>
      </c>
      <c r="P47" s="12">
        <v>1.3214999999999999E-4</v>
      </c>
      <c r="Q47" s="12">
        <v>1.3306E-4</v>
      </c>
      <c r="R47" s="12">
        <v>3.9622000000000002E-4</v>
      </c>
      <c r="S47" s="12">
        <v>2.3727000000000001E-4</v>
      </c>
      <c r="T47" s="12">
        <v>1.225E-4</v>
      </c>
      <c r="U47" s="12">
        <v>2.7831999999999998E-4</v>
      </c>
      <c r="V47" s="12">
        <v>6.3349000000000001E-4</v>
      </c>
      <c r="W47" s="12">
        <v>4.0081999999999997E-4</v>
      </c>
      <c r="X47" s="12">
        <v>1.0343100000000001E-3</v>
      </c>
      <c r="Y47" s="12">
        <v>0.23803638999999999</v>
      </c>
      <c r="Z47" s="12">
        <v>0.25950445</v>
      </c>
      <c r="AA47" s="12">
        <v>0.27472638999999999</v>
      </c>
      <c r="AB47" s="12">
        <v>0.27710708000000001</v>
      </c>
      <c r="AC47" s="12">
        <v>0.27900469</v>
      </c>
      <c r="AD47" s="12">
        <v>0.83083817000000004</v>
      </c>
      <c r="AE47" s="12">
        <v>0.49754082999999999</v>
      </c>
      <c r="AF47" s="12">
        <v>0.25686320000000001</v>
      </c>
      <c r="AG47" s="12">
        <v>0.58360966000000003</v>
      </c>
      <c r="AH47" s="12">
        <v>1.328379</v>
      </c>
      <c r="AI47" s="12">
        <v>0.84047285999999999</v>
      </c>
      <c r="AJ47" s="12">
        <v>2.1688518600000002</v>
      </c>
      <c r="AK47" s="79">
        <f t="shared" si="1"/>
        <v>6.2390749965965582E-5</v>
      </c>
      <c r="AL47" s="12">
        <v>2096.90969</v>
      </c>
      <c r="AM47" s="25">
        <f>MEDIAN(0.0775,0.5045,0.1,0.037,0.0567)</f>
        <v>7.7499999999999999E-2</v>
      </c>
      <c r="AN47">
        <v>11</v>
      </c>
      <c r="AO47" s="53">
        <v>0.48313299999999998</v>
      </c>
      <c r="AP47" s="50">
        <v>0.6</v>
      </c>
      <c r="AQ47">
        <v>8</v>
      </c>
      <c r="AR47" t="s">
        <v>843</v>
      </c>
      <c r="AS47" t="s">
        <v>843</v>
      </c>
      <c r="AT47" s="4" t="s">
        <v>115</v>
      </c>
      <c r="AU47" s="4" t="s">
        <v>121</v>
      </c>
      <c r="AV47" s="4"/>
      <c r="AW47" s="4"/>
      <c r="AX47" s="4"/>
      <c r="AY47" s="4"/>
      <c r="AZ47" s="4"/>
      <c r="BA47" s="4"/>
    </row>
    <row r="48" spans="1:54" ht="32">
      <c r="A48" t="s">
        <v>9</v>
      </c>
      <c r="B48" s="66" t="s">
        <v>509</v>
      </c>
      <c r="C48" t="s">
        <v>286</v>
      </c>
      <c r="D48" t="s">
        <v>287</v>
      </c>
      <c r="F48" s="3">
        <v>47.12</v>
      </c>
      <c r="G48" s="3">
        <v>70.680000000000007</v>
      </c>
      <c r="H48" s="3">
        <v>3</v>
      </c>
      <c r="I48" s="38" t="b">
        <v>1</v>
      </c>
      <c r="J48" s="12" t="s">
        <v>150</v>
      </c>
      <c r="K48" s="18" t="s">
        <v>169</v>
      </c>
      <c r="L48" s="12" t="s">
        <v>9</v>
      </c>
      <c r="M48" s="23">
        <v>7.9800000000000002E-5</v>
      </c>
      <c r="N48" s="23">
        <v>8.7200000000000005E-5</v>
      </c>
      <c r="O48" s="12">
        <v>1.4707000000000001E-4</v>
      </c>
      <c r="P48" s="12">
        <v>1.6224999999999999E-4</v>
      </c>
      <c r="Q48" s="12">
        <v>2.4771E-4</v>
      </c>
      <c r="R48" s="12">
        <v>5.5703000000000003E-4</v>
      </c>
      <c r="S48" s="12">
        <v>1.6704999999999999E-4</v>
      </c>
      <c r="T48" s="23">
        <v>5.02E-5</v>
      </c>
      <c r="U48" s="12">
        <v>1.5825999999999999E-4</v>
      </c>
      <c r="V48" s="12">
        <v>7.2407000000000005E-4</v>
      </c>
      <c r="W48" s="12">
        <v>2.0844E-4</v>
      </c>
      <c r="X48" s="12">
        <v>9.3251E-4</v>
      </c>
      <c r="Y48" s="12">
        <v>1.3126422900000001</v>
      </c>
      <c r="Z48" s="12">
        <v>1.43450185</v>
      </c>
      <c r="AA48" s="12">
        <v>2.4185885900000001</v>
      </c>
      <c r="AB48" s="12">
        <v>2.66818249</v>
      </c>
      <c r="AC48" s="12">
        <v>4.0736902700000002</v>
      </c>
      <c r="AD48" s="12">
        <v>9.1604613500000003</v>
      </c>
      <c r="AE48" s="12">
        <v>2.7471441400000001</v>
      </c>
      <c r="AF48" s="12">
        <v>0.82527896999999995</v>
      </c>
      <c r="AG48" s="12">
        <v>2.60257089</v>
      </c>
      <c r="AH48" s="12">
        <v>11.907605500000001</v>
      </c>
      <c r="AI48" s="12">
        <v>3.4278498599999998</v>
      </c>
      <c r="AJ48" s="12">
        <v>15.3354553</v>
      </c>
      <c r="AK48" s="79">
        <f t="shared" si="1"/>
        <v>4.2077591340096733E-3</v>
      </c>
      <c r="AL48" s="12">
        <v>16445.2726</v>
      </c>
      <c r="AM48" s="27">
        <v>0.29899999999999999</v>
      </c>
      <c r="AN48">
        <v>11.67</v>
      </c>
      <c r="AO48" s="42">
        <v>0.56887399999999999</v>
      </c>
      <c r="AP48" s="59">
        <v>0.89</v>
      </c>
      <c r="AQ48">
        <v>5</v>
      </c>
      <c r="AR48" t="s">
        <v>845</v>
      </c>
      <c r="AS48" t="s">
        <v>843</v>
      </c>
      <c r="AT48" s="4" t="s">
        <v>115</v>
      </c>
      <c r="AU48" s="4" t="s">
        <v>121</v>
      </c>
      <c r="AV48" s="4"/>
      <c r="AW48" s="4" t="s">
        <v>393</v>
      </c>
      <c r="AX48" s="4" t="s">
        <v>123</v>
      </c>
      <c r="AY48" s="4"/>
      <c r="AZ48" s="4"/>
      <c r="BA48" s="4"/>
    </row>
    <row r="49" spans="1:53" ht="32">
      <c r="A49" t="s">
        <v>22</v>
      </c>
      <c r="B49" s="39" t="s">
        <v>451</v>
      </c>
      <c r="C49" t="s">
        <v>247</v>
      </c>
      <c r="D49" t="s">
        <v>248</v>
      </c>
      <c r="F49" s="3">
        <v>5.09</v>
      </c>
      <c r="G49" s="3">
        <v>90</v>
      </c>
      <c r="H49" s="3">
        <v>3</v>
      </c>
      <c r="I49" s="38" t="b">
        <v>1</v>
      </c>
      <c r="J49" s="12" t="s">
        <v>150</v>
      </c>
      <c r="K49" s="18" t="s">
        <v>169</v>
      </c>
      <c r="L49" s="12" t="s">
        <v>22</v>
      </c>
      <c r="M49" s="12">
        <v>1.104E-4</v>
      </c>
      <c r="N49" s="12">
        <v>1.1356E-4</v>
      </c>
      <c r="O49" s="23">
        <v>8.4099999999999998E-5</v>
      </c>
      <c r="P49" s="23">
        <v>9.8900000000000005E-5</v>
      </c>
      <c r="Q49" s="12">
        <v>1.3569E-4</v>
      </c>
      <c r="R49" s="12">
        <v>3.1869E-4</v>
      </c>
      <c r="S49" s="12">
        <v>2.2395E-4</v>
      </c>
      <c r="T49" s="23">
        <v>7.4900000000000005E-5</v>
      </c>
      <c r="U49" s="12">
        <v>2.3739E-4</v>
      </c>
      <c r="V49" s="12">
        <v>5.4264000000000005E-4</v>
      </c>
      <c r="W49" s="12">
        <v>3.1229000000000001E-4</v>
      </c>
      <c r="X49" s="12">
        <v>8.5494E-4</v>
      </c>
      <c r="Y49" s="12">
        <v>1.4042743799999999</v>
      </c>
      <c r="Z49" s="12">
        <v>1.4445168500000001</v>
      </c>
      <c r="AA49" s="12">
        <v>1.07020669</v>
      </c>
      <c r="AB49" s="12">
        <v>1.25760407</v>
      </c>
      <c r="AC49" s="12">
        <v>1.7260577399999999</v>
      </c>
      <c r="AD49" s="12">
        <v>4.0538685000000001</v>
      </c>
      <c r="AE49" s="12">
        <v>2.8487912199999998</v>
      </c>
      <c r="AF49" s="12">
        <v>0.95281150999999997</v>
      </c>
      <c r="AG49" s="12">
        <v>3.0197192500000001</v>
      </c>
      <c r="AH49" s="12">
        <v>6.9026597299999999</v>
      </c>
      <c r="AI49" s="12">
        <v>3.9725307500000002</v>
      </c>
      <c r="AJ49" s="12">
        <v>10.8751905</v>
      </c>
      <c r="AK49" s="79">
        <f t="shared" si="1"/>
        <v>2.8034910727257507E-3</v>
      </c>
      <c r="AL49" s="12">
        <v>12720.448</v>
      </c>
      <c r="AM49" s="25">
        <f>MEDIAN(0.391,0.25,0.66,0.25,0.038,0.35,0.2405,0.3,0.266,0.265)</f>
        <v>0.26550000000000001</v>
      </c>
      <c r="AN49">
        <v>9.33</v>
      </c>
      <c r="AO49" s="53">
        <v>0.25481700000000002</v>
      </c>
      <c r="AP49" s="50">
        <v>0.53</v>
      </c>
      <c r="AQ49">
        <v>4</v>
      </c>
      <c r="AR49" t="s">
        <v>844</v>
      </c>
      <c r="AS49" t="s">
        <v>844</v>
      </c>
      <c r="AT49" s="4" t="s">
        <v>116</v>
      </c>
      <c r="AU49" s="4" t="s">
        <v>122</v>
      </c>
      <c r="AV49" s="4"/>
      <c r="AW49" s="4"/>
      <c r="AX49" s="4"/>
      <c r="AY49" s="4"/>
      <c r="AZ49" s="4"/>
      <c r="BA49" s="4"/>
    </row>
    <row r="50" spans="1:53" ht="17">
      <c r="A50" t="s">
        <v>16</v>
      </c>
      <c r="B50" s="39" t="s">
        <v>458</v>
      </c>
      <c r="C50" t="s">
        <v>249</v>
      </c>
      <c r="D50" t="s">
        <v>250</v>
      </c>
      <c r="F50" s="4">
        <v>5.44</v>
      </c>
      <c r="G50" s="4">
        <v>6.08</v>
      </c>
      <c r="H50" s="4">
        <v>2</v>
      </c>
      <c r="I50" s="38" t="b">
        <v>1</v>
      </c>
      <c r="J50" s="12" t="s">
        <v>150</v>
      </c>
      <c r="K50" s="18" t="s">
        <v>169</v>
      </c>
      <c r="L50" s="12" t="s">
        <v>16</v>
      </c>
      <c r="M50" s="12">
        <v>3.2505000000000001E-4</v>
      </c>
      <c r="N50" s="12">
        <v>2.0573999999999999E-4</v>
      </c>
      <c r="O50" s="23">
        <v>1.2999999999999999E-5</v>
      </c>
      <c r="P50" s="23">
        <v>1.3900000000000001E-5</v>
      </c>
      <c r="Q50" s="23">
        <v>1.7600000000000001E-5</v>
      </c>
      <c r="R50" s="23">
        <v>4.4400000000000002E-5</v>
      </c>
      <c r="S50" s="12">
        <v>5.3078999999999995E-4</v>
      </c>
      <c r="T50" s="23">
        <v>3.8099999999999998E-5</v>
      </c>
      <c r="U50" s="12">
        <v>2.1499E-4</v>
      </c>
      <c r="V50" s="12">
        <v>5.7516999999999996E-4</v>
      </c>
      <c r="W50" s="12">
        <v>2.5306999999999999E-4</v>
      </c>
      <c r="X50" s="12">
        <v>8.2824000000000005E-4</v>
      </c>
      <c r="Y50" s="12">
        <v>182.27167900000001</v>
      </c>
      <c r="Z50" s="12">
        <v>115.366567</v>
      </c>
      <c r="AA50" s="12">
        <v>7.2623675399999996</v>
      </c>
      <c r="AB50" s="12">
        <v>7.7783693999999999</v>
      </c>
      <c r="AC50" s="12">
        <v>9.84563451</v>
      </c>
      <c r="AD50" s="12">
        <v>24.886371499999999</v>
      </c>
      <c r="AE50" s="12">
        <v>297.63824599999998</v>
      </c>
      <c r="AF50" s="12">
        <v>21.355833400000002</v>
      </c>
      <c r="AG50" s="12">
        <v>120.552471</v>
      </c>
      <c r="AH50" s="12">
        <v>322.52461799999998</v>
      </c>
      <c r="AI50" s="12">
        <v>141.90830500000001</v>
      </c>
      <c r="AJ50" s="12">
        <v>464.43292200000002</v>
      </c>
      <c r="AK50" s="79">
        <f t="shared" si="1"/>
        <v>0.14560143353879618</v>
      </c>
      <c r="AL50" s="12">
        <v>560743.86300000001</v>
      </c>
      <c r="AM50" s="25">
        <f>MEDIAN(0.01,0.01,0.008)</f>
        <v>0.01</v>
      </c>
      <c r="AN50">
        <v>3.67</v>
      </c>
      <c r="AO50" s="53">
        <v>0.32086199999999998</v>
      </c>
      <c r="AP50" s="50">
        <v>0.68</v>
      </c>
      <c r="AQ50">
        <v>8</v>
      </c>
      <c r="AR50" t="s">
        <v>843</v>
      </c>
      <c r="AS50" t="s">
        <v>844</v>
      </c>
      <c r="AT50" s="4" t="s">
        <v>115</v>
      </c>
      <c r="AU50" s="4" t="s">
        <v>121</v>
      </c>
      <c r="AV50" s="4"/>
      <c r="AW50" s="4"/>
      <c r="AX50" s="4"/>
      <c r="AY50" s="4"/>
      <c r="AZ50" s="4"/>
      <c r="BA50" s="4"/>
    </row>
    <row r="51" spans="1:53" ht="32">
      <c r="A51" t="s">
        <v>8</v>
      </c>
      <c r="B51" s="66" t="s">
        <v>501</v>
      </c>
      <c r="C51" t="s">
        <v>295</v>
      </c>
      <c r="D51" s="21" t="s">
        <v>329</v>
      </c>
      <c r="E51" s="21" t="s">
        <v>364</v>
      </c>
      <c r="F51" s="2">
        <v>67.11</v>
      </c>
      <c r="G51" s="2">
        <v>71.010000000000005</v>
      </c>
      <c r="H51" s="2">
        <v>4</v>
      </c>
      <c r="I51" s="38" t="b">
        <v>1</v>
      </c>
      <c r="J51" s="12" t="s">
        <v>150</v>
      </c>
      <c r="K51" s="18" t="s">
        <v>169</v>
      </c>
      <c r="L51" s="12" t="s">
        <v>8</v>
      </c>
      <c r="M51" s="23">
        <v>7.1600000000000006E-5</v>
      </c>
      <c r="N51" s="23">
        <v>8.9300000000000002E-5</v>
      </c>
      <c r="O51" s="23">
        <v>9.8499999999999995E-5</v>
      </c>
      <c r="P51" s="12">
        <v>1.0857E-4</v>
      </c>
      <c r="Q51" s="12">
        <v>1.1535999999999999E-4</v>
      </c>
      <c r="R51" s="12">
        <v>3.2238999999999998E-4</v>
      </c>
      <c r="S51" s="12">
        <v>1.6089000000000001E-4</v>
      </c>
      <c r="T51" s="23">
        <v>6.5400000000000004E-5</v>
      </c>
      <c r="U51" s="12">
        <v>1.7681000000000001E-4</v>
      </c>
      <c r="V51" s="12">
        <v>4.8327999999999999E-4</v>
      </c>
      <c r="W51" s="12">
        <v>2.4216999999999999E-4</v>
      </c>
      <c r="X51" s="12">
        <v>7.2544999999999999E-4</v>
      </c>
      <c r="Y51" s="12">
        <v>0.32765499999999997</v>
      </c>
      <c r="Z51" s="12">
        <v>0.40829610999999999</v>
      </c>
      <c r="AA51" s="12">
        <v>0.45038244</v>
      </c>
      <c r="AB51" s="12">
        <v>0.49660323000000001</v>
      </c>
      <c r="AC51" s="12">
        <v>0.52766557999999997</v>
      </c>
      <c r="AD51" s="12">
        <v>1.4746512599999999</v>
      </c>
      <c r="AE51" s="12">
        <v>0.73595111999999996</v>
      </c>
      <c r="AF51" s="12">
        <v>0.29898787999999998</v>
      </c>
      <c r="AG51" s="12">
        <v>0.80876555999999999</v>
      </c>
      <c r="AH51" s="12">
        <v>2.2106023800000001</v>
      </c>
      <c r="AI51" s="12">
        <v>1.10775343</v>
      </c>
      <c r="AJ51" s="12">
        <v>3.3183558099999999</v>
      </c>
      <c r="AK51" s="79">
        <f t="shared" si="1"/>
        <v>4.2430013330677335E-4</v>
      </c>
      <c r="AL51" s="12">
        <v>4574.1875799999998</v>
      </c>
      <c r="AM51" s="25">
        <f>MEDIAN(0.124,0.0715,0.08,0.045,0.11015)</f>
        <v>0.08</v>
      </c>
      <c r="AN51">
        <v>7.67</v>
      </c>
      <c r="AO51" s="53">
        <v>0.123672</v>
      </c>
      <c r="AP51" s="50">
        <v>0.21</v>
      </c>
      <c r="AQ51">
        <v>5</v>
      </c>
      <c r="AR51" t="s">
        <v>844</v>
      </c>
      <c r="AS51" t="s">
        <v>844</v>
      </c>
      <c r="AT51" s="4" t="s">
        <v>115</v>
      </c>
      <c r="AU51" s="4" t="s">
        <v>118</v>
      </c>
      <c r="AV51" s="4"/>
      <c r="AW51" s="4"/>
      <c r="AX51" s="4"/>
      <c r="AY51" s="4"/>
      <c r="AZ51" s="4"/>
      <c r="BA51" s="4"/>
    </row>
    <row r="52" spans="1:53" ht="48">
      <c r="A52" t="s">
        <v>26</v>
      </c>
      <c r="B52" s="39" t="s">
        <v>470</v>
      </c>
      <c r="C52" t="s">
        <v>259</v>
      </c>
      <c r="D52" t="s">
        <v>339</v>
      </c>
      <c r="F52" s="4">
        <v>7.58</v>
      </c>
      <c r="G52" s="4">
        <v>8.83</v>
      </c>
      <c r="H52" s="4">
        <v>2</v>
      </c>
      <c r="I52" s="38" t="b">
        <v>1</v>
      </c>
      <c r="J52" s="12" t="s">
        <v>150</v>
      </c>
      <c r="K52" s="18" t="s">
        <v>169</v>
      </c>
      <c r="L52" s="12" t="s">
        <v>26</v>
      </c>
      <c r="M52" s="23">
        <v>9.9199999999999999E-5</v>
      </c>
      <c r="N52" s="12">
        <v>1.0098E-4</v>
      </c>
      <c r="O52" s="23">
        <v>2.4499999999999999E-5</v>
      </c>
      <c r="P52" s="23">
        <v>1.8E-5</v>
      </c>
      <c r="Q52" s="23">
        <v>1.2E-5</v>
      </c>
      <c r="R52" s="23">
        <v>5.4500000000000003E-5</v>
      </c>
      <c r="S52" s="12">
        <v>2.0023E-4</v>
      </c>
      <c r="T52" s="23">
        <v>3.8600000000000003E-5</v>
      </c>
      <c r="U52" s="12">
        <v>3.7219999999999999E-4</v>
      </c>
      <c r="V52" s="12">
        <v>2.5470000000000001E-4</v>
      </c>
      <c r="W52" s="12">
        <v>4.1077000000000003E-4</v>
      </c>
      <c r="X52" s="12">
        <v>6.6547000000000004E-4</v>
      </c>
      <c r="Y52" s="12">
        <v>52.532699200000003</v>
      </c>
      <c r="Z52" s="12">
        <v>53.450478500000003</v>
      </c>
      <c r="AA52" s="12">
        <v>12.955117599999999</v>
      </c>
      <c r="AB52" s="12">
        <v>9.5492991499999995</v>
      </c>
      <c r="AC52" s="12">
        <v>6.32812967</v>
      </c>
      <c r="AD52" s="12">
        <v>28.832546399999998</v>
      </c>
      <c r="AE52" s="12">
        <v>105.983178</v>
      </c>
      <c r="AF52" s="12">
        <v>20.4145559</v>
      </c>
      <c r="AG52" s="12">
        <v>197.012372</v>
      </c>
      <c r="AH52" s="12">
        <v>134.81572399999999</v>
      </c>
      <c r="AI52" s="12">
        <v>217.426928</v>
      </c>
      <c r="AJ52" s="12">
        <v>352.24265200000002</v>
      </c>
      <c r="AK52" s="79">
        <f t="shared" si="1"/>
        <v>0.11027949190254628</v>
      </c>
      <c r="AL52" s="12">
        <v>529314.81000000006</v>
      </c>
      <c r="AM52" s="25">
        <f>MEDIAN(0.0125,0.02,0.02)</f>
        <v>0.02</v>
      </c>
      <c r="AN52">
        <v>5.67</v>
      </c>
      <c r="AO52" s="53">
        <v>0.225351</v>
      </c>
      <c r="AP52" s="50">
        <v>0.39</v>
      </c>
      <c r="AQ52">
        <v>6</v>
      </c>
      <c r="AR52" t="s">
        <v>845</v>
      </c>
      <c r="AS52" t="s">
        <v>843</v>
      </c>
      <c r="AT52" s="1" t="s">
        <v>114</v>
      </c>
      <c r="AU52" s="1" t="s">
        <v>118</v>
      </c>
      <c r="AV52" s="1"/>
      <c r="AW52" s="1"/>
      <c r="AX52" s="1"/>
      <c r="AY52" s="1"/>
      <c r="AZ52" s="1" t="s">
        <v>397</v>
      </c>
      <c r="BA52" s="1"/>
    </row>
    <row r="53" spans="1:53" ht="17">
      <c r="A53" t="s">
        <v>28</v>
      </c>
      <c r="B53" s="66" t="s">
        <v>458</v>
      </c>
      <c r="C53" t="s">
        <v>214</v>
      </c>
      <c r="D53" t="s">
        <v>215</v>
      </c>
      <c r="F53" s="4">
        <v>0.71</v>
      </c>
      <c r="G53" s="4">
        <v>2.41</v>
      </c>
      <c r="H53" s="4">
        <v>2</v>
      </c>
      <c r="I53" s="38" t="b">
        <v>1</v>
      </c>
      <c r="J53" s="12" t="s">
        <v>150</v>
      </c>
      <c r="K53" s="18" t="s">
        <v>169</v>
      </c>
      <c r="L53" s="12" t="s">
        <v>28</v>
      </c>
      <c r="M53" s="23">
        <v>7.5300000000000001E-5</v>
      </c>
      <c r="N53" s="23">
        <v>7.9099999999999998E-5</v>
      </c>
      <c r="O53" s="23">
        <v>5.8900000000000002E-5</v>
      </c>
      <c r="P53" s="23">
        <v>5.9599999999999999E-5</v>
      </c>
      <c r="Q53" s="23">
        <v>5.9799999999999997E-5</v>
      </c>
      <c r="R53" s="12">
        <v>1.7825999999999999E-4</v>
      </c>
      <c r="S53" s="12">
        <v>1.5436000000000001E-4</v>
      </c>
      <c r="T53" s="23">
        <v>8.14E-5</v>
      </c>
      <c r="U53" s="12">
        <v>2.1903999999999999E-4</v>
      </c>
      <c r="V53" s="12">
        <v>3.3262E-4</v>
      </c>
      <c r="W53" s="12">
        <v>3.0045000000000001E-4</v>
      </c>
      <c r="X53" s="12">
        <v>6.3307000000000001E-4</v>
      </c>
      <c r="Y53" s="12">
        <v>0.50955892999999997</v>
      </c>
      <c r="Z53" s="12">
        <v>0.53553459000000003</v>
      </c>
      <c r="AA53" s="12">
        <v>0.39853923000000002</v>
      </c>
      <c r="AB53" s="12">
        <v>0.40345492999999999</v>
      </c>
      <c r="AC53" s="12">
        <v>0.40486415999999997</v>
      </c>
      <c r="AD53" s="12">
        <v>1.20685832</v>
      </c>
      <c r="AE53" s="12">
        <v>1.04509352</v>
      </c>
      <c r="AF53" s="12">
        <v>0.55122013000000003</v>
      </c>
      <c r="AG53" s="12">
        <v>1.4829486999999999</v>
      </c>
      <c r="AH53" s="12">
        <v>2.2519518399999998</v>
      </c>
      <c r="AI53" s="12">
        <v>2.0341688200000001</v>
      </c>
      <c r="AJ53" s="12">
        <v>4.2861206599999999</v>
      </c>
      <c r="AK53" s="79">
        <f t="shared" si="1"/>
        <v>7.2899084801237267E-4</v>
      </c>
      <c r="AL53" s="12">
        <v>6770.3320100000001</v>
      </c>
      <c r="AM53" s="28">
        <f>MEDIAN(0.03,0.005,0.0315)</f>
        <v>0.03</v>
      </c>
      <c r="AN53">
        <v>3.67</v>
      </c>
      <c r="AO53" s="42">
        <v>0.55498099999999995</v>
      </c>
      <c r="AP53" s="59">
        <v>0.68</v>
      </c>
      <c r="AQ53">
        <v>8</v>
      </c>
      <c r="AR53" t="s">
        <v>843</v>
      </c>
      <c r="AS53" t="s">
        <v>844</v>
      </c>
      <c r="AT53" s="1" t="s">
        <v>117</v>
      </c>
      <c r="AU53" s="1" t="s">
        <v>118</v>
      </c>
      <c r="AV53" s="1" t="s">
        <v>124</v>
      </c>
      <c r="AW53" s="1" t="s">
        <v>123</v>
      </c>
      <c r="AX53" s="1" t="s">
        <v>123</v>
      </c>
      <c r="AY53" s="1" t="s">
        <v>123</v>
      </c>
      <c r="AZ53" s="1"/>
      <c r="BA53" s="1" t="s">
        <v>124</v>
      </c>
    </row>
    <row r="54" spans="1:53" ht="17">
      <c r="A54" t="s">
        <v>2</v>
      </c>
      <c r="B54" s="39" t="s">
        <v>458</v>
      </c>
      <c r="C54" t="s">
        <v>281</v>
      </c>
      <c r="D54" t="s">
        <v>282</v>
      </c>
      <c r="F54" s="3">
        <v>33.33</v>
      </c>
      <c r="G54" s="3">
        <v>33.33</v>
      </c>
      <c r="H54" s="3">
        <v>3</v>
      </c>
      <c r="I54" s="38" t="b">
        <v>0</v>
      </c>
      <c r="J54" s="12" t="s">
        <v>150</v>
      </c>
      <c r="K54" s="18" t="s">
        <v>169</v>
      </c>
      <c r="L54" s="12" t="s">
        <v>2</v>
      </c>
      <c r="M54" s="23">
        <v>6.3800000000000006E-5</v>
      </c>
      <c r="N54" s="23">
        <v>7.2899999999999997E-5</v>
      </c>
      <c r="O54" s="23">
        <v>5.7500000000000002E-5</v>
      </c>
      <c r="P54" s="23">
        <v>5.6400000000000002E-5</v>
      </c>
      <c r="Q54" s="23">
        <v>5.4299999999999998E-5</v>
      </c>
      <c r="R54" s="12">
        <v>1.6824E-4</v>
      </c>
      <c r="S54" s="12">
        <v>1.3674E-4</v>
      </c>
      <c r="T54" s="23">
        <v>9.4300000000000002E-5</v>
      </c>
      <c r="U54" s="12">
        <v>2.0550000000000001E-4</v>
      </c>
      <c r="V54" s="12">
        <v>3.0498E-4</v>
      </c>
      <c r="W54" s="12">
        <v>2.9983000000000001E-4</v>
      </c>
      <c r="X54" s="12">
        <v>6.0481E-4</v>
      </c>
      <c r="Y54" s="12">
        <v>0.12219273</v>
      </c>
      <c r="Z54" s="12">
        <v>0.13963105000000001</v>
      </c>
      <c r="AA54" s="12">
        <v>0.11005238000000001</v>
      </c>
      <c r="AB54" s="12">
        <v>0.10808768000000001</v>
      </c>
      <c r="AC54" s="12">
        <v>0.10401281</v>
      </c>
      <c r="AD54" s="12">
        <v>0.32215285999999999</v>
      </c>
      <c r="AE54" s="12">
        <v>0.26182378000000001</v>
      </c>
      <c r="AF54" s="12">
        <v>0.18062442000000001</v>
      </c>
      <c r="AG54" s="12">
        <v>0.39348632</v>
      </c>
      <c r="AH54" s="12">
        <v>0.58397664000000005</v>
      </c>
      <c r="AI54" s="12">
        <v>0.57411073999999995</v>
      </c>
      <c r="AJ54" s="12">
        <v>1.15808738</v>
      </c>
      <c r="AK54" s="79">
        <f t="shared" si="1"/>
        <v>-2.5583795177933283E-4</v>
      </c>
      <c r="AL54" s="12">
        <v>1914.80015</v>
      </c>
      <c r="AM54" s="26">
        <f>MEDIAN(0.03,0.005,0.0315)</f>
        <v>0.03</v>
      </c>
      <c r="AN54">
        <v>3.67</v>
      </c>
      <c r="AO54" s="53">
        <v>0.49441800000000002</v>
      </c>
      <c r="AP54" s="50">
        <v>0.68</v>
      </c>
      <c r="AQ54">
        <v>8</v>
      </c>
      <c r="AR54" t="s">
        <v>843</v>
      </c>
      <c r="AS54" t="s">
        <v>844</v>
      </c>
      <c r="AT54" s="4" t="s">
        <v>115</v>
      </c>
      <c r="AU54" s="4" t="s">
        <v>118</v>
      </c>
      <c r="AV54" s="4"/>
      <c r="AW54" s="4"/>
      <c r="AX54" s="4"/>
      <c r="AY54" s="4"/>
      <c r="AZ54" s="4"/>
      <c r="BA54" s="4"/>
    </row>
    <row r="55" spans="1:53" ht="17">
      <c r="A55" t="s">
        <v>77</v>
      </c>
      <c r="B55" t="s">
        <v>602</v>
      </c>
      <c r="C55" t="s">
        <v>283</v>
      </c>
      <c r="D55" t="s">
        <v>284</v>
      </c>
      <c r="F55" s="3">
        <v>36.880000000000003</v>
      </c>
      <c r="G55" s="3">
        <v>73.75</v>
      </c>
      <c r="H55" s="3">
        <v>3</v>
      </c>
      <c r="I55" s="38" t="b">
        <v>0</v>
      </c>
      <c r="J55" s="12" t="s">
        <v>150</v>
      </c>
      <c r="K55" s="18" t="s">
        <v>169</v>
      </c>
      <c r="L55" s="12" t="s">
        <v>46</v>
      </c>
      <c r="M55" s="23">
        <v>6.6400000000000001E-5</v>
      </c>
      <c r="N55" s="23">
        <v>6.6299999999999999E-5</v>
      </c>
      <c r="O55" s="23">
        <v>6.3399999999999996E-5</v>
      </c>
      <c r="P55" s="23">
        <v>6.3800000000000006E-5</v>
      </c>
      <c r="Q55" s="23">
        <v>6.4700000000000001E-5</v>
      </c>
      <c r="R55" s="12">
        <v>1.9191999999999999E-4</v>
      </c>
      <c r="S55" s="12">
        <v>1.327E-4</v>
      </c>
      <c r="T55" s="23">
        <v>4.8999999999999998E-5</v>
      </c>
      <c r="U55" s="12">
        <v>1.2724000000000001E-4</v>
      </c>
      <c r="V55" s="12">
        <v>3.2462000000000002E-4</v>
      </c>
      <c r="W55" s="12">
        <v>1.7626999999999999E-4</v>
      </c>
      <c r="X55" s="12">
        <v>5.0089000000000004E-4</v>
      </c>
      <c r="Y55" s="12">
        <v>1.73723217</v>
      </c>
      <c r="Z55" s="12">
        <v>1.7354036399999999</v>
      </c>
      <c r="AA55" s="12">
        <v>1.65957343</v>
      </c>
      <c r="AB55" s="12">
        <v>1.67038598</v>
      </c>
      <c r="AC55" s="12">
        <v>1.6922004900000001</v>
      </c>
      <c r="AD55" s="12">
        <v>5.0221599100000001</v>
      </c>
      <c r="AE55" s="12">
        <v>3.4726358099999999</v>
      </c>
      <c r="AF55" s="12">
        <v>1.28317002</v>
      </c>
      <c r="AG55" s="12">
        <v>3.32961186</v>
      </c>
      <c r="AH55" s="12">
        <v>8.49479571</v>
      </c>
      <c r="AI55" s="12">
        <v>4.61278188</v>
      </c>
      <c r="AJ55" s="12">
        <v>13.107577600000001</v>
      </c>
      <c r="AK55" s="79">
        <f t="shared" si="1"/>
        <v>3.5063349722521285E-3</v>
      </c>
      <c r="AL55" s="12">
        <v>26168.4571</v>
      </c>
      <c r="AM55" s="25">
        <f>MEDIAN(0.04,0.1,0.02)</f>
        <v>0.04</v>
      </c>
      <c r="AN55">
        <v>6.33</v>
      </c>
      <c r="AO55" s="53">
        <v>0.342227</v>
      </c>
      <c r="AP55" s="50">
        <v>0.39</v>
      </c>
      <c r="AQ55">
        <v>8</v>
      </c>
      <c r="AR55" t="s">
        <v>843</v>
      </c>
      <c r="AS55" t="s">
        <v>844</v>
      </c>
      <c r="AT55" s="4" t="s">
        <v>115</v>
      </c>
      <c r="AU55" s="4" t="s">
        <v>118</v>
      </c>
      <c r="AV55" s="4"/>
      <c r="AW55" s="4"/>
      <c r="AX55" s="4"/>
      <c r="AY55" s="4"/>
      <c r="AZ55" s="4"/>
      <c r="BA55" s="4"/>
    </row>
    <row r="56" spans="1:53" ht="17">
      <c r="A56" t="s">
        <v>76</v>
      </c>
      <c r="B56" s="67" t="s">
        <v>602</v>
      </c>
      <c r="C56" t="s">
        <v>302</v>
      </c>
      <c r="D56" s="21" t="s">
        <v>303</v>
      </c>
      <c r="E56" s="21"/>
      <c r="F56" s="2">
        <v>86.23</v>
      </c>
      <c r="G56" s="2">
        <v>81.69</v>
      </c>
      <c r="H56" s="2">
        <v>4</v>
      </c>
      <c r="I56" s="38" t="b">
        <v>0</v>
      </c>
      <c r="J56" s="12" t="s">
        <v>150</v>
      </c>
      <c r="K56" s="18" t="s">
        <v>169</v>
      </c>
      <c r="L56" s="12" t="s">
        <v>46</v>
      </c>
      <c r="M56" s="23">
        <v>6.6400000000000001E-5</v>
      </c>
      <c r="N56" s="23">
        <v>6.6299999999999999E-5</v>
      </c>
      <c r="O56" s="23">
        <v>6.3399999999999996E-5</v>
      </c>
      <c r="P56" s="23">
        <v>6.3800000000000006E-5</v>
      </c>
      <c r="Q56" s="23">
        <v>6.4700000000000001E-5</v>
      </c>
      <c r="R56" s="12">
        <v>1.9191999999999999E-4</v>
      </c>
      <c r="S56" s="12">
        <v>1.327E-4</v>
      </c>
      <c r="T56" s="23">
        <v>4.8999999999999998E-5</v>
      </c>
      <c r="U56" s="12">
        <v>1.2724000000000001E-4</v>
      </c>
      <c r="V56" s="12">
        <v>3.2462000000000002E-4</v>
      </c>
      <c r="W56" s="12">
        <v>1.7626999999999999E-4</v>
      </c>
      <c r="X56" s="12">
        <v>5.0089000000000004E-4</v>
      </c>
      <c r="Y56" s="12">
        <v>1.73723217</v>
      </c>
      <c r="Z56" s="12">
        <v>1.7354036399999999</v>
      </c>
      <c r="AA56" s="12">
        <v>1.65957343</v>
      </c>
      <c r="AB56" s="12">
        <v>1.67038598</v>
      </c>
      <c r="AC56" s="12">
        <v>1.6922004900000001</v>
      </c>
      <c r="AD56" s="12">
        <v>5.0221599100000001</v>
      </c>
      <c r="AE56" s="12">
        <v>3.4726358099999999</v>
      </c>
      <c r="AF56" s="12">
        <v>1.28317002</v>
      </c>
      <c r="AG56" s="12">
        <v>3.32961186</v>
      </c>
      <c r="AH56" s="12">
        <v>8.49479571</v>
      </c>
      <c r="AI56" s="12">
        <v>4.61278188</v>
      </c>
      <c r="AJ56" s="12">
        <v>13.107577600000001</v>
      </c>
      <c r="AK56" s="79">
        <f t="shared" si="1"/>
        <v>3.5063349722521285E-3</v>
      </c>
      <c r="AL56" s="12">
        <v>26168.4571</v>
      </c>
      <c r="AM56" s="25">
        <f>MEDIAN(0.04,0.1,0.02)</f>
        <v>0.04</v>
      </c>
      <c r="AN56">
        <v>6.33</v>
      </c>
      <c r="AO56" s="53">
        <v>0.342227</v>
      </c>
      <c r="AP56" s="50">
        <v>0.39</v>
      </c>
      <c r="AQ56">
        <v>8</v>
      </c>
      <c r="AR56" t="s">
        <v>843</v>
      </c>
      <c r="AS56" t="s">
        <v>844</v>
      </c>
      <c r="AT56" s="4" t="s">
        <v>115</v>
      </c>
      <c r="AU56" s="4" t="s">
        <v>120</v>
      </c>
      <c r="AV56" s="4"/>
      <c r="AW56" s="4"/>
      <c r="AX56" s="4"/>
      <c r="AY56" s="4"/>
      <c r="AZ56" s="4"/>
      <c r="BA56" s="4"/>
    </row>
    <row r="57" spans="1:53" ht="17">
      <c r="A57" t="s">
        <v>107</v>
      </c>
      <c r="B57" s="67" t="s">
        <v>107</v>
      </c>
      <c r="C57" t="s">
        <v>107</v>
      </c>
      <c r="D57" t="s">
        <v>107</v>
      </c>
      <c r="F57" t="s">
        <v>107</v>
      </c>
      <c r="G57" t="s">
        <v>107</v>
      </c>
      <c r="H57" t="s">
        <v>107</v>
      </c>
      <c r="I57" s="38" t="b">
        <v>0</v>
      </c>
      <c r="J57" s="12" t="s">
        <v>107</v>
      </c>
      <c r="K57" s="19" t="s">
        <v>107</v>
      </c>
      <c r="L57" s="12" t="s">
        <v>18</v>
      </c>
      <c r="M57" s="23">
        <v>5.24E-5</v>
      </c>
      <c r="N57" s="23">
        <v>5.5000000000000002E-5</v>
      </c>
      <c r="O57" s="23">
        <v>6.6799999999999997E-5</v>
      </c>
      <c r="P57" s="23">
        <v>6.8999999999999997E-5</v>
      </c>
      <c r="Q57" s="23">
        <v>8.9900000000000003E-5</v>
      </c>
      <c r="R57" s="12">
        <v>2.2572E-4</v>
      </c>
      <c r="S57" s="12">
        <v>1.0739999999999999E-4</v>
      </c>
      <c r="T57" s="23">
        <v>4.1399999999999997E-5</v>
      </c>
      <c r="U57" s="12">
        <v>1.2521E-4</v>
      </c>
      <c r="V57" s="12">
        <v>3.3311000000000001E-4</v>
      </c>
      <c r="W57" s="12">
        <v>1.6665000000000001E-4</v>
      </c>
      <c r="X57" s="12">
        <v>4.9976000000000003E-4</v>
      </c>
      <c r="Y57" s="12">
        <v>0.63056822999999995</v>
      </c>
      <c r="Z57" s="12">
        <v>0.66287160000000001</v>
      </c>
      <c r="AA57" s="12">
        <v>0.80397819999999998</v>
      </c>
      <c r="AB57" s="12">
        <v>0.83148825000000004</v>
      </c>
      <c r="AC57" s="12">
        <v>1.0830057399999999</v>
      </c>
      <c r="AD57" s="12">
        <v>2.71847219</v>
      </c>
      <c r="AE57" s="12">
        <v>1.2934398300000001</v>
      </c>
      <c r="AF57" s="12">
        <v>0.49914562000000001</v>
      </c>
      <c r="AG57" s="12">
        <v>1.5079308199999999</v>
      </c>
      <c r="AH57" s="12">
        <v>4.0119120199999996</v>
      </c>
      <c r="AI57" s="12">
        <v>2.0070764400000001</v>
      </c>
      <c r="AJ57" s="12">
        <v>6.0189884600000001</v>
      </c>
      <c r="AK57" s="79">
        <f t="shared" si="1"/>
        <v>1.2745662824501076E-3</v>
      </c>
      <c r="AL57" s="12">
        <v>12043.686400000001</v>
      </c>
      <c r="AN57" s="5" t="s">
        <v>107</v>
      </c>
      <c r="AO57" s="47"/>
      <c r="AP57" s="50"/>
      <c r="AQ57" s="5" t="s">
        <v>107</v>
      </c>
      <c r="AR57" s="5"/>
      <c r="AS57" s="5"/>
      <c r="AT57" s="5"/>
      <c r="AU57" s="5"/>
      <c r="AV57" s="5"/>
      <c r="AW57" s="5"/>
      <c r="AX57" s="5"/>
      <c r="AY57" s="5"/>
      <c r="AZ57" s="5"/>
      <c r="BA57" s="5"/>
    </row>
    <row r="58" spans="1:53" ht="48">
      <c r="A58" t="s">
        <v>29</v>
      </c>
      <c r="B58" s="66" t="s">
        <v>500</v>
      </c>
      <c r="C58" t="s">
        <v>317</v>
      </c>
      <c r="D58" t="s">
        <v>338</v>
      </c>
      <c r="F58" s="4" t="s">
        <v>107</v>
      </c>
      <c r="G58" s="4" t="s">
        <v>107</v>
      </c>
      <c r="H58" s="4">
        <v>2</v>
      </c>
      <c r="I58" s="38"/>
      <c r="J58" s="12" t="s">
        <v>150</v>
      </c>
      <c r="K58" s="18" t="s">
        <v>169</v>
      </c>
      <c r="L58" s="12" t="s">
        <v>29</v>
      </c>
      <c r="M58" s="23">
        <v>3.4499999999999998E-5</v>
      </c>
      <c r="N58" s="23">
        <v>3.8899999999999997E-5</v>
      </c>
      <c r="O58" s="23">
        <v>7.5199999999999998E-5</v>
      </c>
      <c r="P58" s="23">
        <v>6.4599999999999998E-5</v>
      </c>
      <c r="Q58" s="23">
        <v>4.4299999999999999E-5</v>
      </c>
      <c r="R58" s="12">
        <v>1.8415E-4</v>
      </c>
      <c r="S58" s="23">
        <v>7.3399999999999995E-5</v>
      </c>
      <c r="T58" s="23">
        <v>2.9499999999999999E-5</v>
      </c>
      <c r="U58" s="23">
        <v>9.1199999999999994E-5</v>
      </c>
      <c r="V58" s="12">
        <v>2.5756999999999999E-4</v>
      </c>
      <c r="W58" s="12">
        <v>1.2071E-4</v>
      </c>
      <c r="X58" s="12">
        <v>3.7827999999999999E-4</v>
      </c>
      <c r="Y58" s="12">
        <v>0.15003351000000001</v>
      </c>
      <c r="Z58" s="12">
        <v>0.16886269000000001</v>
      </c>
      <c r="AA58" s="12">
        <v>0.32668765</v>
      </c>
      <c r="AB58" s="12">
        <v>0.28075180999999999</v>
      </c>
      <c r="AC58" s="12">
        <v>0.19243046999999999</v>
      </c>
      <c r="AD58" s="12">
        <v>0.79986992000000001</v>
      </c>
      <c r="AE58" s="12">
        <v>0.31889620000000002</v>
      </c>
      <c r="AF58" s="12">
        <v>0.12815647999999999</v>
      </c>
      <c r="AG58" s="12">
        <v>0.39617385999999999</v>
      </c>
      <c r="AH58" s="12">
        <v>1.1187661200000001</v>
      </c>
      <c r="AI58" s="12">
        <v>0.52433034000000001</v>
      </c>
      <c r="AJ58" s="12">
        <v>1.64309646</v>
      </c>
      <c r="AK58" s="79">
        <f t="shared" si="1"/>
        <v>-1.0313787879785889E-4</v>
      </c>
      <c r="AL58" s="12">
        <v>4343.5740299999998</v>
      </c>
      <c r="AM58" s="25">
        <f>MEDIAN(0,0.0004)</f>
        <v>2.0000000000000001E-4</v>
      </c>
      <c r="AN58">
        <v>7</v>
      </c>
      <c r="AO58" s="53">
        <v>0.20560300000000001</v>
      </c>
      <c r="AP58" s="50">
        <v>0.39</v>
      </c>
      <c r="AQ58">
        <v>6</v>
      </c>
      <c r="AR58" t="s">
        <v>843</v>
      </c>
      <c r="AS58" t="s">
        <v>843</v>
      </c>
      <c r="AT58" s="4" t="s">
        <v>115</v>
      </c>
      <c r="AU58" s="4" t="s">
        <v>122</v>
      </c>
      <c r="AV58" s="4"/>
      <c r="AW58" s="4"/>
      <c r="AX58" s="4"/>
      <c r="AY58" s="4"/>
      <c r="AZ58" s="4"/>
      <c r="BA58" s="4"/>
    </row>
    <row r="59" spans="1:53" ht="17">
      <c r="A59" t="s">
        <v>78</v>
      </c>
      <c r="B59" s="67" t="s">
        <v>605</v>
      </c>
      <c r="C59" t="s">
        <v>277</v>
      </c>
      <c r="D59" t="s">
        <v>278</v>
      </c>
      <c r="F59" s="3">
        <v>27.05</v>
      </c>
      <c r="G59" s="3">
        <v>80.53</v>
      </c>
      <c r="H59" s="3">
        <v>3</v>
      </c>
      <c r="I59" s="38" t="b">
        <v>0</v>
      </c>
      <c r="J59" s="12" t="s">
        <v>150</v>
      </c>
      <c r="K59" s="18" t="s">
        <v>169</v>
      </c>
      <c r="L59" s="12" t="s">
        <v>42</v>
      </c>
      <c r="M59" s="23">
        <v>2.5000000000000001E-5</v>
      </c>
      <c r="N59" s="23">
        <v>2.76E-5</v>
      </c>
      <c r="O59" s="23">
        <v>4.88E-5</v>
      </c>
      <c r="P59" s="23">
        <v>4.8300000000000002E-5</v>
      </c>
      <c r="Q59" s="23">
        <v>4.8199999999999999E-5</v>
      </c>
      <c r="R59" s="12">
        <v>1.4537999999999999E-4</v>
      </c>
      <c r="S59" s="23">
        <v>5.2599999999999998E-5</v>
      </c>
      <c r="T59" s="23">
        <v>2.5999999999999998E-5</v>
      </c>
      <c r="U59" s="23">
        <v>6.3200000000000005E-5</v>
      </c>
      <c r="V59" s="12">
        <v>1.9796000000000001E-4</v>
      </c>
      <c r="W59" s="23">
        <v>8.9300000000000002E-5</v>
      </c>
      <c r="X59" s="12">
        <v>2.8720999999999998E-4</v>
      </c>
      <c r="Y59" s="12">
        <v>2.7433904500000001</v>
      </c>
      <c r="Z59" s="12">
        <v>3.0254163900000002</v>
      </c>
      <c r="AA59" s="12">
        <v>5.3573883200000001</v>
      </c>
      <c r="AB59" s="12">
        <v>5.3021022699999998</v>
      </c>
      <c r="AC59" s="12">
        <v>5.2896374599999998</v>
      </c>
      <c r="AD59" s="12">
        <v>15.949128</v>
      </c>
      <c r="AE59" s="12">
        <v>5.7688068399999999</v>
      </c>
      <c r="AF59" s="12">
        <v>2.8561204500000001</v>
      </c>
      <c r="AG59" s="12">
        <v>6.9354762799999996</v>
      </c>
      <c r="AH59" s="12">
        <v>21.717934899999999</v>
      </c>
      <c r="AI59" s="12">
        <v>9.7915967199999994</v>
      </c>
      <c r="AJ59" s="12">
        <v>31.509531599999999</v>
      </c>
      <c r="AK59" s="79">
        <f t="shared" si="1"/>
        <v>9.2999991213887304E-3</v>
      </c>
      <c r="AL59" s="12">
        <v>109708.849</v>
      </c>
      <c r="AM59" s="25">
        <f>MEDIAN(0.01,0.35,0.03,0.019,0.1595)</f>
        <v>0.03</v>
      </c>
      <c r="AN59">
        <v>7</v>
      </c>
      <c r="AO59" s="53">
        <v>0.62122699999999997</v>
      </c>
      <c r="AP59" s="50">
        <v>0.76</v>
      </c>
      <c r="AQ59">
        <v>9</v>
      </c>
      <c r="AR59" t="s">
        <v>844</v>
      </c>
      <c r="AS59" t="s">
        <v>844</v>
      </c>
      <c r="AT59" s="4" t="s">
        <v>115</v>
      </c>
      <c r="AU59" s="4" t="s">
        <v>118</v>
      </c>
      <c r="AV59" s="4"/>
      <c r="AW59" s="4"/>
      <c r="AX59" s="4"/>
      <c r="AY59" s="4"/>
      <c r="AZ59" s="4"/>
      <c r="BA59" s="4"/>
    </row>
    <row r="60" spans="1:53" ht="17">
      <c r="A60" t="s">
        <v>79</v>
      </c>
      <c r="B60" t="s">
        <v>605</v>
      </c>
      <c r="C60" t="s">
        <v>253</v>
      </c>
      <c r="D60" t="s">
        <v>254</v>
      </c>
      <c r="F60" s="4">
        <v>6.99</v>
      </c>
      <c r="G60" s="4">
        <v>20.82</v>
      </c>
      <c r="H60" s="4">
        <v>2</v>
      </c>
      <c r="I60" s="38" t="b">
        <v>0</v>
      </c>
      <c r="J60" s="12" t="s">
        <v>150</v>
      </c>
      <c r="K60" s="18" t="s">
        <v>169</v>
      </c>
      <c r="L60" s="12" t="s">
        <v>42</v>
      </c>
      <c r="M60" s="23">
        <v>2.5000000000000001E-5</v>
      </c>
      <c r="N60" s="23">
        <v>2.76E-5</v>
      </c>
      <c r="O60" s="23">
        <v>4.88E-5</v>
      </c>
      <c r="P60" s="23">
        <v>4.8300000000000002E-5</v>
      </c>
      <c r="Q60" s="23">
        <v>4.8199999999999999E-5</v>
      </c>
      <c r="R60" s="12">
        <v>1.4537999999999999E-4</v>
      </c>
      <c r="S60" s="23">
        <v>5.2599999999999998E-5</v>
      </c>
      <c r="T60" s="23">
        <v>2.5999999999999998E-5</v>
      </c>
      <c r="U60" s="23">
        <v>6.3200000000000005E-5</v>
      </c>
      <c r="V60" s="12">
        <v>1.9796000000000001E-4</v>
      </c>
      <c r="W60" s="23">
        <v>8.9300000000000002E-5</v>
      </c>
      <c r="X60" s="12">
        <v>2.8720999999999998E-4</v>
      </c>
      <c r="Y60" s="12">
        <v>2.7433904500000001</v>
      </c>
      <c r="Z60" s="12">
        <v>3.0254163900000002</v>
      </c>
      <c r="AA60" s="12">
        <v>5.3573883200000001</v>
      </c>
      <c r="AB60" s="12">
        <v>5.3021022699999998</v>
      </c>
      <c r="AC60" s="12">
        <v>5.2896374599999998</v>
      </c>
      <c r="AD60" s="12">
        <v>15.949128</v>
      </c>
      <c r="AE60" s="12">
        <v>5.7688068399999999</v>
      </c>
      <c r="AF60" s="12">
        <v>2.8561204500000001</v>
      </c>
      <c r="AG60" s="12">
        <v>6.9354762799999996</v>
      </c>
      <c r="AH60" s="12">
        <v>21.717934899999999</v>
      </c>
      <c r="AI60" s="12">
        <v>9.7915967199999994</v>
      </c>
      <c r="AJ60" s="12">
        <v>31.509531599999999</v>
      </c>
      <c r="AK60" s="79">
        <f t="shared" si="1"/>
        <v>9.2999991213887304E-3</v>
      </c>
      <c r="AL60" s="12">
        <v>109708.849</v>
      </c>
      <c r="AM60" s="25">
        <f>MEDIAN(0.01,0.35,0.03,0.019,0.1595)</f>
        <v>0.03</v>
      </c>
      <c r="AN60">
        <v>7</v>
      </c>
      <c r="AO60" s="53">
        <v>0.62122699999999997</v>
      </c>
      <c r="AP60" s="50">
        <v>0.76</v>
      </c>
      <c r="AQ60">
        <v>8</v>
      </c>
      <c r="AR60" t="s">
        <v>844</v>
      </c>
      <c r="AS60" t="s">
        <v>844</v>
      </c>
      <c r="AT60" s="4" t="s">
        <v>115</v>
      </c>
      <c r="AU60" s="4" t="s">
        <v>118</v>
      </c>
      <c r="AV60" s="4"/>
      <c r="AW60" s="4"/>
      <c r="AX60" s="4"/>
      <c r="AY60" s="4"/>
      <c r="AZ60" s="4"/>
      <c r="BA60" s="4"/>
    </row>
    <row r="61" spans="1:53" ht="17">
      <c r="A61" t="s">
        <v>80</v>
      </c>
      <c r="B61" s="67" t="s">
        <v>605</v>
      </c>
      <c r="C61" t="s">
        <v>216</v>
      </c>
      <c r="D61" t="s">
        <v>217</v>
      </c>
      <c r="F61" s="4">
        <v>0.74</v>
      </c>
      <c r="G61" s="4">
        <v>15.88</v>
      </c>
      <c r="H61" s="4">
        <v>2</v>
      </c>
      <c r="I61" s="38" t="b">
        <v>0</v>
      </c>
      <c r="J61" s="12" t="s">
        <v>150</v>
      </c>
      <c r="K61" s="18" t="s">
        <v>169</v>
      </c>
      <c r="L61" s="12" t="s">
        <v>42</v>
      </c>
      <c r="M61" s="23">
        <v>2.5000000000000001E-5</v>
      </c>
      <c r="N61" s="23">
        <v>2.76E-5</v>
      </c>
      <c r="O61" s="23">
        <v>4.88E-5</v>
      </c>
      <c r="P61" s="23">
        <v>4.8300000000000002E-5</v>
      </c>
      <c r="Q61" s="23">
        <v>4.8199999999999999E-5</v>
      </c>
      <c r="R61" s="12">
        <v>1.4537999999999999E-4</v>
      </c>
      <c r="S61" s="23">
        <v>5.2599999999999998E-5</v>
      </c>
      <c r="T61" s="23">
        <v>2.5999999999999998E-5</v>
      </c>
      <c r="U61" s="23">
        <v>6.3200000000000005E-5</v>
      </c>
      <c r="V61" s="12">
        <v>1.9796000000000001E-4</v>
      </c>
      <c r="W61" s="23">
        <v>8.9300000000000002E-5</v>
      </c>
      <c r="X61" s="12">
        <v>2.8720999999999998E-4</v>
      </c>
      <c r="Y61" s="12">
        <v>2.7433904500000001</v>
      </c>
      <c r="Z61" s="12">
        <v>3.0254163900000002</v>
      </c>
      <c r="AA61" s="12">
        <v>5.3573883200000001</v>
      </c>
      <c r="AB61" s="12">
        <v>5.3021022699999998</v>
      </c>
      <c r="AC61" s="12">
        <v>5.2896374599999998</v>
      </c>
      <c r="AD61" s="12">
        <v>15.949128</v>
      </c>
      <c r="AE61" s="12">
        <v>5.7688068399999999</v>
      </c>
      <c r="AF61" s="12">
        <v>2.8561204500000001</v>
      </c>
      <c r="AG61" s="12">
        <v>6.9354762799999996</v>
      </c>
      <c r="AH61" s="12">
        <v>21.717934899999999</v>
      </c>
      <c r="AI61" s="12">
        <v>9.7915967199999994</v>
      </c>
      <c r="AJ61" s="12">
        <v>31.509531599999999</v>
      </c>
      <c r="AK61" s="79">
        <f t="shared" si="1"/>
        <v>9.2999991213887304E-3</v>
      </c>
      <c r="AL61" s="12">
        <v>109708.849</v>
      </c>
      <c r="AM61" s="25">
        <f>MEDIAN(0.01,0.35,0.03,0.019,0.1595)</f>
        <v>0.03</v>
      </c>
      <c r="AN61">
        <v>7</v>
      </c>
      <c r="AO61" s="53">
        <v>0.65849299999999999</v>
      </c>
      <c r="AP61" s="50">
        <v>0.76</v>
      </c>
      <c r="AQ61">
        <v>9</v>
      </c>
      <c r="AR61" t="s">
        <v>844</v>
      </c>
      <c r="AS61" t="s">
        <v>844</v>
      </c>
      <c r="AT61" s="4" t="s">
        <v>116</v>
      </c>
      <c r="AU61" s="4" t="s">
        <v>118</v>
      </c>
      <c r="AV61" s="4"/>
      <c r="AW61" s="4"/>
      <c r="AX61" s="4"/>
      <c r="AY61" s="4"/>
      <c r="AZ61" s="4"/>
      <c r="BA61" s="4"/>
    </row>
    <row r="62" spans="1:53" ht="68">
      <c r="A62" t="s">
        <v>25</v>
      </c>
      <c r="B62" s="39" t="s">
        <v>488</v>
      </c>
      <c r="C62" t="s">
        <v>306</v>
      </c>
      <c r="D62" t="s">
        <v>307</v>
      </c>
      <c r="F62" s="5" t="s">
        <v>107</v>
      </c>
      <c r="G62" s="5" t="s">
        <v>107</v>
      </c>
      <c r="H62" s="5">
        <v>1</v>
      </c>
      <c r="I62" s="38" t="b">
        <v>1</v>
      </c>
      <c r="J62" s="12" t="s">
        <v>150</v>
      </c>
      <c r="K62" s="18" t="s">
        <v>158</v>
      </c>
      <c r="L62" s="12" t="s">
        <v>25</v>
      </c>
      <c r="M62" s="23">
        <v>2.4199999999999999E-5</v>
      </c>
      <c r="N62" s="23">
        <v>2.83E-5</v>
      </c>
      <c r="O62" s="23">
        <v>2.9799999999999999E-5</v>
      </c>
      <c r="P62" s="23">
        <v>2.4199999999999999E-5</v>
      </c>
      <c r="Q62" s="23">
        <v>1.9599999999999999E-5</v>
      </c>
      <c r="R62" s="23">
        <v>7.3700000000000002E-5</v>
      </c>
      <c r="S62" s="23">
        <v>5.2500000000000002E-5</v>
      </c>
      <c r="T62" s="23">
        <v>2.16E-5</v>
      </c>
      <c r="U62" s="23">
        <v>6.7399999999999998E-5</v>
      </c>
      <c r="V62" s="12">
        <v>1.2611999999999999E-4</v>
      </c>
      <c r="W62" s="23">
        <v>8.8999999999999995E-5</v>
      </c>
      <c r="X62" s="12">
        <v>2.1511999999999999E-4</v>
      </c>
      <c r="Y62" s="12">
        <v>0.5668301</v>
      </c>
      <c r="Z62" s="12">
        <v>0.66427517999999997</v>
      </c>
      <c r="AA62" s="12">
        <v>0.69933036000000004</v>
      </c>
      <c r="AB62" s="12">
        <v>0.56813820999999998</v>
      </c>
      <c r="AC62" s="12">
        <v>0.4610959</v>
      </c>
      <c r="AD62" s="12">
        <v>1.72856447</v>
      </c>
      <c r="AE62" s="12">
        <v>1.2311052899999999</v>
      </c>
      <c r="AF62" s="12">
        <v>0.50646977000000004</v>
      </c>
      <c r="AG62" s="12">
        <v>1.5819344500000001</v>
      </c>
      <c r="AH62" s="12">
        <v>2.9596697600000001</v>
      </c>
      <c r="AI62" s="12">
        <v>2.0884042300000001</v>
      </c>
      <c r="AJ62" s="12">
        <v>5.0480739799999998</v>
      </c>
      <c r="AK62" s="79">
        <f t="shared" si="1"/>
        <v>9.688839394416637E-4</v>
      </c>
      <c r="AL62" s="12">
        <v>23466.490099999999</v>
      </c>
      <c r="AM62" s="25">
        <v>7.9000000000000001E-2</v>
      </c>
      <c r="AN62">
        <v>8</v>
      </c>
      <c r="AO62" s="53">
        <v>8.3516999999999994E-2</v>
      </c>
      <c r="AP62" s="50">
        <v>0.39</v>
      </c>
      <c r="AQ62">
        <v>6</v>
      </c>
      <c r="AR62" t="s">
        <v>845</v>
      </c>
      <c r="AS62" t="s">
        <v>843</v>
      </c>
      <c r="AT62" s="4" t="s">
        <v>116</v>
      </c>
      <c r="AU62" s="4" t="s">
        <v>120</v>
      </c>
      <c r="AV62" s="4"/>
      <c r="AW62" s="4"/>
      <c r="AX62" s="4"/>
      <c r="AY62" s="4"/>
      <c r="AZ62" s="4" t="s">
        <v>395</v>
      </c>
      <c r="BA62" s="4"/>
    </row>
    <row r="63" spans="1:53" ht="48">
      <c r="A63" t="s">
        <v>17</v>
      </c>
      <c r="B63" s="66" t="s">
        <v>500</v>
      </c>
      <c r="C63" t="s">
        <v>183</v>
      </c>
      <c r="D63" t="s">
        <v>184</v>
      </c>
      <c r="F63" s="3">
        <v>0</v>
      </c>
      <c r="G63" s="3">
        <v>59.34</v>
      </c>
      <c r="H63" s="3">
        <v>3</v>
      </c>
      <c r="I63" s="38" t="b">
        <v>0</v>
      </c>
      <c r="J63" s="12" t="s">
        <v>150</v>
      </c>
      <c r="K63" s="18" t="s">
        <v>169</v>
      </c>
      <c r="L63" s="12" t="s">
        <v>17</v>
      </c>
      <c r="M63" s="23">
        <v>1.5500000000000001E-5</v>
      </c>
      <c r="N63" s="23">
        <v>1.7200000000000001E-5</v>
      </c>
      <c r="O63" s="23">
        <v>2.1100000000000001E-5</v>
      </c>
      <c r="P63" s="23">
        <v>2.0000000000000002E-5</v>
      </c>
      <c r="Q63" s="23">
        <v>1.8899999999999999E-5</v>
      </c>
      <c r="R63" s="23">
        <v>5.9899999999999999E-5</v>
      </c>
      <c r="S63" s="23">
        <v>3.26E-5</v>
      </c>
      <c r="T63" s="23">
        <v>1.4100000000000001E-5</v>
      </c>
      <c r="U63" s="23">
        <v>4.18E-5</v>
      </c>
      <c r="V63" s="23">
        <v>9.2499999999999999E-5</v>
      </c>
      <c r="W63" s="23">
        <v>5.5899999999999997E-5</v>
      </c>
      <c r="X63" s="12">
        <v>1.4846E-4</v>
      </c>
      <c r="Y63" s="12">
        <v>0.34530475999999999</v>
      </c>
      <c r="Z63" s="12">
        <v>0.38375134</v>
      </c>
      <c r="AA63" s="12">
        <v>0.47046191999999998</v>
      </c>
      <c r="AB63" s="12">
        <v>0.44646806999999999</v>
      </c>
      <c r="AC63" s="12">
        <v>0.42169997999999997</v>
      </c>
      <c r="AD63" s="12">
        <v>1.33862996</v>
      </c>
      <c r="AE63" s="12">
        <v>0.72905609999999998</v>
      </c>
      <c r="AF63" s="12">
        <v>0.31537823999999998</v>
      </c>
      <c r="AG63" s="12">
        <v>0.93420932999999995</v>
      </c>
      <c r="AH63" s="12">
        <v>2.0676860600000002</v>
      </c>
      <c r="AI63" s="12">
        <v>1.2495875700000001</v>
      </c>
      <c r="AJ63" s="12">
        <v>3.3172736299999999</v>
      </c>
      <c r="AK63" s="79">
        <f t="shared" si="1"/>
        <v>4.2395942017006444E-4</v>
      </c>
      <c r="AL63" s="12">
        <v>22345.130499999999</v>
      </c>
      <c r="AM63" s="25">
        <v>3.7999999999999999E-2</v>
      </c>
      <c r="AN63">
        <v>6.33</v>
      </c>
      <c r="AO63" s="53">
        <v>0.19392200000000001</v>
      </c>
      <c r="AP63" s="50">
        <v>0.39</v>
      </c>
      <c r="AQ63">
        <v>6</v>
      </c>
      <c r="AR63" t="s">
        <v>843</v>
      </c>
      <c r="AS63" t="s">
        <v>843</v>
      </c>
      <c r="AT63" s="1" t="s">
        <v>114</v>
      </c>
      <c r="AU63" s="1" t="s">
        <v>121</v>
      </c>
      <c r="AV63" s="1"/>
      <c r="AW63" s="1"/>
      <c r="AX63" s="1"/>
      <c r="AY63" s="1"/>
      <c r="AZ63" s="1"/>
      <c r="BA63" s="1"/>
    </row>
    <row r="64" spans="1:53" ht="51">
      <c r="A64" t="s">
        <v>101</v>
      </c>
      <c r="B64" s="39" t="s">
        <v>458</v>
      </c>
      <c r="C64" t="s">
        <v>210</v>
      </c>
      <c r="D64" t="s">
        <v>211</v>
      </c>
      <c r="F64" s="5">
        <v>0.42</v>
      </c>
      <c r="G64" s="5">
        <v>0.83</v>
      </c>
      <c r="H64" s="5">
        <v>1</v>
      </c>
      <c r="I64" s="38" t="b">
        <v>0</v>
      </c>
      <c r="J64" s="12" t="s">
        <v>152</v>
      </c>
      <c r="K64" s="18" t="s">
        <v>166</v>
      </c>
      <c r="L64" t="s">
        <v>107</v>
      </c>
      <c r="M64" t="s">
        <v>107</v>
      </c>
      <c r="N64" t="s">
        <v>107</v>
      </c>
      <c r="O64" t="s">
        <v>107</v>
      </c>
      <c r="P64" t="s">
        <v>107</v>
      </c>
      <c r="Q64" t="s">
        <v>107</v>
      </c>
      <c r="R64" t="s">
        <v>107</v>
      </c>
      <c r="S64" t="s">
        <v>107</v>
      </c>
      <c r="T64" t="s">
        <v>107</v>
      </c>
      <c r="U64" t="s">
        <v>107</v>
      </c>
      <c r="V64" t="s">
        <v>107</v>
      </c>
      <c r="W64" t="s">
        <v>107</v>
      </c>
      <c r="X64" t="s">
        <v>107</v>
      </c>
      <c r="Y64" t="s">
        <v>107</v>
      </c>
      <c r="Z64" t="s">
        <v>107</v>
      </c>
      <c r="AA64" t="s">
        <v>107</v>
      </c>
      <c r="AB64" t="s">
        <v>107</v>
      </c>
      <c r="AC64" t="s">
        <v>107</v>
      </c>
      <c r="AD64" t="s">
        <v>107</v>
      </c>
      <c r="AE64" t="s">
        <v>107</v>
      </c>
      <c r="AF64" t="s">
        <v>107</v>
      </c>
      <c r="AG64" t="s">
        <v>107</v>
      </c>
      <c r="AH64" t="s">
        <v>107</v>
      </c>
      <c r="AI64" t="s">
        <v>107</v>
      </c>
      <c r="AJ64" t="s">
        <v>107</v>
      </c>
      <c r="AK64" s="79" t="e">
        <f t="shared" si="1"/>
        <v>#VALUE!</v>
      </c>
      <c r="AL64" t="s">
        <v>107</v>
      </c>
      <c r="AM64" s="25">
        <f>MEDIAN(0.001,0,0.005)</f>
        <v>1E-3</v>
      </c>
      <c r="AN64">
        <v>3</v>
      </c>
      <c r="AO64" s="53">
        <v>0.464667</v>
      </c>
      <c r="AP64" s="59">
        <v>0.68</v>
      </c>
      <c r="AQ64">
        <v>8</v>
      </c>
      <c r="AR64" t="s">
        <v>843</v>
      </c>
      <c r="AS64" t="s">
        <v>844</v>
      </c>
      <c r="AT64" s="4" t="s">
        <v>115</v>
      </c>
      <c r="AU64" s="4" t="s">
        <v>118</v>
      </c>
      <c r="AV64" s="4"/>
      <c r="AW64" s="4"/>
      <c r="AX64" s="4"/>
      <c r="AY64" s="4"/>
      <c r="AZ64" s="4"/>
      <c r="BA64" s="4"/>
    </row>
    <row r="65" spans="1:53" ht="51">
      <c r="A65" t="s">
        <v>102</v>
      </c>
      <c r="B65" s="39" t="s">
        <v>458</v>
      </c>
      <c r="C65" t="s">
        <v>308</v>
      </c>
      <c r="D65" t="s">
        <v>309</v>
      </c>
      <c r="F65" s="5" t="s">
        <v>107</v>
      </c>
      <c r="G65" s="5" t="s">
        <v>107</v>
      </c>
      <c r="H65" s="5">
        <v>1</v>
      </c>
      <c r="I65" s="38" t="b">
        <v>0</v>
      </c>
      <c r="J65" s="12" t="s">
        <v>152</v>
      </c>
      <c r="K65" s="18" t="s">
        <v>166</v>
      </c>
      <c r="L65" t="s">
        <v>107</v>
      </c>
      <c r="M65" t="s">
        <v>107</v>
      </c>
      <c r="N65" t="s">
        <v>107</v>
      </c>
      <c r="O65" t="s">
        <v>107</v>
      </c>
      <c r="P65" t="s">
        <v>107</v>
      </c>
      <c r="Q65" t="s">
        <v>107</v>
      </c>
      <c r="R65" t="s">
        <v>107</v>
      </c>
      <c r="S65" t="s">
        <v>107</v>
      </c>
      <c r="T65" t="s">
        <v>107</v>
      </c>
      <c r="U65" t="s">
        <v>107</v>
      </c>
      <c r="V65" t="s">
        <v>107</v>
      </c>
      <c r="W65" t="s">
        <v>107</v>
      </c>
      <c r="X65" t="s">
        <v>107</v>
      </c>
      <c r="Y65" t="s">
        <v>107</v>
      </c>
      <c r="Z65" t="s">
        <v>107</v>
      </c>
      <c r="AA65" t="s">
        <v>107</v>
      </c>
      <c r="AB65" t="s">
        <v>107</v>
      </c>
      <c r="AC65" t="s">
        <v>107</v>
      </c>
      <c r="AD65" t="s">
        <v>107</v>
      </c>
      <c r="AE65" t="s">
        <v>107</v>
      </c>
      <c r="AF65" t="s">
        <v>107</v>
      </c>
      <c r="AG65" t="s">
        <v>107</v>
      </c>
      <c r="AH65" t="s">
        <v>107</v>
      </c>
      <c r="AI65" t="s">
        <v>107</v>
      </c>
      <c r="AJ65" t="s">
        <v>107</v>
      </c>
      <c r="AK65" s="79" t="e">
        <f t="shared" si="1"/>
        <v>#VALUE!</v>
      </c>
      <c r="AL65" t="s">
        <v>107</v>
      </c>
      <c r="AM65" s="26">
        <f>MEDIAN(0.03,0.005,0.0315)</f>
        <v>0.03</v>
      </c>
      <c r="AN65">
        <v>3</v>
      </c>
      <c r="AO65" s="53">
        <v>0.64600000000000002</v>
      </c>
      <c r="AP65" s="50">
        <v>0.68</v>
      </c>
      <c r="AQ65">
        <v>7</v>
      </c>
      <c r="AR65" t="s">
        <v>843</v>
      </c>
      <c r="AS65" t="s">
        <v>844</v>
      </c>
      <c r="AT65" s="4" t="s">
        <v>115</v>
      </c>
      <c r="AU65" s="4" t="s">
        <v>118</v>
      </c>
      <c r="AV65" s="4"/>
      <c r="AW65" s="4"/>
      <c r="AX65" s="4"/>
      <c r="AY65" s="4"/>
      <c r="AZ65" s="4"/>
      <c r="BA65" s="4"/>
    </row>
    <row r="66" spans="1:53" ht="17">
      <c r="A66" t="s">
        <v>52</v>
      </c>
      <c r="B66" s="67" t="s">
        <v>605</v>
      </c>
      <c r="C66" t="s">
        <v>224</v>
      </c>
      <c r="D66" t="s">
        <v>225</v>
      </c>
      <c r="F66" s="4">
        <v>1.21</v>
      </c>
      <c r="G66" s="4">
        <v>40.85</v>
      </c>
      <c r="H66" s="4">
        <v>2</v>
      </c>
      <c r="I66" s="38" t="b">
        <v>0</v>
      </c>
      <c r="J66" s="12" t="s">
        <v>150</v>
      </c>
      <c r="K66" s="18" t="s">
        <v>169</v>
      </c>
      <c r="L66" t="s">
        <v>107</v>
      </c>
      <c r="M66" t="s">
        <v>107</v>
      </c>
      <c r="N66" t="s">
        <v>107</v>
      </c>
      <c r="O66" t="s">
        <v>107</v>
      </c>
      <c r="P66" t="s">
        <v>107</v>
      </c>
      <c r="Q66" t="s">
        <v>107</v>
      </c>
      <c r="R66" t="s">
        <v>107</v>
      </c>
      <c r="S66" t="s">
        <v>107</v>
      </c>
      <c r="T66" t="s">
        <v>107</v>
      </c>
      <c r="U66" t="s">
        <v>107</v>
      </c>
      <c r="V66" t="s">
        <v>107</v>
      </c>
      <c r="W66" t="s">
        <v>107</v>
      </c>
      <c r="X66" t="s">
        <v>107</v>
      </c>
      <c r="Y66" t="s">
        <v>107</v>
      </c>
      <c r="Z66" t="s">
        <v>107</v>
      </c>
      <c r="AA66" t="s">
        <v>107</v>
      </c>
      <c r="AB66" t="s">
        <v>107</v>
      </c>
      <c r="AC66" t="s">
        <v>107</v>
      </c>
      <c r="AD66" t="s">
        <v>107</v>
      </c>
      <c r="AE66" t="s">
        <v>107</v>
      </c>
      <c r="AF66" t="s">
        <v>107</v>
      </c>
      <c r="AG66" t="s">
        <v>107</v>
      </c>
      <c r="AH66" t="s">
        <v>107</v>
      </c>
      <c r="AI66" t="s">
        <v>107</v>
      </c>
      <c r="AJ66" t="s">
        <v>107</v>
      </c>
      <c r="AK66" s="79" t="e">
        <f t="shared" ref="AK66:AK97" si="2">(AJ66-MIN($AJ$2:$AJ$32))/(MAX($AJ$2:$AJ$32)-MIN($AJ$2:$AJ$32))</f>
        <v>#VALUE!</v>
      </c>
      <c r="AL66" t="s">
        <v>107</v>
      </c>
      <c r="AM66" s="25">
        <f>MEDIAN(0.18,0.42)</f>
        <v>0.3</v>
      </c>
      <c r="AN66">
        <v>7</v>
      </c>
      <c r="AO66" s="42">
        <v>0.41783300000000001</v>
      </c>
      <c r="AP66" s="50">
        <v>0.55000000000000004</v>
      </c>
      <c r="AQ66">
        <v>9</v>
      </c>
      <c r="AR66" t="s">
        <v>844</v>
      </c>
      <c r="AS66" t="s">
        <v>844</v>
      </c>
      <c r="AT66" s="4" t="s">
        <v>115</v>
      </c>
      <c r="AU66" s="4" t="s">
        <v>122</v>
      </c>
      <c r="AV66" s="4"/>
      <c r="AW66" s="4"/>
      <c r="AX66" s="4"/>
      <c r="AY66" s="4"/>
      <c r="AZ66" s="4" t="s">
        <v>395</v>
      </c>
      <c r="BA66" s="4"/>
    </row>
    <row r="67" spans="1:53" ht="17">
      <c r="A67" t="s">
        <v>91</v>
      </c>
      <c r="B67" s="67" t="s">
        <v>605</v>
      </c>
      <c r="C67" t="s">
        <v>222</v>
      </c>
      <c r="D67" t="s">
        <v>223</v>
      </c>
      <c r="F67" s="4">
        <v>1.06</v>
      </c>
      <c r="G67" s="4">
        <v>1.06</v>
      </c>
      <c r="H67" s="4">
        <v>2</v>
      </c>
      <c r="I67" s="38" t="b">
        <v>0</v>
      </c>
      <c r="J67" s="12" t="s">
        <v>150</v>
      </c>
      <c r="K67" s="18" t="s">
        <v>169</v>
      </c>
      <c r="L67" t="s">
        <v>107</v>
      </c>
      <c r="M67" t="s">
        <v>107</v>
      </c>
      <c r="N67" t="s">
        <v>107</v>
      </c>
      <c r="O67" t="s">
        <v>107</v>
      </c>
      <c r="P67" t="s">
        <v>107</v>
      </c>
      <c r="Q67" t="s">
        <v>107</v>
      </c>
      <c r="R67" t="s">
        <v>107</v>
      </c>
      <c r="S67" t="s">
        <v>107</v>
      </c>
      <c r="T67" t="s">
        <v>107</v>
      </c>
      <c r="U67" t="s">
        <v>107</v>
      </c>
      <c r="V67" t="s">
        <v>107</v>
      </c>
      <c r="W67" t="s">
        <v>107</v>
      </c>
      <c r="X67" t="s">
        <v>107</v>
      </c>
      <c r="Y67" t="s">
        <v>107</v>
      </c>
      <c r="Z67" t="s">
        <v>107</v>
      </c>
      <c r="AA67" t="s">
        <v>107</v>
      </c>
      <c r="AB67" t="s">
        <v>107</v>
      </c>
      <c r="AC67" t="s">
        <v>107</v>
      </c>
      <c r="AD67" t="s">
        <v>107</v>
      </c>
      <c r="AE67" t="s">
        <v>107</v>
      </c>
      <c r="AF67" t="s">
        <v>107</v>
      </c>
      <c r="AG67" t="s">
        <v>107</v>
      </c>
      <c r="AH67" t="s">
        <v>107</v>
      </c>
      <c r="AI67" t="s">
        <v>107</v>
      </c>
      <c r="AJ67" t="s">
        <v>107</v>
      </c>
      <c r="AK67" s="79" t="e">
        <f t="shared" si="2"/>
        <v>#VALUE!</v>
      </c>
      <c r="AL67" t="s">
        <v>107</v>
      </c>
      <c r="AM67" s="25">
        <f>MEDIAN(0.02,0.347,0.273)</f>
        <v>0.27300000000000002</v>
      </c>
      <c r="AN67">
        <v>7</v>
      </c>
      <c r="AO67" s="53">
        <v>0.72180999999999995</v>
      </c>
      <c r="AP67" s="50">
        <v>0.76</v>
      </c>
      <c r="AQ67">
        <v>9</v>
      </c>
      <c r="AR67" t="s">
        <v>844</v>
      </c>
      <c r="AS67" t="s">
        <v>844</v>
      </c>
      <c r="AT67" s="4" t="s">
        <v>115</v>
      </c>
      <c r="AU67" s="4" t="s">
        <v>121</v>
      </c>
      <c r="AV67" s="4"/>
      <c r="AW67" s="4"/>
      <c r="AX67" s="4"/>
      <c r="AY67" s="4"/>
      <c r="AZ67" s="4"/>
      <c r="BA67" s="4"/>
    </row>
    <row r="68" spans="1:53" ht="17">
      <c r="A68" t="s">
        <v>53</v>
      </c>
      <c r="B68" s="68" t="s">
        <v>605</v>
      </c>
      <c r="C68" t="s">
        <v>324</v>
      </c>
      <c r="D68" t="s">
        <v>325</v>
      </c>
      <c r="F68" s="5" t="s">
        <v>107</v>
      </c>
      <c r="G68" s="5" t="s">
        <v>107</v>
      </c>
      <c r="H68" s="5">
        <v>1</v>
      </c>
      <c r="I68" s="38" t="b">
        <v>0</v>
      </c>
      <c r="J68" s="12" t="s">
        <v>152</v>
      </c>
      <c r="K68" s="18" t="s">
        <v>161</v>
      </c>
      <c r="L68" t="s">
        <v>107</v>
      </c>
      <c r="M68" t="s">
        <v>107</v>
      </c>
      <c r="N68" t="s">
        <v>107</v>
      </c>
      <c r="O68" t="s">
        <v>107</v>
      </c>
      <c r="P68" t="s">
        <v>107</v>
      </c>
      <c r="Q68" t="s">
        <v>107</v>
      </c>
      <c r="R68" t="s">
        <v>107</v>
      </c>
      <c r="S68" t="s">
        <v>107</v>
      </c>
      <c r="T68" t="s">
        <v>107</v>
      </c>
      <c r="U68" t="s">
        <v>107</v>
      </c>
      <c r="V68" t="s">
        <v>107</v>
      </c>
      <c r="W68" t="s">
        <v>107</v>
      </c>
      <c r="X68" t="s">
        <v>107</v>
      </c>
      <c r="Y68" t="s">
        <v>107</v>
      </c>
      <c r="Z68" t="s">
        <v>107</v>
      </c>
      <c r="AA68" t="s">
        <v>107</v>
      </c>
      <c r="AB68" t="s">
        <v>107</v>
      </c>
      <c r="AC68" t="s">
        <v>107</v>
      </c>
      <c r="AD68" t="s">
        <v>107</v>
      </c>
      <c r="AE68" t="s">
        <v>107</v>
      </c>
      <c r="AF68" t="s">
        <v>107</v>
      </c>
      <c r="AG68" t="s">
        <v>107</v>
      </c>
      <c r="AH68" t="s">
        <v>107</v>
      </c>
      <c r="AI68" t="s">
        <v>107</v>
      </c>
      <c r="AJ68" t="s">
        <v>107</v>
      </c>
      <c r="AK68" s="79" t="e">
        <f t="shared" si="2"/>
        <v>#VALUE!</v>
      </c>
      <c r="AL68" t="s">
        <v>107</v>
      </c>
      <c r="AM68" s="25">
        <f>MEDIAN(0.02,0.347,0.273)</f>
        <v>0.27300000000000002</v>
      </c>
      <c r="AN68">
        <v>8</v>
      </c>
      <c r="AO68" s="53">
        <v>0.28983300000000001</v>
      </c>
      <c r="AP68" s="50">
        <v>0.37</v>
      </c>
      <c r="AQ68">
        <v>5</v>
      </c>
      <c r="AR68" t="s">
        <v>844</v>
      </c>
      <c r="AS68" t="s">
        <v>844</v>
      </c>
      <c r="AT68" s="4" t="s">
        <v>115</v>
      </c>
      <c r="AU68" s="4" t="s">
        <v>122</v>
      </c>
      <c r="AV68" s="4"/>
      <c r="AW68" s="4"/>
      <c r="AX68" s="4"/>
      <c r="AY68" s="4"/>
      <c r="AZ68" s="4"/>
      <c r="BA68" s="4"/>
    </row>
    <row r="69" spans="1:53" ht="17">
      <c r="A69" t="s">
        <v>89</v>
      </c>
      <c r="B69" s="68" t="s">
        <v>605</v>
      </c>
      <c r="C69" t="s">
        <v>202</v>
      </c>
      <c r="D69" t="s">
        <v>203</v>
      </c>
      <c r="F69" s="5">
        <v>0.23</v>
      </c>
      <c r="G69" s="5">
        <v>1.07</v>
      </c>
      <c r="H69" s="5">
        <v>1</v>
      </c>
      <c r="I69" s="38" t="b">
        <v>0</v>
      </c>
      <c r="J69" s="12" t="s">
        <v>152</v>
      </c>
      <c r="K69" s="18" t="s">
        <v>161</v>
      </c>
      <c r="L69" t="s">
        <v>107</v>
      </c>
      <c r="M69" t="s">
        <v>107</v>
      </c>
      <c r="N69" t="s">
        <v>107</v>
      </c>
      <c r="O69" t="s">
        <v>107</v>
      </c>
      <c r="P69" t="s">
        <v>107</v>
      </c>
      <c r="Q69" t="s">
        <v>107</v>
      </c>
      <c r="R69" t="s">
        <v>107</v>
      </c>
      <c r="S69" t="s">
        <v>107</v>
      </c>
      <c r="T69" t="s">
        <v>107</v>
      </c>
      <c r="U69" t="s">
        <v>107</v>
      </c>
      <c r="V69" t="s">
        <v>107</v>
      </c>
      <c r="W69" t="s">
        <v>107</v>
      </c>
      <c r="X69" t="s">
        <v>107</v>
      </c>
      <c r="Y69" t="s">
        <v>107</v>
      </c>
      <c r="Z69" t="s">
        <v>107</v>
      </c>
      <c r="AA69" t="s">
        <v>107</v>
      </c>
      <c r="AB69" t="s">
        <v>107</v>
      </c>
      <c r="AC69" t="s">
        <v>107</v>
      </c>
      <c r="AD69" t="s">
        <v>107</v>
      </c>
      <c r="AE69" t="s">
        <v>107</v>
      </c>
      <c r="AF69" t="s">
        <v>107</v>
      </c>
      <c r="AG69" t="s">
        <v>107</v>
      </c>
      <c r="AH69" t="s">
        <v>107</v>
      </c>
      <c r="AI69" t="s">
        <v>107</v>
      </c>
      <c r="AJ69" t="s">
        <v>107</v>
      </c>
      <c r="AK69" s="79" t="e">
        <f t="shared" si="2"/>
        <v>#VALUE!</v>
      </c>
      <c r="AL69" t="s">
        <v>107</v>
      </c>
      <c r="AM69" s="25">
        <f>MEDIAN(0.02,0.347,0.273)</f>
        <v>0.27300000000000002</v>
      </c>
      <c r="AN69">
        <v>8</v>
      </c>
      <c r="AO69" s="53">
        <v>0.28983300000000001</v>
      </c>
      <c r="AP69" s="50">
        <v>0.37</v>
      </c>
      <c r="AQ69">
        <v>5</v>
      </c>
      <c r="AR69" t="s">
        <v>844</v>
      </c>
      <c r="AS69" t="s">
        <v>844</v>
      </c>
      <c r="AT69" s="4" t="s">
        <v>115</v>
      </c>
      <c r="AU69" s="4" t="s">
        <v>120</v>
      </c>
      <c r="AV69" s="4"/>
      <c r="AW69" s="4"/>
      <c r="AX69" s="4"/>
      <c r="AY69" s="4"/>
      <c r="AZ69" s="4"/>
      <c r="BA69" s="4"/>
    </row>
    <row r="70" spans="1:53" ht="17">
      <c r="A70" t="s">
        <v>92</v>
      </c>
      <c r="B70" s="12" t="s">
        <v>605</v>
      </c>
      <c r="C70" t="s">
        <v>198</v>
      </c>
      <c r="D70" t="s">
        <v>199</v>
      </c>
      <c r="F70" s="5">
        <v>0.16</v>
      </c>
      <c r="G70" s="5">
        <v>1.61</v>
      </c>
      <c r="H70" s="5">
        <v>1</v>
      </c>
      <c r="I70" s="38" t="b">
        <v>0</v>
      </c>
      <c r="J70" s="12" t="s">
        <v>152</v>
      </c>
      <c r="K70" s="18" t="s">
        <v>161</v>
      </c>
      <c r="L70" t="s">
        <v>107</v>
      </c>
      <c r="M70" t="s">
        <v>107</v>
      </c>
      <c r="N70" t="s">
        <v>107</v>
      </c>
      <c r="O70" t="s">
        <v>107</v>
      </c>
      <c r="P70" t="s">
        <v>107</v>
      </c>
      <c r="Q70" t="s">
        <v>107</v>
      </c>
      <c r="R70" t="s">
        <v>107</v>
      </c>
      <c r="S70" t="s">
        <v>107</v>
      </c>
      <c r="T70" t="s">
        <v>107</v>
      </c>
      <c r="U70" t="s">
        <v>107</v>
      </c>
      <c r="V70" t="s">
        <v>107</v>
      </c>
      <c r="W70" t="s">
        <v>107</v>
      </c>
      <c r="X70" t="s">
        <v>107</v>
      </c>
      <c r="Y70" t="s">
        <v>107</v>
      </c>
      <c r="Z70" t="s">
        <v>107</v>
      </c>
      <c r="AA70" t="s">
        <v>107</v>
      </c>
      <c r="AB70" t="s">
        <v>107</v>
      </c>
      <c r="AC70" t="s">
        <v>107</v>
      </c>
      <c r="AD70" t="s">
        <v>107</v>
      </c>
      <c r="AE70" t="s">
        <v>107</v>
      </c>
      <c r="AF70" t="s">
        <v>107</v>
      </c>
      <c r="AG70" t="s">
        <v>107</v>
      </c>
      <c r="AH70" t="s">
        <v>107</v>
      </c>
      <c r="AI70" t="s">
        <v>107</v>
      </c>
      <c r="AJ70" t="s">
        <v>107</v>
      </c>
      <c r="AK70" s="79" t="e">
        <f t="shared" si="2"/>
        <v>#VALUE!</v>
      </c>
      <c r="AL70" t="s">
        <v>107</v>
      </c>
      <c r="AM70" s="25">
        <f>MEDIAN(0.04,0.1,0.02)</f>
        <v>0.04</v>
      </c>
      <c r="AN70">
        <v>6.67</v>
      </c>
      <c r="AO70" s="53">
        <v>0.33800000000000002</v>
      </c>
      <c r="AP70" s="50">
        <v>0.39</v>
      </c>
      <c r="AQ70">
        <v>9</v>
      </c>
      <c r="AR70" t="s">
        <v>844</v>
      </c>
      <c r="AS70" t="s">
        <v>844</v>
      </c>
      <c r="AT70" s="1" t="s">
        <v>114</v>
      </c>
      <c r="AU70" s="1" t="s">
        <v>118</v>
      </c>
      <c r="AV70" s="1"/>
      <c r="AW70" s="1"/>
      <c r="AX70" s="1"/>
      <c r="AY70" s="1"/>
      <c r="AZ70" s="1"/>
      <c r="BA70" s="1"/>
    </row>
    <row r="71" spans="1:53" ht="17">
      <c r="A71" t="s">
        <v>98</v>
      </c>
      <c r="B71" s="67" t="s">
        <v>605</v>
      </c>
      <c r="C71" t="s">
        <v>304</v>
      </c>
      <c r="D71" t="s">
        <v>305</v>
      </c>
      <c r="F71" s="5" t="s">
        <v>107</v>
      </c>
      <c r="G71" s="5" t="s">
        <v>107</v>
      </c>
      <c r="H71" s="5">
        <v>1</v>
      </c>
      <c r="I71" s="38" t="b">
        <v>0</v>
      </c>
      <c r="J71" s="12" t="s">
        <v>152</v>
      </c>
      <c r="K71" s="18" t="s">
        <v>164</v>
      </c>
      <c r="L71" t="s">
        <v>107</v>
      </c>
      <c r="M71" t="s">
        <v>107</v>
      </c>
      <c r="N71" t="s">
        <v>107</v>
      </c>
      <c r="O71" t="s">
        <v>107</v>
      </c>
      <c r="P71" t="s">
        <v>107</v>
      </c>
      <c r="Q71" t="s">
        <v>107</v>
      </c>
      <c r="R71" t="s">
        <v>107</v>
      </c>
      <c r="S71" t="s">
        <v>107</v>
      </c>
      <c r="T71" t="s">
        <v>107</v>
      </c>
      <c r="U71" t="s">
        <v>107</v>
      </c>
      <c r="V71" t="s">
        <v>107</v>
      </c>
      <c r="W71" t="s">
        <v>107</v>
      </c>
      <c r="X71" t="s">
        <v>107</v>
      </c>
      <c r="Y71" t="s">
        <v>107</v>
      </c>
      <c r="Z71" t="s">
        <v>107</v>
      </c>
      <c r="AA71" t="s">
        <v>107</v>
      </c>
      <c r="AB71" t="s">
        <v>107</v>
      </c>
      <c r="AC71" t="s">
        <v>107</v>
      </c>
      <c r="AD71" t="s">
        <v>107</v>
      </c>
      <c r="AE71" t="s">
        <v>107</v>
      </c>
      <c r="AF71" t="s">
        <v>107</v>
      </c>
      <c r="AG71" t="s">
        <v>107</v>
      </c>
      <c r="AH71" t="s">
        <v>107</v>
      </c>
      <c r="AI71" t="s">
        <v>107</v>
      </c>
      <c r="AJ71" t="s">
        <v>107</v>
      </c>
      <c r="AK71" s="79" t="e">
        <f t="shared" si="2"/>
        <v>#VALUE!</v>
      </c>
      <c r="AL71" t="s">
        <v>107</v>
      </c>
      <c r="AM71" s="25">
        <f>MEDIAN(0.02,0.347,0.273)</f>
        <v>0.27300000000000002</v>
      </c>
      <c r="AN71">
        <v>5.67</v>
      </c>
      <c r="AO71" s="53">
        <v>0.59517699999999996</v>
      </c>
      <c r="AP71" s="50">
        <v>0.76</v>
      </c>
      <c r="AQ71">
        <v>9</v>
      </c>
      <c r="AR71" t="s">
        <v>844</v>
      </c>
      <c r="AS71" t="s">
        <v>844</v>
      </c>
      <c r="AT71" s="1" t="s">
        <v>114</v>
      </c>
      <c r="AU71" s="1" t="s">
        <v>118</v>
      </c>
      <c r="AV71" s="1"/>
      <c r="AW71" s="1"/>
      <c r="AX71" s="1"/>
      <c r="AY71" s="1"/>
      <c r="AZ71" s="1"/>
      <c r="BA71" s="1"/>
    </row>
    <row r="72" spans="1:53" ht="32">
      <c r="A72" t="s">
        <v>90</v>
      </c>
      <c r="B72" s="66" t="s">
        <v>488</v>
      </c>
      <c r="C72" t="s">
        <v>268</v>
      </c>
      <c r="D72" t="s">
        <v>269</v>
      </c>
      <c r="F72" s="4">
        <v>12</v>
      </c>
      <c r="G72" s="4">
        <v>12</v>
      </c>
      <c r="H72" s="4">
        <v>2</v>
      </c>
      <c r="I72" s="38" t="b">
        <v>0</v>
      </c>
      <c r="J72" s="12" t="s">
        <v>150</v>
      </c>
      <c r="K72" s="18" t="s">
        <v>169</v>
      </c>
      <c r="L72" t="s">
        <v>107</v>
      </c>
      <c r="M72" t="s">
        <v>107</v>
      </c>
      <c r="N72" t="s">
        <v>107</v>
      </c>
      <c r="O72" t="s">
        <v>107</v>
      </c>
      <c r="P72" t="s">
        <v>107</v>
      </c>
      <c r="Q72" t="s">
        <v>107</v>
      </c>
      <c r="R72" t="s">
        <v>107</v>
      </c>
      <c r="S72" t="s">
        <v>107</v>
      </c>
      <c r="T72" t="s">
        <v>107</v>
      </c>
      <c r="U72" t="s">
        <v>107</v>
      </c>
      <c r="V72" t="s">
        <v>107</v>
      </c>
      <c r="W72" t="s">
        <v>107</v>
      </c>
      <c r="X72" t="s">
        <v>107</v>
      </c>
      <c r="Y72" t="s">
        <v>107</v>
      </c>
      <c r="Z72" t="s">
        <v>107</v>
      </c>
      <c r="AA72" t="s">
        <v>107</v>
      </c>
      <c r="AB72" t="s">
        <v>107</v>
      </c>
      <c r="AC72" t="s">
        <v>107</v>
      </c>
      <c r="AD72" t="s">
        <v>107</v>
      </c>
      <c r="AE72" t="s">
        <v>107</v>
      </c>
      <c r="AF72" t="s">
        <v>107</v>
      </c>
      <c r="AG72" t="s">
        <v>107</v>
      </c>
      <c r="AH72" t="s">
        <v>107</v>
      </c>
      <c r="AI72" t="s">
        <v>107</v>
      </c>
      <c r="AJ72" t="s">
        <v>107</v>
      </c>
      <c r="AK72" s="79" t="e">
        <f t="shared" si="2"/>
        <v>#VALUE!</v>
      </c>
      <c r="AL72" t="s">
        <v>107</v>
      </c>
      <c r="AM72" s="25">
        <v>7.9000000000000001E-2</v>
      </c>
      <c r="AN72">
        <v>7.33</v>
      </c>
      <c r="AO72" s="53">
        <v>0.160417</v>
      </c>
      <c r="AP72" s="50">
        <v>0.39</v>
      </c>
      <c r="AQ72">
        <v>6</v>
      </c>
      <c r="AR72" t="s">
        <v>845</v>
      </c>
      <c r="AS72" t="s">
        <v>843</v>
      </c>
      <c r="AT72" s="1" t="s">
        <v>114</v>
      </c>
      <c r="AU72" s="1" t="s">
        <v>121</v>
      </c>
      <c r="AV72" s="1" t="s">
        <v>123</v>
      </c>
      <c r="AW72" s="1"/>
      <c r="AX72" s="1" t="s">
        <v>123</v>
      </c>
      <c r="AY72" s="1"/>
      <c r="AZ72" s="1"/>
      <c r="BA72" s="1" t="s">
        <v>123</v>
      </c>
    </row>
    <row r="73" spans="1:53" ht="51">
      <c r="A73" t="s">
        <v>97</v>
      </c>
      <c r="B73" s="67" t="s">
        <v>470</v>
      </c>
      <c r="C73" t="s">
        <v>316</v>
      </c>
      <c r="D73" t="s">
        <v>370</v>
      </c>
      <c r="F73" s="5" t="s">
        <v>107</v>
      </c>
      <c r="G73" s="5" t="s">
        <v>107</v>
      </c>
      <c r="H73" s="5">
        <v>1</v>
      </c>
      <c r="I73" s="38" t="b">
        <v>0</v>
      </c>
      <c r="J73" s="12" t="s">
        <v>152</v>
      </c>
      <c r="K73" s="18" t="s">
        <v>344</v>
      </c>
      <c r="L73" t="s">
        <v>107</v>
      </c>
      <c r="M73" t="s">
        <v>107</v>
      </c>
      <c r="N73" t="s">
        <v>107</v>
      </c>
      <c r="O73" t="s">
        <v>107</v>
      </c>
      <c r="P73" t="s">
        <v>107</v>
      </c>
      <c r="Q73" t="s">
        <v>107</v>
      </c>
      <c r="R73" t="s">
        <v>107</v>
      </c>
      <c r="S73" t="s">
        <v>107</v>
      </c>
      <c r="T73" t="s">
        <v>107</v>
      </c>
      <c r="U73" t="s">
        <v>107</v>
      </c>
      <c r="V73" t="s">
        <v>107</v>
      </c>
      <c r="W73" t="s">
        <v>107</v>
      </c>
      <c r="X73" t="s">
        <v>107</v>
      </c>
      <c r="Y73" t="s">
        <v>107</v>
      </c>
      <c r="Z73" t="s">
        <v>107</v>
      </c>
      <c r="AA73" t="s">
        <v>107</v>
      </c>
      <c r="AB73" t="s">
        <v>107</v>
      </c>
      <c r="AC73" t="s">
        <v>107</v>
      </c>
      <c r="AD73" t="s">
        <v>107</v>
      </c>
      <c r="AE73" t="s">
        <v>107</v>
      </c>
      <c r="AF73" t="s">
        <v>107</v>
      </c>
      <c r="AG73" t="s">
        <v>107</v>
      </c>
      <c r="AH73" t="s">
        <v>107</v>
      </c>
      <c r="AI73" t="s">
        <v>107</v>
      </c>
      <c r="AJ73" t="s">
        <v>107</v>
      </c>
      <c r="AK73" s="79" t="e">
        <f t="shared" si="2"/>
        <v>#VALUE!</v>
      </c>
      <c r="AL73" t="s">
        <v>107</v>
      </c>
      <c r="AM73" s="25">
        <f>MEDIAN(0.0125,0.02,0.02)</f>
        <v>0.02</v>
      </c>
      <c r="AN73">
        <v>5.67</v>
      </c>
      <c r="AO73" s="53">
        <v>0.32724999999999999</v>
      </c>
      <c r="AP73" s="50">
        <v>0.39</v>
      </c>
      <c r="AQ73">
        <v>6</v>
      </c>
      <c r="AR73" t="s">
        <v>845</v>
      </c>
      <c r="AS73" t="s">
        <v>843</v>
      </c>
      <c r="AT73" s="4" t="s">
        <v>115</v>
      </c>
      <c r="AU73" s="4" t="s">
        <v>120</v>
      </c>
      <c r="AV73" s="4"/>
      <c r="AW73" s="4"/>
      <c r="AX73" s="4"/>
      <c r="AY73" s="4"/>
      <c r="AZ73" s="4" t="s">
        <v>395</v>
      </c>
      <c r="BA73" s="4"/>
    </row>
    <row r="74" spans="1:53" ht="34">
      <c r="A74" t="s">
        <v>353</v>
      </c>
      <c r="B74" s="67" t="s">
        <v>470</v>
      </c>
      <c r="C74" t="s">
        <v>387</v>
      </c>
      <c r="D74" t="s">
        <v>386</v>
      </c>
      <c r="F74" t="s">
        <v>107</v>
      </c>
      <c r="G74" t="s">
        <v>107</v>
      </c>
      <c r="H74" t="s">
        <v>107</v>
      </c>
      <c r="I74" s="38" t="b">
        <v>0</v>
      </c>
      <c r="J74" s="12" t="s">
        <v>150</v>
      </c>
      <c r="K74" s="19" t="s">
        <v>426</v>
      </c>
      <c r="L74" t="s">
        <v>107</v>
      </c>
      <c r="M74" t="s">
        <v>107</v>
      </c>
      <c r="N74" t="s">
        <v>107</v>
      </c>
      <c r="O74" t="s">
        <v>107</v>
      </c>
      <c r="P74" t="s">
        <v>107</v>
      </c>
      <c r="Q74" t="s">
        <v>107</v>
      </c>
      <c r="R74" t="s">
        <v>107</v>
      </c>
      <c r="S74" t="s">
        <v>107</v>
      </c>
      <c r="T74" t="s">
        <v>107</v>
      </c>
      <c r="U74" t="s">
        <v>107</v>
      </c>
      <c r="V74" t="s">
        <v>107</v>
      </c>
      <c r="W74" t="s">
        <v>107</v>
      </c>
      <c r="X74" t="s">
        <v>107</v>
      </c>
      <c r="Y74" t="s">
        <v>107</v>
      </c>
      <c r="Z74" t="s">
        <v>107</v>
      </c>
      <c r="AA74" t="s">
        <v>107</v>
      </c>
      <c r="AB74" t="s">
        <v>107</v>
      </c>
      <c r="AC74" t="s">
        <v>107</v>
      </c>
      <c r="AD74" t="s">
        <v>107</v>
      </c>
      <c r="AE74" t="s">
        <v>107</v>
      </c>
      <c r="AF74" t="s">
        <v>107</v>
      </c>
      <c r="AG74" t="s">
        <v>107</v>
      </c>
      <c r="AH74" t="s">
        <v>107</v>
      </c>
      <c r="AI74" t="s">
        <v>107</v>
      </c>
      <c r="AJ74" t="s">
        <v>107</v>
      </c>
      <c r="AK74" s="79" t="e">
        <f t="shared" si="2"/>
        <v>#VALUE!</v>
      </c>
      <c r="AL74" t="s">
        <v>107</v>
      </c>
      <c r="AM74" s="27">
        <f>MEDIAN(0.0125,0.02,0.02)</f>
        <v>0.02</v>
      </c>
      <c r="AN74" t="s">
        <v>428</v>
      </c>
      <c r="AO74" s="42">
        <v>0.36575000000000002</v>
      </c>
      <c r="AP74" s="50">
        <v>0.39</v>
      </c>
      <c r="AQ74" t="s">
        <v>428</v>
      </c>
      <c r="AR74" t="s">
        <v>845</v>
      </c>
      <c r="AS74" t="s">
        <v>843</v>
      </c>
      <c r="AT74" s="4" t="s">
        <v>117</v>
      </c>
      <c r="AU74" s="4" t="s">
        <v>118</v>
      </c>
      <c r="AV74" s="4"/>
      <c r="AW74" s="4"/>
      <c r="AX74" s="4"/>
      <c r="AY74" s="4"/>
      <c r="AZ74" s="4"/>
      <c r="BA74" s="4"/>
    </row>
    <row r="75" spans="1:53" ht="32">
      <c r="A75" t="s">
        <v>82</v>
      </c>
      <c r="B75" s="39" t="s">
        <v>451</v>
      </c>
      <c r="C75" t="s">
        <v>238</v>
      </c>
      <c r="D75" t="s">
        <v>239</v>
      </c>
      <c r="F75" s="4">
        <v>2.96</v>
      </c>
      <c r="G75" s="4">
        <v>6.75</v>
      </c>
      <c r="H75" s="4">
        <v>2</v>
      </c>
      <c r="I75" s="38" t="b">
        <v>1</v>
      </c>
      <c r="J75" s="12" t="s">
        <v>150</v>
      </c>
      <c r="K75" s="18" t="s">
        <v>169</v>
      </c>
      <c r="L75" t="s">
        <v>107</v>
      </c>
      <c r="M75" t="s">
        <v>107</v>
      </c>
      <c r="N75" t="s">
        <v>107</v>
      </c>
      <c r="O75" t="s">
        <v>107</v>
      </c>
      <c r="P75" t="s">
        <v>107</v>
      </c>
      <c r="Q75" t="s">
        <v>107</v>
      </c>
      <c r="R75" t="s">
        <v>107</v>
      </c>
      <c r="S75" t="s">
        <v>107</v>
      </c>
      <c r="T75" t="s">
        <v>107</v>
      </c>
      <c r="U75" t="s">
        <v>107</v>
      </c>
      <c r="V75" t="s">
        <v>107</v>
      </c>
      <c r="W75" t="s">
        <v>107</v>
      </c>
      <c r="X75" t="s">
        <v>107</v>
      </c>
      <c r="Y75" t="s">
        <v>107</v>
      </c>
      <c r="Z75" t="s">
        <v>107</v>
      </c>
      <c r="AA75" t="s">
        <v>107</v>
      </c>
      <c r="AB75" t="s">
        <v>107</v>
      </c>
      <c r="AC75" t="s">
        <v>107</v>
      </c>
      <c r="AD75" t="s">
        <v>107</v>
      </c>
      <c r="AE75" t="s">
        <v>107</v>
      </c>
      <c r="AF75" t="s">
        <v>107</v>
      </c>
      <c r="AG75" t="s">
        <v>107</v>
      </c>
      <c r="AH75" t="s">
        <v>107</v>
      </c>
      <c r="AI75" t="s">
        <v>107</v>
      </c>
      <c r="AJ75" t="s">
        <v>107</v>
      </c>
      <c r="AK75" s="79" t="e">
        <f t="shared" si="2"/>
        <v>#VALUE!</v>
      </c>
      <c r="AL75" t="s">
        <v>107</v>
      </c>
      <c r="AM75" s="25">
        <f>MEDIAN(0.0775,0.5045,0.1,0.037,0.0567)</f>
        <v>7.7499999999999999E-2</v>
      </c>
      <c r="AN75">
        <v>11</v>
      </c>
      <c r="AO75" s="53">
        <v>0.46902100000000002</v>
      </c>
      <c r="AP75" s="50">
        <v>0.6</v>
      </c>
      <c r="AQ75">
        <v>8</v>
      </c>
      <c r="AR75" t="s">
        <v>843</v>
      </c>
      <c r="AS75" t="s">
        <v>843</v>
      </c>
      <c r="AT75" s="4" t="s">
        <v>115</v>
      </c>
      <c r="AU75" s="4" t="s">
        <v>121</v>
      </c>
      <c r="AV75" s="4"/>
      <c r="AW75" s="4"/>
      <c r="AX75" s="4"/>
      <c r="AY75" s="4"/>
      <c r="AZ75" s="4"/>
      <c r="BA75" s="4"/>
    </row>
    <row r="76" spans="1:53" ht="32">
      <c r="A76" t="s">
        <v>84</v>
      </c>
      <c r="B76" s="39" t="s">
        <v>451</v>
      </c>
      <c r="C76" t="s">
        <v>206</v>
      </c>
      <c r="D76" t="s">
        <v>207</v>
      </c>
      <c r="F76" s="4">
        <v>0.38</v>
      </c>
      <c r="G76" s="4">
        <v>1.92</v>
      </c>
      <c r="H76" s="4">
        <v>2</v>
      </c>
      <c r="I76" s="38" t="b">
        <v>0</v>
      </c>
      <c r="J76" s="12" t="s">
        <v>150</v>
      </c>
      <c r="K76" s="18" t="s">
        <v>169</v>
      </c>
      <c r="L76" t="s">
        <v>107</v>
      </c>
      <c r="M76" t="s">
        <v>107</v>
      </c>
      <c r="N76" t="s">
        <v>107</v>
      </c>
      <c r="O76" t="s">
        <v>107</v>
      </c>
      <c r="P76" t="s">
        <v>107</v>
      </c>
      <c r="Q76" t="s">
        <v>107</v>
      </c>
      <c r="R76" t="s">
        <v>107</v>
      </c>
      <c r="S76" t="s">
        <v>107</v>
      </c>
      <c r="T76" t="s">
        <v>107</v>
      </c>
      <c r="U76" t="s">
        <v>107</v>
      </c>
      <c r="V76" t="s">
        <v>107</v>
      </c>
      <c r="W76" t="s">
        <v>107</v>
      </c>
      <c r="X76" t="s">
        <v>107</v>
      </c>
      <c r="Y76" t="s">
        <v>107</v>
      </c>
      <c r="Z76" t="s">
        <v>107</v>
      </c>
      <c r="AA76" t="s">
        <v>107</v>
      </c>
      <c r="AB76" t="s">
        <v>107</v>
      </c>
      <c r="AC76" t="s">
        <v>107</v>
      </c>
      <c r="AD76" t="s">
        <v>107</v>
      </c>
      <c r="AE76" t="s">
        <v>107</v>
      </c>
      <c r="AF76" t="s">
        <v>107</v>
      </c>
      <c r="AG76" t="s">
        <v>107</v>
      </c>
      <c r="AH76" t="s">
        <v>107</v>
      </c>
      <c r="AI76" t="s">
        <v>107</v>
      </c>
      <c r="AJ76" t="s">
        <v>107</v>
      </c>
      <c r="AK76" s="79" t="e">
        <f t="shared" si="2"/>
        <v>#VALUE!</v>
      </c>
      <c r="AL76" t="s">
        <v>107</v>
      </c>
      <c r="AM76" s="25">
        <f>MEDIAN(0.391,0.25,0.66,0.25,0.038,0.35,0.2405,0.3,0.266,0.265)</f>
        <v>0.26550000000000001</v>
      </c>
      <c r="AN76">
        <v>10</v>
      </c>
      <c r="AO76" s="53">
        <v>0.23715</v>
      </c>
      <c r="AP76" s="50">
        <v>0.53</v>
      </c>
      <c r="AQ76">
        <v>4</v>
      </c>
      <c r="AR76" t="s">
        <v>844</v>
      </c>
      <c r="AS76" t="s">
        <v>844</v>
      </c>
      <c r="AT76" s="4" t="s">
        <v>115</v>
      </c>
      <c r="AU76" s="4" t="s">
        <v>121</v>
      </c>
      <c r="AV76" s="4"/>
      <c r="AW76" s="4"/>
      <c r="AX76" s="4"/>
      <c r="AY76" s="4"/>
      <c r="AZ76" s="4"/>
      <c r="BA76" s="4"/>
    </row>
    <row r="77" spans="1:53" ht="32">
      <c r="A77" t="s">
        <v>359</v>
      </c>
      <c r="B77" s="39" t="s">
        <v>451</v>
      </c>
      <c r="C77" t="s">
        <v>340</v>
      </c>
      <c r="D77" t="s">
        <v>190</v>
      </c>
      <c r="E77" t="s">
        <v>361</v>
      </c>
      <c r="F77" s="4">
        <v>0.05</v>
      </c>
      <c r="G77" s="4">
        <v>1.61</v>
      </c>
      <c r="H77" s="4">
        <v>2</v>
      </c>
      <c r="I77" s="38" t="b">
        <v>0</v>
      </c>
      <c r="J77" s="12" t="s">
        <v>150</v>
      </c>
      <c r="K77" s="18" t="s">
        <v>169</v>
      </c>
      <c r="L77" t="s">
        <v>107</v>
      </c>
      <c r="M77" t="s">
        <v>107</v>
      </c>
      <c r="N77" t="s">
        <v>107</v>
      </c>
      <c r="O77" t="s">
        <v>107</v>
      </c>
      <c r="P77" t="s">
        <v>107</v>
      </c>
      <c r="Q77" t="s">
        <v>107</v>
      </c>
      <c r="R77" t="s">
        <v>107</v>
      </c>
      <c r="S77" t="s">
        <v>107</v>
      </c>
      <c r="T77" t="s">
        <v>107</v>
      </c>
      <c r="U77" t="s">
        <v>107</v>
      </c>
      <c r="V77" t="s">
        <v>107</v>
      </c>
      <c r="W77" t="s">
        <v>107</v>
      </c>
      <c r="X77" t="s">
        <v>107</v>
      </c>
      <c r="Y77" t="s">
        <v>107</v>
      </c>
      <c r="Z77" t="s">
        <v>107</v>
      </c>
      <c r="AA77" t="s">
        <v>107</v>
      </c>
      <c r="AB77" t="s">
        <v>107</v>
      </c>
      <c r="AC77" t="s">
        <v>107</v>
      </c>
      <c r="AD77" t="s">
        <v>107</v>
      </c>
      <c r="AE77" t="s">
        <v>107</v>
      </c>
      <c r="AF77" t="s">
        <v>107</v>
      </c>
      <c r="AG77" t="s">
        <v>107</v>
      </c>
      <c r="AH77" t="s">
        <v>107</v>
      </c>
      <c r="AI77" t="s">
        <v>107</v>
      </c>
      <c r="AJ77" t="s">
        <v>107</v>
      </c>
      <c r="AK77" s="79" t="e">
        <f t="shared" si="2"/>
        <v>#VALUE!</v>
      </c>
      <c r="AL77" t="s">
        <v>107</v>
      </c>
      <c r="AM77" s="25">
        <f>MEDIAN(0.391,0.25,0.66,0.25,0.038,0.35,0.2405,0.3,0.266,0.265)</f>
        <v>0.26550000000000001</v>
      </c>
      <c r="AN77">
        <v>9.33</v>
      </c>
      <c r="AO77" s="53">
        <v>0.32498300000000002</v>
      </c>
      <c r="AP77" s="50">
        <v>0.53</v>
      </c>
      <c r="AQ77">
        <v>4</v>
      </c>
      <c r="AR77" t="s">
        <v>844</v>
      </c>
      <c r="AS77" t="s">
        <v>844</v>
      </c>
      <c r="AT77" s="4" t="s">
        <v>115</v>
      </c>
      <c r="AU77" s="4" t="s">
        <v>122</v>
      </c>
      <c r="AV77" s="4"/>
      <c r="AW77" s="4"/>
      <c r="AX77" s="4"/>
      <c r="AY77" s="4"/>
      <c r="AZ77" s="4"/>
      <c r="BA77" s="4"/>
    </row>
    <row r="78" spans="1:53" ht="32">
      <c r="A78" t="s">
        <v>86</v>
      </c>
      <c r="B78" s="39" t="s">
        <v>451</v>
      </c>
      <c r="C78" t="s">
        <v>226</v>
      </c>
      <c r="D78" t="s">
        <v>227</v>
      </c>
      <c r="F78" s="4">
        <v>1.27</v>
      </c>
      <c r="G78" s="4">
        <v>1.91</v>
      </c>
      <c r="H78" s="4">
        <v>2</v>
      </c>
      <c r="I78" s="38" t="b">
        <v>1</v>
      </c>
      <c r="J78" s="12" t="s">
        <v>150</v>
      </c>
      <c r="K78" s="18" t="s">
        <v>169</v>
      </c>
      <c r="L78" t="s">
        <v>107</v>
      </c>
      <c r="M78" t="s">
        <v>107</v>
      </c>
      <c r="N78" t="s">
        <v>107</v>
      </c>
      <c r="O78" t="s">
        <v>107</v>
      </c>
      <c r="P78" t="s">
        <v>107</v>
      </c>
      <c r="Q78" t="s">
        <v>107</v>
      </c>
      <c r="R78" t="s">
        <v>107</v>
      </c>
      <c r="S78" t="s">
        <v>107</v>
      </c>
      <c r="T78" t="s">
        <v>107</v>
      </c>
      <c r="U78" t="s">
        <v>107</v>
      </c>
      <c r="V78" t="s">
        <v>107</v>
      </c>
      <c r="W78" t="s">
        <v>107</v>
      </c>
      <c r="X78" t="s">
        <v>107</v>
      </c>
      <c r="Y78" t="s">
        <v>107</v>
      </c>
      <c r="Z78" t="s">
        <v>107</v>
      </c>
      <c r="AA78" t="s">
        <v>107</v>
      </c>
      <c r="AB78" t="s">
        <v>107</v>
      </c>
      <c r="AC78" t="s">
        <v>107</v>
      </c>
      <c r="AD78" t="s">
        <v>107</v>
      </c>
      <c r="AE78" t="s">
        <v>107</v>
      </c>
      <c r="AF78" t="s">
        <v>107</v>
      </c>
      <c r="AG78" t="s">
        <v>107</v>
      </c>
      <c r="AH78" t="s">
        <v>107</v>
      </c>
      <c r="AI78" t="s">
        <v>107</v>
      </c>
      <c r="AJ78" t="s">
        <v>107</v>
      </c>
      <c r="AK78" s="79" t="e">
        <f t="shared" si="2"/>
        <v>#VALUE!</v>
      </c>
      <c r="AL78" t="s">
        <v>107</v>
      </c>
      <c r="AM78" s="27">
        <f>MEDIAN(0.0775,0.5045,0.1,0.037,0.0567)</f>
        <v>7.7499999999999999E-2</v>
      </c>
      <c r="AN78">
        <v>9</v>
      </c>
      <c r="AO78" s="42">
        <v>0.51891699999999996</v>
      </c>
      <c r="AP78" s="59">
        <v>0.6</v>
      </c>
      <c r="AQ78">
        <v>9</v>
      </c>
      <c r="AR78" t="s">
        <v>844</v>
      </c>
      <c r="AS78" t="s">
        <v>844</v>
      </c>
      <c r="AT78" s="4" t="s">
        <v>115</v>
      </c>
      <c r="AU78" s="4" t="s">
        <v>118</v>
      </c>
      <c r="AV78" s="4"/>
      <c r="AW78" s="4"/>
      <c r="AX78" s="4"/>
      <c r="AY78" s="4"/>
      <c r="AZ78" s="4"/>
      <c r="BA78" s="4"/>
    </row>
    <row r="79" spans="1:53" ht="32">
      <c r="A79" t="s">
        <v>88</v>
      </c>
      <c r="B79" s="39" t="s">
        <v>451</v>
      </c>
      <c r="C79" t="s">
        <v>208</v>
      </c>
      <c r="D79" t="s">
        <v>209</v>
      </c>
      <c r="E79" t="s">
        <v>362</v>
      </c>
      <c r="F79" s="4">
        <v>0.4</v>
      </c>
      <c r="G79" s="4">
        <v>19.260000000000002</v>
      </c>
      <c r="H79" s="4">
        <v>2</v>
      </c>
      <c r="I79" s="38" t="b">
        <v>0</v>
      </c>
      <c r="J79" s="12" t="s">
        <v>150</v>
      </c>
      <c r="K79" s="18" t="s">
        <v>169</v>
      </c>
      <c r="L79" t="s">
        <v>107</v>
      </c>
      <c r="M79" t="s">
        <v>107</v>
      </c>
      <c r="N79" t="s">
        <v>107</v>
      </c>
      <c r="O79" t="s">
        <v>107</v>
      </c>
      <c r="P79" t="s">
        <v>107</v>
      </c>
      <c r="Q79" t="s">
        <v>107</v>
      </c>
      <c r="R79" t="s">
        <v>107</v>
      </c>
      <c r="S79" t="s">
        <v>107</v>
      </c>
      <c r="T79" t="s">
        <v>107</v>
      </c>
      <c r="U79" t="s">
        <v>107</v>
      </c>
      <c r="V79" t="s">
        <v>107</v>
      </c>
      <c r="W79" t="s">
        <v>107</v>
      </c>
      <c r="X79" t="s">
        <v>107</v>
      </c>
      <c r="Y79" t="s">
        <v>107</v>
      </c>
      <c r="Z79" t="s">
        <v>107</v>
      </c>
      <c r="AA79" t="s">
        <v>107</v>
      </c>
      <c r="AB79" t="s">
        <v>107</v>
      </c>
      <c r="AC79" t="s">
        <v>107</v>
      </c>
      <c r="AD79" t="s">
        <v>107</v>
      </c>
      <c r="AE79" t="s">
        <v>107</v>
      </c>
      <c r="AF79" t="s">
        <v>107</v>
      </c>
      <c r="AG79" t="s">
        <v>107</v>
      </c>
      <c r="AH79" t="s">
        <v>107</v>
      </c>
      <c r="AI79" t="s">
        <v>107</v>
      </c>
      <c r="AJ79" t="s">
        <v>107</v>
      </c>
      <c r="AK79" s="79" t="e">
        <f t="shared" si="2"/>
        <v>#VALUE!</v>
      </c>
      <c r="AL79" t="s">
        <v>107</v>
      </c>
      <c r="AM79" s="25">
        <f>MEDIAN(0.036,0.1,0.048,0.06)</f>
        <v>5.3999999999999999E-2</v>
      </c>
      <c r="AN79">
        <v>8.33</v>
      </c>
      <c r="AO79" s="53">
        <v>0.46902100000000002</v>
      </c>
      <c r="AP79" s="50">
        <v>0.6</v>
      </c>
      <c r="AQ79">
        <v>8</v>
      </c>
      <c r="AR79" t="s">
        <v>843</v>
      </c>
      <c r="AS79" t="s">
        <v>843</v>
      </c>
      <c r="AT79" s="1" t="s">
        <v>115</v>
      </c>
      <c r="AU79" s="1" t="s">
        <v>118</v>
      </c>
      <c r="AV79" s="1" t="s">
        <v>123</v>
      </c>
      <c r="AW79" s="1" t="s">
        <v>123</v>
      </c>
      <c r="AX79" s="1"/>
      <c r="AY79" s="1"/>
      <c r="AZ79" s="1" t="s">
        <v>398</v>
      </c>
      <c r="BA79" s="1"/>
    </row>
    <row r="80" spans="1:53" ht="32">
      <c r="A80" t="s">
        <v>83</v>
      </c>
      <c r="B80" s="39" t="s">
        <v>451</v>
      </c>
      <c r="C80" t="s">
        <v>188</v>
      </c>
      <c r="D80" t="s">
        <v>369</v>
      </c>
      <c r="F80" s="5">
        <v>0.02</v>
      </c>
      <c r="G80" s="5">
        <v>0.05</v>
      </c>
      <c r="H80" s="5">
        <v>1</v>
      </c>
      <c r="I80" s="38" t="b">
        <v>1</v>
      </c>
      <c r="J80" s="12" t="s">
        <v>152</v>
      </c>
      <c r="K80" s="18" t="s">
        <v>159</v>
      </c>
      <c r="L80" t="s">
        <v>107</v>
      </c>
      <c r="M80" t="s">
        <v>107</v>
      </c>
      <c r="N80" t="s">
        <v>107</v>
      </c>
      <c r="O80" t="s">
        <v>107</v>
      </c>
      <c r="P80" t="s">
        <v>107</v>
      </c>
      <c r="Q80" t="s">
        <v>107</v>
      </c>
      <c r="R80" t="s">
        <v>107</v>
      </c>
      <c r="S80" t="s">
        <v>107</v>
      </c>
      <c r="T80" t="s">
        <v>107</v>
      </c>
      <c r="U80" t="s">
        <v>107</v>
      </c>
      <c r="V80" t="s">
        <v>107</v>
      </c>
      <c r="W80" t="s">
        <v>107</v>
      </c>
      <c r="X80" t="s">
        <v>107</v>
      </c>
      <c r="Y80" t="s">
        <v>107</v>
      </c>
      <c r="Z80" t="s">
        <v>107</v>
      </c>
      <c r="AA80" t="s">
        <v>107</v>
      </c>
      <c r="AB80" t="s">
        <v>107</v>
      </c>
      <c r="AC80" t="s">
        <v>107</v>
      </c>
      <c r="AD80" t="s">
        <v>107</v>
      </c>
      <c r="AE80" t="s">
        <v>107</v>
      </c>
      <c r="AF80" t="s">
        <v>107</v>
      </c>
      <c r="AG80" t="s">
        <v>107</v>
      </c>
      <c r="AH80" t="s">
        <v>107</v>
      </c>
      <c r="AI80" t="s">
        <v>107</v>
      </c>
      <c r="AJ80" t="s">
        <v>107</v>
      </c>
      <c r="AK80" s="79" t="e">
        <f t="shared" si="2"/>
        <v>#VALUE!</v>
      </c>
      <c r="AL80" t="s">
        <v>107</v>
      </c>
      <c r="AM80" s="25">
        <f>MEDIAN(0.036,0.1,0.048,0.06)</f>
        <v>5.3999999999999999E-2</v>
      </c>
      <c r="AN80">
        <v>11</v>
      </c>
      <c r="AO80" s="53">
        <v>0.46902100000000002</v>
      </c>
      <c r="AP80" s="50">
        <v>0.6</v>
      </c>
      <c r="AQ80">
        <v>7</v>
      </c>
      <c r="AR80" t="s">
        <v>843</v>
      </c>
      <c r="AS80" t="s">
        <v>843</v>
      </c>
      <c r="AT80" s="4" t="s">
        <v>115</v>
      </c>
      <c r="AU80" s="4" t="s">
        <v>118</v>
      </c>
      <c r="AV80" s="4"/>
      <c r="AW80" s="4"/>
      <c r="AX80" s="4"/>
      <c r="AY80" s="4"/>
      <c r="AZ80" s="4"/>
      <c r="BA80" s="4"/>
    </row>
    <row r="81" spans="1:53" ht="34">
      <c r="A81" t="s">
        <v>87</v>
      </c>
      <c r="B81" t="s">
        <v>451</v>
      </c>
      <c r="C81" t="s">
        <v>175</v>
      </c>
      <c r="D81" t="s">
        <v>176</v>
      </c>
      <c r="F81" s="5">
        <v>0</v>
      </c>
      <c r="G81" s="5">
        <v>0.16</v>
      </c>
      <c r="H81" s="5">
        <v>1</v>
      </c>
      <c r="I81" s="38" t="b">
        <v>0</v>
      </c>
      <c r="J81" s="12" t="s">
        <v>152</v>
      </c>
      <c r="K81" s="18" t="s">
        <v>160</v>
      </c>
      <c r="L81" t="s">
        <v>107</v>
      </c>
      <c r="M81" t="s">
        <v>107</v>
      </c>
      <c r="N81" t="s">
        <v>107</v>
      </c>
      <c r="O81" t="s">
        <v>107</v>
      </c>
      <c r="P81" t="s">
        <v>107</v>
      </c>
      <c r="Q81" t="s">
        <v>107</v>
      </c>
      <c r="R81" t="s">
        <v>107</v>
      </c>
      <c r="S81" t="s">
        <v>107</v>
      </c>
      <c r="T81" t="s">
        <v>107</v>
      </c>
      <c r="U81" t="s">
        <v>107</v>
      </c>
      <c r="V81" t="s">
        <v>107</v>
      </c>
      <c r="W81" t="s">
        <v>107</v>
      </c>
      <c r="X81" t="s">
        <v>107</v>
      </c>
      <c r="Y81" t="s">
        <v>107</v>
      </c>
      <c r="Z81" t="s">
        <v>107</v>
      </c>
      <c r="AA81" t="s">
        <v>107</v>
      </c>
      <c r="AB81" t="s">
        <v>107</v>
      </c>
      <c r="AC81" t="s">
        <v>107</v>
      </c>
      <c r="AD81" t="s">
        <v>107</v>
      </c>
      <c r="AE81" t="s">
        <v>107</v>
      </c>
      <c r="AF81" t="s">
        <v>107</v>
      </c>
      <c r="AG81" t="s">
        <v>107</v>
      </c>
      <c r="AH81" t="s">
        <v>107</v>
      </c>
      <c r="AI81" t="s">
        <v>107</v>
      </c>
      <c r="AJ81" t="s">
        <v>107</v>
      </c>
      <c r="AK81" s="79" t="e">
        <f t="shared" si="2"/>
        <v>#VALUE!</v>
      </c>
      <c r="AL81" t="s">
        <v>107</v>
      </c>
      <c r="AM81" s="25">
        <f>MEDIAN(0.036,0.1,0.048,0.06)</f>
        <v>5.3999999999999999E-2</v>
      </c>
      <c r="AN81">
        <v>8.33</v>
      </c>
      <c r="AO81" s="53">
        <v>0.46902100000000002</v>
      </c>
      <c r="AP81" s="50">
        <v>0.6</v>
      </c>
      <c r="AQ81">
        <v>8</v>
      </c>
      <c r="AR81" t="s">
        <v>843</v>
      </c>
      <c r="AS81" t="s">
        <v>843</v>
      </c>
      <c r="AT81" s="4" t="s">
        <v>115</v>
      </c>
      <c r="AU81" s="4" t="s">
        <v>118</v>
      </c>
      <c r="AV81" s="4"/>
      <c r="AW81" s="4"/>
      <c r="AX81" s="4"/>
      <c r="AY81" s="4"/>
      <c r="AZ81" s="4"/>
      <c r="BA81" s="4"/>
    </row>
    <row r="82" spans="1:53" ht="17">
      <c r="A82" t="s">
        <v>99</v>
      </c>
      <c r="B82" t="s">
        <v>604</v>
      </c>
      <c r="C82" t="s">
        <v>220</v>
      </c>
      <c r="D82" t="s">
        <v>221</v>
      </c>
      <c r="F82" s="5">
        <v>1</v>
      </c>
      <c r="G82" s="5">
        <v>1</v>
      </c>
      <c r="H82" s="5">
        <v>1</v>
      </c>
      <c r="I82" s="38" t="b">
        <v>0</v>
      </c>
      <c r="J82" s="12" t="s">
        <v>152</v>
      </c>
      <c r="K82" s="18" t="s">
        <v>165</v>
      </c>
      <c r="L82" t="s">
        <v>107</v>
      </c>
      <c r="M82" t="s">
        <v>107</v>
      </c>
      <c r="N82" t="s">
        <v>107</v>
      </c>
      <c r="O82" t="s">
        <v>107</v>
      </c>
      <c r="P82" t="s">
        <v>107</v>
      </c>
      <c r="Q82" t="s">
        <v>107</v>
      </c>
      <c r="R82" t="s">
        <v>107</v>
      </c>
      <c r="S82" t="s">
        <v>107</v>
      </c>
      <c r="T82" t="s">
        <v>107</v>
      </c>
      <c r="U82" t="s">
        <v>107</v>
      </c>
      <c r="V82" t="s">
        <v>107</v>
      </c>
      <c r="W82" t="s">
        <v>107</v>
      </c>
      <c r="X82" t="s">
        <v>107</v>
      </c>
      <c r="Y82" t="s">
        <v>107</v>
      </c>
      <c r="Z82" t="s">
        <v>107</v>
      </c>
      <c r="AA82" t="s">
        <v>107</v>
      </c>
      <c r="AB82" t="s">
        <v>107</v>
      </c>
      <c r="AC82" t="s">
        <v>107</v>
      </c>
      <c r="AD82" t="s">
        <v>107</v>
      </c>
      <c r="AE82" t="s">
        <v>107</v>
      </c>
      <c r="AF82" t="s">
        <v>107</v>
      </c>
      <c r="AG82" t="s">
        <v>107</v>
      </c>
      <c r="AH82" t="s">
        <v>107</v>
      </c>
      <c r="AI82" t="s">
        <v>107</v>
      </c>
      <c r="AJ82" t="s">
        <v>107</v>
      </c>
      <c r="AK82" s="79" t="e">
        <f t="shared" si="2"/>
        <v>#VALUE!</v>
      </c>
      <c r="AL82" t="s">
        <v>107</v>
      </c>
      <c r="AM82" s="27">
        <f>MEDIAN(0,0.025)</f>
        <v>1.2500000000000001E-2</v>
      </c>
      <c r="AN82">
        <v>5.67</v>
      </c>
      <c r="AO82" s="42">
        <v>0.32724999999999999</v>
      </c>
      <c r="AP82" s="50">
        <v>0.39</v>
      </c>
      <c r="AQ82">
        <v>6</v>
      </c>
      <c r="AR82" t="s">
        <v>845</v>
      </c>
      <c r="AS82" t="s">
        <v>843</v>
      </c>
      <c r="AT82" s="4" t="s">
        <v>115</v>
      </c>
      <c r="AU82" s="4" t="s">
        <v>120</v>
      </c>
      <c r="AV82" s="4"/>
      <c r="AW82" s="4"/>
      <c r="AX82" s="4"/>
      <c r="AY82" s="4"/>
      <c r="AZ82" s="4"/>
      <c r="BA82" s="4"/>
    </row>
    <row r="83" spans="1:53" ht="17">
      <c r="A83" t="s">
        <v>81</v>
      </c>
      <c r="B83" s="67" t="s">
        <v>509</v>
      </c>
      <c r="C83" t="s">
        <v>288</v>
      </c>
      <c r="D83" t="s">
        <v>289</v>
      </c>
      <c r="F83" s="5">
        <v>50</v>
      </c>
      <c r="G83" s="5">
        <v>50</v>
      </c>
      <c r="H83" s="5">
        <v>3</v>
      </c>
      <c r="I83" s="38" t="b">
        <v>0</v>
      </c>
      <c r="J83" s="12" t="s">
        <v>152</v>
      </c>
      <c r="K83" s="18" t="s">
        <v>153</v>
      </c>
      <c r="L83" t="s">
        <v>107</v>
      </c>
      <c r="M83" t="s">
        <v>107</v>
      </c>
      <c r="N83" t="s">
        <v>107</v>
      </c>
      <c r="O83" t="s">
        <v>107</v>
      </c>
      <c r="P83" t="s">
        <v>107</v>
      </c>
      <c r="Q83" t="s">
        <v>107</v>
      </c>
      <c r="R83" t="s">
        <v>107</v>
      </c>
      <c r="S83" t="s">
        <v>107</v>
      </c>
      <c r="T83" t="s">
        <v>107</v>
      </c>
      <c r="U83" t="s">
        <v>107</v>
      </c>
      <c r="V83" t="s">
        <v>107</v>
      </c>
      <c r="W83" t="s">
        <v>107</v>
      </c>
      <c r="X83" t="s">
        <v>107</v>
      </c>
      <c r="Y83" t="s">
        <v>107</v>
      </c>
      <c r="Z83" t="s">
        <v>107</v>
      </c>
      <c r="AA83" t="s">
        <v>107</v>
      </c>
      <c r="AB83" t="s">
        <v>107</v>
      </c>
      <c r="AC83" t="s">
        <v>107</v>
      </c>
      <c r="AD83" t="s">
        <v>107</v>
      </c>
      <c r="AE83" t="s">
        <v>107</v>
      </c>
      <c r="AF83" t="s">
        <v>107</v>
      </c>
      <c r="AG83" t="s">
        <v>107</v>
      </c>
      <c r="AH83" t="s">
        <v>107</v>
      </c>
      <c r="AI83" t="s">
        <v>107</v>
      </c>
      <c r="AJ83" t="s">
        <v>107</v>
      </c>
      <c r="AK83" s="79" t="e">
        <f t="shared" si="2"/>
        <v>#VALUE!</v>
      </c>
      <c r="AL83" t="s">
        <v>107</v>
      </c>
      <c r="AM83" s="25">
        <v>0.29899999999999999</v>
      </c>
      <c r="AN83">
        <v>11.67</v>
      </c>
      <c r="AO83" s="53">
        <v>0.77133300000000005</v>
      </c>
      <c r="AP83" s="50">
        <v>0.89</v>
      </c>
      <c r="AQ83">
        <v>5</v>
      </c>
      <c r="AR83" t="s">
        <v>845</v>
      </c>
      <c r="AS83" t="s">
        <v>843</v>
      </c>
      <c r="AT83" s="4" t="s">
        <v>115</v>
      </c>
      <c r="AU83" s="4" t="s">
        <v>121</v>
      </c>
      <c r="AV83" s="4"/>
      <c r="AW83" s="4"/>
      <c r="AX83" s="4"/>
      <c r="AY83" s="4"/>
      <c r="AZ83" s="4"/>
      <c r="BA83" s="4"/>
    </row>
    <row r="84" spans="1:53" ht="34">
      <c r="A84" t="s">
        <v>352</v>
      </c>
      <c r="B84" s="67" t="s">
        <v>578</v>
      </c>
      <c r="C84" t="s">
        <v>384</v>
      </c>
      <c r="D84" t="s">
        <v>383</v>
      </c>
      <c r="F84" t="s">
        <v>107</v>
      </c>
      <c r="G84" t="s">
        <v>107</v>
      </c>
      <c r="H84" t="s">
        <v>107</v>
      </c>
      <c r="I84" s="38" t="b">
        <v>0</v>
      </c>
      <c r="J84" s="12" t="s">
        <v>150</v>
      </c>
      <c r="K84" s="19" t="s">
        <v>426</v>
      </c>
      <c r="L84" t="s">
        <v>107</v>
      </c>
      <c r="M84" t="s">
        <v>107</v>
      </c>
      <c r="N84" t="s">
        <v>107</v>
      </c>
      <c r="O84" t="s">
        <v>107</v>
      </c>
      <c r="P84" t="s">
        <v>107</v>
      </c>
      <c r="Q84" t="s">
        <v>107</v>
      </c>
      <c r="R84" t="s">
        <v>107</v>
      </c>
      <c r="S84" t="s">
        <v>107</v>
      </c>
      <c r="T84" t="s">
        <v>107</v>
      </c>
      <c r="U84" t="s">
        <v>107</v>
      </c>
      <c r="V84" t="s">
        <v>107</v>
      </c>
      <c r="W84" t="s">
        <v>107</v>
      </c>
      <c r="X84" t="s">
        <v>107</v>
      </c>
      <c r="Y84" t="s">
        <v>107</v>
      </c>
      <c r="Z84" t="s">
        <v>107</v>
      </c>
      <c r="AA84" t="s">
        <v>107</v>
      </c>
      <c r="AB84" t="s">
        <v>107</v>
      </c>
      <c r="AC84" t="s">
        <v>107</v>
      </c>
      <c r="AD84" t="s">
        <v>107</v>
      </c>
      <c r="AE84" t="s">
        <v>107</v>
      </c>
      <c r="AF84" t="s">
        <v>107</v>
      </c>
      <c r="AG84" t="s">
        <v>107</v>
      </c>
      <c r="AH84" t="s">
        <v>107</v>
      </c>
      <c r="AI84" t="s">
        <v>107</v>
      </c>
      <c r="AJ84" t="s">
        <v>107</v>
      </c>
      <c r="AK84" s="79" t="e">
        <f t="shared" si="2"/>
        <v>#VALUE!</v>
      </c>
      <c r="AL84" t="s">
        <v>107</v>
      </c>
      <c r="AM84" s="27">
        <v>0.70599999999999996</v>
      </c>
      <c r="AN84" t="s">
        <v>428</v>
      </c>
      <c r="AO84" s="42">
        <v>0.184083</v>
      </c>
      <c r="AP84" s="50">
        <v>0.24</v>
      </c>
      <c r="AQ84" t="s">
        <v>428</v>
      </c>
      <c r="AR84" t="s">
        <v>845</v>
      </c>
      <c r="AS84" t="s">
        <v>843</v>
      </c>
      <c r="AT84" s="4" t="s">
        <v>115</v>
      </c>
      <c r="AU84" s="4" t="s">
        <v>118</v>
      </c>
      <c r="AV84" s="4"/>
      <c r="AW84" s="4"/>
      <c r="AX84" s="4"/>
      <c r="AY84" s="4"/>
      <c r="AZ84" s="4" t="s">
        <v>395</v>
      </c>
      <c r="BA84" s="4"/>
    </row>
    <row r="85" spans="1:53" ht="17">
      <c r="A85" t="s">
        <v>93</v>
      </c>
      <c r="B85" s="67" t="s">
        <v>602</v>
      </c>
      <c r="C85" t="s">
        <v>212</v>
      </c>
      <c r="D85" t="s">
        <v>213</v>
      </c>
      <c r="F85" s="4">
        <v>0.47</v>
      </c>
      <c r="G85" s="4">
        <v>4.9400000000000004</v>
      </c>
      <c r="H85" s="4">
        <v>2</v>
      </c>
      <c r="I85" s="38" t="b">
        <v>0</v>
      </c>
      <c r="J85" s="12" t="s">
        <v>150</v>
      </c>
      <c r="K85" s="18" t="s">
        <v>169</v>
      </c>
      <c r="L85" t="s">
        <v>107</v>
      </c>
      <c r="M85" t="s">
        <v>107</v>
      </c>
      <c r="N85" t="s">
        <v>107</v>
      </c>
      <c r="O85" t="s">
        <v>107</v>
      </c>
      <c r="P85" t="s">
        <v>107</v>
      </c>
      <c r="Q85" t="s">
        <v>107</v>
      </c>
      <c r="R85" t="s">
        <v>107</v>
      </c>
      <c r="S85" t="s">
        <v>107</v>
      </c>
      <c r="T85" t="s">
        <v>107</v>
      </c>
      <c r="U85" t="s">
        <v>107</v>
      </c>
      <c r="V85" t="s">
        <v>107</v>
      </c>
      <c r="W85" t="s">
        <v>107</v>
      </c>
      <c r="X85" t="s">
        <v>107</v>
      </c>
      <c r="Y85" t="s">
        <v>107</v>
      </c>
      <c r="Z85" t="s">
        <v>107</v>
      </c>
      <c r="AA85" t="s">
        <v>107</v>
      </c>
      <c r="AB85" t="s">
        <v>107</v>
      </c>
      <c r="AC85" t="s">
        <v>107</v>
      </c>
      <c r="AD85" t="s">
        <v>107</v>
      </c>
      <c r="AE85" t="s">
        <v>107</v>
      </c>
      <c r="AF85" t="s">
        <v>107</v>
      </c>
      <c r="AG85" t="s">
        <v>107</v>
      </c>
      <c r="AH85" t="s">
        <v>107</v>
      </c>
      <c r="AI85" t="s">
        <v>107</v>
      </c>
      <c r="AJ85" t="s">
        <v>107</v>
      </c>
      <c r="AK85" s="79" t="e">
        <f t="shared" si="2"/>
        <v>#VALUE!</v>
      </c>
      <c r="AL85" t="s">
        <v>107</v>
      </c>
      <c r="AM85" s="25">
        <f>MEDIAN(0.04,0.1,0.02)</f>
        <v>0.04</v>
      </c>
      <c r="AN85">
        <v>6.33</v>
      </c>
      <c r="AO85" s="53">
        <v>0.33800000000000002</v>
      </c>
      <c r="AP85" s="50">
        <v>0.39</v>
      </c>
      <c r="AQ85">
        <v>8</v>
      </c>
      <c r="AR85" t="s">
        <v>843</v>
      </c>
      <c r="AS85" t="s">
        <v>844</v>
      </c>
      <c r="AT85" s="4" t="s">
        <v>115</v>
      </c>
      <c r="AU85" s="4" t="s">
        <v>122</v>
      </c>
      <c r="AV85" s="4"/>
      <c r="AW85" s="4"/>
      <c r="AX85" s="4"/>
      <c r="AY85" s="4"/>
      <c r="AZ85" s="4"/>
      <c r="BA85" s="4"/>
    </row>
    <row r="86" spans="1:53" ht="17">
      <c r="A86" t="s">
        <v>96</v>
      </c>
      <c r="B86" s="67" t="s">
        <v>602</v>
      </c>
      <c r="C86" t="s">
        <v>218</v>
      </c>
      <c r="D86" t="s">
        <v>219</v>
      </c>
      <c r="F86" s="4">
        <v>0.92</v>
      </c>
      <c r="G86" s="4">
        <v>30</v>
      </c>
      <c r="H86" s="4">
        <v>2</v>
      </c>
      <c r="I86" s="38" t="b">
        <v>0</v>
      </c>
      <c r="J86" s="12" t="s">
        <v>150</v>
      </c>
      <c r="K86" s="18" t="s">
        <v>169</v>
      </c>
      <c r="L86" t="s">
        <v>107</v>
      </c>
      <c r="M86" t="s">
        <v>107</v>
      </c>
      <c r="N86" t="s">
        <v>107</v>
      </c>
      <c r="O86" t="s">
        <v>107</v>
      </c>
      <c r="P86" t="s">
        <v>107</v>
      </c>
      <c r="Q86" t="s">
        <v>107</v>
      </c>
      <c r="R86" t="s">
        <v>107</v>
      </c>
      <c r="S86" t="s">
        <v>107</v>
      </c>
      <c r="T86" t="s">
        <v>107</v>
      </c>
      <c r="U86" t="s">
        <v>107</v>
      </c>
      <c r="V86" t="s">
        <v>107</v>
      </c>
      <c r="W86" t="s">
        <v>107</v>
      </c>
      <c r="X86" t="s">
        <v>107</v>
      </c>
      <c r="Y86" t="s">
        <v>107</v>
      </c>
      <c r="Z86" t="s">
        <v>107</v>
      </c>
      <c r="AA86" t="s">
        <v>107</v>
      </c>
      <c r="AB86" t="s">
        <v>107</v>
      </c>
      <c r="AC86" t="s">
        <v>107</v>
      </c>
      <c r="AD86" t="s">
        <v>107</v>
      </c>
      <c r="AE86" t="s">
        <v>107</v>
      </c>
      <c r="AF86" t="s">
        <v>107</v>
      </c>
      <c r="AG86" t="s">
        <v>107</v>
      </c>
      <c r="AH86" t="s">
        <v>107</v>
      </c>
      <c r="AI86" t="s">
        <v>107</v>
      </c>
      <c r="AJ86" t="s">
        <v>107</v>
      </c>
      <c r="AK86" s="79" t="e">
        <f t="shared" si="2"/>
        <v>#VALUE!</v>
      </c>
      <c r="AL86" t="s">
        <v>107</v>
      </c>
      <c r="AM86" s="27">
        <f>MEDIAN(0.04,0.1,0.02)</f>
        <v>0.04</v>
      </c>
      <c r="AN86">
        <v>6.33</v>
      </c>
      <c r="AO86" s="42">
        <v>0.33800000000000002</v>
      </c>
      <c r="AP86" s="59">
        <v>0.39</v>
      </c>
      <c r="AQ86">
        <v>8</v>
      </c>
      <c r="AR86" t="s">
        <v>843</v>
      </c>
      <c r="AS86" t="s">
        <v>844</v>
      </c>
      <c r="AT86" s="4" t="s">
        <v>115</v>
      </c>
      <c r="AU86" s="4" t="s">
        <v>118</v>
      </c>
      <c r="AV86" s="4"/>
      <c r="AW86" s="4"/>
      <c r="AX86" s="4"/>
      <c r="AY86" s="4"/>
      <c r="AZ86" s="4"/>
      <c r="BA86" s="4"/>
    </row>
    <row r="87" spans="1:53" ht="48">
      <c r="A87" t="s">
        <v>95</v>
      </c>
      <c r="B87" s="39" t="s">
        <v>500</v>
      </c>
      <c r="C87" t="s">
        <v>178</v>
      </c>
      <c r="D87" t="s">
        <v>179</v>
      </c>
      <c r="F87" s="4">
        <v>0</v>
      </c>
      <c r="G87" s="4">
        <v>7.33</v>
      </c>
      <c r="H87" s="4">
        <v>2</v>
      </c>
      <c r="I87" s="38" t="b">
        <v>0</v>
      </c>
      <c r="J87" s="12" t="s">
        <v>150</v>
      </c>
      <c r="K87" s="18" t="s">
        <v>169</v>
      </c>
      <c r="L87" t="s">
        <v>107</v>
      </c>
      <c r="M87" t="s">
        <v>107</v>
      </c>
      <c r="N87" t="s">
        <v>107</v>
      </c>
      <c r="O87" t="s">
        <v>107</v>
      </c>
      <c r="P87" t="s">
        <v>107</v>
      </c>
      <c r="Q87" t="s">
        <v>107</v>
      </c>
      <c r="R87" t="s">
        <v>107</v>
      </c>
      <c r="S87" t="s">
        <v>107</v>
      </c>
      <c r="T87" t="s">
        <v>107</v>
      </c>
      <c r="U87" t="s">
        <v>107</v>
      </c>
      <c r="V87" t="s">
        <v>107</v>
      </c>
      <c r="W87" t="s">
        <v>107</v>
      </c>
      <c r="X87" t="s">
        <v>107</v>
      </c>
      <c r="Y87" t="s">
        <v>107</v>
      </c>
      <c r="Z87" t="s">
        <v>107</v>
      </c>
      <c r="AA87" t="s">
        <v>107</v>
      </c>
      <c r="AB87" t="s">
        <v>107</v>
      </c>
      <c r="AC87" t="s">
        <v>107</v>
      </c>
      <c r="AD87" t="s">
        <v>107</v>
      </c>
      <c r="AE87" t="s">
        <v>107</v>
      </c>
      <c r="AF87" t="s">
        <v>107</v>
      </c>
      <c r="AG87" t="s">
        <v>107</v>
      </c>
      <c r="AH87" t="s">
        <v>107</v>
      </c>
      <c r="AI87" t="s">
        <v>107</v>
      </c>
      <c r="AJ87" t="s">
        <v>107</v>
      </c>
      <c r="AK87" s="79" t="e">
        <f t="shared" si="2"/>
        <v>#VALUE!</v>
      </c>
      <c r="AL87" t="s">
        <v>107</v>
      </c>
      <c r="AM87" s="25">
        <v>3.7999999999999999E-2</v>
      </c>
      <c r="AN87">
        <v>5.67</v>
      </c>
      <c r="AO87" s="53">
        <v>0.29516700000000001</v>
      </c>
      <c r="AP87" s="50">
        <v>0.39</v>
      </c>
      <c r="AQ87">
        <v>6</v>
      </c>
      <c r="AR87" t="s">
        <v>843</v>
      </c>
      <c r="AS87" t="s">
        <v>843</v>
      </c>
      <c r="AT87" s="1" t="s">
        <v>116</v>
      </c>
      <c r="AU87" s="1" t="s">
        <v>118</v>
      </c>
      <c r="AV87" s="1"/>
      <c r="AW87" s="1"/>
      <c r="AX87" s="1"/>
      <c r="AY87" s="1"/>
      <c r="AZ87" s="1"/>
      <c r="BA87" s="1"/>
    </row>
    <row r="88" spans="1:53" ht="61">
      <c r="A88" t="s">
        <v>94</v>
      </c>
      <c r="B88" s="39" t="s">
        <v>500</v>
      </c>
      <c r="C88" t="s">
        <v>318</v>
      </c>
      <c r="D88" t="s">
        <v>319</v>
      </c>
      <c r="F88" s="5" t="s">
        <v>107</v>
      </c>
      <c r="G88" s="5" t="s">
        <v>107</v>
      </c>
      <c r="H88" s="5">
        <v>1</v>
      </c>
      <c r="I88" s="38" t="b">
        <v>0</v>
      </c>
      <c r="J88" s="12" t="s">
        <v>150</v>
      </c>
      <c r="K88" s="20" t="s">
        <v>162</v>
      </c>
      <c r="L88" t="s">
        <v>107</v>
      </c>
      <c r="M88" t="s">
        <v>107</v>
      </c>
      <c r="N88" t="s">
        <v>107</v>
      </c>
      <c r="O88" t="s">
        <v>107</v>
      </c>
      <c r="P88" t="s">
        <v>107</v>
      </c>
      <c r="Q88" t="s">
        <v>107</v>
      </c>
      <c r="R88" t="s">
        <v>107</v>
      </c>
      <c r="S88" t="s">
        <v>107</v>
      </c>
      <c r="T88" t="s">
        <v>107</v>
      </c>
      <c r="U88" t="s">
        <v>107</v>
      </c>
      <c r="V88" t="s">
        <v>107</v>
      </c>
      <c r="W88" t="s">
        <v>107</v>
      </c>
      <c r="X88" t="s">
        <v>107</v>
      </c>
      <c r="Y88" t="s">
        <v>107</v>
      </c>
      <c r="Z88" t="s">
        <v>107</v>
      </c>
      <c r="AA88" t="s">
        <v>107</v>
      </c>
      <c r="AB88" t="s">
        <v>107</v>
      </c>
      <c r="AC88" t="s">
        <v>107</v>
      </c>
      <c r="AD88" t="s">
        <v>107</v>
      </c>
      <c r="AE88" t="s">
        <v>107</v>
      </c>
      <c r="AF88" t="s">
        <v>107</v>
      </c>
      <c r="AG88" t="s">
        <v>107</v>
      </c>
      <c r="AH88" t="s">
        <v>107</v>
      </c>
      <c r="AI88" t="s">
        <v>107</v>
      </c>
      <c r="AJ88" t="s">
        <v>107</v>
      </c>
      <c r="AK88" s="79" t="e">
        <f t="shared" si="2"/>
        <v>#VALUE!</v>
      </c>
      <c r="AL88" t="s">
        <v>107</v>
      </c>
      <c r="AM88" s="25">
        <v>3.7999999999999999E-2</v>
      </c>
      <c r="AN88">
        <v>5.67</v>
      </c>
      <c r="AO88" s="53">
        <v>0.25666699999999998</v>
      </c>
      <c r="AP88" s="50">
        <v>0.39</v>
      </c>
      <c r="AQ88">
        <v>8</v>
      </c>
      <c r="AR88" t="s">
        <v>843</v>
      </c>
      <c r="AS88" t="s">
        <v>843</v>
      </c>
      <c r="AT88" s="1" t="s">
        <v>117</v>
      </c>
      <c r="AU88" s="1" t="s">
        <v>118</v>
      </c>
      <c r="AV88" s="1" t="s">
        <v>123</v>
      </c>
      <c r="AW88" s="1"/>
      <c r="AX88" s="1"/>
      <c r="AY88" s="1"/>
      <c r="AZ88" s="1"/>
      <c r="BA88" s="1"/>
    </row>
    <row r="89" spans="1:53" ht="48">
      <c r="A89" t="s">
        <v>100</v>
      </c>
      <c r="B89" s="66" t="s">
        <v>500</v>
      </c>
      <c r="C89" t="s">
        <v>314</v>
      </c>
      <c r="D89" t="s">
        <v>315</v>
      </c>
      <c r="F89" s="5" t="s">
        <v>107</v>
      </c>
      <c r="G89" s="5" t="s">
        <v>107</v>
      </c>
      <c r="H89" s="5">
        <v>1</v>
      </c>
      <c r="I89" s="38" t="b">
        <v>0</v>
      </c>
      <c r="J89" s="12" t="s">
        <v>152</v>
      </c>
      <c r="K89" s="18" t="s">
        <v>164</v>
      </c>
      <c r="L89" t="s">
        <v>107</v>
      </c>
      <c r="M89" t="s">
        <v>107</v>
      </c>
      <c r="N89" t="s">
        <v>107</v>
      </c>
      <c r="O89" t="s">
        <v>107</v>
      </c>
      <c r="P89" t="s">
        <v>107</v>
      </c>
      <c r="Q89" t="s">
        <v>107</v>
      </c>
      <c r="R89" t="s">
        <v>107</v>
      </c>
      <c r="S89" t="s">
        <v>107</v>
      </c>
      <c r="T89" t="s">
        <v>107</v>
      </c>
      <c r="U89" t="s">
        <v>107</v>
      </c>
      <c r="V89" t="s">
        <v>107</v>
      </c>
      <c r="W89" t="s">
        <v>107</v>
      </c>
      <c r="X89" t="s">
        <v>107</v>
      </c>
      <c r="Y89" t="s">
        <v>107</v>
      </c>
      <c r="Z89" t="s">
        <v>107</v>
      </c>
      <c r="AA89" t="s">
        <v>107</v>
      </c>
      <c r="AB89" t="s">
        <v>107</v>
      </c>
      <c r="AC89" t="s">
        <v>107</v>
      </c>
      <c r="AD89" t="s">
        <v>107</v>
      </c>
      <c r="AE89" t="s">
        <v>107</v>
      </c>
      <c r="AF89" t="s">
        <v>107</v>
      </c>
      <c r="AG89" t="s">
        <v>107</v>
      </c>
      <c r="AH89" t="s">
        <v>107</v>
      </c>
      <c r="AI89" t="s">
        <v>107</v>
      </c>
      <c r="AJ89" t="s">
        <v>107</v>
      </c>
      <c r="AK89" s="79" t="e">
        <f t="shared" si="2"/>
        <v>#VALUE!</v>
      </c>
      <c r="AL89" t="s">
        <v>107</v>
      </c>
      <c r="AM89" s="25">
        <f>MEDIAN(0,0,0.052,0.0002)</f>
        <v>1E-4</v>
      </c>
      <c r="AN89">
        <v>5</v>
      </c>
      <c r="AO89" s="53">
        <v>0.1925</v>
      </c>
      <c r="AP89" s="50">
        <v>0.39</v>
      </c>
      <c r="AQ89">
        <v>6</v>
      </c>
      <c r="AR89" t="s">
        <v>843</v>
      </c>
      <c r="AS89" t="s">
        <v>843</v>
      </c>
      <c r="AT89" s="4" t="s">
        <v>115</v>
      </c>
      <c r="AU89" s="4" t="s">
        <v>122</v>
      </c>
      <c r="AV89" s="4"/>
      <c r="AW89" s="4"/>
      <c r="AX89" s="4"/>
      <c r="AY89" s="4"/>
      <c r="AZ89" s="4"/>
      <c r="BA89" s="4"/>
    </row>
    <row r="90" spans="1:53" ht="34">
      <c r="A90" t="s">
        <v>347</v>
      </c>
      <c r="B90" s="66" t="s">
        <v>493</v>
      </c>
      <c r="C90" t="s">
        <v>374</v>
      </c>
      <c r="D90" t="s">
        <v>372</v>
      </c>
      <c r="F90" t="s">
        <v>107</v>
      </c>
      <c r="G90" t="s">
        <v>107</v>
      </c>
      <c r="H90" t="s">
        <v>107</v>
      </c>
      <c r="I90" s="38" t="b">
        <v>0</v>
      </c>
      <c r="J90" s="12" t="s">
        <v>150</v>
      </c>
      <c r="K90" s="19" t="s">
        <v>426</v>
      </c>
      <c r="L90" t="s">
        <v>107</v>
      </c>
      <c r="M90" t="s">
        <v>107</v>
      </c>
      <c r="N90" t="s">
        <v>107</v>
      </c>
      <c r="O90" t="s">
        <v>107</v>
      </c>
      <c r="P90" t="s">
        <v>107</v>
      </c>
      <c r="Q90" t="s">
        <v>107</v>
      </c>
      <c r="R90" t="s">
        <v>107</v>
      </c>
      <c r="S90" t="s">
        <v>107</v>
      </c>
      <c r="T90" t="s">
        <v>107</v>
      </c>
      <c r="U90" t="s">
        <v>107</v>
      </c>
      <c r="V90" t="s">
        <v>107</v>
      </c>
      <c r="W90" t="s">
        <v>107</v>
      </c>
      <c r="X90" t="s">
        <v>107</v>
      </c>
      <c r="Y90" t="s">
        <v>107</v>
      </c>
      <c r="Z90" t="s">
        <v>107</v>
      </c>
      <c r="AA90" t="s">
        <v>107</v>
      </c>
      <c r="AB90" t="s">
        <v>107</v>
      </c>
      <c r="AC90" t="s">
        <v>107</v>
      </c>
      <c r="AD90" t="s">
        <v>107</v>
      </c>
      <c r="AE90" t="s">
        <v>107</v>
      </c>
      <c r="AF90" t="s">
        <v>107</v>
      </c>
      <c r="AG90" t="s">
        <v>107</v>
      </c>
      <c r="AH90" t="s">
        <v>107</v>
      </c>
      <c r="AI90" t="s">
        <v>107</v>
      </c>
      <c r="AJ90" t="s">
        <v>107</v>
      </c>
      <c r="AK90" s="79" t="e">
        <f t="shared" si="2"/>
        <v>#VALUE!</v>
      </c>
      <c r="AL90" t="s">
        <v>107</v>
      </c>
      <c r="AM90" s="25">
        <f>MEDIAN(0.0274,0.0341,0.304,0.27,0.081,0.298,0.315,0.12,0.126)</f>
        <v>0.126</v>
      </c>
      <c r="AN90" t="s">
        <v>428</v>
      </c>
      <c r="AO90" s="53">
        <v>0.77133300000000005</v>
      </c>
      <c r="AP90" s="50">
        <v>0.89</v>
      </c>
      <c r="AQ90" t="s">
        <v>428</v>
      </c>
      <c r="AR90" t="s">
        <v>845</v>
      </c>
      <c r="AS90" t="s">
        <v>843</v>
      </c>
      <c r="AT90" s="4" t="s">
        <v>115</v>
      </c>
      <c r="AU90" s="4" t="s">
        <v>118</v>
      </c>
      <c r="AV90" s="4"/>
      <c r="AW90" s="4"/>
      <c r="AX90" s="4"/>
      <c r="AY90" s="4"/>
      <c r="AZ90" s="4"/>
      <c r="BA90" s="4"/>
    </row>
    <row r="91" spans="1:53" ht="34">
      <c r="A91" t="s">
        <v>348</v>
      </c>
      <c r="B91" s="66" t="s">
        <v>493</v>
      </c>
      <c r="C91" t="s">
        <v>375</v>
      </c>
      <c r="D91" t="s">
        <v>378</v>
      </c>
      <c r="F91" t="s">
        <v>107</v>
      </c>
      <c r="G91" t="s">
        <v>107</v>
      </c>
      <c r="H91" t="s">
        <v>107</v>
      </c>
      <c r="I91" s="38" t="b">
        <v>0</v>
      </c>
      <c r="J91" s="12" t="s">
        <v>150</v>
      </c>
      <c r="K91" s="19" t="s">
        <v>426</v>
      </c>
      <c r="L91" t="s">
        <v>107</v>
      </c>
      <c r="M91" t="s">
        <v>107</v>
      </c>
      <c r="N91" t="s">
        <v>107</v>
      </c>
      <c r="O91" t="s">
        <v>107</v>
      </c>
      <c r="P91" t="s">
        <v>107</v>
      </c>
      <c r="Q91" t="s">
        <v>107</v>
      </c>
      <c r="R91" t="s">
        <v>107</v>
      </c>
      <c r="S91" t="s">
        <v>107</v>
      </c>
      <c r="T91" t="s">
        <v>107</v>
      </c>
      <c r="U91" t="s">
        <v>107</v>
      </c>
      <c r="V91" t="s">
        <v>107</v>
      </c>
      <c r="W91" t="s">
        <v>107</v>
      </c>
      <c r="X91" t="s">
        <v>107</v>
      </c>
      <c r="Y91" t="s">
        <v>107</v>
      </c>
      <c r="Z91" t="s">
        <v>107</v>
      </c>
      <c r="AA91" t="s">
        <v>107</v>
      </c>
      <c r="AB91" t="s">
        <v>107</v>
      </c>
      <c r="AC91" t="s">
        <v>107</v>
      </c>
      <c r="AD91" t="s">
        <v>107</v>
      </c>
      <c r="AE91" t="s">
        <v>107</v>
      </c>
      <c r="AF91" t="s">
        <v>107</v>
      </c>
      <c r="AG91" t="s">
        <v>107</v>
      </c>
      <c r="AH91" t="s">
        <v>107</v>
      </c>
      <c r="AI91" t="s">
        <v>107</v>
      </c>
      <c r="AJ91" t="s">
        <v>107</v>
      </c>
      <c r="AK91" s="79" t="e">
        <f t="shared" si="2"/>
        <v>#VALUE!</v>
      </c>
      <c r="AL91" t="s">
        <v>107</v>
      </c>
      <c r="AM91" s="25">
        <f>MEDIAN(0.0274,0.0341,0.304,0.27,0.081,0.298,0.315,0.12,0.126)</f>
        <v>0.126</v>
      </c>
      <c r="AN91" t="s">
        <v>428</v>
      </c>
      <c r="AO91" s="53">
        <v>0.77133300000000005</v>
      </c>
      <c r="AP91" s="50">
        <v>0.89</v>
      </c>
      <c r="AQ91" t="s">
        <v>428</v>
      </c>
      <c r="AR91" t="s">
        <v>845</v>
      </c>
      <c r="AS91" t="s">
        <v>843</v>
      </c>
      <c r="AT91" s="4" t="s">
        <v>115</v>
      </c>
      <c r="AU91" s="4" t="s">
        <v>118</v>
      </c>
      <c r="AV91" s="4"/>
      <c r="AW91" s="4"/>
      <c r="AX91" s="4"/>
      <c r="AY91" s="4"/>
      <c r="AZ91" s="4"/>
      <c r="BA91" s="4"/>
    </row>
    <row r="92" spans="1:53" ht="34">
      <c r="A92" t="s">
        <v>349</v>
      </c>
      <c r="B92" s="39" t="s">
        <v>493</v>
      </c>
      <c r="C92" t="s">
        <v>377</v>
      </c>
      <c r="D92" t="s">
        <v>376</v>
      </c>
      <c r="F92" t="s">
        <v>107</v>
      </c>
      <c r="G92" t="s">
        <v>107</v>
      </c>
      <c r="H92" t="s">
        <v>107</v>
      </c>
      <c r="I92" s="38" t="b">
        <v>1</v>
      </c>
      <c r="J92" s="12" t="s">
        <v>150</v>
      </c>
      <c r="K92" s="19" t="s">
        <v>426</v>
      </c>
      <c r="L92" t="s">
        <v>107</v>
      </c>
      <c r="M92" t="s">
        <v>107</v>
      </c>
      <c r="N92" t="s">
        <v>107</v>
      </c>
      <c r="O92" t="s">
        <v>107</v>
      </c>
      <c r="P92" t="s">
        <v>107</v>
      </c>
      <c r="Q92" t="s">
        <v>107</v>
      </c>
      <c r="R92" t="s">
        <v>107</v>
      </c>
      <c r="S92" t="s">
        <v>107</v>
      </c>
      <c r="T92" t="s">
        <v>107</v>
      </c>
      <c r="U92" t="s">
        <v>107</v>
      </c>
      <c r="V92" t="s">
        <v>107</v>
      </c>
      <c r="W92" t="s">
        <v>107</v>
      </c>
      <c r="X92" t="s">
        <v>107</v>
      </c>
      <c r="Y92" t="s">
        <v>107</v>
      </c>
      <c r="Z92" t="s">
        <v>107</v>
      </c>
      <c r="AA92" t="s">
        <v>107</v>
      </c>
      <c r="AB92" t="s">
        <v>107</v>
      </c>
      <c r="AC92" t="s">
        <v>107</v>
      </c>
      <c r="AD92" t="s">
        <v>107</v>
      </c>
      <c r="AE92" t="s">
        <v>107</v>
      </c>
      <c r="AF92" t="s">
        <v>107</v>
      </c>
      <c r="AG92" t="s">
        <v>107</v>
      </c>
      <c r="AH92" t="s">
        <v>107</v>
      </c>
      <c r="AI92" t="s">
        <v>107</v>
      </c>
      <c r="AJ92" t="s">
        <v>107</v>
      </c>
      <c r="AK92" s="79" t="e">
        <f t="shared" si="2"/>
        <v>#VALUE!</v>
      </c>
      <c r="AL92" t="s">
        <v>107</v>
      </c>
      <c r="AM92" s="25">
        <f>MEDIAN(0.0274,0.0341,0.304,0.27,0.081,0.298,0.315,0.12,0.126)</f>
        <v>0.126</v>
      </c>
      <c r="AN92" t="s">
        <v>428</v>
      </c>
      <c r="AO92" s="53">
        <v>0.77133300000000005</v>
      </c>
      <c r="AP92" s="50">
        <v>0.89</v>
      </c>
      <c r="AQ92" t="s">
        <v>428</v>
      </c>
      <c r="AR92" t="s">
        <v>845</v>
      </c>
      <c r="AS92" t="s">
        <v>843</v>
      </c>
      <c r="AT92" s="4" t="s">
        <v>115</v>
      </c>
      <c r="AU92" s="4" t="s">
        <v>118</v>
      </c>
      <c r="AV92" s="4"/>
      <c r="AW92" s="4"/>
      <c r="AX92" s="4"/>
      <c r="AY92" s="4"/>
      <c r="AZ92" s="4"/>
      <c r="BA92" s="4"/>
    </row>
    <row r="93" spans="1:53" ht="34">
      <c r="A93" t="s">
        <v>350</v>
      </c>
      <c r="B93" s="66" t="s">
        <v>493</v>
      </c>
      <c r="C93" t="s">
        <v>379</v>
      </c>
      <c r="D93" t="s">
        <v>380</v>
      </c>
      <c r="F93" t="s">
        <v>107</v>
      </c>
      <c r="G93" t="s">
        <v>107</v>
      </c>
      <c r="H93" t="s">
        <v>107</v>
      </c>
      <c r="I93" s="38" t="b">
        <v>1</v>
      </c>
      <c r="J93" s="12" t="s">
        <v>150</v>
      </c>
      <c r="K93" s="19" t="s">
        <v>426</v>
      </c>
      <c r="L93" t="s">
        <v>107</v>
      </c>
      <c r="M93" t="s">
        <v>107</v>
      </c>
      <c r="N93" t="s">
        <v>107</v>
      </c>
      <c r="O93" t="s">
        <v>107</v>
      </c>
      <c r="P93" t="s">
        <v>107</v>
      </c>
      <c r="Q93" t="s">
        <v>107</v>
      </c>
      <c r="R93" t="s">
        <v>107</v>
      </c>
      <c r="S93" t="s">
        <v>107</v>
      </c>
      <c r="T93" t="s">
        <v>107</v>
      </c>
      <c r="U93" t="s">
        <v>107</v>
      </c>
      <c r="V93" t="s">
        <v>107</v>
      </c>
      <c r="W93" t="s">
        <v>107</v>
      </c>
      <c r="X93" t="s">
        <v>107</v>
      </c>
      <c r="Y93" t="s">
        <v>107</v>
      </c>
      <c r="Z93" t="s">
        <v>107</v>
      </c>
      <c r="AA93" t="s">
        <v>107</v>
      </c>
      <c r="AB93" t="s">
        <v>107</v>
      </c>
      <c r="AC93" t="s">
        <v>107</v>
      </c>
      <c r="AD93" t="s">
        <v>107</v>
      </c>
      <c r="AE93" t="s">
        <v>107</v>
      </c>
      <c r="AF93" t="s">
        <v>107</v>
      </c>
      <c r="AG93" t="s">
        <v>107</v>
      </c>
      <c r="AH93" t="s">
        <v>107</v>
      </c>
      <c r="AI93" t="s">
        <v>107</v>
      </c>
      <c r="AJ93" t="s">
        <v>107</v>
      </c>
      <c r="AK93" s="79" t="e">
        <f t="shared" si="2"/>
        <v>#VALUE!</v>
      </c>
      <c r="AL93" t="s">
        <v>107</v>
      </c>
      <c r="AM93" s="25">
        <f>MEDIAN(0.0274,0.0341,0.304,0.27,0.081,0.298,0.315,0.12,0.126)</f>
        <v>0.126</v>
      </c>
      <c r="AN93" t="s">
        <v>428</v>
      </c>
      <c r="AO93" s="53">
        <v>0.77133300000000005</v>
      </c>
      <c r="AP93" s="50">
        <v>0.89</v>
      </c>
      <c r="AQ93" t="s">
        <v>428</v>
      </c>
      <c r="AR93" t="s">
        <v>845</v>
      </c>
      <c r="AS93" t="s">
        <v>843</v>
      </c>
      <c r="AT93" s="4" t="s">
        <v>115</v>
      </c>
      <c r="AU93" s="4" t="s">
        <v>118</v>
      </c>
      <c r="AV93" s="4"/>
      <c r="AW93" s="4"/>
      <c r="AX93" s="4"/>
      <c r="AY93" s="4"/>
      <c r="AZ93" s="4"/>
      <c r="BA93" s="4"/>
    </row>
    <row r="94" spans="1:53" ht="34">
      <c r="A94" t="s">
        <v>351</v>
      </c>
      <c r="B94" s="39" t="s">
        <v>493</v>
      </c>
      <c r="C94" t="s">
        <v>381</v>
      </c>
      <c r="D94" t="s">
        <v>382</v>
      </c>
      <c r="F94" t="s">
        <v>107</v>
      </c>
      <c r="G94" t="s">
        <v>107</v>
      </c>
      <c r="H94" t="s">
        <v>107</v>
      </c>
      <c r="I94" s="38" t="b">
        <v>0</v>
      </c>
      <c r="J94" s="12" t="s">
        <v>150</v>
      </c>
      <c r="K94" s="19" t="s">
        <v>426</v>
      </c>
      <c r="L94" t="s">
        <v>107</v>
      </c>
      <c r="M94" t="s">
        <v>107</v>
      </c>
      <c r="N94" t="s">
        <v>107</v>
      </c>
      <c r="O94" t="s">
        <v>107</v>
      </c>
      <c r="P94" t="s">
        <v>107</v>
      </c>
      <c r="Q94" t="s">
        <v>107</v>
      </c>
      <c r="R94" t="s">
        <v>107</v>
      </c>
      <c r="S94" t="s">
        <v>107</v>
      </c>
      <c r="T94" t="s">
        <v>107</v>
      </c>
      <c r="U94" t="s">
        <v>107</v>
      </c>
      <c r="V94" t="s">
        <v>107</v>
      </c>
      <c r="W94" t="s">
        <v>107</v>
      </c>
      <c r="X94" t="s">
        <v>107</v>
      </c>
      <c r="Y94" t="s">
        <v>107</v>
      </c>
      <c r="Z94" t="s">
        <v>107</v>
      </c>
      <c r="AA94" t="s">
        <v>107</v>
      </c>
      <c r="AB94" t="s">
        <v>107</v>
      </c>
      <c r="AC94" t="s">
        <v>107</v>
      </c>
      <c r="AD94" t="s">
        <v>107</v>
      </c>
      <c r="AE94" t="s">
        <v>107</v>
      </c>
      <c r="AF94" t="s">
        <v>107</v>
      </c>
      <c r="AG94" t="s">
        <v>107</v>
      </c>
      <c r="AH94" t="s">
        <v>107</v>
      </c>
      <c r="AI94" t="s">
        <v>107</v>
      </c>
      <c r="AJ94" t="s">
        <v>107</v>
      </c>
      <c r="AK94" s="79" t="e">
        <f t="shared" si="2"/>
        <v>#VALUE!</v>
      </c>
      <c r="AL94" t="s">
        <v>107</v>
      </c>
      <c r="AM94" s="25">
        <f>MEDIAN(0.0274,0.0341,0.304,0.27,0.081,0.298,0.315,0.12,0.126)</f>
        <v>0.126</v>
      </c>
      <c r="AN94" t="s">
        <v>428</v>
      </c>
      <c r="AO94" s="53">
        <v>0.69716699999999998</v>
      </c>
      <c r="AP94" s="50">
        <v>0.89</v>
      </c>
      <c r="AQ94" t="s">
        <v>428</v>
      </c>
      <c r="AR94" t="s">
        <v>845</v>
      </c>
      <c r="AS94" t="s">
        <v>843</v>
      </c>
      <c r="AT94" s="4" t="s">
        <v>115</v>
      </c>
      <c r="AU94" s="4" t="s">
        <v>118</v>
      </c>
      <c r="AV94" s="4"/>
      <c r="AW94" s="4"/>
      <c r="AX94" s="4"/>
      <c r="AY94" s="4"/>
      <c r="AZ94" s="4"/>
      <c r="BA94" s="4"/>
    </row>
  </sheetData>
  <sortState xmlns:xlrd2="http://schemas.microsoft.com/office/spreadsheetml/2017/richdata2" ref="A1:BB95">
    <sortCondition descending="1" ref="X1:X9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A5EA-991A-8A44-B197-3C478037BCB6}">
  <dimension ref="A1:M90"/>
  <sheetViews>
    <sheetView workbookViewId="0">
      <selection sqref="A1:A1048576"/>
    </sheetView>
  </sheetViews>
  <sheetFormatPr baseColWidth="10" defaultRowHeight="16"/>
  <sheetData>
    <row r="1" spans="1:13">
      <c r="A1" s="41" t="s">
        <v>172</v>
      </c>
      <c r="B1" s="42" t="s">
        <v>606</v>
      </c>
      <c r="C1" s="41" t="s">
        <v>607</v>
      </c>
      <c r="D1" s="43" t="s">
        <v>430</v>
      </c>
      <c r="E1" s="41" t="s">
        <v>608</v>
      </c>
      <c r="F1" s="42" t="s">
        <v>609</v>
      </c>
      <c r="G1" s="44" t="s">
        <v>610</v>
      </c>
      <c r="H1" s="41" t="s">
        <v>611</v>
      </c>
      <c r="I1" s="45" t="s">
        <v>612</v>
      </c>
      <c r="J1" s="41" t="s">
        <v>613</v>
      </c>
      <c r="K1" s="44" t="s">
        <v>614</v>
      </c>
      <c r="L1" s="41" t="s">
        <v>615</v>
      </c>
      <c r="M1" s="42" t="s">
        <v>616</v>
      </c>
    </row>
    <row r="2" spans="1:13">
      <c r="A2" s="46" t="s">
        <v>249</v>
      </c>
      <c r="B2" s="48">
        <v>3.6</v>
      </c>
      <c r="C2" s="46" t="s">
        <v>617</v>
      </c>
      <c r="D2" s="49">
        <v>0.01</v>
      </c>
      <c r="E2" s="46" t="s">
        <v>618</v>
      </c>
      <c r="F2" s="48" t="s">
        <v>619</v>
      </c>
      <c r="G2" s="50">
        <v>0.68</v>
      </c>
      <c r="H2" s="46" t="s">
        <v>620</v>
      </c>
      <c r="I2" s="51">
        <v>0.5</v>
      </c>
      <c r="J2" s="52">
        <v>0.44400000000000001</v>
      </c>
      <c r="K2" s="50">
        <v>0.47</v>
      </c>
      <c r="L2" s="46" t="s">
        <v>621</v>
      </c>
      <c r="M2" s="53">
        <v>0.32086199999999998</v>
      </c>
    </row>
    <row r="3" spans="1:13">
      <c r="A3" s="46" t="s">
        <v>240</v>
      </c>
      <c r="B3" s="48" t="s">
        <v>622</v>
      </c>
      <c r="C3" s="54" t="s">
        <v>623</v>
      </c>
      <c r="D3" s="55">
        <v>0.03</v>
      </c>
      <c r="E3" s="46" t="s">
        <v>624</v>
      </c>
      <c r="F3" s="48" t="s">
        <v>619</v>
      </c>
      <c r="G3" s="50">
        <v>0.68</v>
      </c>
      <c r="H3" s="46" t="s">
        <v>625</v>
      </c>
      <c r="I3" s="51">
        <v>0.83</v>
      </c>
      <c r="J3" s="52">
        <v>0.88200000000000001</v>
      </c>
      <c r="K3" s="50">
        <v>0.86</v>
      </c>
      <c r="L3" s="46" t="s">
        <v>626</v>
      </c>
      <c r="M3" s="53">
        <v>0.58317399999999997</v>
      </c>
    </row>
    <row r="4" spans="1:13">
      <c r="A4" s="46" t="s">
        <v>214</v>
      </c>
      <c r="B4" s="48" t="s">
        <v>622</v>
      </c>
      <c r="C4" s="54" t="s">
        <v>623</v>
      </c>
      <c r="D4" s="55">
        <v>0.03</v>
      </c>
      <c r="E4" s="46" t="s">
        <v>624</v>
      </c>
      <c r="F4" s="48" t="s">
        <v>619</v>
      </c>
      <c r="G4" s="50">
        <v>0.68</v>
      </c>
      <c r="H4" s="46" t="s">
        <v>625</v>
      </c>
      <c r="I4" s="51">
        <v>0.83</v>
      </c>
      <c r="J4" s="52">
        <v>0.79900000000000004</v>
      </c>
      <c r="K4" s="50">
        <v>0.82</v>
      </c>
      <c r="L4" s="46" t="s">
        <v>627</v>
      </c>
      <c r="M4" s="53">
        <v>0.55498099999999995</v>
      </c>
    </row>
    <row r="5" spans="1:13">
      <c r="A5" s="46" t="s">
        <v>266</v>
      </c>
      <c r="B5" s="48" t="s">
        <v>622</v>
      </c>
      <c r="C5" s="54" t="s">
        <v>623</v>
      </c>
      <c r="D5" s="55">
        <v>0.03</v>
      </c>
      <c r="E5" s="46" t="s">
        <v>624</v>
      </c>
      <c r="F5" s="48" t="s">
        <v>619</v>
      </c>
      <c r="G5" s="50">
        <v>0.68</v>
      </c>
      <c r="H5" s="46" t="s">
        <v>625</v>
      </c>
      <c r="I5" s="51">
        <v>0.83</v>
      </c>
      <c r="J5" s="52">
        <v>0.747</v>
      </c>
      <c r="K5" s="50">
        <v>0.79</v>
      </c>
      <c r="L5" s="46" t="s">
        <v>628</v>
      </c>
      <c r="M5" s="53">
        <v>0.53739400000000004</v>
      </c>
    </row>
    <row r="6" spans="1:13">
      <c r="A6" s="46" t="s">
        <v>326</v>
      </c>
      <c r="B6" s="48" t="s">
        <v>622</v>
      </c>
      <c r="C6" s="54" t="s">
        <v>623</v>
      </c>
      <c r="D6" s="55">
        <v>0.03</v>
      </c>
      <c r="E6" s="46" t="s">
        <v>624</v>
      </c>
      <c r="F6" s="48" t="s">
        <v>619</v>
      </c>
      <c r="G6" s="50">
        <v>0.68</v>
      </c>
      <c r="H6" s="46" t="s">
        <v>625</v>
      </c>
      <c r="I6" s="51">
        <v>0.83</v>
      </c>
      <c r="J6" s="52">
        <v>0.747</v>
      </c>
      <c r="K6" s="50">
        <v>0.79</v>
      </c>
      <c r="L6" s="46" t="s">
        <v>629</v>
      </c>
      <c r="M6" s="53">
        <v>0.53739400000000004</v>
      </c>
    </row>
    <row r="7" spans="1:13">
      <c r="A7" s="46" t="s">
        <v>429</v>
      </c>
      <c r="B7" s="48" t="s">
        <v>622</v>
      </c>
      <c r="C7" s="54" t="s">
        <v>623</v>
      </c>
      <c r="D7" s="55">
        <v>0.03</v>
      </c>
      <c r="E7" s="46" t="s">
        <v>624</v>
      </c>
      <c r="F7" s="48" t="s">
        <v>619</v>
      </c>
      <c r="G7" s="50">
        <v>0.68</v>
      </c>
      <c r="H7" s="46" t="s">
        <v>625</v>
      </c>
      <c r="I7" s="51">
        <v>0.83</v>
      </c>
      <c r="J7" s="56">
        <v>0.9</v>
      </c>
      <c r="K7" s="50">
        <v>0.87</v>
      </c>
      <c r="L7" s="46" t="s">
        <v>630</v>
      </c>
      <c r="M7" s="53">
        <v>0.589333</v>
      </c>
    </row>
    <row r="8" spans="1:13">
      <c r="A8" s="46" t="s">
        <v>281</v>
      </c>
      <c r="B8" s="48" t="s">
        <v>622</v>
      </c>
      <c r="C8" s="54" t="s">
        <v>623</v>
      </c>
      <c r="D8" s="55">
        <v>0.03</v>
      </c>
      <c r="E8" s="46" t="s">
        <v>624</v>
      </c>
      <c r="F8" s="48" t="s">
        <v>619</v>
      </c>
      <c r="G8" s="50">
        <v>0.68</v>
      </c>
      <c r="H8" s="46" t="s">
        <v>625</v>
      </c>
      <c r="I8" s="51">
        <v>0.83</v>
      </c>
      <c r="J8" s="52">
        <v>0.621</v>
      </c>
      <c r="K8" s="50">
        <v>0.73</v>
      </c>
      <c r="L8" s="46" t="s">
        <v>631</v>
      </c>
      <c r="M8" s="53">
        <v>0.49441800000000002</v>
      </c>
    </row>
    <row r="9" spans="1:13">
      <c r="A9" s="46" t="s">
        <v>245</v>
      </c>
      <c r="B9" s="48" t="s">
        <v>622</v>
      </c>
      <c r="C9" s="54" t="s">
        <v>623</v>
      </c>
      <c r="D9" s="55">
        <v>0.03</v>
      </c>
      <c r="E9" s="46" t="s">
        <v>624</v>
      </c>
      <c r="F9" s="48" t="s">
        <v>619</v>
      </c>
      <c r="G9" s="50">
        <v>0.68</v>
      </c>
      <c r="H9" s="46" t="s">
        <v>625</v>
      </c>
      <c r="I9" s="51">
        <v>1</v>
      </c>
      <c r="J9" s="52">
        <v>0.52300000000000002</v>
      </c>
      <c r="K9" s="50">
        <v>0.76</v>
      </c>
      <c r="L9" s="46" t="s">
        <v>632</v>
      </c>
      <c r="M9" s="53">
        <v>0.51778299999999999</v>
      </c>
    </row>
    <row r="10" spans="1:13">
      <c r="A10" s="46" t="s">
        <v>308</v>
      </c>
      <c r="B10" s="48" t="s">
        <v>622</v>
      </c>
      <c r="C10" s="54" t="s">
        <v>623</v>
      </c>
      <c r="D10" s="55">
        <v>0.03</v>
      </c>
      <c r="E10" s="46" t="s">
        <v>624</v>
      </c>
      <c r="F10" s="48" t="s">
        <v>619</v>
      </c>
      <c r="G10" s="50">
        <v>0.68</v>
      </c>
      <c r="H10" s="46" t="s">
        <v>625</v>
      </c>
      <c r="I10" s="51">
        <v>1</v>
      </c>
      <c r="J10" s="56">
        <v>0.9</v>
      </c>
      <c r="K10" s="50">
        <v>0.95</v>
      </c>
      <c r="L10" s="46" t="s">
        <v>633</v>
      </c>
      <c r="M10" s="53">
        <v>0.64600000000000002</v>
      </c>
    </row>
    <row r="11" spans="1:13">
      <c r="A11" s="46" t="s">
        <v>243</v>
      </c>
      <c r="B11" s="48">
        <v>6.65</v>
      </c>
      <c r="C11" s="46" t="s">
        <v>634</v>
      </c>
      <c r="D11" s="49">
        <v>1E-3</v>
      </c>
      <c r="E11" s="46" t="s">
        <v>635</v>
      </c>
      <c r="F11" s="48" t="s">
        <v>619</v>
      </c>
      <c r="G11" s="50">
        <v>0.68</v>
      </c>
      <c r="H11" s="46" t="s">
        <v>625</v>
      </c>
      <c r="I11" s="51">
        <v>0.67</v>
      </c>
      <c r="J11" s="52">
        <v>0.53500000000000003</v>
      </c>
      <c r="K11" s="50">
        <v>0.6</v>
      </c>
      <c r="L11" s="46" t="s">
        <v>636</v>
      </c>
      <c r="M11" s="53">
        <v>0.40841699999999997</v>
      </c>
    </row>
    <row r="12" spans="1:13">
      <c r="A12" s="46" t="s">
        <v>210</v>
      </c>
      <c r="B12" s="48">
        <v>6.65</v>
      </c>
      <c r="C12" s="46" t="s">
        <v>634</v>
      </c>
      <c r="D12" s="49">
        <v>1E-3</v>
      </c>
      <c r="E12" s="46" t="s">
        <v>637</v>
      </c>
      <c r="F12" s="48" t="s">
        <v>619</v>
      </c>
      <c r="G12" s="50">
        <v>0.68</v>
      </c>
      <c r="H12" s="46" t="s">
        <v>625</v>
      </c>
      <c r="I12" s="51">
        <v>0.67</v>
      </c>
      <c r="J12" s="56">
        <v>0.7</v>
      </c>
      <c r="K12" s="50">
        <v>0.68</v>
      </c>
      <c r="L12" s="46" t="s">
        <v>638</v>
      </c>
      <c r="M12" s="53">
        <v>0.464667</v>
      </c>
    </row>
    <row r="13" spans="1:13">
      <c r="A13" s="57" t="s">
        <v>186</v>
      </c>
      <c r="B13" s="58">
        <v>6.65</v>
      </c>
      <c r="C13" s="57" t="s">
        <v>634</v>
      </c>
      <c r="D13" s="43">
        <v>1E-3</v>
      </c>
      <c r="E13" s="57" t="s">
        <v>637</v>
      </c>
      <c r="F13" s="58" t="s">
        <v>619</v>
      </c>
      <c r="G13" s="59">
        <v>0.68</v>
      </c>
      <c r="H13" s="57" t="s">
        <v>625</v>
      </c>
      <c r="I13" s="60">
        <v>0.67</v>
      </c>
      <c r="J13" s="61">
        <v>0.90800000000000003</v>
      </c>
      <c r="K13" s="59">
        <v>0.79</v>
      </c>
      <c r="L13" s="57" t="s">
        <v>639</v>
      </c>
      <c r="M13" s="42">
        <v>0.53541499999999997</v>
      </c>
    </row>
    <row r="14" spans="1:13">
      <c r="A14" s="46" t="s">
        <v>295</v>
      </c>
      <c r="B14" s="48">
        <v>12.19</v>
      </c>
      <c r="C14" s="46" t="s">
        <v>640</v>
      </c>
      <c r="D14" s="49">
        <v>0.08</v>
      </c>
      <c r="E14" s="46" t="s">
        <v>641</v>
      </c>
      <c r="F14" s="48" t="s">
        <v>642</v>
      </c>
      <c r="G14" s="50">
        <v>0.21</v>
      </c>
      <c r="H14" s="46" t="s">
        <v>643</v>
      </c>
      <c r="I14" s="51">
        <v>0.5</v>
      </c>
      <c r="J14" s="52">
        <v>0.70699999999999996</v>
      </c>
      <c r="K14" s="50">
        <v>0.6</v>
      </c>
      <c r="L14" s="46" t="s">
        <v>644</v>
      </c>
      <c r="M14" s="53">
        <v>0.123672</v>
      </c>
    </row>
    <row r="15" spans="1:13">
      <c r="A15" s="46" t="s">
        <v>235</v>
      </c>
      <c r="B15" s="48">
        <v>12.19</v>
      </c>
      <c r="C15" s="46" t="s">
        <v>640</v>
      </c>
      <c r="D15" s="49">
        <v>0.08</v>
      </c>
      <c r="E15" s="46" t="s">
        <v>645</v>
      </c>
      <c r="F15" s="48" t="s">
        <v>642</v>
      </c>
      <c r="G15" s="50">
        <v>0.21</v>
      </c>
      <c r="H15" s="46" t="s">
        <v>643</v>
      </c>
      <c r="I15" s="51">
        <v>0.5</v>
      </c>
      <c r="J15" s="52">
        <v>1</v>
      </c>
      <c r="K15" s="50">
        <v>0.75</v>
      </c>
      <c r="L15" s="46" t="s">
        <v>646</v>
      </c>
      <c r="M15" s="53">
        <v>0.15375</v>
      </c>
    </row>
    <row r="16" spans="1:13">
      <c r="A16" s="57" t="s">
        <v>255</v>
      </c>
      <c r="B16" s="58">
        <v>12.19</v>
      </c>
      <c r="C16" s="57" t="s">
        <v>640</v>
      </c>
      <c r="D16" s="43">
        <v>0.08</v>
      </c>
      <c r="E16" s="57" t="s">
        <v>641</v>
      </c>
      <c r="F16" s="58" t="s">
        <v>642</v>
      </c>
      <c r="G16" s="59">
        <v>0.21</v>
      </c>
      <c r="H16" s="57" t="s">
        <v>643</v>
      </c>
      <c r="I16" s="60">
        <v>0.67</v>
      </c>
      <c r="J16" s="61">
        <v>0.88700000000000001</v>
      </c>
      <c r="K16" s="59">
        <v>0.78</v>
      </c>
      <c r="L16" s="57" t="s">
        <v>647</v>
      </c>
      <c r="M16" s="42">
        <v>0.15923599999999999</v>
      </c>
    </row>
    <row r="17" spans="1:13">
      <c r="A17" s="46" t="s">
        <v>198</v>
      </c>
      <c r="B17" s="48" t="s">
        <v>648</v>
      </c>
      <c r="C17" s="46" t="s">
        <v>649</v>
      </c>
      <c r="D17" s="49">
        <v>0.04</v>
      </c>
      <c r="E17" s="46" t="s">
        <v>650</v>
      </c>
      <c r="F17" s="48" t="s">
        <v>651</v>
      </c>
      <c r="G17" s="50">
        <v>0.39</v>
      </c>
      <c r="H17" s="46" t="s">
        <v>652</v>
      </c>
      <c r="I17" s="51">
        <v>0.83</v>
      </c>
      <c r="J17" s="56">
        <v>0.9</v>
      </c>
      <c r="K17" s="50">
        <v>0.87</v>
      </c>
      <c r="L17" s="46" t="s">
        <v>653</v>
      </c>
      <c r="M17" s="53">
        <v>0.33800000000000002</v>
      </c>
    </row>
    <row r="18" spans="1:13">
      <c r="A18" s="46" t="s">
        <v>218</v>
      </c>
      <c r="B18" s="48" t="s">
        <v>648</v>
      </c>
      <c r="C18" s="46" t="s">
        <v>649</v>
      </c>
      <c r="D18" s="49">
        <v>0.04</v>
      </c>
      <c r="E18" s="46" t="s">
        <v>654</v>
      </c>
      <c r="F18" s="48" t="s">
        <v>651</v>
      </c>
      <c r="G18" s="50">
        <v>0.39</v>
      </c>
      <c r="H18" s="46" t="s">
        <v>652</v>
      </c>
      <c r="I18" s="51">
        <v>0.83</v>
      </c>
      <c r="J18" s="56">
        <v>0.9</v>
      </c>
      <c r="K18" s="50">
        <v>0.87</v>
      </c>
      <c r="L18" s="46" t="s">
        <v>655</v>
      </c>
      <c r="M18" s="53">
        <v>0.33800000000000002</v>
      </c>
    </row>
    <row r="19" spans="1:13">
      <c r="A19" s="46" t="s">
        <v>212</v>
      </c>
      <c r="B19" s="48" t="s">
        <v>648</v>
      </c>
      <c r="C19" s="46" t="s">
        <v>649</v>
      </c>
      <c r="D19" s="49">
        <v>0.04</v>
      </c>
      <c r="E19" s="46" t="s">
        <v>654</v>
      </c>
      <c r="F19" s="48" t="s">
        <v>651</v>
      </c>
      <c r="G19" s="50">
        <v>0.39</v>
      </c>
      <c r="H19" s="46" t="s">
        <v>652</v>
      </c>
      <c r="I19" s="51">
        <v>0.83</v>
      </c>
      <c r="J19" s="56">
        <v>0.9</v>
      </c>
      <c r="K19" s="50">
        <v>0.87</v>
      </c>
      <c r="L19" s="46" t="s">
        <v>656</v>
      </c>
      <c r="M19" s="53">
        <v>0.33800000000000002</v>
      </c>
    </row>
    <row r="20" spans="1:13">
      <c r="A20" s="46" t="s">
        <v>302</v>
      </c>
      <c r="B20" s="48" t="s">
        <v>648</v>
      </c>
      <c r="C20" s="46" t="s">
        <v>649</v>
      </c>
      <c r="D20" s="49">
        <v>0.04</v>
      </c>
      <c r="E20" s="46" t="s">
        <v>654</v>
      </c>
      <c r="F20" s="48" t="s">
        <v>651</v>
      </c>
      <c r="G20" s="50">
        <v>0.39</v>
      </c>
      <c r="H20" s="46" t="s">
        <v>652</v>
      </c>
      <c r="I20" s="51">
        <v>0.83</v>
      </c>
      <c r="J20" s="52">
        <v>0.92200000000000004</v>
      </c>
      <c r="K20" s="50">
        <v>0.88</v>
      </c>
      <c r="L20" s="46" t="s">
        <v>657</v>
      </c>
      <c r="M20" s="53">
        <v>0.342227</v>
      </c>
    </row>
    <row r="21" spans="1:13">
      <c r="A21" s="57" t="s">
        <v>283</v>
      </c>
      <c r="B21" s="58" t="s">
        <v>648</v>
      </c>
      <c r="C21" s="57" t="s">
        <v>649</v>
      </c>
      <c r="D21" s="43">
        <v>0.04</v>
      </c>
      <c r="E21" s="57" t="s">
        <v>654</v>
      </c>
      <c r="F21" s="58" t="s">
        <v>651</v>
      </c>
      <c r="G21" s="59">
        <v>0.39</v>
      </c>
      <c r="H21" s="57" t="s">
        <v>652</v>
      </c>
      <c r="I21" s="60">
        <v>0.83</v>
      </c>
      <c r="J21" s="61">
        <v>0.92200000000000004</v>
      </c>
      <c r="K21" s="59">
        <v>0.88</v>
      </c>
      <c r="L21" s="57" t="s">
        <v>658</v>
      </c>
      <c r="M21" s="42">
        <v>0.342227</v>
      </c>
    </row>
    <row r="22" spans="1:13">
      <c r="A22" s="46" t="s">
        <v>251</v>
      </c>
      <c r="B22" s="48" t="s">
        <v>659</v>
      </c>
      <c r="C22" s="46" t="s">
        <v>660</v>
      </c>
      <c r="D22" s="49">
        <v>0.157</v>
      </c>
      <c r="E22" s="46" t="s">
        <v>661</v>
      </c>
      <c r="F22" s="48" t="s">
        <v>662</v>
      </c>
      <c r="G22" s="50">
        <v>0.73</v>
      </c>
      <c r="H22" s="46" t="s">
        <v>663</v>
      </c>
      <c r="I22" s="51">
        <v>0.5</v>
      </c>
      <c r="J22" s="52">
        <v>0.157</v>
      </c>
      <c r="K22" s="50">
        <v>0.33</v>
      </c>
      <c r="L22" s="46" t="s">
        <v>664</v>
      </c>
      <c r="M22" s="53">
        <v>0.23993400000000001</v>
      </c>
    </row>
    <row r="23" spans="1:13">
      <c r="A23" s="46" t="s">
        <v>262</v>
      </c>
      <c r="B23" s="48" t="s">
        <v>665</v>
      </c>
      <c r="C23" s="46" t="s">
        <v>666</v>
      </c>
      <c r="D23" s="49">
        <v>6.9500000000000006E-2</v>
      </c>
      <c r="E23" s="46" t="s">
        <v>667</v>
      </c>
      <c r="F23" s="48" t="s">
        <v>668</v>
      </c>
      <c r="G23" s="50">
        <v>0.64</v>
      </c>
      <c r="H23" s="46" t="s">
        <v>669</v>
      </c>
      <c r="I23" s="51">
        <v>0.67</v>
      </c>
      <c r="J23" s="52">
        <v>0.42699999999999999</v>
      </c>
      <c r="K23" s="50">
        <v>0.55000000000000004</v>
      </c>
      <c r="L23" s="46" t="s">
        <v>670</v>
      </c>
      <c r="M23" s="53">
        <v>0.34894500000000001</v>
      </c>
    </row>
    <row r="24" spans="1:13">
      <c r="A24" s="46" t="s">
        <v>300</v>
      </c>
      <c r="B24" s="48" t="s">
        <v>665</v>
      </c>
      <c r="C24" s="46" t="s">
        <v>666</v>
      </c>
      <c r="D24" s="49">
        <v>6.9500000000000006E-2</v>
      </c>
      <c r="E24" s="46" t="s">
        <v>667</v>
      </c>
      <c r="F24" s="48" t="s">
        <v>668</v>
      </c>
      <c r="G24" s="50">
        <v>0.64</v>
      </c>
      <c r="H24" s="46" t="s">
        <v>669</v>
      </c>
      <c r="I24" s="51">
        <v>0.67</v>
      </c>
      <c r="J24" s="52">
        <v>0.67600000000000005</v>
      </c>
      <c r="K24" s="50">
        <v>0.67</v>
      </c>
      <c r="L24" s="46" t="s">
        <v>671</v>
      </c>
      <c r="M24" s="53">
        <v>0.42841899999999999</v>
      </c>
    </row>
    <row r="25" spans="1:13">
      <c r="A25" s="46" t="s">
        <v>247</v>
      </c>
      <c r="B25" s="62" t="s">
        <v>672</v>
      </c>
      <c r="C25" s="46" t="s">
        <v>673</v>
      </c>
      <c r="D25" s="49">
        <v>0.26550000000000001</v>
      </c>
      <c r="E25" s="46" t="s">
        <v>674</v>
      </c>
      <c r="F25" s="48" t="s">
        <v>675</v>
      </c>
      <c r="G25" s="50">
        <v>0.53</v>
      </c>
      <c r="H25" s="46" t="s">
        <v>676</v>
      </c>
      <c r="I25" s="51">
        <v>0.33</v>
      </c>
      <c r="J25" s="52">
        <v>0.63400000000000001</v>
      </c>
      <c r="K25" s="50">
        <v>0.48</v>
      </c>
      <c r="L25" s="46" t="s">
        <v>677</v>
      </c>
      <c r="M25" s="53">
        <v>0.25481700000000002</v>
      </c>
    </row>
    <row r="26" spans="1:13">
      <c r="A26" s="46" t="s">
        <v>340</v>
      </c>
      <c r="B26" s="48" t="s">
        <v>678</v>
      </c>
      <c r="C26" s="46" t="s">
        <v>679</v>
      </c>
      <c r="D26" s="49">
        <v>0.26550000000000001</v>
      </c>
      <c r="E26" s="46" t="s">
        <v>674</v>
      </c>
      <c r="F26" s="48" t="s">
        <v>675</v>
      </c>
      <c r="G26" s="50">
        <v>0.53</v>
      </c>
      <c r="H26" s="46" t="s">
        <v>676</v>
      </c>
      <c r="I26" s="51">
        <v>0.33</v>
      </c>
      <c r="J26" s="56">
        <v>0.9</v>
      </c>
      <c r="K26" s="50">
        <v>0.62</v>
      </c>
      <c r="L26" s="46" t="s">
        <v>680</v>
      </c>
      <c r="M26" s="53">
        <v>0.32498300000000002</v>
      </c>
    </row>
    <row r="27" spans="1:13">
      <c r="A27" s="46" t="s">
        <v>206</v>
      </c>
      <c r="B27" s="62" t="s">
        <v>672</v>
      </c>
      <c r="C27" s="46" t="s">
        <v>679</v>
      </c>
      <c r="D27" s="49">
        <v>0.26550000000000001</v>
      </c>
      <c r="E27" s="46" t="s">
        <v>681</v>
      </c>
      <c r="F27" s="48" t="s">
        <v>675</v>
      </c>
      <c r="G27" s="50">
        <v>0.53</v>
      </c>
      <c r="H27" s="46" t="s">
        <v>676</v>
      </c>
      <c r="I27" s="51">
        <v>0</v>
      </c>
      <c r="J27" s="56">
        <v>0.9</v>
      </c>
      <c r="K27" s="50">
        <v>0.45</v>
      </c>
      <c r="L27" s="46" t="s">
        <v>682</v>
      </c>
      <c r="M27" s="53">
        <v>0.23715</v>
      </c>
    </row>
    <row r="28" spans="1:13">
      <c r="A28" s="46" t="s">
        <v>290</v>
      </c>
      <c r="B28" s="48" t="s">
        <v>683</v>
      </c>
      <c r="C28" s="46" t="s">
        <v>684</v>
      </c>
      <c r="D28" s="49">
        <v>0.33550000000000002</v>
      </c>
      <c r="E28" s="46" t="s">
        <v>685</v>
      </c>
      <c r="F28" s="48" t="s">
        <v>686</v>
      </c>
      <c r="G28" s="50">
        <v>0.44</v>
      </c>
      <c r="H28" s="46" t="s">
        <v>687</v>
      </c>
      <c r="I28" s="51">
        <v>0</v>
      </c>
      <c r="J28" s="52">
        <v>0.52100000000000002</v>
      </c>
      <c r="K28" s="50">
        <v>0.26</v>
      </c>
      <c r="L28" s="46" t="s">
        <v>688</v>
      </c>
      <c r="M28" s="53">
        <v>0.11552</v>
      </c>
    </row>
    <row r="29" spans="1:13">
      <c r="A29" s="46" t="s">
        <v>274</v>
      </c>
      <c r="B29" s="62" t="s">
        <v>672</v>
      </c>
      <c r="C29" s="46" t="s">
        <v>679</v>
      </c>
      <c r="D29" s="49">
        <v>0.26550000000000001</v>
      </c>
      <c r="E29" s="46" t="s">
        <v>681</v>
      </c>
      <c r="F29" s="48" t="s">
        <v>675</v>
      </c>
      <c r="G29" s="50">
        <v>0.53</v>
      </c>
      <c r="H29" s="46" t="s">
        <v>676</v>
      </c>
      <c r="I29" s="51">
        <v>0</v>
      </c>
      <c r="J29" s="52">
        <v>0.87</v>
      </c>
      <c r="K29" s="50">
        <v>0.43</v>
      </c>
      <c r="L29" s="46" t="s">
        <v>689</v>
      </c>
      <c r="M29" s="53">
        <v>0.22912099999999999</v>
      </c>
    </row>
    <row r="30" spans="1:13">
      <c r="A30" s="46" t="s">
        <v>258</v>
      </c>
      <c r="B30" s="48" t="s">
        <v>690</v>
      </c>
      <c r="C30" s="46" t="s">
        <v>691</v>
      </c>
      <c r="D30" s="49">
        <v>0.35</v>
      </c>
      <c r="E30" s="46" t="s">
        <v>692</v>
      </c>
      <c r="F30" s="48" t="s">
        <v>693</v>
      </c>
      <c r="G30" s="50">
        <v>0.4</v>
      </c>
      <c r="H30" s="46" t="s">
        <v>694</v>
      </c>
      <c r="I30" s="51">
        <v>0</v>
      </c>
      <c r="J30" s="52">
        <v>0.373</v>
      </c>
      <c r="K30" s="50">
        <v>0.19</v>
      </c>
      <c r="L30" s="46" t="s">
        <v>695</v>
      </c>
      <c r="M30" s="53">
        <v>7.5269000000000003E-2</v>
      </c>
    </row>
    <row r="31" spans="1:13">
      <c r="A31" s="46" t="s">
        <v>341</v>
      </c>
      <c r="B31" s="62" t="s">
        <v>672</v>
      </c>
      <c r="C31" s="46" t="s">
        <v>679</v>
      </c>
      <c r="D31" s="49">
        <v>0.26550000000000001</v>
      </c>
      <c r="E31" s="46" t="s">
        <v>696</v>
      </c>
      <c r="F31" s="48" t="s">
        <v>675</v>
      </c>
      <c r="G31" s="50">
        <v>0.53</v>
      </c>
      <c r="H31" s="46" t="s">
        <v>676</v>
      </c>
      <c r="I31" s="51">
        <v>0</v>
      </c>
      <c r="J31" s="52">
        <v>0.373</v>
      </c>
      <c r="K31" s="50">
        <v>0.19</v>
      </c>
      <c r="L31" s="46" t="s">
        <v>697</v>
      </c>
      <c r="M31" s="53">
        <v>9.8184999999999995E-2</v>
      </c>
    </row>
    <row r="32" spans="1:13">
      <c r="A32" s="57" t="s">
        <v>270</v>
      </c>
      <c r="B32" s="58" t="s">
        <v>683</v>
      </c>
      <c r="C32" s="57" t="s">
        <v>684</v>
      </c>
      <c r="D32" s="43">
        <v>0.33550000000000002</v>
      </c>
      <c r="E32" s="57" t="s">
        <v>698</v>
      </c>
      <c r="F32" s="58" t="s">
        <v>686</v>
      </c>
      <c r="G32" s="59">
        <v>0.44</v>
      </c>
      <c r="H32" s="57" t="s">
        <v>687</v>
      </c>
      <c r="I32" s="60">
        <v>0</v>
      </c>
      <c r="J32" s="61">
        <v>0.52100000000000002</v>
      </c>
      <c r="K32" s="59">
        <v>0.26</v>
      </c>
      <c r="L32" s="57" t="s">
        <v>699</v>
      </c>
      <c r="M32" s="42">
        <v>0.11552</v>
      </c>
    </row>
    <row r="33" spans="1:13">
      <c r="A33" s="46" t="s">
        <v>208</v>
      </c>
      <c r="B33" s="48">
        <v>17</v>
      </c>
      <c r="C33" s="46" t="s">
        <v>700</v>
      </c>
      <c r="D33" s="49">
        <v>5.3999999999999999E-2</v>
      </c>
      <c r="E33" s="46" t="s">
        <v>701</v>
      </c>
      <c r="F33" s="48" t="s">
        <v>702</v>
      </c>
      <c r="G33" s="50">
        <v>0.6</v>
      </c>
      <c r="H33" s="46" t="s">
        <v>703</v>
      </c>
      <c r="I33" s="51">
        <v>0.67</v>
      </c>
      <c r="J33" s="56">
        <v>0.9</v>
      </c>
      <c r="K33" s="50">
        <v>0.78</v>
      </c>
      <c r="L33" s="46" t="s">
        <v>704</v>
      </c>
      <c r="M33" s="53">
        <v>0.46902100000000002</v>
      </c>
    </row>
    <row r="34" spans="1:13">
      <c r="A34" s="46" t="s">
        <v>188</v>
      </c>
      <c r="B34" s="48" t="s">
        <v>705</v>
      </c>
      <c r="C34" s="46" t="s">
        <v>700</v>
      </c>
      <c r="D34" s="49">
        <v>5.3999999999999999E-2</v>
      </c>
      <c r="E34" s="46" t="s">
        <v>706</v>
      </c>
      <c r="F34" s="48" t="s">
        <v>702</v>
      </c>
      <c r="G34" s="50">
        <v>0.6</v>
      </c>
      <c r="H34" s="46" t="s">
        <v>703</v>
      </c>
      <c r="I34" s="51">
        <v>0.67</v>
      </c>
      <c r="J34" s="56">
        <v>0.9</v>
      </c>
      <c r="K34" s="50">
        <v>0.78</v>
      </c>
      <c r="L34" s="46" t="s">
        <v>707</v>
      </c>
      <c r="M34" s="53">
        <v>0.46902100000000002</v>
      </c>
    </row>
    <row r="35" spans="1:13">
      <c r="A35" s="46" t="s">
        <v>260</v>
      </c>
      <c r="B35" s="48" t="s">
        <v>708</v>
      </c>
      <c r="C35" s="46" t="s">
        <v>709</v>
      </c>
      <c r="D35" s="49">
        <v>7.7499999999999999E-2</v>
      </c>
      <c r="E35" s="46" t="s">
        <v>710</v>
      </c>
      <c r="F35" s="48" t="s">
        <v>702</v>
      </c>
      <c r="G35" s="50">
        <v>0.6</v>
      </c>
      <c r="H35" s="46" t="s">
        <v>703</v>
      </c>
      <c r="I35" s="51">
        <v>0.67</v>
      </c>
      <c r="J35" s="52">
        <v>0.94699999999999995</v>
      </c>
      <c r="K35" s="50">
        <v>0.81</v>
      </c>
      <c r="L35" s="46" t="s">
        <v>711</v>
      </c>
      <c r="M35" s="53">
        <v>0.48313299999999998</v>
      </c>
    </row>
    <row r="36" spans="1:13">
      <c r="A36" s="46" t="s">
        <v>175</v>
      </c>
      <c r="B36" s="48">
        <v>17</v>
      </c>
      <c r="C36" s="63" t="s">
        <v>700</v>
      </c>
      <c r="D36" s="49">
        <v>5.3999999999999999E-2</v>
      </c>
      <c r="E36" s="46" t="s">
        <v>712</v>
      </c>
      <c r="F36" s="48" t="s">
        <v>702</v>
      </c>
      <c r="G36" s="50">
        <v>0.6</v>
      </c>
      <c r="H36" s="46" t="s">
        <v>703</v>
      </c>
      <c r="I36" s="51">
        <v>0.67</v>
      </c>
      <c r="J36" s="56">
        <v>0.9</v>
      </c>
      <c r="K36" s="50">
        <v>0.78</v>
      </c>
      <c r="L36" s="46" t="s">
        <v>713</v>
      </c>
      <c r="M36" s="53">
        <v>0.46902100000000002</v>
      </c>
    </row>
    <row r="37" spans="1:13">
      <c r="A37" s="46" t="s">
        <v>204</v>
      </c>
      <c r="B37" s="48" t="s">
        <v>705</v>
      </c>
      <c r="C37" s="46" t="s">
        <v>709</v>
      </c>
      <c r="D37" s="49">
        <v>7.7499999999999999E-2</v>
      </c>
      <c r="E37" s="46" t="s">
        <v>714</v>
      </c>
      <c r="F37" s="48" t="s">
        <v>702</v>
      </c>
      <c r="G37" s="50">
        <v>0.6</v>
      </c>
      <c r="H37" s="46" t="s">
        <v>703</v>
      </c>
      <c r="I37" s="51">
        <v>0.67</v>
      </c>
      <c r="J37" s="52">
        <v>0.51800000000000002</v>
      </c>
      <c r="K37" s="50">
        <v>0.59</v>
      </c>
      <c r="L37" s="46" t="s">
        <v>715</v>
      </c>
      <c r="M37" s="53">
        <v>0.35464000000000001</v>
      </c>
    </row>
    <row r="38" spans="1:13">
      <c r="A38" s="46" t="s">
        <v>256</v>
      </c>
      <c r="B38" s="48" t="s">
        <v>705</v>
      </c>
      <c r="C38" s="46" t="s">
        <v>709</v>
      </c>
      <c r="D38" s="49">
        <v>7.7499999999999999E-2</v>
      </c>
      <c r="E38" s="46" t="s">
        <v>716</v>
      </c>
      <c r="F38" s="48" t="s">
        <v>702</v>
      </c>
      <c r="G38" s="50">
        <v>0.6</v>
      </c>
      <c r="H38" s="46" t="s">
        <v>703</v>
      </c>
      <c r="I38" s="51">
        <v>0.67</v>
      </c>
      <c r="J38" s="52">
        <v>0.51800000000000002</v>
      </c>
      <c r="K38" s="50">
        <v>0.59</v>
      </c>
      <c r="L38" s="46" t="s">
        <v>717</v>
      </c>
      <c r="M38" s="53">
        <v>0.35464000000000001</v>
      </c>
    </row>
    <row r="39" spans="1:13">
      <c r="A39" s="46" t="s">
        <v>238</v>
      </c>
      <c r="B39" s="48" t="s">
        <v>705</v>
      </c>
      <c r="C39" s="46" t="s">
        <v>709</v>
      </c>
      <c r="D39" s="49">
        <v>7.7499999999999999E-2</v>
      </c>
      <c r="E39" s="46" t="s">
        <v>706</v>
      </c>
      <c r="F39" s="48" t="s">
        <v>702</v>
      </c>
      <c r="G39" s="50">
        <v>0.6</v>
      </c>
      <c r="H39" s="46" t="s">
        <v>703</v>
      </c>
      <c r="I39" s="51">
        <v>0.67</v>
      </c>
      <c r="J39" s="56">
        <v>0.9</v>
      </c>
      <c r="K39" s="50">
        <v>0.78</v>
      </c>
      <c r="L39" s="46" t="s">
        <v>718</v>
      </c>
      <c r="M39" s="53">
        <v>0.46902100000000002</v>
      </c>
    </row>
    <row r="40" spans="1:13">
      <c r="A40" s="46" t="s">
        <v>195</v>
      </c>
      <c r="B40" s="48">
        <v>17</v>
      </c>
      <c r="C40" s="46" t="s">
        <v>719</v>
      </c>
      <c r="D40" s="49">
        <v>8.5000000000000006E-2</v>
      </c>
      <c r="E40" s="46" t="s">
        <v>720</v>
      </c>
      <c r="F40" s="48" t="s">
        <v>702</v>
      </c>
      <c r="G40" s="50">
        <v>0.6</v>
      </c>
      <c r="H40" s="46" t="s">
        <v>703</v>
      </c>
      <c r="I40" s="51">
        <v>0.67</v>
      </c>
      <c r="J40" s="52">
        <v>0.59799999999999998</v>
      </c>
      <c r="K40" s="50">
        <v>0.63</v>
      </c>
      <c r="L40" s="46" t="s">
        <v>721</v>
      </c>
      <c r="M40" s="53">
        <v>0.37870100000000001</v>
      </c>
    </row>
    <row r="41" spans="1:13">
      <c r="A41" s="46" t="s">
        <v>228</v>
      </c>
      <c r="B41" s="48">
        <v>17</v>
      </c>
      <c r="C41" s="46" t="s">
        <v>719</v>
      </c>
      <c r="D41" s="49">
        <v>8.5000000000000006E-2</v>
      </c>
      <c r="E41" s="46" t="s">
        <v>722</v>
      </c>
      <c r="F41" s="48" t="s">
        <v>702</v>
      </c>
      <c r="G41" s="50">
        <v>0.6</v>
      </c>
      <c r="H41" s="46" t="s">
        <v>703</v>
      </c>
      <c r="I41" s="51">
        <v>0.67</v>
      </c>
      <c r="J41" s="52">
        <v>0.59799999999999998</v>
      </c>
      <c r="K41" s="50">
        <v>0.63</v>
      </c>
      <c r="L41" s="46" t="s">
        <v>723</v>
      </c>
      <c r="M41" s="53">
        <v>0.37870100000000001</v>
      </c>
    </row>
    <row r="42" spans="1:13">
      <c r="A42" s="57" t="s">
        <v>226</v>
      </c>
      <c r="B42" s="58"/>
      <c r="C42" s="57" t="s">
        <v>700</v>
      </c>
      <c r="D42" s="43">
        <v>7.7499999999999999E-2</v>
      </c>
      <c r="E42" s="57" t="s">
        <v>724</v>
      </c>
      <c r="F42" s="48" t="s">
        <v>702</v>
      </c>
      <c r="G42" s="50">
        <v>0.6</v>
      </c>
      <c r="H42" s="46" t="s">
        <v>703</v>
      </c>
      <c r="I42" s="60">
        <v>0.83</v>
      </c>
      <c r="J42" s="64">
        <v>0.9</v>
      </c>
      <c r="K42" s="59">
        <v>0.87</v>
      </c>
      <c r="L42" s="57" t="s">
        <v>725</v>
      </c>
      <c r="M42" s="42">
        <v>0.51891699999999996</v>
      </c>
    </row>
    <row r="43" spans="1:13">
      <c r="A43" s="46" t="s">
        <v>320</v>
      </c>
      <c r="B43" s="48" t="s">
        <v>726</v>
      </c>
      <c r="C43" s="46" t="s">
        <v>727</v>
      </c>
      <c r="D43" s="49">
        <v>4.1500000000000002E-2</v>
      </c>
      <c r="E43" s="46" t="s">
        <v>728</v>
      </c>
      <c r="F43" s="48" t="s">
        <v>729</v>
      </c>
      <c r="G43" s="50">
        <v>0.14000000000000001</v>
      </c>
      <c r="H43" s="46" t="s">
        <v>730</v>
      </c>
      <c r="I43" s="51">
        <v>0.17</v>
      </c>
      <c r="J43" s="52">
        <v>0.373</v>
      </c>
      <c r="K43" s="50">
        <v>0.27</v>
      </c>
      <c r="L43" s="46" t="s">
        <v>731</v>
      </c>
      <c r="M43" s="53">
        <v>3.7749999999999999E-2</v>
      </c>
    </row>
    <row r="44" spans="1:13">
      <c r="A44" s="46" t="s">
        <v>230</v>
      </c>
      <c r="B44" s="48" t="s">
        <v>726</v>
      </c>
      <c r="C44" s="46" t="s">
        <v>727</v>
      </c>
      <c r="D44" s="49">
        <v>4.1500000000000002E-2</v>
      </c>
      <c r="E44" s="46" t="s">
        <v>728</v>
      </c>
      <c r="F44" s="48" t="s">
        <v>729</v>
      </c>
      <c r="G44" s="50">
        <v>0.14000000000000001</v>
      </c>
      <c r="H44" s="46" t="s">
        <v>730</v>
      </c>
      <c r="I44" s="51">
        <v>0.17</v>
      </c>
      <c r="J44" s="52">
        <v>0.113</v>
      </c>
      <c r="K44" s="50">
        <v>0.14000000000000001</v>
      </c>
      <c r="L44" s="46" t="s">
        <v>732</v>
      </c>
      <c r="M44" s="53">
        <v>1.9609999999999999E-2</v>
      </c>
    </row>
    <row r="45" spans="1:13">
      <c r="A45" s="46" t="s">
        <v>192</v>
      </c>
      <c r="B45" s="48" t="s">
        <v>726</v>
      </c>
      <c r="C45" s="46" t="s">
        <v>727</v>
      </c>
      <c r="D45" s="49">
        <v>4.1500000000000002E-2</v>
      </c>
      <c r="E45" s="46" t="s">
        <v>728</v>
      </c>
      <c r="F45" s="48" t="s">
        <v>729</v>
      </c>
      <c r="G45" s="50">
        <v>0.14000000000000001</v>
      </c>
      <c r="H45" s="46" t="s">
        <v>730</v>
      </c>
      <c r="I45" s="51">
        <v>0.17</v>
      </c>
      <c r="J45" s="52">
        <v>0.36099999999999999</v>
      </c>
      <c r="K45" s="50">
        <v>0.26</v>
      </c>
      <c r="L45" s="46" t="s">
        <v>733</v>
      </c>
      <c r="M45" s="53">
        <v>3.696E-2</v>
      </c>
    </row>
    <row r="46" spans="1:13">
      <c r="A46" s="57" t="s">
        <v>311</v>
      </c>
      <c r="B46" s="58" t="s">
        <v>726</v>
      </c>
      <c r="C46" s="57" t="s">
        <v>727</v>
      </c>
      <c r="D46" s="43">
        <v>4.1500000000000002E-2</v>
      </c>
      <c r="E46" s="57" t="s">
        <v>728</v>
      </c>
      <c r="F46" s="58" t="s">
        <v>729</v>
      </c>
      <c r="G46" s="59">
        <v>0.14000000000000001</v>
      </c>
      <c r="H46" s="57" t="s">
        <v>730</v>
      </c>
      <c r="I46" s="60">
        <v>0.17</v>
      </c>
      <c r="J46" s="61">
        <v>0.36099999999999999</v>
      </c>
      <c r="K46" s="59">
        <v>0.26</v>
      </c>
      <c r="L46" s="57" t="s">
        <v>734</v>
      </c>
      <c r="M46" s="42">
        <v>3.696E-2</v>
      </c>
    </row>
    <row r="47" spans="1:13">
      <c r="A47" s="46" t="s">
        <v>236</v>
      </c>
      <c r="B47" s="48">
        <v>19</v>
      </c>
      <c r="C47" s="46" t="s">
        <v>735</v>
      </c>
      <c r="D47" s="49">
        <v>6.08E-2</v>
      </c>
      <c r="E47" s="46" t="s">
        <v>736</v>
      </c>
      <c r="F47" s="48" t="s">
        <v>737</v>
      </c>
      <c r="G47" s="50">
        <v>0.81</v>
      </c>
      <c r="H47" s="46" t="s">
        <v>738</v>
      </c>
      <c r="I47" s="51">
        <v>0.67</v>
      </c>
      <c r="J47" s="52">
        <v>0.74</v>
      </c>
      <c r="K47" s="50">
        <v>0.7</v>
      </c>
      <c r="L47" s="46" t="s">
        <v>739</v>
      </c>
      <c r="M47" s="53">
        <v>0.56987299999999996</v>
      </c>
    </row>
    <row r="48" spans="1:13">
      <c r="A48" s="46" t="s">
        <v>181</v>
      </c>
      <c r="B48" s="48">
        <v>19</v>
      </c>
      <c r="C48" s="46" t="s">
        <v>735</v>
      </c>
      <c r="D48" s="49">
        <v>6.08E-2</v>
      </c>
      <c r="E48" s="46" t="s">
        <v>740</v>
      </c>
      <c r="F48" s="48" t="s">
        <v>737</v>
      </c>
      <c r="G48" s="50">
        <v>0.81</v>
      </c>
      <c r="H48" s="46" t="s">
        <v>741</v>
      </c>
      <c r="I48" s="51">
        <v>0.67</v>
      </c>
      <c r="J48" s="52">
        <v>0.64600000000000002</v>
      </c>
      <c r="K48" s="50">
        <v>0.66</v>
      </c>
      <c r="L48" s="46" t="s">
        <v>742</v>
      </c>
      <c r="M48" s="53">
        <v>0.53181400000000001</v>
      </c>
    </row>
    <row r="49" spans="1:13">
      <c r="A49" s="46" t="s">
        <v>279</v>
      </c>
      <c r="B49" s="48" t="s">
        <v>743</v>
      </c>
      <c r="C49" s="46" t="s">
        <v>735</v>
      </c>
      <c r="D49" s="49">
        <v>6.08E-2</v>
      </c>
      <c r="E49" s="46" t="s">
        <v>744</v>
      </c>
      <c r="F49" s="48" t="s">
        <v>737</v>
      </c>
      <c r="G49" s="50">
        <v>0.81</v>
      </c>
      <c r="H49" s="46" t="s">
        <v>741</v>
      </c>
      <c r="I49" s="51">
        <v>0.5</v>
      </c>
      <c r="J49" s="52">
        <v>0.67600000000000005</v>
      </c>
      <c r="K49" s="50">
        <v>0.59</v>
      </c>
      <c r="L49" s="46" t="s">
        <v>745</v>
      </c>
      <c r="M49" s="53">
        <v>0.47608099999999998</v>
      </c>
    </row>
    <row r="50" spans="1:13">
      <c r="A50" s="57" t="s">
        <v>232</v>
      </c>
      <c r="B50" s="58">
        <v>19</v>
      </c>
      <c r="C50" s="57" t="s">
        <v>735</v>
      </c>
      <c r="D50" s="43">
        <v>6.08E-2</v>
      </c>
      <c r="E50" s="57" t="s">
        <v>746</v>
      </c>
      <c r="F50" s="48" t="s">
        <v>737</v>
      </c>
      <c r="G50" s="50">
        <v>0.81</v>
      </c>
      <c r="H50" s="46" t="s">
        <v>741</v>
      </c>
      <c r="I50" s="60">
        <v>0.5</v>
      </c>
      <c r="J50" s="61">
        <v>0.64600000000000002</v>
      </c>
      <c r="K50" s="59">
        <v>0.56999999999999995</v>
      </c>
      <c r="L50" s="57" t="s">
        <v>747</v>
      </c>
      <c r="M50" s="42">
        <v>0.464314</v>
      </c>
    </row>
    <row r="51" spans="1:13">
      <c r="A51" s="46" t="s">
        <v>288</v>
      </c>
      <c r="B51" s="48"/>
      <c r="C51" s="46">
        <v>0.29899999999999999</v>
      </c>
      <c r="D51" s="49">
        <v>0.29899999999999999</v>
      </c>
      <c r="E51" s="46" t="s">
        <v>748</v>
      </c>
      <c r="F51" s="48" t="s">
        <v>749</v>
      </c>
      <c r="G51" s="50">
        <v>0.89</v>
      </c>
      <c r="H51" s="46" t="s">
        <v>750</v>
      </c>
      <c r="I51" s="51">
        <v>0.83</v>
      </c>
      <c r="J51" s="56">
        <v>0.9</v>
      </c>
      <c r="K51" s="50">
        <v>0.87</v>
      </c>
      <c r="L51" s="46" t="s">
        <v>751</v>
      </c>
      <c r="M51" s="53">
        <v>0.77133300000000005</v>
      </c>
    </row>
    <row r="52" spans="1:13">
      <c r="A52" s="57" t="s">
        <v>286</v>
      </c>
      <c r="B52" s="58"/>
      <c r="C52" s="57">
        <v>0.29899999999999999</v>
      </c>
      <c r="D52" s="43">
        <v>0.29899999999999999</v>
      </c>
      <c r="E52" s="57" t="s">
        <v>752</v>
      </c>
      <c r="F52" s="48" t="s">
        <v>749</v>
      </c>
      <c r="G52" s="50">
        <v>0.89</v>
      </c>
      <c r="H52" s="46" t="s">
        <v>750</v>
      </c>
      <c r="I52" s="60">
        <v>0.5</v>
      </c>
      <c r="J52" s="61">
        <v>0.77800000000000002</v>
      </c>
      <c r="K52" s="59">
        <v>0.64</v>
      </c>
      <c r="L52" s="57" t="s">
        <v>753</v>
      </c>
      <c r="M52" s="42">
        <v>0.56887399999999999</v>
      </c>
    </row>
    <row r="53" spans="1:13">
      <c r="A53" s="46" t="s">
        <v>297</v>
      </c>
      <c r="B53" s="48"/>
      <c r="C53" s="46">
        <v>2.3E-2</v>
      </c>
      <c r="D53" s="49">
        <v>2.3E-2</v>
      </c>
      <c r="E53" s="46" t="s">
        <v>724</v>
      </c>
      <c r="F53" s="48">
        <v>0.27</v>
      </c>
      <c r="G53" s="46">
        <v>0.27</v>
      </c>
      <c r="H53" s="46" t="s">
        <v>754</v>
      </c>
      <c r="I53" s="51">
        <v>1</v>
      </c>
      <c r="J53" s="52">
        <v>0.44800000000000001</v>
      </c>
      <c r="K53" s="50">
        <v>0.72</v>
      </c>
      <c r="L53" s="46" t="s">
        <v>755</v>
      </c>
      <c r="M53" s="53">
        <v>0.19543099999999999</v>
      </c>
    </row>
    <row r="54" spans="1:13">
      <c r="A54" s="57" t="s">
        <v>293</v>
      </c>
      <c r="B54" s="58"/>
      <c r="C54" s="57">
        <v>2.3E-2</v>
      </c>
      <c r="D54" s="43">
        <v>2.3E-2</v>
      </c>
      <c r="E54" s="57" t="s">
        <v>724</v>
      </c>
      <c r="F54" s="58">
        <v>0.27</v>
      </c>
      <c r="G54" s="57">
        <v>0.27</v>
      </c>
      <c r="H54" s="57" t="s">
        <v>754</v>
      </c>
      <c r="I54" s="60">
        <v>1</v>
      </c>
      <c r="J54" s="61">
        <v>0.44800000000000001</v>
      </c>
      <c r="K54" s="59">
        <v>0.72</v>
      </c>
      <c r="L54" s="57" t="s">
        <v>756</v>
      </c>
      <c r="M54" s="42">
        <v>0.19543099999999999</v>
      </c>
    </row>
    <row r="55" spans="1:13">
      <c r="A55" s="46" t="s">
        <v>306</v>
      </c>
      <c r="B55" s="48"/>
      <c r="C55" s="46">
        <v>7.9000000000000001E-2</v>
      </c>
      <c r="D55" s="49">
        <v>7.9000000000000001E-2</v>
      </c>
      <c r="E55" s="46" t="s">
        <v>757</v>
      </c>
      <c r="F55" s="48" t="s">
        <v>651</v>
      </c>
      <c r="G55" s="50">
        <v>0.39</v>
      </c>
      <c r="H55" s="46" t="s">
        <v>758</v>
      </c>
      <c r="I55" s="51">
        <v>0.33</v>
      </c>
      <c r="J55" s="52">
        <v>0.10100000000000001</v>
      </c>
      <c r="K55" s="50">
        <v>0.22</v>
      </c>
      <c r="L55" s="46" t="s">
        <v>759</v>
      </c>
      <c r="M55" s="53">
        <v>8.3516999999999994E-2</v>
      </c>
    </row>
    <row r="56" spans="1:13">
      <c r="A56" s="46" t="s">
        <v>272</v>
      </c>
      <c r="B56" s="48"/>
      <c r="C56" s="46">
        <v>7.9000000000000001E-2</v>
      </c>
      <c r="D56" s="49">
        <v>7.9000000000000001E-2</v>
      </c>
      <c r="E56" s="46" t="s">
        <v>757</v>
      </c>
      <c r="F56" s="48" t="s">
        <v>651</v>
      </c>
      <c r="G56" s="50">
        <v>0.39</v>
      </c>
      <c r="H56" s="46" t="s">
        <v>758</v>
      </c>
      <c r="I56" s="51">
        <v>0.33</v>
      </c>
      <c r="J56" s="52">
        <v>0.33900000000000002</v>
      </c>
      <c r="K56" s="50">
        <v>0.34</v>
      </c>
      <c r="L56" s="46" t="s">
        <v>760</v>
      </c>
      <c r="M56" s="53">
        <v>0.129331</v>
      </c>
    </row>
    <row r="57" spans="1:13">
      <c r="A57" s="46" t="s">
        <v>268</v>
      </c>
      <c r="B57" s="48"/>
      <c r="C57" s="46">
        <v>7.9000000000000001E-2</v>
      </c>
      <c r="D57" s="49">
        <v>7.9000000000000001E-2</v>
      </c>
      <c r="E57" s="46" t="s">
        <v>757</v>
      </c>
      <c r="F57" s="48" t="s">
        <v>651</v>
      </c>
      <c r="G57" s="50">
        <v>0.39</v>
      </c>
      <c r="H57" s="46" t="s">
        <v>758</v>
      </c>
      <c r="I57" s="51">
        <v>0.33</v>
      </c>
      <c r="J57" s="56">
        <v>0.5</v>
      </c>
      <c r="K57" s="50">
        <v>0.42</v>
      </c>
      <c r="L57" s="46" t="s">
        <v>761</v>
      </c>
      <c r="M57" s="53">
        <v>0.160417</v>
      </c>
    </row>
    <row r="58" spans="1:13">
      <c r="A58" s="46" t="s">
        <v>242</v>
      </c>
      <c r="B58" s="48">
        <v>0</v>
      </c>
      <c r="C58" s="46" t="s">
        <v>762</v>
      </c>
      <c r="D58" s="49">
        <v>2E-3</v>
      </c>
      <c r="E58" s="46" t="s">
        <v>763</v>
      </c>
      <c r="F58" s="48" t="s">
        <v>651</v>
      </c>
      <c r="G58" s="50">
        <v>0.39</v>
      </c>
      <c r="H58" s="46" t="s">
        <v>764</v>
      </c>
      <c r="I58" s="51">
        <v>0.33</v>
      </c>
      <c r="J58" s="52">
        <v>0.64200000000000002</v>
      </c>
      <c r="K58" s="50">
        <v>0.49</v>
      </c>
      <c r="L58" s="46" t="s">
        <v>765</v>
      </c>
      <c r="M58" s="53">
        <v>0.187751</v>
      </c>
    </row>
    <row r="59" spans="1:13">
      <c r="A59" s="46" t="s">
        <v>317</v>
      </c>
      <c r="B59" s="48" t="s">
        <v>766</v>
      </c>
      <c r="C59" s="46" t="s">
        <v>767</v>
      </c>
      <c r="D59" s="49">
        <v>2.0000000000000001E-4</v>
      </c>
      <c r="E59" s="46" t="s">
        <v>768</v>
      </c>
      <c r="F59" s="48" t="s">
        <v>651</v>
      </c>
      <c r="G59" s="50">
        <v>0.39</v>
      </c>
      <c r="H59" s="46" t="s">
        <v>758</v>
      </c>
      <c r="I59" s="51">
        <v>0.83</v>
      </c>
      <c r="J59" s="52">
        <v>0.23499999999999999</v>
      </c>
      <c r="K59" s="50">
        <v>0.53</v>
      </c>
      <c r="L59" s="46" t="s">
        <v>769</v>
      </c>
      <c r="M59" s="53">
        <v>0.20560300000000001</v>
      </c>
    </row>
    <row r="60" spans="1:13">
      <c r="A60" s="46" t="s">
        <v>178</v>
      </c>
      <c r="B60" s="48" t="s">
        <v>766</v>
      </c>
      <c r="C60" s="46">
        <v>3.7999999999999999E-2</v>
      </c>
      <c r="D60" s="49">
        <v>3.7999999999999999E-2</v>
      </c>
      <c r="E60" s="46" t="s">
        <v>770</v>
      </c>
      <c r="F60" s="48" t="s">
        <v>651</v>
      </c>
      <c r="G60" s="50">
        <v>0.39</v>
      </c>
      <c r="H60" s="46" t="s">
        <v>758</v>
      </c>
      <c r="I60" s="51">
        <v>0.83</v>
      </c>
      <c r="J60" s="56">
        <v>0.7</v>
      </c>
      <c r="K60" s="50">
        <v>0.77</v>
      </c>
      <c r="L60" s="46" t="s">
        <v>771</v>
      </c>
      <c r="M60" s="53">
        <v>0.29516700000000001</v>
      </c>
    </row>
    <row r="61" spans="1:13">
      <c r="A61" s="46" t="s">
        <v>318</v>
      </c>
      <c r="B61" s="48" t="s">
        <v>766</v>
      </c>
      <c r="C61" s="46">
        <v>3.7999999999999999E-2</v>
      </c>
      <c r="D61" s="49">
        <v>3.7999999999999999E-2</v>
      </c>
      <c r="E61" s="46" t="s">
        <v>770</v>
      </c>
      <c r="F61" s="48" t="s">
        <v>651</v>
      </c>
      <c r="G61" s="50">
        <v>0.39</v>
      </c>
      <c r="H61" s="46" t="s">
        <v>758</v>
      </c>
      <c r="I61" s="51">
        <v>0.83</v>
      </c>
      <c r="J61" s="56">
        <v>0.5</v>
      </c>
      <c r="K61" s="50">
        <v>0.67</v>
      </c>
      <c r="L61" s="46" t="s">
        <v>772</v>
      </c>
      <c r="M61" s="53">
        <v>0.25666699999999998</v>
      </c>
    </row>
    <row r="62" spans="1:13">
      <c r="A62" s="46" t="s">
        <v>183</v>
      </c>
      <c r="B62" s="48" t="s">
        <v>766</v>
      </c>
      <c r="C62" s="46">
        <v>3.7999999999999999E-2</v>
      </c>
      <c r="D62" s="49">
        <v>3.7999999999999999E-2</v>
      </c>
      <c r="E62" s="46" t="s">
        <v>770</v>
      </c>
      <c r="F62" s="48" t="s">
        <v>651</v>
      </c>
      <c r="G62" s="50">
        <v>0.39</v>
      </c>
      <c r="H62" s="46" t="s">
        <v>758</v>
      </c>
      <c r="I62" s="51">
        <v>0.83</v>
      </c>
      <c r="J62" s="52">
        <v>0.17399999999999999</v>
      </c>
      <c r="K62" s="50">
        <v>0.5</v>
      </c>
      <c r="L62" s="46" t="s">
        <v>773</v>
      </c>
      <c r="M62" s="53">
        <v>0.19392200000000001</v>
      </c>
    </row>
    <row r="63" spans="1:13">
      <c r="A63" s="46" t="s">
        <v>299</v>
      </c>
      <c r="B63" s="48"/>
      <c r="C63" s="46" t="s">
        <v>774</v>
      </c>
      <c r="D63" s="49">
        <v>1E-4</v>
      </c>
      <c r="E63" s="46" t="s">
        <v>775</v>
      </c>
      <c r="F63" s="48" t="s">
        <v>651</v>
      </c>
      <c r="G63" s="50">
        <v>0.39</v>
      </c>
      <c r="H63" s="46" t="s">
        <v>758</v>
      </c>
      <c r="I63" s="51">
        <v>0.67</v>
      </c>
      <c r="J63" s="52">
        <v>0.377</v>
      </c>
      <c r="K63" s="50">
        <v>0.52</v>
      </c>
      <c r="L63" s="46" t="s">
        <v>776</v>
      </c>
      <c r="M63" s="53">
        <v>0.200958</v>
      </c>
    </row>
    <row r="64" spans="1:13">
      <c r="A64" s="46" t="s">
        <v>313</v>
      </c>
      <c r="B64" s="48"/>
      <c r="C64" s="46" t="s">
        <v>774</v>
      </c>
      <c r="D64" s="49">
        <v>1E-4</v>
      </c>
      <c r="E64" s="46" t="s">
        <v>775</v>
      </c>
      <c r="F64" s="48" t="s">
        <v>651</v>
      </c>
      <c r="G64" s="50">
        <v>0.39</v>
      </c>
      <c r="H64" s="46" t="s">
        <v>758</v>
      </c>
      <c r="I64" s="51">
        <v>0.67</v>
      </c>
      <c r="J64" s="52">
        <v>0.57099999999999995</v>
      </c>
      <c r="K64" s="50">
        <v>0.62</v>
      </c>
      <c r="L64" s="46" t="s">
        <v>777</v>
      </c>
      <c r="M64" s="53">
        <v>0.238286</v>
      </c>
    </row>
    <row r="65" spans="1:13">
      <c r="A65" s="46" t="s">
        <v>310</v>
      </c>
      <c r="B65" s="48"/>
      <c r="C65" s="46" t="s">
        <v>774</v>
      </c>
      <c r="D65" s="49">
        <v>1E-4</v>
      </c>
      <c r="E65" s="46" t="s">
        <v>775</v>
      </c>
      <c r="F65" s="48" t="s">
        <v>651</v>
      </c>
      <c r="G65" s="50">
        <v>0.39</v>
      </c>
      <c r="H65" s="46" t="s">
        <v>758</v>
      </c>
      <c r="I65" s="51">
        <v>0.67</v>
      </c>
      <c r="J65" s="52">
        <v>0.26300000000000001</v>
      </c>
      <c r="K65" s="50">
        <v>0.46</v>
      </c>
      <c r="L65" s="46" t="s">
        <v>778</v>
      </c>
      <c r="M65" s="53">
        <v>0.17899300000000001</v>
      </c>
    </row>
    <row r="66" spans="1:13">
      <c r="A66" s="46" t="s">
        <v>276</v>
      </c>
      <c r="B66" s="48"/>
      <c r="C66" s="46" t="s">
        <v>774</v>
      </c>
      <c r="D66" s="49">
        <v>1E-4</v>
      </c>
      <c r="E66" s="46" t="s">
        <v>775</v>
      </c>
      <c r="F66" s="48" t="s">
        <v>651</v>
      </c>
      <c r="G66" s="50">
        <v>0.39</v>
      </c>
      <c r="H66" s="46" t="s">
        <v>758</v>
      </c>
      <c r="I66" s="51">
        <v>0.5</v>
      </c>
      <c r="J66" s="52">
        <v>0.57099999999999995</v>
      </c>
      <c r="K66" s="50">
        <v>0.54</v>
      </c>
      <c r="L66" s="46" t="s">
        <v>779</v>
      </c>
      <c r="M66" s="53">
        <v>0.206203</v>
      </c>
    </row>
    <row r="67" spans="1:13">
      <c r="A67" s="46" t="s">
        <v>189</v>
      </c>
      <c r="B67" s="48"/>
      <c r="C67" s="46" t="s">
        <v>774</v>
      </c>
      <c r="D67" s="49">
        <v>1E-4</v>
      </c>
      <c r="E67" s="46" t="s">
        <v>775</v>
      </c>
      <c r="F67" s="48" t="s">
        <v>651</v>
      </c>
      <c r="G67" s="50">
        <v>0.39</v>
      </c>
      <c r="H67" s="46" t="s">
        <v>780</v>
      </c>
      <c r="I67" s="51">
        <v>0.5</v>
      </c>
      <c r="J67" s="52">
        <v>0.57099999999999995</v>
      </c>
      <c r="K67" s="50">
        <v>0.54</v>
      </c>
      <c r="L67" s="46" t="s">
        <v>781</v>
      </c>
      <c r="M67" s="53">
        <v>0.206203</v>
      </c>
    </row>
    <row r="68" spans="1:13">
      <c r="A68" s="46" t="s">
        <v>314</v>
      </c>
      <c r="B68" s="48">
        <v>0</v>
      </c>
      <c r="C68" s="46" t="s">
        <v>774</v>
      </c>
      <c r="D68" s="49">
        <v>1E-4</v>
      </c>
      <c r="E68" s="46" t="s">
        <v>782</v>
      </c>
      <c r="F68" s="48" t="s">
        <v>651</v>
      </c>
      <c r="G68" s="50">
        <v>0.39</v>
      </c>
      <c r="H68" s="46" t="s">
        <v>783</v>
      </c>
      <c r="I68" s="51">
        <v>0.5</v>
      </c>
      <c r="J68" s="56">
        <v>0.5</v>
      </c>
      <c r="K68" s="50">
        <v>0.5</v>
      </c>
      <c r="L68" s="46" t="s">
        <v>784</v>
      </c>
      <c r="M68" s="53">
        <v>0.1925</v>
      </c>
    </row>
    <row r="69" spans="1:13">
      <c r="A69" s="46" t="s">
        <v>264</v>
      </c>
      <c r="B69" s="48"/>
      <c r="C69" s="46" t="s">
        <v>774</v>
      </c>
      <c r="D69" s="49">
        <v>1E-4</v>
      </c>
      <c r="E69" s="46" t="s">
        <v>775</v>
      </c>
      <c r="F69" s="48" t="s">
        <v>651</v>
      </c>
      <c r="G69" s="50">
        <v>0.39</v>
      </c>
      <c r="H69" s="46" t="s">
        <v>758</v>
      </c>
      <c r="I69" s="51">
        <v>0.5</v>
      </c>
      <c r="J69" s="52">
        <v>0.67100000000000004</v>
      </c>
      <c r="K69" s="50">
        <v>0.59</v>
      </c>
      <c r="L69" s="46" t="s">
        <v>785</v>
      </c>
      <c r="M69" s="53">
        <v>0.22549</v>
      </c>
    </row>
    <row r="70" spans="1:13">
      <c r="A70" s="46" t="s">
        <v>220</v>
      </c>
      <c r="B70" s="48"/>
      <c r="C70" s="46" t="s">
        <v>786</v>
      </c>
      <c r="D70" s="49">
        <v>1.2500000000000001E-2</v>
      </c>
      <c r="E70" s="46" t="s">
        <v>787</v>
      </c>
      <c r="F70" s="48" t="s">
        <v>651</v>
      </c>
      <c r="G70" s="50">
        <v>0.39</v>
      </c>
      <c r="H70" s="46" t="s">
        <v>758</v>
      </c>
      <c r="I70" s="51">
        <v>1</v>
      </c>
      <c r="J70" s="56">
        <v>0.7</v>
      </c>
      <c r="K70" s="50">
        <v>0.85</v>
      </c>
      <c r="L70" s="46" t="s">
        <v>788</v>
      </c>
      <c r="M70" s="53">
        <v>0.32724999999999999</v>
      </c>
    </row>
    <row r="71" spans="1:13">
      <c r="A71" s="46" t="s">
        <v>200</v>
      </c>
      <c r="B71" s="48"/>
      <c r="C71" s="46" t="s">
        <v>789</v>
      </c>
      <c r="D71" s="49">
        <v>0.02</v>
      </c>
      <c r="E71" s="46" t="s">
        <v>790</v>
      </c>
      <c r="F71" s="48" t="s">
        <v>651</v>
      </c>
      <c r="G71" s="50">
        <v>0.39</v>
      </c>
      <c r="H71" s="46" t="s">
        <v>758</v>
      </c>
      <c r="I71" s="51">
        <v>1</v>
      </c>
      <c r="J71" s="52">
        <v>0.16400000000000001</v>
      </c>
      <c r="K71" s="50">
        <v>0.57999999999999996</v>
      </c>
      <c r="L71" s="46" t="s">
        <v>791</v>
      </c>
      <c r="M71" s="53">
        <v>0.22400700000000001</v>
      </c>
    </row>
    <row r="72" spans="1:13">
      <c r="A72" s="46" t="s">
        <v>259</v>
      </c>
      <c r="B72" s="48"/>
      <c r="C72" s="46" t="s">
        <v>789</v>
      </c>
      <c r="D72" s="49">
        <v>0.02</v>
      </c>
      <c r="E72" s="46" t="s">
        <v>792</v>
      </c>
      <c r="F72" s="48" t="s">
        <v>651</v>
      </c>
      <c r="G72" s="50">
        <v>0.39</v>
      </c>
      <c r="H72" s="46" t="s">
        <v>758</v>
      </c>
      <c r="I72" s="51">
        <v>1</v>
      </c>
      <c r="J72" s="52">
        <v>0.17100000000000001</v>
      </c>
      <c r="K72" s="50">
        <v>0.59</v>
      </c>
      <c r="L72" s="46" t="s">
        <v>793</v>
      </c>
      <c r="M72" s="53">
        <v>0.225351</v>
      </c>
    </row>
    <row r="73" spans="1:13">
      <c r="A73" s="46" t="s">
        <v>296</v>
      </c>
      <c r="B73" s="48"/>
      <c r="C73" s="46" t="s">
        <v>789</v>
      </c>
      <c r="D73" s="49">
        <v>0.02</v>
      </c>
      <c r="E73" s="46" t="s">
        <v>790</v>
      </c>
      <c r="F73" s="48" t="s">
        <v>651</v>
      </c>
      <c r="G73" s="50">
        <v>0.39</v>
      </c>
      <c r="H73" s="46" t="s">
        <v>758</v>
      </c>
      <c r="I73" s="51">
        <v>1</v>
      </c>
      <c r="J73" s="52">
        <v>0.89300000000000002</v>
      </c>
      <c r="K73" s="50">
        <v>0.95</v>
      </c>
      <c r="L73" s="46" t="s">
        <v>621</v>
      </c>
      <c r="M73" s="53">
        <v>0.36441299999999999</v>
      </c>
    </row>
    <row r="74" spans="1:13">
      <c r="A74" s="46" t="s">
        <v>194</v>
      </c>
      <c r="B74" s="48"/>
      <c r="C74" s="46" t="s">
        <v>789</v>
      </c>
      <c r="D74" s="49">
        <v>0.02</v>
      </c>
      <c r="E74" s="46" t="s">
        <v>790</v>
      </c>
      <c r="F74" s="48" t="s">
        <v>651</v>
      </c>
      <c r="G74" s="50">
        <v>0.39</v>
      </c>
      <c r="H74" s="46" t="s">
        <v>758</v>
      </c>
      <c r="I74" s="51">
        <v>1</v>
      </c>
      <c r="J74" s="52">
        <v>0.43</v>
      </c>
      <c r="K74" s="50">
        <v>0.72</v>
      </c>
      <c r="L74" s="46" t="s">
        <v>794</v>
      </c>
      <c r="M74" s="53">
        <v>0.27533000000000002</v>
      </c>
    </row>
    <row r="75" spans="1:13">
      <c r="A75" s="46" t="s">
        <v>316</v>
      </c>
      <c r="B75" s="48"/>
      <c r="C75" s="46" t="s">
        <v>789</v>
      </c>
      <c r="D75" s="49">
        <v>0.02</v>
      </c>
      <c r="E75" s="46" t="s">
        <v>795</v>
      </c>
      <c r="F75" s="48" t="s">
        <v>651</v>
      </c>
      <c r="G75" s="50">
        <v>0.39</v>
      </c>
      <c r="H75" s="46" t="s">
        <v>758</v>
      </c>
      <c r="I75" s="51">
        <v>1</v>
      </c>
      <c r="J75" s="56">
        <v>0.7</v>
      </c>
      <c r="K75" s="50">
        <v>0.85</v>
      </c>
      <c r="L75" s="46" t="s">
        <v>796</v>
      </c>
      <c r="M75" s="53">
        <v>0.32724999999999999</v>
      </c>
    </row>
    <row r="76" spans="1:13">
      <c r="A76" s="57" t="s">
        <v>387</v>
      </c>
      <c r="B76" s="58"/>
      <c r="C76" s="57" t="s">
        <v>789</v>
      </c>
      <c r="D76" s="43">
        <v>0.02</v>
      </c>
      <c r="E76" s="57" t="s">
        <v>797</v>
      </c>
      <c r="F76" s="48" t="s">
        <v>651</v>
      </c>
      <c r="G76" s="59">
        <v>0.39</v>
      </c>
      <c r="H76" s="57" t="s">
        <v>798</v>
      </c>
      <c r="I76" s="60">
        <v>1</v>
      </c>
      <c r="J76" s="64">
        <v>0.9</v>
      </c>
      <c r="K76" s="59">
        <v>0.95</v>
      </c>
      <c r="L76" s="57" t="s">
        <v>799</v>
      </c>
      <c r="M76" s="42">
        <v>0.36575000000000002</v>
      </c>
    </row>
    <row r="77" spans="1:13">
      <c r="A77" s="46" t="s">
        <v>224</v>
      </c>
      <c r="B77" s="48" t="s">
        <v>800</v>
      </c>
      <c r="C77" s="46" t="s">
        <v>801</v>
      </c>
      <c r="D77" s="49">
        <v>0.3</v>
      </c>
      <c r="E77" s="46" t="s">
        <v>802</v>
      </c>
      <c r="F77" s="48" t="s">
        <v>803</v>
      </c>
      <c r="G77" s="50">
        <v>0.55000000000000004</v>
      </c>
      <c r="H77" s="46" t="s">
        <v>804</v>
      </c>
      <c r="I77" s="51">
        <v>0.83</v>
      </c>
      <c r="J77" s="56">
        <v>0.7</v>
      </c>
      <c r="K77" s="50">
        <v>0.77</v>
      </c>
      <c r="L77" s="46" t="s">
        <v>805</v>
      </c>
      <c r="M77" s="53">
        <v>0.41783300000000001</v>
      </c>
    </row>
    <row r="78" spans="1:13">
      <c r="A78" s="46" t="s">
        <v>324</v>
      </c>
      <c r="B78" s="48">
        <v>0</v>
      </c>
      <c r="C78" s="46" t="s">
        <v>806</v>
      </c>
      <c r="D78" s="49">
        <v>0.27300000000000002</v>
      </c>
      <c r="E78" s="46" t="s">
        <v>807</v>
      </c>
      <c r="F78" s="48">
        <v>0.37</v>
      </c>
      <c r="G78" s="50">
        <v>0.37</v>
      </c>
      <c r="H78" s="46" t="s">
        <v>808</v>
      </c>
      <c r="I78" s="51">
        <v>0.67</v>
      </c>
      <c r="J78" s="56">
        <v>0.9</v>
      </c>
      <c r="K78" s="50">
        <v>0.78</v>
      </c>
      <c r="L78" s="46" t="s">
        <v>809</v>
      </c>
      <c r="M78" s="53">
        <v>0.28983300000000001</v>
      </c>
    </row>
    <row r="79" spans="1:13">
      <c r="A79" s="46" t="s">
        <v>202</v>
      </c>
      <c r="B79" s="48">
        <v>0</v>
      </c>
      <c r="C79" s="46" t="s">
        <v>806</v>
      </c>
      <c r="D79" s="49">
        <v>0.27300000000000002</v>
      </c>
      <c r="E79" s="46" t="s">
        <v>810</v>
      </c>
      <c r="F79" s="48">
        <v>0.37</v>
      </c>
      <c r="G79" s="50">
        <v>0.37</v>
      </c>
      <c r="H79" s="46" t="s">
        <v>811</v>
      </c>
      <c r="I79" s="51">
        <v>0.67</v>
      </c>
      <c r="J79" s="56">
        <v>0.9</v>
      </c>
      <c r="K79" s="50">
        <v>0.78</v>
      </c>
      <c r="L79" s="46" t="s">
        <v>812</v>
      </c>
      <c r="M79" s="53">
        <v>0.28983300000000001</v>
      </c>
    </row>
    <row r="80" spans="1:13">
      <c r="A80" s="46" t="s">
        <v>222</v>
      </c>
      <c r="B80" s="48">
        <v>0</v>
      </c>
      <c r="C80" s="46" t="s">
        <v>806</v>
      </c>
      <c r="D80" s="49">
        <v>0.27300000000000002</v>
      </c>
      <c r="E80" s="46" t="s">
        <v>813</v>
      </c>
      <c r="F80" s="48" t="s">
        <v>814</v>
      </c>
      <c r="G80" s="50">
        <v>0.76</v>
      </c>
      <c r="H80" s="46" t="s">
        <v>815</v>
      </c>
      <c r="I80" s="51">
        <v>1</v>
      </c>
      <c r="J80" s="56">
        <v>0.9</v>
      </c>
      <c r="K80" s="50">
        <v>0.95</v>
      </c>
      <c r="L80" s="46" t="s">
        <v>816</v>
      </c>
      <c r="M80" s="53">
        <v>0.72180999999999995</v>
      </c>
    </row>
    <row r="81" spans="1:13">
      <c r="A81" s="46" t="s">
        <v>277</v>
      </c>
      <c r="B81" s="48">
        <v>0</v>
      </c>
      <c r="C81" s="46" t="s">
        <v>817</v>
      </c>
      <c r="D81" s="49">
        <v>0.03</v>
      </c>
      <c r="E81" s="46" t="s">
        <v>818</v>
      </c>
      <c r="F81" s="48" t="s">
        <v>814</v>
      </c>
      <c r="G81" s="50">
        <v>0.76</v>
      </c>
      <c r="H81" s="46" t="s">
        <v>815</v>
      </c>
      <c r="I81" s="51">
        <v>0.83</v>
      </c>
      <c r="J81" s="52">
        <v>0.80200000000000005</v>
      </c>
      <c r="K81" s="50">
        <v>0.82</v>
      </c>
      <c r="L81" s="46" t="s">
        <v>819</v>
      </c>
      <c r="M81" s="53">
        <v>0.62122699999999997</v>
      </c>
    </row>
    <row r="82" spans="1:13">
      <c r="A82" s="46" t="s">
        <v>253</v>
      </c>
      <c r="B82" s="48">
        <v>0</v>
      </c>
      <c r="C82" s="46" t="s">
        <v>817</v>
      </c>
      <c r="D82" s="49">
        <v>0.03</v>
      </c>
      <c r="E82" s="46" t="s">
        <v>818</v>
      </c>
      <c r="F82" s="48" t="s">
        <v>814</v>
      </c>
      <c r="G82" s="50">
        <v>0.76</v>
      </c>
      <c r="H82" s="46" t="s">
        <v>815</v>
      </c>
      <c r="I82" s="51">
        <v>0.83</v>
      </c>
      <c r="J82" s="52">
        <v>0.80200000000000005</v>
      </c>
      <c r="K82" s="50">
        <v>0.82</v>
      </c>
      <c r="L82" s="46" t="s">
        <v>820</v>
      </c>
      <c r="M82" s="53">
        <v>0.62122699999999997</v>
      </c>
    </row>
    <row r="83" spans="1:13">
      <c r="A83" s="46" t="s">
        <v>216</v>
      </c>
      <c r="B83" s="48">
        <v>0</v>
      </c>
      <c r="C83" s="46" t="s">
        <v>817</v>
      </c>
      <c r="D83" s="49">
        <v>0.03</v>
      </c>
      <c r="E83" s="46" t="s">
        <v>818</v>
      </c>
      <c r="F83" s="48" t="s">
        <v>814</v>
      </c>
      <c r="G83" s="50">
        <v>0.76</v>
      </c>
      <c r="H83" s="46" t="s">
        <v>815</v>
      </c>
      <c r="I83" s="51">
        <v>0.83</v>
      </c>
      <c r="J83" s="56">
        <v>0.9</v>
      </c>
      <c r="K83" s="50">
        <v>0.87</v>
      </c>
      <c r="L83" s="46" t="s">
        <v>821</v>
      </c>
      <c r="M83" s="53">
        <v>0.65849299999999999</v>
      </c>
    </row>
    <row r="84" spans="1:13">
      <c r="A84" s="57" t="s">
        <v>304</v>
      </c>
      <c r="B84" s="58">
        <v>0</v>
      </c>
      <c r="C84" s="57" t="s">
        <v>806</v>
      </c>
      <c r="D84" s="43">
        <v>0.27300000000000002</v>
      </c>
      <c r="E84" s="57" t="s">
        <v>822</v>
      </c>
      <c r="F84" s="58" t="s">
        <v>814</v>
      </c>
      <c r="G84" s="59">
        <v>0.76</v>
      </c>
      <c r="H84" s="57" t="s">
        <v>815</v>
      </c>
      <c r="I84" s="60">
        <v>0.67</v>
      </c>
      <c r="J84" s="64">
        <v>0.9</v>
      </c>
      <c r="K84" s="59">
        <v>0.78</v>
      </c>
      <c r="L84" s="57" t="s">
        <v>823</v>
      </c>
      <c r="M84" s="53">
        <v>0.59517699999999996</v>
      </c>
    </row>
    <row r="85" spans="1:13">
      <c r="A85" s="46" t="s">
        <v>374</v>
      </c>
      <c r="B85" s="48" t="s">
        <v>824</v>
      </c>
      <c r="C85" s="46" t="s">
        <v>825</v>
      </c>
      <c r="D85" s="49">
        <v>0.126</v>
      </c>
      <c r="E85" s="46" t="s">
        <v>826</v>
      </c>
      <c r="F85" s="48" t="s">
        <v>749</v>
      </c>
      <c r="G85" s="50">
        <v>0.89</v>
      </c>
      <c r="H85" s="46" t="s">
        <v>827</v>
      </c>
      <c r="I85" s="51">
        <v>0.83</v>
      </c>
      <c r="J85" s="56">
        <v>0.9</v>
      </c>
      <c r="K85" s="50">
        <v>0.87</v>
      </c>
      <c r="L85" s="46" t="s">
        <v>828</v>
      </c>
      <c r="M85" s="53">
        <v>0.77133300000000005</v>
      </c>
    </row>
    <row r="86" spans="1:13">
      <c r="A86" s="46" t="s">
        <v>375</v>
      </c>
      <c r="B86" s="48" t="s">
        <v>824</v>
      </c>
      <c r="C86" s="46" t="s">
        <v>825</v>
      </c>
      <c r="D86" s="49">
        <v>0.126</v>
      </c>
      <c r="E86" s="46" t="s">
        <v>829</v>
      </c>
      <c r="F86" s="48" t="s">
        <v>749</v>
      </c>
      <c r="G86" s="50">
        <v>0.89</v>
      </c>
      <c r="H86" s="46" t="s">
        <v>827</v>
      </c>
      <c r="I86" s="51">
        <v>0.83</v>
      </c>
      <c r="J86" s="56">
        <v>0.9</v>
      </c>
      <c r="K86" s="50">
        <v>0.87</v>
      </c>
      <c r="L86" s="46" t="s">
        <v>830</v>
      </c>
      <c r="M86" s="53">
        <v>0.77133300000000005</v>
      </c>
    </row>
    <row r="87" spans="1:13">
      <c r="A87" s="46" t="s">
        <v>377</v>
      </c>
      <c r="B87" s="48" t="s">
        <v>824</v>
      </c>
      <c r="C87" s="46" t="s">
        <v>825</v>
      </c>
      <c r="D87" s="49">
        <v>0.126</v>
      </c>
      <c r="E87" s="46" t="s">
        <v>829</v>
      </c>
      <c r="F87" s="48" t="s">
        <v>749</v>
      </c>
      <c r="G87" s="50">
        <v>0.89</v>
      </c>
      <c r="H87" s="46" t="s">
        <v>827</v>
      </c>
      <c r="I87" s="51">
        <v>0.83</v>
      </c>
      <c r="J87" s="56">
        <v>0.9</v>
      </c>
      <c r="K87" s="50">
        <v>0.87</v>
      </c>
      <c r="L87" s="46" t="s">
        <v>831</v>
      </c>
      <c r="M87" s="53">
        <v>0.77133300000000005</v>
      </c>
    </row>
    <row r="88" spans="1:13">
      <c r="A88" s="46" t="s">
        <v>379</v>
      </c>
      <c r="B88" s="48" t="s">
        <v>824</v>
      </c>
      <c r="C88" s="46" t="s">
        <v>825</v>
      </c>
      <c r="D88" s="49">
        <v>0.126</v>
      </c>
      <c r="E88" s="46" t="s">
        <v>832</v>
      </c>
      <c r="F88" s="48" t="s">
        <v>749</v>
      </c>
      <c r="G88" s="50">
        <v>0.89</v>
      </c>
      <c r="H88" s="46" t="s">
        <v>827</v>
      </c>
      <c r="I88" s="51">
        <v>0.83</v>
      </c>
      <c r="J88" s="56">
        <v>0.9</v>
      </c>
      <c r="K88" s="50">
        <v>0.87</v>
      </c>
      <c r="L88" s="46" t="s">
        <v>833</v>
      </c>
      <c r="M88" s="53">
        <v>0.77133300000000005</v>
      </c>
    </row>
    <row r="89" spans="1:13">
      <c r="A89" s="57" t="s">
        <v>381</v>
      </c>
      <c r="B89" s="58" t="s">
        <v>824</v>
      </c>
      <c r="C89" s="57" t="s">
        <v>825</v>
      </c>
      <c r="D89" s="43">
        <v>0.126</v>
      </c>
      <c r="E89" s="57" t="s">
        <v>834</v>
      </c>
      <c r="F89" s="58" t="s">
        <v>749</v>
      </c>
      <c r="G89" s="59">
        <v>0.89</v>
      </c>
      <c r="H89" s="57" t="s">
        <v>827</v>
      </c>
      <c r="I89" s="60">
        <v>0.67</v>
      </c>
      <c r="J89" s="64">
        <v>0.9</v>
      </c>
      <c r="K89" s="59">
        <v>0.78</v>
      </c>
      <c r="L89" s="57" t="s">
        <v>835</v>
      </c>
      <c r="M89" s="42">
        <v>0.69716699999999998</v>
      </c>
    </row>
    <row r="90" spans="1:13">
      <c r="A90" s="57" t="s">
        <v>384</v>
      </c>
      <c r="B90" s="58">
        <v>83.1</v>
      </c>
      <c r="C90" s="57">
        <v>0.70599999999999996</v>
      </c>
      <c r="D90" s="43">
        <v>0.70599999999999996</v>
      </c>
      <c r="E90" s="57" t="s">
        <v>836</v>
      </c>
      <c r="F90" s="58" t="s">
        <v>837</v>
      </c>
      <c r="G90" s="59">
        <v>0.24</v>
      </c>
      <c r="H90" s="57" t="s">
        <v>838</v>
      </c>
      <c r="I90" s="60">
        <v>0.67</v>
      </c>
      <c r="J90" s="64">
        <v>0.9</v>
      </c>
      <c r="K90" s="59">
        <v>0.78</v>
      </c>
      <c r="L90" s="57" t="s">
        <v>839</v>
      </c>
      <c r="M90" s="42">
        <v>0.184083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8F28E-D4D7-554C-9B60-5DED0CE2D0C4}">
  <dimension ref="A1:R85"/>
  <sheetViews>
    <sheetView workbookViewId="0">
      <selection activeCell="H1" sqref="H1:H1048576"/>
    </sheetView>
  </sheetViews>
  <sheetFormatPr baseColWidth="10" defaultColWidth="8.83203125" defaultRowHeight="16"/>
  <cols>
    <col min="1" max="1" width="14" customWidth="1"/>
    <col min="2" max="2" width="14.83203125" customWidth="1"/>
    <col min="3" max="3" width="29.6640625" customWidth="1"/>
    <col min="4" max="4" width="31.5" customWidth="1"/>
    <col min="5" max="5" width="25.6640625" customWidth="1"/>
    <col min="6" max="9" width="14" customWidth="1"/>
    <col min="10" max="10" width="29.33203125" customWidth="1"/>
    <col min="11" max="11" width="10.1640625" customWidth="1"/>
    <col min="12" max="13" width="14" customWidth="1"/>
    <col min="14" max="14" width="13.6640625" customWidth="1"/>
    <col min="15" max="16" width="14" customWidth="1"/>
    <col min="17" max="17" width="78.6640625" customWidth="1"/>
    <col min="18" max="18" width="105.33203125" customWidth="1"/>
  </cols>
  <sheetData>
    <row r="1" spans="1:18">
      <c r="A1" s="37" t="s">
        <v>431</v>
      </c>
      <c r="B1" s="37" t="s">
        <v>432</v>
      </c>
      <c r="C1" s="37" t="s">
        <v>433</v>
      </c>
      <c r="D1" s="37" t="s">
        <v>434</v>
      </c>
      <c r="E1" s="37" t="s">
        <v>435</v>
      </c>
      <c r="F1" s="37" t="s">
        <v>436</v>
      </c>
      <c r="G1" s="37" t="s">
        <v>437</v>
      </c>
      <c r="H1" s="37" t="s">
        <v>438</v>
      </c>
      <c r="I1" s="37" t="s">
        <v>439</v>
      </c>
      <c r="J1" s="37" t="s">
        <v>440</v>
      </c>
      <c r="K1" s="37" t="s">
        <v>441</v>
      </c>
      <c r="L1" s="37" t="s">
        <v>442</v>
      </c>
      <c r="M1" s="37" t="s">
        <v>443</v>
      </c>
      <c r="N1" s="37" t="s">
        <v>444</v>
      </c>
      <c r="O1" s="37" t="s">
        <v>445</v>
      </c>
      <c r="P1" s="37" t="s">
        <v>446</v>
      </c>
      <c r="Q1" s="37" t="s">
        <v>447</v>
      </c>
      <c r="R1" s="37" t="s">
        <v>448</v>
      </c>
    </row>
    <row r="2" spans="1:18" ht="32">
      <c r="A2" s="38">
        <v>3</v>
      </c>
      <c r="B2" s="38">
        <v>3987</v>
      </c>
      <c r="C2" s="39" t="s">
        <v>469</v>
      </c>
      <c r="D2" s="39" t="s">
        <v>327</v>
      </c>
      <c r="E2" s="39" t="s">
        <v>470</v>
      </c>
      <c r="F2" s="39" t="s">
        <v>438</v>
      </c>
      <c r="G2" s="38" t="b">
        <v>0</v>
      </c>
      <c r="H2" s="38" t="b">
        <v>1</v>
      </c>
      <c r="I2" s="38" t="b">
        <v>0</v>
      </c>
      <c r="J2" s="39" t="s">
        <v>471</v>
      </c>
      <c r="K2" s="39" t="s">
        <v>117</v>
      </c>
      <c r="L2" s="39" t="s">
        <v>453</v>
      </c>
      <c r="M2" s="39" t="s">
        <v>454</v>
      </c>
      <c r="N2" s="38">
        <v>3500</v>
      </c>
      <c r="O2" s="39" t="s">
        <v>455</v>
      </c>
      <c r="P2" s="40">
        <v>434000</v>
      </c>
      <c r="Q2" s="39" t="s">
        <v>456</v>
      </c>
      <c r="R2" s="39" t="s">
        <v>472</v>
      </c>
    </row>
    <row r="3" spans="1:18">
      <c r="A3" s="38">
        <v>8</v>
      </c>
      <c r="B3" s="38">
        <v>3203</v>
      </c>
      <c r="C3" s="39" t="s">
        <v>226</v>
      </c>
      <c r="D3" s="39" t="s">
        <v>227</v>
      </c>
      <c r="E3" s="39" t="s">
        <v>451</v>
      </c>
      <c r="F3" s="39" t="s">
        <v>438</v>
      </c>
      <c r="G3" s="38" t="b">
        <v>0</v>
      </c>
      <c r="H3" s="38" t="b">
        <v>1</v>
      </c>
      <c r="I3" s="38" t="b">
        <v>0</v>
      </c>
      <c r="J3" s="39" t="s">
        <v>465</v>
      </c>
      <c r="K3" s="39" t="s">
        <v>115</v>
      </c>
      <c r="L3" s="39" t="s">
        <v>453</v>
      </c>
      <c r="M3" s="39" t="s">
        <v>454</v>
      </c>
      <c r="O3" s="39" t="s">
        <v>455</v>
      </c>
      <c r="P3" s="40">
        <v>43700000</v>
      </c>
      <c r="Q3" s="39" t="s">
        <v>484</v>
      </c>
      <c r="R3" s="39" t="s">
        <v>467</v>
      </c>
    </row>
    <row r="4" spans="1:18" ht="32">
      <c r="A4" s="38">
        <v>7</v>
      </c>
      <c r="B4" s="38">
        <v>3986</v>
      </c>
      <c r="C4" s="39" t="s">
        <v>485</v>
      </c>
      <c r="D4" s="39" t="s">
        <v>342</v>
      </c>
      <c r="E4" s="39" t="s">
        <v>470</v>
      </c>
      <c r="F4" s="39" t="s">
        <v>438</v>
      </c>
      <c r="G4" s="38" t="b">
        <v>0</v>
      </c>
      <c r="H4" s="38" t="b">
        <v>1</v>
      </c>
      <c r="I4" s="38" t="b">
        <v>0</v>
      </c>
      <c r="J4" s="39" t="s">
        <v>486</v>
      </c>
      <c r="K4" s="39" t="s">
        <v>115</v>
      </c>
      <c r="L4" s="39" t="s">
        <v>453</v>
      </c>
      <c r="M4" s="39" t="s">
        <v>454</v>
      </c>
      <c r="N4" s="75">
        <v>600000</v>
      </c>
      <c r="O4" s="39" t="s">
        <v>455</v>
      </c>
      <c r="P4" s="40">
        <v>188000</v>
      </c>
      <c r="Q4" s="39" t="s">
        <v>487</v>
      </c>
      <c r="R4" s="39" t="s">
        <v>467</v>
      </c>
    </row>
    <row r="5" spans="1:18" ht="32">
      <c r="A5" s="38">
        <v>84</v>
      </c>
      <c r="B5" s="38">
        <v>3655</v>
      </c>
      <c r="C5" s="39" t="s">
        <v>377</v>
      </c>
      <c r="D5" s="39" t="s">
        <v>376</v>
      </c>
      <c r="E5" s="39" t="s">
        <v>493</v>
      </c>
      <c r="F5" s="39" t="s">
        <v>438</v>
      </c>
      <c r="G5" s="38" t="b">
        <v>0</v>
      </c>
      <c r="H5" s="38" t="b">
        <v>1</v>
      </c>
      <c r="I5" s="38" t="b">
        <v>0</v>
      </c>
      <c r="J5" s="39" t="s">
        <v>486</v>
      </c>
      <c r="K5" s="39" t="s">
        <v>115</v>
      </c>
      <c r="L5" s="39" t="s">
        <v>453</v>
      </c>
      <c r="M5" s="39" t="s">
        <v>456</v>
      </c>
      <c r="N5" s="75">
        <v>90000</v>
      </c>
      <c r="O5" s="39" t="s">
        <v>455</v>
      </c>
      <c r="P5" s="40">
        <v>8700000</v>
      </c>
      <c r="Q5" s="39" t="s">
        <v>494</v>
      </c>
      <c r="R5" s="39" t="s">
        <v>495</v>
      </c>
    </row>
    <row r="6" spans="1:18" ht="32">
      <c r="A6" s="38">
        <v>37</v>
      </c>
      <c r="B6" s="38">
        <v>3670</v>
      </c>
      <c r="C6" s="39" t="s">
        <v>295</v>
      </c>
      <c r="D6" s="39" t="s">
        <v>329</v>
      </c>
      <c r="E6" s="39" t="s">
        <v>501</v>
      </c>
      <c r="F6" s="39" t="s">
        <v>438</v>
      </c>
      <c r="G6" s="38" t="b">
        <v>0</v>
      </c>
      <c r="H6" s="38" t="b">
        <v>1</v>
      </c>
      <c r="I6" s="38" t="b">
        <v>0</v>
      </c>
      <c r="J6" s="39" t="s">
        <v>502</v>
      </c>
      <c r="K6" s="39" t="s">
        <v>115</v>
      </c>
      <c r="L6" s="39" t="s">
        <v>453</v>
      </c>
      <c r="M6" s="39" t="s">
        <v>454</v>
      </c>
      <c r="N6" s="75">
        <v>120000</v>
      </c>
      <c r="O6" s="39" t="s">
        <v>455</v>
      </c>
      <c r="P6" s="40">
        <v>1650000</v>
      </c>
      <c r="Q6" s="39" t="s">
        <v>456</v>
      </c>
      <c r="R6" s="39" t="s">
        <v>459</v>
      </c>
    </row>
    <row r="7" spans="1:18" ht="32">
      <c r="A7" s="38">
        <v>57</v>
      </c>
      <c r="B7" s="38">
        <v>3659</v>
      </c>
      <c r="C7" s="39" t="s">
        <v>379</v>
      </c>
      <c r="D7" s="39" t="s">
        <v>380</v>
      </c>
      <c r="E7" s="39" t="s">
        <v>493</v>
      </c>
      <c r="F7" s="39" t="s">
        <v>439</v>
      </c>
      <c r="G7" s="38" t="b">
        <v>0</v>
      </c>
      <c r="H7" s="38" t="b">
        <v>1</v>
      </c>
      <c r="I7" s="38" t="b">
        <v>1</v>
      </c>
      <c r="J7" s="39" t="s">
        <v>468</v>
      </c>
      <c r="K7" s="39" t="s">
        <v>115</v>
      </c>
      <c r="L7" s="39" t="s">
        <v>453</v>
      </c>
      <c r="M7" s="39" t="s">
        <v>456</v>
      </c>
      <c r="N7" s="38">
        <v>500000</v>
      </c>
      <c r="O7" s="39" t="s">
        <v>455</v>
      </c>
      <c r="P7" s="40">
        <v>223000000</v>
      </c>
      <c r="Q7" s="39" t="s">
        <v>505</v>
      </c>
      <c r="R7" s="39" t="s">
        <v>506</v>
      </c>
    </row>
    <row r="8" spans="1:18">
      <c r="A8" s="38">
        <v>6</v>
      </c>
      <c r="B8" s="38">
        <v>32208</v>
      </c>
      <c r="C8" s="39" t="s">
        <v>286</v>
      </c>
      <c r="D8" s="39" t="s">
        <v>287</v>
      </c>
      <c r="E8" s="39" t="s">
        <v>509</v>
      </c>
      <c r="F8" s="39" t="s">
        <v>438</v>
      </c>
      <c r="G8" s="38" t="b">
        <v>0</v>
      </c>
      <c r="H8" s="38" t="b">
        <v>1</v>
      </c>
      <c r="I8" s="38" t="b">
        <v>0</v>
      </c>
      <c r="J8" s="39" t="s">
        <v>486</v>
      </c>
      <c r="K8" s="39" t="s">
        <v>115</v>
      </c>
      <c r="L8" s="39" t="s">
        <v>453</v>
      </c>
      <c r="M8" s="39" t="s">
        <v>456</v>
      </c>
      <c r="N8" s="67"/>
      <c r="O8" s="39" t="s">
        <v>497</v>
      </c>
      <c r="P8" s="76">
        <v>18600000</v>
      </c>
      <c r="Q8" s="39" t="s">
        <v>456</v>
      </c>
      <c r="R8" s="39" t="s">
        <v>510</v>
      </c>
    </row>
    <row r="9" spans="1:18">
      <c r="A9" s="38">
        <v>4</v>
      </c>
      <c r="B9" s="38">
        <v>3219</v>
      </c>
      <c r="C9" s="39" t="s">
        <v>274</v>
      </c>
      <c r="D9" s="39" t="s">
        <v>275</v>
      </c>
      <c r="E9" s="39" t="s">
        <v>451</v>
      </c>
      <c r="F9" s="39" t="s">
        <v>438</v>
      </c>
      <c r="G9" s="38" t="b">
        <v>0</v>
      </c>
      <c r="H9" s="38" t="b">
        <v>1</v>
      </c>
      <c r="I9" s="38" t="b">
        <v>0</v>
      </c>
      <c r="J9" s="39" t="s">
        <v>471</v>
      </c>
      <c r="K9" s="39" t="s">
        <v>115</v>
      </c>
      <c r="L9" s="39" t="s">
        <v>453</v>
      </c>
      <c r="M9" s="39" t="s">
        <v>454</v>
      </c>
      <c r="N9" s="67"/>
      <c r="O9" s="39" t="s">
        <v>455</v>
      </c>
      <c r="P9" s="40">
        <v>3470000</v>
      </c>
      <c r="Q9" s="39" t="s">
        <v>513</v>
      </c>
      <c r="R9" s="39" t="s">
        <v>472</v>
      </c>
    </row>
    <row r="10" spans="1:18">
      <c r="A10" s="38">
        <v>77</v>
      </c>
      <c r="B10" s="38">
        <v>3258</v>
      </c>
      <c r="C10" s="39" t="s">
        <v>260</v>
      </c>
      <c r="D10" s="39" t="s">
        <v>261</v>
      </c>
      <c r="E10" s="39" t="s">
        <v>451</v>
      </c>
      <c r="F10" s="39" t="s">
        <v>438</v>
      </c>
      <c r="G10" s="38" t="b">
        <v>0</v>
      </c>
      <c r="H10" s="38" t="b">
        <v>1</v>
      </c>
      <c r="I10" s="38" t="b">
        <v>0</v>
      </c>
      <c r="J10" s="39" t="s">
        <v>468</v>
      </c>
      <c r="K10" s="39" t="s">
        <v>115</v>
      </c>
      <c r="L10" s="39" t="s">
        <v>453</v>
      </c>
      <c r="M10" s="39" t="s">
        <v>456</v>
      </c>
      <c r="N10" s="67"/>
      <c r="O10" s="39" t="s">
        <v>497</v>
      </c>
      <c r="P10" s="40">
        <v>226000000</v>
      </c>
      <c r="Q10" s="39" t="s">
        <v>456</v>
      </c>
      <c r="R10" s="39" t="s">
        <v>467</v>
      </c>
    </row>
    <row r="11" spans="1:18">
      <c r="A11" s="38">
        <v>23</v>
      </c>
      <c r="B11" s="38">
        <v>3315</v>
      </c>
      <c r="C11" s="39" t="s">
        <v>245</v>
      </c>
      <c r="D11" s="39" t="s">
        <v>246</v>
      </c>
      <c r="E11" s="39" t="s">
        <v>458</v>
      </c>
      <c r="F11" s="39" t="s">
        <v>438</v>
      </c>
      <c r="G11" s="38" t="b">
        <v>1</v>
      </c>
      <c r="H11" s="38" t="b">
        <v>1</v>
      </c>
      <c r="I11" s="38" t="b">
        <v>0</v>
      </c>
      <c r="J11" s="39" t="s">
        <v>502</v>
      </c>
      <c r="K11" s="39" t="s">
        <v>116</v>
      </c>
      <c r="L11" s="39" t="s">
        <v>453</v>
      </c>
      <c r="M11" s="39" t="s">
        <v>454</v>
      </c>
      <c r="N11" s="75">
        <v>3600000</v>
      </c>
      <c r="O11" s="39" t="s">
        <v>455</v>
      </c>
      <c r="P11" s="40">
        <v>8620000</v>
      </c>
      <c r="Q11" s="39" t="s">
        <v>456</v>
      </c>
      <c r="R11" s="39" t="s">
        <v>459</v>
      </c>
    </row>
    <row r="12" spans="1:18">
      <c r="A12" s="38">
        <v>81</v>
      </c>
      <c r="B12" s="38">
        <v>1016873</v>
      </c>
      <c r="C12" s="39" t="s">
        <v>516</v>
      </c>
      <c r="D12" s="39" t="s">
        <v>369</v>
      </c>
      <c r="E12" s="39" t="s">
        <v>451</v>
      </c>
      <c r="F12" s="39" t="s">
        <v>438</v>
      </c>
      <c r="G12" s="38" t="b">
        <v>0</v>
      </c>
      <c r="H12" s="38" t="b">
        <v>1</v>
      </c>
      <c r="I12" s="38" t="b">
        <v>0</v>
      </c>
      <c r="J12" s="39" t="s">
        <v>486</v>
      </c>
      <c r="K12" s="39" t="s">
        <v>115</v>
      </c>
      <c r="L12" s="39" t="s">
        <v>453</v>
      </c>
      <c r="M12" s="39" t="s">
        <v>456</v>
      </c>
      <c r="N12" s="67"/>
      <c r="O12" s="39" t="s">
        <v>455</v>
      </c>
      <c r="P12" s="40">
        <v>163000000</v>
      </c>
      <c r="Q12" s="39" t="s">
        <v>456</v>
      </c>
      <c r="R12" s="39" t="s">
        <v>467</v>
      </c>
    </row>
    <row r="13" spans="1:18">
      <c r="A13" s="38">
        <v>13</v>
      </c>
      <c r="B13" s="38">
        <v>3302</v>
      </c>
      <c r="C13" s="39" t="s">
        <v>249</v>
      </c>
      <c r="D13" s="39" t="s">
        <v>250</v>
      </c>
      <c r="E13" s="39" t="s">
        <v>458</v>
      </c>
      <c r="F13" s="39" t="s">
        <v>438</v>
      </c>
      <c r="G13" s="38" t="b">
        <v>1</v>
      </c>
      <c r="H13" s="38" t="b">
        <v>1</v>
      </c>
      <c r="I13" s="38" t="b">
        <v>0</v>
      </c>
      <c r="J13" s="39" t="s">
        <v>502</v>
      </c>
      <c r="K13" s="39" t="s">
        <v>115</v>
      </c>
      <c r="L13" s="39" t="s">
        <v>453</v>
      </c>
      <c r="M13" s="39" t="s">
        <v>456</v>
      </c>
      <c r="N13" s="67"/>
      <c r="O13" s="39" t="s">
        <v>497</v>
      </c>
      <c r="P13" s="40">
        <v>80700000</v>
      </c>
      <c r="Q13" s="39" t="s">
        <v>456</v>
      </c>
      <c r="R13" s="39" t="s">
        <v>517</v>
      </c>
    </row>
    <row r="14" spans="1:18" ht="32">
      <c r="A14" s="38">
        <v>34</v>
      </c>
      <c r="B14" s="38">
        <v>3675</v>
      </c>
      <c r="C14" s="39" t="s">
        <v>235</v>
      </c>
      <c r="D14" s="39" t="s">
        <v>336</v>
      </c>
      <c r="E14" s="39" t="s">
        <v>501</v>
      </c>
      <c r="F14" s="39" t="s">
        <v>438</v>
      </c>
      <c r="G14" s="38" t="b">
        <v>0</v>
      </c>
      <c r="H14" s="38" t="b">
        <v>1</v>
      </c>
      <c r="I14" s="38" t="b">
        <v>0</v>
      </c>
      <c r="J14" s="39" t="s">
        <v>502</v>
      </c>
      <c r="K14" s="39" t="s">
        <v>115</v>
      </c>
      <c r="L14" s="39" t="s">
        <v>453</v>
      </c>
      <c r="M14" s="39" t="s">
        <v>456</v>
      </c>
      <c r="O14" s="39" t="s">
        <v>497</v>
      </c>
      <c r="P14" s="40">
        <v>28100000</v>
      </c>
      <c r="Q14" s="39" t="s">
        <v>456</v>
      </c>
      <c r="R14" s="39" t="s">
        <v>459</v>
      </c>
    </row>
    <row r="15" spans="1:18">
      <c r="A15" s="38">
        <v>79</v>
      </c>
      <c r="B15" s="38">
        <v>3261</v>
      </c>
      <c r="C15" s="39" t="s">
        <v>228</v>
      </c>
      <c r="D15" s="39" t="s">
        <v>229</v>
      </c>
      <c r="E15" s="39" t="s">
        <v>451</v>
      </c>
      <c r="F15" s="39" t="s">
        <v>438</v>
      </c>
      <c r="G15" s="38" t="b">
        <v>0</v>
      </c>
      <c r="H15" s="38" t="b">
        <v>1</v>
      </c>
      <c r="I15" s="38" t="b">
        <v>0</v>
      </c>
      <c r="J15" s="39" t="s">
        <v>486</v>
      </c>
      <c r="K15" s="39" t="s">
        <v>116</v>
      </c>
      <c r="L15" s="39" t="s">
        <v>453</v>
      </c>
      <c r="M15" s="39" t="s">
        <v>454</v>
      </c>
      <c r="N15" s="67"/>
      <c r="O15" s="39" t="s">
        <v>466</v>
      </c>
      <c r="P15" s="76">
        <v>240000</v>
      </c>
      <c r="Q15" s="39" t="s">
        <v>456</v>
      </c>
      <c r="R15" s="39" t="s">
        <v>467</v>
      </c>
    </row>
    <row r="16" spans="1:18" ht="32">
      <c r="A16" s="38">
        <v>68</v>
      </c>
      <c r="B16" s="38">
        <v>3989</v>
      </c>
      <c r="C16" s="39" t="s">
        <v>524</v>
      </c>
      <c r="D16" s="39" t="s">
        <v>343</v>
      </c>
      <c r="E16" s="39" t="s">
        <v>470</v>
      </c>
      <c r="F16" s="39" t="s">
        <v>438</v>
      </c>
      <c r="G16" s="38" t="b">
        <v>0</v>
      </c>
      <c r="H16" s="38" t="b">
        <v>1</v>
      </c>
      <c r="I16" s="38" t="b">
        <v>0</v>
      </c>
      <c r="J16" s="39" t="s">
        <v>502</v>
      </c>
      <c r="K16" s="39" t="s">
        <v>115</v>
      </c>
      <c r="L16" s="39" t="s">
        <v>453</v>
      </c>
      <c r="M16" s="39" t="s">
        <v>456</v>
      </c>
      <c r="N16" s="38">
        <v>4000000</v>
      </c>
      <c r="O16" s="39" t="s">
        <v>497</v>
      </c>
      <c r="P16" s="40">
        <v>22400000</v>
      </c>
      <c r="Q16" s="39" t="s">
        <v>456</v>
      </c>
      <c r="R16" s="39" t="s">
        <v>459</v>
      </c>
    </row>
    <row r="17" spans="1:18">
      <c r="A17" s="38">
        <v>78</v>
      </c>
      <c r="B17" s="38">
        <v>3274</v>
      </c>
      <c r="C17" s="39" t="s">
        <v>238</v>
      </c>
      <c r="D17" s="39" t="s">
        <v>239</v>
      </c>
      <c r="E17" s="39" t="s">
        <v>451</v>
      </c>
      <c r="F17" s="39" t="s">
        <v>438</v>
      </c>
      <c r="G17" s="38" t="b">
        <v>0</v>
      </c>
      <c r="H17" s="38" t="b">
        <v>1</v>
      </c>
      <c r="I17" s="38" t="b">
        <v>0</v>
      </c>
      <c r="J17" s="39" t="s">
        <v>486</v>
      </c>
      <c r="K17" s="39" t="s">
        <v>115</v>
      </c>
      <c r="L17" s="39" t="s">
        <v>453</v>
      </c>
      <c r="M17" s="39" t="s">
        <v>454</v>
      </c>
      <c r="O17" s="39" t="s">
        <v>497</v>
      </c>
      <c r="P17" s="40">
        <v>8980000</v>
      </c>
      <c r="Q17" s="39" t="s">
        <v>456</v>
      </c>
      <c r="R17" s="39" t="s">
        <v>467</v>
      </c>
    </row>
    <row r="18" spans="1:18">
      <c r="A18" s="38">
        <v>33</v>
      </c>
      <c r="B18" s="38">
        <v>3222</v>
      </c>
      <c r="C18" s="39" t="s">
        <v>270</v>
      </c>
      <c r="D18" s="39" t="s">
        <v>271</v>
      </c>
      <c r="E18" s="39" t="s">
        <v>451</v>
      </c>
      <c r="F18" s="39" t="s">
        <v>438</v>
      </c>
      <c r="G18" s="38" t="b">
        <v>1</v>
      </c>
      <c r="H18" s="38" t="b">
        <v>1</v>
      </c>
      <c r="I18" s="38" t="b">
        <v>0</v>
      </c>
      <c r="J18" s="39" t="s">
        <v>452</v>
      </c>
      <c r="K18" s="39" t="s">
        <v>115</v>
      </c>
      <c r="L18" s="39" t="s">
        <v>453</v>
      </c>
      <c r="M18" s="39" t="s">
        <v>456</v>
      </c>
      <c r="N18" s="67"/>
      <c r="O18" s="39" t="s">
        <v>497</v>
      </c>
      <c r="P18" s="76">
        <v>8370000</v>
      </c>
      <c r="Q18" s="39" t="s">
        <v>456</v>
      </c>
      <c r="R18" s="39" t="s">
        <v>459</v>
      </c>
    </row>
    <row r="19" spans="1:18">
      <c r="A19" s="38">
        <v>1</v>
      </c>
      <c r="B19" s="38">
        <v>1017058</v>
      </c>
      <c r="C19" s="39" t="s">
        <v>326</v>
      </c>
      <c r="D19" s="39" t="s">
        <v>267</v>
      </c>
      <c r="E19" s="39" t="s">
        <v>458</v>
      </c>
      <c r="F19" s="39" t="s">
        <v>438</v>
      </c>
      <c r="G19" s="38" t="b">
        <v>0</v>
      </c>
      <c r="H19" s="38" t="b">
        <v>1</v>
      </c>
      <c r="I19" s="38" t="b">
        <v>0</v>
      </c>
      <c r="J19" s="39" t="s">
        <v>471</v>
      </c>
      <c r="K19" s="39" t="s">
        <v>117</v>
      </c>
      <c r="L19" s="39" t="s">
        <v>453</v>
      </c>
      <c r="M19" s="39" t="s">
        <v>489</v>
      </c>
      <c r="N19" s="38">
        <v>5000</v>
      </c>
      <c r="O19" s="39" t="s">
        <v>455</v>
      </c>
      <c r="P19" s="40">
        <v>469000</v>
      </c>
      <c r="Q19" s="39" t="s">
        <v>456</v>
      </c>
      <c r="R19" s="39" t="s">
        <v>472</v>
      </c>
    </row>
    <row r="20" spans="1:18">
      <c r="A20" s="38">
        <v>75</v>
      </c>
      <c r="B20" s="38">
        <v>3213</v>
      </c>
      <c r="C20" s="39" t="s">
        <v>247</v>
      </c>
      <c r="D20" s="39" t="s">
        <v>248</v>
      </c>
      <c r="E20" s="39" t="s">
        <v>451</v>
      </c>
      <c r="F20" s="39" t="s">
        <v>438</v>
      </c>
      <c r="G20" s="38" t="b">
        <v>0</v>
      </c>
      <c r="H20" s="38" t="b">
        <v>1</v>
      </c>
      <c r="I20" s="38" t="b">
        <v>0</v>
      </c>
      <c r="J20" s="39" t="s">
        <v>486</v>
      </c>
      <c r="K20" s="39" t="s">
        <v>116</v>
      </c>
      <c r="L20" s="39" t="s">
        <v>453</v>
      </c>
      <c r="M20" s="39" t="s">
        <v>454</v>
      </c>
      <c r="N20" s="38">
        <v>350000</v>
      </c>
      <c r="O20" s="39" t="s">
        <v>479</v>
      </c>
      <c r="P20" s="76">
        <v>1100000</v>
      </c>
      <c r="Q20" s="39" t="s">
        <v>456</v>
      </c>
      <c r="R20" s="39" t="s">
        <v>467</v>
      </c>
    </row>
    <row r="21" spans="1:18">
      <c r="A21" s="38">
        <v>39</v>
      </c>
      <c r="B21" s="38">
        <v>3958</v>
      </c>
      <c r="C21" s="39" t="s">
        <v>306</v>
      </c>
      <c r="D21" s="39" t="s">
        <v>307</v>
      </c>
      <c r="E21" s="39" t="s">
        <v>488</v>
      </c>
      <c r="F21" s="39" t="s">
        <v>439</v>
      </c>
      <c r="G21" s="38" t="b">
        <v>0</v>
      </c>
      <c r="H21" s="38" t="b">
        <v>1</v>
      </c>
      <c r="I21" s="38" t="b">
        <v>1</v>
      </c>
      <c r="J21" s="39" t="s">
        <v>452</v>
      </c>
      <c r="K21" s="39" t="s">
        <v>116</v>
      </c>
      <c r="L21" s="39" t="s">
        <v>453</v>
      </c>
      <c r="M21" s="39" t="s">
        <v>489</v>
      </c>
      <c r="N21" s="38">
        <v>1600000</v>
      </c>
      <c r="O21" s="39" t="s">
        <v>466</v>
      </c>
      <c r="P21" s="67"/>
      <c r="Q21" s="39" t="s">
        <v>456</v>
      </c>
      <c r="R21" s="39" t="s">
        <v>476</v>
      </c>
    </row>
    <row r="22" spans="1:18" ht="32">
      <c r="A22" s="38">
        <v>25</v>
      </c>
      <c r="B22" s="38">
        <v>1018415</v>
      </c>
      <c r="C22" s="39" t="s">
        <v>540</v>
      </c>
      <c r="D22" s="39" t="s">
        <v>339</v>
      </c>
      <c r="E22" s="39" t="s">
        <v>470</v>
      </c>
      <c r="F22" s="39" t="s">
        <v>438</v>
      </c>
      <c r="G22" s="38" t="b">
        <v>0</v>
      </c>
      <c r="H22" s="38" t="b">
        <v>1</v>
      </c>
      <c r="I22" s="38" t="b">
        <v>0</v>
      </c>
      <c r="J22" s="39" t="s">
        <v>502</v>
      </c>
      <c r="K22" s="39" t="s">
        <v>114</v>
      </c>
      <c r="L22" s="39" t="s">
        <v>453</v>
      </c>
      <c r="M22" s="39" t="s">
        <v>456</v>
      </c>
      <c r="N22" s="67"/>
      <c r="O22" s="39" t="s">
        <v>455</v>
      </c>
      <c r="P22" s="40">
        <v>337000000</v>
      </c>
      <c r="Q22" s="39" t="s">
        <v>541</v>
      </c>
      <c r="R22" s="39" t="s">
        <v>459</v>
      </c>
    </row>
    <row r="23" spans="1:18">
      <c r="A23" s="38">
        <v>15</v>
      </c>
      <c r="B23" s="38">
        <v>3309</v>
      </c>
      <c r="C23" s="39" t="s">
        <v>214</v>
      </c>
      <c r="D23" s="39" t="s">
        <v>215</v>
      </c>
      <c r="E23" s="39" t="s">
        <v>458</v>
      </c>
      <c r="F23" s="39" t="s">
        <v>438</v>
      </c>
      <c r="G23" s="38" t="b">
        <v>1</v>
      </c>
      <c r="H23" s="38" t="b">
        <v>1</v>
      </c>
      <c r="I23" s="38" t="b">
        <v>0</v>
      </c>
      <c r="J23" s="39" t="s">
        <v>502</v>
      </c>
      <c r="K23" s="39" t="s">
        <v>117</v>
      </c>
      <c r="L23" s="39" t="s">
        <v>555</v>
      </c>
      <c r="M23" s="39" t="s">
        <v>556</v>
      </c>
      <c r="O23" s="39" t="s">
        <v>455</v>
      </c>
      <c r="P23" s="40">
        <v>4790000</v>
      </c>
      <c r="Q23" s="39" t="s">
        <v>456</v>
      </c>
      <c r="R23" s="39" t="s">
        <v>557</v>
      </c>
    </row>
    <row r="24" spans="1:18" ht="32">
      <c r="A24" s="38">
        <v>35</v>
      </c>
      <c r="B24" s="38">
        <v>30130</v>
      </c>
      <c r="C24" s="39" t="s">
        <v>255</v>
      </c>
      <c r="D24" s="39" t="s">
        <v>337</v>
      </c>
      <c r="E24" s="39" t="s">
        <v>501</v>
      </c>
      <c r="F24" s="39" t="s">
        <v>438</v>
      </c>
      <c r="G24" s="38" t="b">
        <v>1</v>
      </c>
      <c r="H24" s="38" t="b">
        <v>1</v>
      </c>
      <c r="I24" s="38" t="b">
        <v>0</v>
      </c>
      <c r="J24" s="39" t="s">
        <v>502</v>
      </c>
      <c r="K24" s="39" t="s">
        <v>115</v>
      </c>
      <c r="L24" s="39" t="s">
        <v>453</v>
      </c>
      <c r="M24" s="39" t="s">
        <v>456</v>
      </c>
      <c r="N24" s="67"/>
      <c r="O24" s="39" t="s">
        <v>455</v>
      </c>
      <c r="P24" s="76">
        <v>24600000</v>
      </c>
      <c r="Q24" s="39" t="s">
        <v>456</v>
      </c>
      <c r="R24" s="39" t="s">
        <v>459</v>
      </c>
    </row>
    <row r="25" spans="1:18">
      <c r="A25" s="38">
        <v>14</v>
      </c>
      <c r="B25" s="38">
        <v>3307</v>
      </c>
      <c r="C25" s="39" t="s">
        <v>240</v>
      </c>
      <c r="D25" s="39" t="s">
        <v>241</v>
      </c>
      <c r="E25" s="39" t="s">
        <v>458</v>
      </c>
      <c r="F25" s="39" t="s">
        <v>438</v>
      </c>
      <c r="G25" s="38" t="b">
        <v>1</v>
      </c>
      <c r="H25" s="38" t="b">
        <v>1</v>
      </c>
      <c r="I25" s="38" t="b">
        <v>0</v>
      </c>
      <c r="J25" s="39" t="s">
        <v>452</v>
      </c>
      <c r="K25" s="39" t="s">
        <v>115</v>
      </c>
      <c r="L25" s="39" t="s">
        <v>453</v>
      </c>
      <c r="M25" s="39" t="s">
        <v>456</v>
      </c>
      <c r="O25" s="39" t="s">
        <v>466</v>
      </c>
      <c r="P25" s="40">
        <v>15400000</v>
      </c>
      <c r="Q25" s="39" t="s">
        <v>456</v>
      </c>
      <c r="R25" s="39" t="s">
        <v>557</v>
      </c>
    </row>
    <row r="26" spans="1:18">
      <c r="A26" s="38">
        <v>16</v>
      </c>
      <c r="B26" s="38">
        <v>3320</v>
      </c>
      <c r="C26" s="39" t="s">
        <v>243</v>
      </c>
      <c r="D26" s="39" t="s">
        <v>244</v>
      </c>
      <c r="E26" s="39" t="s">
        <v>458</v>
      </c>
      <c r="F26" s="39" t="s">
        <v>438</v>
      </c>
      <c r="G26" s="38" t="b">
        <v>1</v>
      </c>
      <c r="H26" s="38" t="b">
        <v>1</v>
      </c>
      <c r="I26" s="38" t="b">
        <v>0</v>
      </c>
      <c r="J26" s="39" t="s">
        <v>452</v>
      </c>
      <c r="K26" s="39" t="s">
        <v>115</v>
      </c>
      <c r="L26" s="39" t="s">
        <v>453</v>
      </c>
      <c r="M26" s="39" t="s">
        <v>456</v>
      </c>
      <c r="O26" s="39" t="s">
        <v>455</v>
      </c>
      <c r="P26" s="40">
        <v>18400000</v>
      </c>
      <c r="Q26" s="39" t="s">
        <v>456</v>
      </c>
      <c r="R26" s="39" t="s">
        <v>459</v>
      </c>
    </row>
    <row r="27" spans="1:18">
      <c r="A27" s="38">
        <v>80</v>
      </c>
      <c r="B27" s="38">
        <v>3260</v>
      </c>
      <c r="C27" s="39" t="s">
        <v>195</v>
      </c>
      <c r="D27" s="39" t="s">
        <v>196</v>
      </c>
      <c r="E27" s="39" t="s">
        <v>451</v>
      </c>
      <c r="F27" s="39" t="s">
        <v>438</v>
      </c>
      <c r="G27" s="38" t="b">
        <v>0</v>
      </c>
      <c r="H27" s="38" t="b">
        <v>1</v>
      </c>
      <c r="I27" s="38" t="b">
        <v>0</v>
      </c>
      <c r="J27" s="39" t="s">
        <v>486</v>
      </c>
      <c r="K27" s="39" t="s">
        <v>115</v>
      </c>
      <c r="L27" s="39" t="s">
        <v>453</v>
      </c>
      <c r="M27" s="39" t="s">
        <v>456</v>
      </c>
      <c r="N27" s="67"/>
      <c r="O27" s="39" t="s">
        <v>466</v>
      </c>
      <c r="P27" s="40">
        <v>73800000</v>
      </c>
      <c r="Q27" s="39" t="s">
        <v>456</v>
      </c>
      <c r="R27" s="39" t="s">
        <v>467</v>
      </c>
    </row>
    <row r="28" spans="1:18">
      <c r="A28" s="38">
        <v>2</v>
      </c>
      <c r="B28" s="38">
        <v>1017059</v>
      </c>
      <c r="C28" s="39" t="s">
        <v>266</v>
      </c>
      <c r="D28" s="39" t="s">
        <v>335</v>
      </c>
      <c r="E28" s="39" t="s">
        <v>458</v>
      </c>
      <c r="F28" s="39" t="s">
        <v>438</v>
      </c>
      <c r="G28" s="38" t="b">
        <v>0</v>
      </c>
      <c r="H28" s="38" t="b">
        <v>1</v>
      </c>
      <c r="I28" s="38" t="b">
        <v>0</v>
      </c>
      <c r="J28" s="39" t="s">
        <v>502</v>
      </c>
      <c r="K28" s="39" t="s">
        <v>114</v>
      </c>
      <c r="L28" s="39" t="s">
        <v>453</v>
      </c>
      <c r="M28" s="39" t="s">
        <v>454</v>
      </c>
      <c r="N28" s="38">
        <v>10000</v>
      </c>
      <c r="O28" s="39" t="s">
        <v>455</v>
      </c>
      <c r="P28" s="40">
        <v>217000</v>
      </c>
      <c r="Q28" s="39" t="s">
        <v>456</v>
      </c>
      <c r="R28" s="39" t="s">
        <v>472</v>
      </c>
    </row>
    <row r="29" spans="1:18">
      <c r="A29" s="38">
        <v>11</v>
      </c>
      <c r="B29" s="38">
        <v>3323</v>
      </c>
      <c r="C29" s="39" t="s">
        <v>186</v>
      </c>
      <c r="D29" s="39" t="s">
        <v>187</v>
      </c>
      <c r="E29" s="39" t="s">
        <v>458</v>
      </c>
      <c r="F29" s="39" t="s">
        <v>438</v>
      </c>
      <c r="G29" s="38" t="b">
        <v>1</v>
      </c>
      <c r="H29" s="38" t="b">
        <v>1</v>
      </c>
      <c r="I29" s="38" t="b">
        <v>0</v>
      </c>
      <c r="J29" s="39" t="s">
        <v>452</v>
      </c>
      <c r="K29" s="39" t="s">
        <v>115</v>
      </c>
      <c r="L29" s="39" t="s">
        <v>453</v>
      </c>
      <c r="M29" s="39" t="s">
        <v>454</v>
      </c>
      <c r="N29" s="75">
        <v>2300000</v>
      </c>
      <c r="O29" s="39" t="s">
        <v>466</v>
      </c>
      <c r="P29" s="40">
        <v>17000000</v>
      </c>
      <c r="Q29" s="39" t="s">
        <v>456</v>
      </c>
      <c r="R29" s="39" t="s">
        <v>517</v>
      </c>
    </row>
    <row r="30" spans="1:18">
      <c r="A30" s="38">
        <v>5</v>
      </c>
      <c r="B30" s="38">
        <v>3223</v>
      </c>
      <c r="C30" s="39" t="s">
        <v>290</v>
      </c>
      <c r="D30" s="39" t="s">
        <v>291</v>
      </c>
      <c r="E30" s="39" t="s">
        <v>451</v>
      </c>
      <c r="F30" s="39" t="s">
        <v>438</v>
      </c>
      <c r="G30" s="38" t="b">
        <v>0</v>
      </c>
      <c r="H30" s="38" t="b">
        <v>1</v>
      </c>
      <c r="I30" s="38" t="b">
        <v>0</v>
      </c>
      <c r="J30" s="39" t="s">
        <v>502</v>
      </c>
      <c r="K30" s="39" t="s">
        <v>115</v>
      </c>
      <c r="L30" s="39" t="s">
        <v>453</v>
      </c>
      <c r="M30" s="39" t="s">
        <v>454</v>
      </c>
      <c r="O30" s="39" t="s">
        <v>497</v>
      </c>
      <c r="P30" s="40">
        <v>656000</v>
      </c>
      <c r="Q30" s="39" t="s">
        <v>456</v>
      </c>
      <c r="R30" s="39" t="s">
        <v>472</v>
      </c>
    </row>
    <row r="31" spans="1:18">
      <c r="A31" s="38">
        <v>30</v>
      </c>
      <c r="B31" s="38">
        <v>3285</v>
      </c>
      <c r="C31" s="39" t="s">
        <v>449</v>
      </c>
      <c r="D31" s="39" t="s">
        <v>450</v>
      </c>
      <c r="E31" s="39" t="s">
        <v>451</v>
      </c>
      <c r="F31" s="39" t="s">
        <v>437</v>
      </c>
      <c r="G31" s="38" t="b">
        <v>1</v>
      </c>
      <c r="H31" s="38" t="b">
        <v>0</v>
      </c>
      <c r="I31" s="38" t="b">
        <v>0</v>
      </c>
      <c r="J31" s="39" t="s">
        <v>452</v>
      </c>
      <c r="K31" s="39" t="s">
        <v>114</v>
      </c>
      <c r="L31" s="39" t="s">
        <v>453</v>
      </c>
      <c r="M31" s="39" t="s">
        <v>454</v>
      </c>
      <c r="N31" s="38">
        <v>31000</v>
      </c>
      <c r="O31" s="39" t="s">
        <v>455</v>
      </c>
      <c r="P31" s="40">
        <v>6660000</v>
      </c>
      <c r="Q31" s="39" t="s">
        <v>456</v>
      </c>
      <c r="R31" s="39" t="s">
        <v>457</v>
      </c>
    </row>
    <row r="32" spans="1:18">
      <c r="A32" s="38">
        <v>24</v>
      </c>
      <c r="B32" s="38">
        <v>3313</v>
      </c>
      <c r="C32" s="39" t="s">
        <v>281</v>
      </c>
      <c r="D32" s="39" t="s">
        <v>282</v>
      </c>
      <c r="E32" s="39" t="s">
        <v>458</v>
      </c>
      <c r="F32" s="39" t="s">
        <v>437</v>
      </c>
      <c r="G32" s="38" t="b">
        <v>1</v>
      </c>
      <c r="H32" s="38" t="b">
        <v>0</v>
      </c>
      <c r="I32" s="38" t="b">
        <v>0</v>
      </c>
      <c r="J32" s="39" t="s">
        <v>452</v>
      </c>
      <c r="K32" s="39" t="s">
        <v>115</v>
      </c>
      <c r="L32" s="39" t="s">
        <v>453</v>
      </c>
      <c r="M32" s="39" t="s">
        <v>454</v>
      </c>
      <c r="O32" s="39" t="s">
        <v>455</v>
      </c>
      <c r="P32" s="40">
        <v>15300000</v>
      </c>
      <c r="Q32" s="39" t="s">
        <v>456</v>
      </c>
      <c r="R32" s="39" t="s">
        <v>459</v>
      </c>
    </row>
    <row r="33" spans="1:18" ht="32">
      <c r="A33" s="38">
        <v>29</v>
      </c>
      <c r="B33" s="38">
        <v>1017057</v>
      </c>
      <c r="C33" s="39" t="s">
        <v>460</v>
      </c>
      <c r="D33" s="39" t="s">
        <v>461</v>
      </c>
      <c r="E33" s="39" t="s">
        <v>451</v>
      </c>
      <c r="F33" s="39" t="s">
        <v>437</v>
      </c>
      <c r="G33" s="38" t="b">
        <v>1</v>
      </c>
      <c r="H33" s="38" t="b">
        <v>0</v>
      </c>
      <c r="I33" s="38" t="b">
        <v>0</v>
      </c>
      <c r="J33" s="39" t="s">
        <v>452</v>
      </c>
      <c r="K33" s="39" t="s">
        <v>115</v>
      </c>
      <c r="L33" s="39" t="s">
        <v>453</v>
      </c>
      <c r="M33" s="39" t="s">
        <v>456</v>
      </c>
      <c r="O33" s="39" t="s">
        <v>455</v>
      </c>
      <c r="P33" s="40">
        <v>51400000</v>
      </c>
      <c r="Q33" s="39" t="s">
        <v>462</v>
      </c>
      <c r="R33" s="39" t="s">
        <v>457</v>
      </c>
    </row>
    <row r="34" spans="1:18">
      <c r="A34" s="38">
        <v>72</v>
      </c>
      <c r="B34" s="38">
        <v>3201</v>
      </c>
      <c r="C34" s="39" t="s">
        <v>463</v>
      </c>
      <c r="D34" s="39" t="s">
        <v>193</v>
      </c>
      <c r="E34" s="39" t="s">
        <v>464</v>
      </c>
      <c r="F34" s="39" t="s">
        <v>437</v>
      </c>
      <c r="G34" s="38" t="b">
        <v>1</v>
      </c>
      <c r="H34" s="38" t="b">
        <v>0</v>
      </c>
      <c r="I34" s="38" t="b">
        <v>0</v>
      </c>
      <c r="J34" s="39" t="s">
        <v>465</v>
      </c>
      <c r="K34" s="39" t="s">
        <v>115</v>
      </c>
      <c r="L34" s="39" t="s">
        <v>453</v>
      </c>
      <c r="M34" s="39" t="s">
        <v>456</v>
      </c>
      <c r="O34" s="39" t="s">
        <v>466</v>
      </c>
      <c r="P34" s="40">
        <v>148000000</v>
      </c>
      <c r="Q34" s="39" t="s">
        <v>456</v>
      </c>
      <c r="R34" s="39" t="s">
        <v>467</v>
      </c>
    </row>
    <row r="35" spans="1:18">
      <c r="A35" s="38">
        <v>26</v>
      </c>
      <c r="B35" s="38">
        <v>3271</v>
      </c>
      <c r="C35" s="39" t="s">
        <v>256</v>
      </c>
      <c r="D35" s="39" t="s">
        <v>257</v>
      </c>
      <c r="E35" s="39" t="s">
        <v>451</v>
      </c>
      <c r="F35" s="39" t="s">
        <v>437</v>
      </c>
      <c r="G35" s="38" t="b">
        <v>1</v>
      </c>
      <c r="H35" s="38" t="b">
        <v>0</v>
      </c>
      <c r="I35" s="38" t="b">
        <v>0</v>
      </c>
      <c r="J35" s="39" t="s">
        <v>468</v>
      </c>
      <c r="K35" s="39" t="s">
        <v>115</v>
      </c>
      <c r="L35" s="39" t="s">
        <v>453</v>
      </c>
      <c r="M35" s="39" t="s">
        <v>456</v>
      </c>
      <c r="N35" s="67"/>
      <c r="O35" s="39" t="s">
        <v>455</v>
      </c>
      <c r="P35" s="40">
        <v>64800000</v>
      </c>
      <c r="Q35" s="39" t="s">
        <v>456</v>
      </c>
      <c r="R35" s="39" t="s">
        <v>459</v>
      </c>
    </row>
    <row r="36" spans="1:18" ht="32">
      <c r="A36" s="38">
        <v>51</v>
      </c>
      <c r="B36" s="38">
        <v>1018412</v>
      </c>
      <c r="C36" s="39" t="s">
        <v>473</v>
      </c>
      <c r="D36" s="39" t="s">
        <v>474</v>
      </c>
      <c r="E36" s="39" t="s">
        <v>470</v>
      </c>
      <c r="F36" s="39" t="s">
        <v>439</v>
      </c>
      <c r="G36" s="38" t="b">
        <v>0</v>
      </c>
      <c r="H36" s="38" t="b">
        <v>0</v>
      </c>
      <c r="I36" s="38" t="b">
        <v>1</v>
      </c>
      <c r="J36" s="39" t="s">
        <v>475</v>
      </c>
      <c r="K36" s="39" t="s">
        <v>115</v>
      </c>
      <c r="L36" s="39" t="s">
        <v>117</v>
      </c>
      <c r="M36" s="39" t="s">
        <v>456</v>
      </c>
      <c r="N36" s="75">
        <v>150000</v>
      </c>
      <c r="O36" s="39" t="s">
        <v>455</v>
      </c>
      <c r="P36" s="67"/>
      <c r="Q36" s="39" t="s">
        <v>456</v>
      </c>
      <c r="R36" s="39" t="s">
        <v>476</v>
      </c>
    </row>
    <row r="37" spans="1:18">
      <c r="A37" s="38">
        <v>21</v>
      </c>
      <c r="B37" s="38">
        <v>3306</v>
      </c>
      <c r="C37" s="39" t="s">
        <v>477</v>
      </c>
      <c r="D37" s="39" t="s">
        <v>478</v>
      </c>
      <c r="E37" s="39" t="s">
        <v>458</v>
      </c>
      <c r="F37" s="39" t="s">
        <v>437</v>
      </c>
      <c r="G37" s="38" t="b">
        <v>1</v>
      </c>
      <c r="H37" s="38" t="b">
        <v>0</v>
      </c>
      <c r="I37" s="38" t="b">
        <v>0</v>
      </c>
      <c r="J37" s="39" t="s">
        <v>468</v>
      </c>
      <c r="K37" s="39" t="s">
        <v>115</v>
      </c>
      <c r="L37" s="39" t="s">
        <v>453</v>
      </c>
      <c r="M37" s="39" t="s">
        <v>456</v>
      </c>
      <c r="N37" s="75">
        <v>400000</v>
      </c>
      <c r="O37" s="39" t="s">
        <v>479</v>
      </c>
      <c r="P37" s="40">
        <v>44100000</v>
      </c>
      <c r="Q37" s="39" t="s">
        <v>480</v>
      </c>
      <c r="R37" s="39" t="s">
        <v>457</v>
      </c>
    </row>
    <row r="38" spans="1:18">
      <c r="A38" s="38">
        <v>62</v>
      </c>
      <c r="B38" s="38">
        <v>3295</v>
      </c>
      <c r="C38" s="39" t="s">
        <v>481</v>
      </c>
      <c r="D38" s="39" t="s">
        <v>482</v>
      </c>
      <c r="E38" s="39" t="s">
        <v>451</v>
      </c>
      <c r="F38" s="39" t="s">
        <v>439</v>
      </c>
      <c r="G38" s="38" t="b">
        <v>0</v>
      </c>
      <c r="H38" s="38" t="b">
        <v>0</v>
      </c>
      <c r="I38" s="38" t="b">
        <v>1</v>
      </c>
      <c r="J38" s="39" t="s">
        <v>483</v>
      </c>
      <c r="K38" s="39" t="s">
        <v>115</v>
      </c>
      <c r="L38" s="39" t="s">
        <v>453</v>
      </c>
      <c r="M38" s="39" t="s">
        <v>454</v>
      </c>
      <c r="N38" s="75">
        <v>1300000</v>
      </c>
      <c r="O38" s="39" t="s">
        <v>455</v>
      </c>
      <c r="P38" s="40">
        <v>164000000</v>
      </c>
      <c r="Q38" s="39" t="s">
        <v>456</v>
      </c>
      <c r="R38" s="39" t="s">
        <v>476</v>
      </c>
    </row>
    <row r="39" spans="1:18">
      <c r="A39" s="38">
        <v>38</v>
      </c>
      <c r="B39" s="38">
        <v>3957</v>
      </c>
      <c r="C39" s="39" t="s">
        <v>272</v>
      </c>
      <c r="D39" s="39" t="s">
        <v>273</v>
      </c>
      <c r="E39" s="39" t="s">
        <v>488</v>
      </c>
      <c r="F39" s="39" t="s">
        <v>439</v>
      </c>
      <c r="G39" s="38" t="b">
        <v>0</v>
      </c>
      <c r="H39" s="38" t="b">
        <v>0</v>
      </c>
      <c r="I39" s="38" t="b">
        <v>1</v>
      </c>
      <c r="J39" s="39" t="s">
        <v>452</v>
      </c>
      <c r="K39" s="39" t="s">
        <v>116</v>
      </c>
      <c r="L39" s="39" t="s">
        <v>453</v>
      </c>
      <c r="M39" s="39" t="s">
        <v>489</v>
      </c>
      <c r="N39" s="38">
        <v>139800</v>
      </c>
      <c r="O39" s="39" t="s">
        <v>466</v>
      </c>
      <c r="P39" s="76">
        <v>94100000</v>
      </c>
      <c r="Q39" s="39" t="s">
        <v>456</v>
      </c>
      <c r="R39" s="39" t="s">
        <v>476</v>
      </c>
    </row>
    <row r="40" spans="1:18">
      <c r="A40" s="38">
        <v>12</v>
      </c>
      <c r="B40" s="38">
        <v>3255</v>
      </c>
      <c r="C40" s="39" t="s">
        <v>251</v>
      </c>
      <c r="D40" s="39" t="s">
        <v>252</v>
      </c>
      <c r="E40" s="39" t="s">
        <v>451</v>
      </c>
      <c r="F40" s="39" t="s">
        <v>437</v>
      </c>
      <c r="G40" s="38" t="b">
        <v>1</v>
      </c>
      <c r="H40" s="38" t="b">
        <v>0</v>
      </c>
      <c r="I40" s="38" t="b">
        <v>0</v>
      </c>
      <c r="J40" s="39" t="s">
        <v>468</v>
      </c>
      <c r="K40" s="39" t="s">
        <v>114</v>
      </c>
      <c r="L40" s="39" t="s">
        <v>453</v>
      </c>
      <c r="M40" s="39" t="s">
        <v>456</v>
      </c>
      <c r="N40" s="67"/>
      <c r="O40" s="39" t="s">
        <v>455</v>
      </c>
      <c r="P40" s="76">
        <v>64100000</v>
      </c>
      <c r="Q40" s="39" t="s">
        <v>456</v>
      </c>
      <c r="R40" s="39" t="s">
        <v>490</v>
      </c>
    </row>
    <row r="41" spans="1:18">
      <c r="A41" s="38">
        <v>63</v>
      </c>
      <c r="B41" s="38">
        <v>1016817</v>
      </c>
      <c r="C41" s="39" t="s">
        <v>491</v>
      </c>
      <c r="D41" s="39" t="s">
        <v>492</v>
      </c>
      <c r="E41" s="39" t="s">
        <v>451</v>
      </c>
      <c r="F41" s="39" t="s">
        <v>439</v>
      </c>
      <c r="G41" s="38" t="b">
        <v>0</v>
      </c>
      <c r="H41" s="38" t="b">
        <v>0</v>
      </c>
      <c r="I41" s="38" t="b">
        <v>1</v>
      </c>
      <c r="J41" s="39" t="s">
        <v>465</v>
      </c>
      <c r="K41" s="39" t="s">
        <v>115</v>
      </c>
      <c r="L41" s="39" t="s">
        <v>453</v>
      </c>
      <c r="M41" s="39" t="s">
        <v>456</v>
      </c>
      <c r="N41" s="38">
        <v>73500</v>
      </c>
      <c r="O41" s="39" t="s">
        <v>466</v>
      </c>
      <c r="P41" s="67"/>
      <c r="Q41" s="39" t="s">
        <v>456</v>
      </c>
      <c r="R41" s="39" t="s">
        <v>476</v>
      </c>
    </row>
    <row r="42" spans="1:18">
      <c r="A42" s="38">
        <v>74</v>
      </c>
      <c r="B42" s="38">
        <v>3242</v>
      </c>
      <c r="C42" s="39" t="s">
        <v>300</v>
      </c>
      <c r="D42" s="39" t="s">
        <v>496</v>
      </c>
      <c r="E42" s="39" t="s">
        <v>451</v>
      </c>
      <c r="F42" s="39" t="s">
        <v>437</v>
      </c>
      <c r="G42" s="38" t="b">
        <v>1</v>
      </c>
      <c r="H42" s="38" t="b">
        <v>0</v>
      </c>
      <c r="I42" s="38" t="b">
        <v>0</v>
      </c>
      <c r="J42" s="39" t="s">
        <v>452</v>
      </c>
      <c r="K42" s="39" t="s">
        <v>115</v>
      </c>
      <c r="L42" s="39" t="s">
        <v>453</v>
      </c>
      <c r="M42" s="39" t="s">
        <v>456</v>
      </c>
      <c r="N42" s="67"/>
      <c r="O42" s="39" t="s">
        <v>497</v>
      </c>
      <c r="P42" s="76">
        <v>6350000</v>
      </c>
      <c r="Q42" s="39" t="s">
        <v>456</v>
      </c>
      <c r="R42" s="39" t="s">
        <v>467</v>
      </c>
    </row>
    <row r="43" spans="1:18" ht="32">
      <c r="A43" s="38">
        <v>42</v>
      </c>
      <c r="B43" s="38">
        <v>3886</v>
      </c>
      <c r="C43" s="39" t="s">
        <v>498</v>
      </c>
      <c r="D43" s="39" t="s">
        <v>499</v>
      </c>
      <c r="E43" s="39" t="s">
        <v>500</v>
      </c>
      <c r="F43" s="39" t="s">
        <v>439</v>
      </c>
      <c r="G43" s="38" t="b">
        <v>0</v>
      </c>
      <c r="H43" s="38" t="b">
        <v>0</v>
      </c>
      <c r="I43" s="38" t="b">
        <v>1</v>
      </c>
      <c r="J43" s="39" t="s">
        <v>465</v>
      </c>
      <c r="K43" s="39" t="s">
        <v>115</v>
      </c>
      <c r="L43" s="39" t="s">
        <v>453</v>
      </c>
      <c r="M43" s="39" t="s">
        <v>454</v>
      </c>
      <c r="N43" s="38">
        <v>1000000</v>
      </c>
      <c r="O43" s="39" t="s">
        <v>455</v>
      </c>
      <c r="P43" s="67"/>
      <c r="Q43" s="39" t="s">
        <v>456</v>
      </c>
      <c r="R43" s="39" t="s">
        <v>476</v>
      </c>
    </row>
    <row r="44" spans="1:18">
      <c r="A44" s="38">
        <v>67</v>
      </c>
      <c r="B44" s="38">
        <v>3287</v>
      </c>
      <c r="C44" s="39" t="s">
        <v>503</v>
      </c>
      <c r="D44" s="39" t="s">
        <v>504</v>
      </c>
      <c r="E44" s="39" t="s">
        <v>451</v>
      </c>
      <c r="F44" s="39" t="s">
        <v>439</v>
      </c>
      <c r="G44" s="38" t="b">
        <v>0</v>
      </c>
      <c r="H44" s="38" t="b">
        <v>0</v>
      </c>
      <c r="I44" s="38" t="b">
        <v>1</v>
      </c>
      <c r="J44" s="39" t="s">
        <v>475</v>
      </c>
      <c r="K44" s="39" t="s">
        <v>115</v>
      </c>
      <c r="L44" s="39" t="s">
        <v>453</v>
      </c>
      <c r="M44" s="39" t="s">
        <v>456</v>
      </c>
      <c r="N44" s="38">
        <v>700000</v>
      </c>
      <c r="O44" s="39" t="s">
        <v>122</v>
      </c>
      <c r="Q44" s="39" t="s">
        <v>456</v>
      </c>
      <c r="R44" s="39" t="s">
        <v>476</v>
      </c>
    </row>
    <row r="45" spans="1:18">
      <c r="A45" s="38">
        <v>61</v>
      </c>
      <c r="B45" s="38">
        <v>3294</v>
      </c>
      <c r="C45" s="39" t="s">
        <v>507</v>
      </c>
      <c r="D45" s="39" t="s">
        <v>508</v>
      </c>
      <c r="E45" s="39" t="s">
        <v>451</v>
      </c>
      <c r="F45" s="39" t="s">
        <v>439</v>
      </c>
      <c r="G45" s="38" t="b">
        <v>0</v>
      </c>
      <c r="H45" s="38" t="b">
        <v>0</v>
      </c>
      <c r="I45" s="38" t="b">
        <v>1</v>
      </c>
      <c r="J45" s="39" t="s">
        <v>465</v>
      </c>
      <c r="K45" s="39" t="s">
        <v>115</v>
      </c>
      <c r="L45" s="39" t="s">
        <v>453</v>
      </c>
      <c r="M45" s="39" t="s">
        <v>456</v>
      </c>
      <c r="N45" s="38">
        <v>1100000</v>
      </c>
      <c r="O45" s="39" t="s">
        <v>466</v>
      </c>
      <c r="P45" s="40">
        <v>215000000</v>
      </c>
      <c r="Q45" s="39" t="s">
        <v>456</v>
      </c>
      <c r="R45" s="39" t="s">
        <v>476</v>
      </c>
    </row>
    <row r="46" spans="1:18" ht="32">
      <c r="A46" s="38">
        <v>43</v>
      </c>
      <c r="B46" s="38">
        <v>3920</v>
      </c>
      <c r="C46" s="39" t="s">
        <v>511</v>
      </c>
      <c r="D46" s="39" t="s">
        <v>512</v>
      </c>
      <c r="E46" s="39" t="s">
        <v>500</v>
      </c>
      <c r="F46" s="39" t="s">
        <v>439</v>
      </c>
      <c r="G46" s="38" t="b">
        <v>0</v>
      </c>
      <c r="H46" s="38" t="b">
        <v>0</v>
      </c>
      <c r="I46" s="38" t="b">
        <v>1</v>
      </c>
      <c r="J46" s="39" t="s">
        <v>465</v>
      </c>
      <c r="K46" s="39" t="s">
        <v>115</v>
      </c>
      <c r="L46" s="39" t="s">
        <v>453</v>
      </c>
      <c r="M46" s="39" t="s">
        <v>454</v>
      </c>
      <c r="N46" s="75">
        <v>211660</v>
      </c>
      <c r="O46" s="39" t="s">
        <v>466</v>
      </c>
      <c r="P46" s="67"/>
      <c r="Q46" s="39" t="s">
        <v>456</v>
      </c>
      <c r="R46" s="39" t="s">
        <v>476</v>
      </c>
    </row>
    <row r="47" spans="1:18" ht="32">
      <c r="A47" s="38">
        <v>48</v>
      </c>
      <c r="B47" s="38">
        <v>3935</v>
      </c>
      <c r="C47" s="39" t="s">
        <v>514</v>
      </c>
      <c r="D47" s="39" t="s">
        <v>515</v>
      </c>
      <c r="E47" s="39" t="s">
        <v>500</v>
      </c>
      <c r="F47" s="39" t="s">
        <v>439</v>
      </c>
      <c r="G47" s="38" t="b">
        <v>0</v>
      </c>
      <c r="H47" s="38" t="b">
        <v>0</v>
      </c>
      <c r="I47" s="38" t="b">
        <v>1</v>
      </c>
      <c r="J47" s="39" t="s">
        <v>483</v>
      </c>
      <c r="K47" s="39" t="s">
        <v>115</v>
      </c>
      <c r="L47" s="39" t="s">
        <v>453</v>
      </c>
      <c r="M47" s="39" t="s">
        <v>454</v>
      </c>
      <c r="N47" s="38">
        <v>150000</v>
      </c>
      <c r="O47" s="39" t="s">
        <v>466</v>
      </c>
      <c r="P47" s="76">
        <v>55100000</v>
      </c>
      <c r="Q47" s="39" t="s">
        <v>456</v>
      </c>
      <c r="R47" s="39" t="s">
        <v>476</v>
      </c>
    </row>
    <row r="48" spans="1:18" ht="32">
      <c r="A48" s="38">
        <v>69</v>
      </c>
      <c r="B48" s="38">
        <v>1143640</v>
      </c>
      <c r="C48" s="39" t="s">
        <v>518</v>
      </c>
      <c r="D48" s="39" t="s">
        <v>519</v>
      </c>
      <c r="E48" s="39" t="s">
        <v>451</v>
      </c>
      <c r="F48" s="39" t="s">
        <v>439</v>
      </c>
      <c r="G48" s="38" t="b">
        <v>0</v>
      </c>
      <c r="H48" s="38" t="b">
        <v>0</v>
      </c>
      <c r="I48" s="38" t="b">
        <v>1</v>
      </c>
      <c r="J48" s="39" t="s">
        <v>483</v>
      </c>
      <c r="K48" s="39" t="s">
        <v>115</v>
      </c>
      <c r="L48" s="39" t="s">
        <v>453</v>
      </c>
      <c r="M48" s="39" t="s">
        <v>456</v>
      </c>
      <c r="N48" s="75">
        <v>125000</v>
      </c>
      <c r="O48" s="39" t="s">
        <v>466</v>
      </c>
      <c r="P48" s="40">
        <v>70200000</v>
      </c>
      <c r="Q48" s="39" t="s">
        <v>520</v>
      </c>
      <c r="R48" s="39" t="s">
        <v>521</v>
      </c>
    </row>
    <row r="49" spans="1:18">
      <c r="A49" s="38">
        <v>17</v>
      </c>
      <c r="B49" s="38">
        <v>3317</v>
      </c>
      <c r="C49" s="39" t="s">
        <v>522</v>
      </c>
      <c r="D49" s="39" t="s">
        <v>523</v>
      </c>
      <c r="E49" s="39" t="s">
        <v>458</v>
      </c>
      <c r="F49" s="39" t="s">
        <v>437</v>
      </c>
      <c r="G49" s="38" t="b">
        <v>1</v>
      </c>
      <c r="H49" s="38" t="b">
        <v>0</v>
      </c>
      <c r="I49" s="38" t="b">
        <v>0</v>
      </c>
      <c r="J49" s="39" t="s">
        <v>502</v>
      </c>
      <c r="K49" s="39" t="s">
        <v>115</v>
      </c>
      <c r="L49" s="39" t="s">
        <v>453</v>
      </c>
      <c r="M49" s="39" t="s">
        <v>456</v>
      </c>
      <c r="N49" s="67"/>
      <c r="O49" s="39" t="s">
        <v>455</v>
      </c>
      <c r="P49" s="40">
        <v>6000000</v>
      </c>
      <c r="Q49" s="39" t="s">
        <v>456</v>
      </c>
      <c r="R49" s="39" t="s">
        <v>457</v>
      </c>
    </row>
    <row r="50" spans="1:18">
      <c r="A50" s="38">
        <v>28</v>
      </c>
      <c r="B50" s="38">
        <v>3225</v>
      </c>
      <c r="C50" s="39" t="s">
        <v>525</v>
      </c>
      <c r="D50" s="39" t="s">
        <v>526</v>
      </c>
      <c r="E50" s="39" t="s">
        <v>451</v>
      </c>
      <c r="F50" s="39" t="s">
        <v>437</v>
      </c>
      <c r="G50" s="38" t="b">
        <v>1</v>
      </c>
      <c r="H50" s="38" t="b">
        <v>0</v>
      </c>
      <c r="I50" s="38" t="b">
        <v>0</v>
      </c>
      <c r="J50" s="39" t="s">
        <v>452</v>
      </c>
      <c r="K50" s="39" t="s">
        <v>115</v>
      </c>
      <c r="L50" s="39" t="s">
        <v>453</v>
      </c>
      <c r="M50" s="39" t="s">
        <v>456</v>
      </c>
      <c r="N50" s="67"/>
      <c r="O50" s="39" t="s">
        <v>466</v>
      </c>
      <c r="P50" s="76">
        <v>25600000</v>
      </c>
      <c r="Q50" s="39" t="s">
        <v>527</v>
      </c>
      <c r="R50" s="39" t="s">
        <v>457</v>
      </c>
    </row>
    <row r="51" spans="1:18">
      <c r="A51" s="38">
        <v>59</v>
      </c>
      <c r="B51" s="38">
        <v>3845</v>
      </c>
      <c r="C51" s="39" t="s">
        <v>528</v>
      </c>
      <c r="D51" s="39" t="s">
        <v>529</v>
      </c>
      <c r="E51" s="39" t="s">
        <v>530</v>
      </c>
      <c r="F51" s="39" t="s">
        <v>439</v>
      </c>
      <c r="G51" s="38" t="b">
        <v>0</v>
      </c>
      <c r="H51" s="38" t="b">
        <v>0</v>
      </c>
      <c r="I51" s="38" t="b">
        <v>1</v>
      </c>
      <c r="J51" s="39" t="s">
        <v>465</v>
      </c>
      <c r="K51" s="39" t="s">
        <v>115</v>
      </c>
      <c r="L51" s="39" t="s">
        <v>453</v>
      </c>
      <c r="M51" s="39" t="s">
        <v>454</v>
      </c>
      <c r="N51" s="38">
        <v>120000</v>
      </c>
      <c r="O51" s="39" t="s">
        <v>455</v>
      </c>
      <c r="Q51" s="39" t="s">
        <v>456</v>
      </c>
      <c r="R51" s="39" t="s">
        <v>476</v>
      </c>
    </row>
    <row r="52" spans="1:18">
      <c r="A52" s="38">
        <v>70</v>
      </c>
      <c r="B52" s="38">
        <v>3286</v>
      </c>
      <c r="C52" s="39" t="s">
        <v>531</v>
      </c>
      <c r="D52" s="39" t="s">
        <v>532</v>
      </c>
      <c r="E52" s="39" t="s">
        <v>451</v>
      </c>
      <c r="F52" s="39" t="s">
        <v>439</v>
      </c>
      <c r="G52" s="38" t="b">
        <v>0</v>
      </c>
      <c r="H52" s="38" t="b">
        <v>0</v>
      </c>
      <c r="I52" s="38" t="b">
        <v>1</v>
      </c>
      <c r="J52" s="39" t="s">
        <v>475</v>
      </c>
      <c r="K52" s="39" t="s">
        <v>115</v>
      </c>
      <c r="L52" s="39" t="s">
        <v>453</v>
      </c>
      <c r="M52" s="39" t="s">
        <v>456</v>
      </c>
      <c r="N52" s="75">
        <v>550000</v>
      </c>
      <c r="O52" s="39" t="s">
        <v>455</v>
      </c>
      <c r="P52" s="67"/>
      <c r="Q52" s="39" t="s">
        <v>533</v>
      </c>
      <c r="R52" s="39" t="s">
        <v>467</v>
      </c>
    </row>
    <row r="53" spans="1:18" ht="32">
      <c r="A53" s="38">
        <v>41</v>
      </c>
      <c r="B53" s="38">
        <v>3896</v>
      </c>
      <c r="C53" s="39" t="s">
        <v>318</v>
      </c>
      <c r="D53" s="39" t="s">
        <v>319</v>
      </c>
      <c r="E53" s="39" t="s">
        <v>500</v>
      </c>
      <c r="F53" s="39" t="s">
        <v>439</v>
      </c>
      <c r="G53" s="38" t="b">
        <v>0</v>
      </c>
      <c r="H53" s="38" t="b">
        <v>0</v>
      </c>
      <c r="I53" s="38" t="b">
        <v>1</v>
      </c>
      <c r="J53" s="39" t="s">
        <v>475</v>
      </c>
      <c r="K53" s="39" t="s">
        <v>117</v>
      </c>
      <c r="L53" s="39" t="s">
        <v>117</v>
      </c>
      <c r="M53" s="39" t="s">
        <v>456</v>
      </c>
      <c r="N53" s="38">
        <v>11910</v>
      </c>
      <c r="O53" s="39" t="s">
        <v>455</v>
      </c>
      <c r="Q53" s="39" t="s">
        <v>456</v>
      </c>
      <c r="R53" s="39" t="s">
        <v>476</v>
      </c>
    </row>
    <row r="54" spans="1:18" ht="32">
      <c r="A54" s="38">
        <v>45</v>
      </c>
      <c r="B54" s="38">
        <v>3895</v>
      </c>
      <c r="C54" s="39" t="s">
        <v>534</v>
      </c>
      <c r="D54" s="39" t="s">
        <v>535</v>
      </c>
      <c r="E54" s="39" t="s">
        <v>500</v>
      </c>
      <c r="F54" s="39" t="s">
        <v>439</v>
      </c>
      <c r="G54" s="38" t="b">
        <v>0</v>
      </c>
      <c r="H54" s="38" t="b">
        <v>0</v>
      </c>
      <c r="I54" s="38" t="b">
        <v>1</v>
      </c>
      <c r="J54" s="39" t="s">
        <v>465</v>
      </c>
      <c r="K54" s="39" t="s">
        <v>115</v>
      </c>
      <c r="L54" s="39" t="s">
        <v>453</v>
      </c>
      <c r="M54" s="39" t="s">
        <v>456</v>
      </c>
      <c r="N54" s="75">
        <v>150000</v>
      </c>
      <c r="O54" s="39" t="s">
        <v>455</v>
      </c>
      <c r="P54" s="67"/>
      <c r="Q54" s="39" t="s">
        <v>456</v>
      </c>
      <c r="R54" s="39" t="s">
        <v>476</v>
      </c>
    </row>
    <row r="55" spans="1:18">
      <c r="A55" s="38">
        <v>9</v>
      </c>
      <c r="B55" s="38">
        <v>3322</v>
      </c>
      <c r="C55" s="39" t="s">
        <v>210</v>
      </c>
      <c r="D55" s="39" t="s">
        <v>211</v>
      </c>
      <c r="E55" s="39" t="s">
        <v>458</v>
      </c>
      <c r="F55" s="39" t="s">
        <v>437</v>
      </c>
      <c r="G55" s="38" t="b">
        <v>1</v>
      </c>
      <c r="H55" s="38" t="b">
        <v>0</v>
      </c>
      <c r="I55" s="38" t="b">
        <v>0</v>
      </c>
      <c r="J55" s="39" t="s">
        <v>452</v>
      </c>
      <c r="K55" s="39" t="s">
        <v>115</v>
      </c>
      <c r="L55" s="39" t="s">
        <v>453</v>
      </c>
      <c r="M55" s="39" t="s">
        <v>456</v>
      </c>
      <c r="N55" s="75">
        <v>800000</v>
      </c>
      <c r="O55" s="39" t="s">
        <v>455</v>
      </c>
      <c r="P55" s="40">
        <v>10900000</v>
      </c>
      <c r="Q55" s="39" t="s">
        <v>456</v>
      </c>
      <c r="R55" s="39" t="s">
        <v>536</v>
      </c>
    </row>
    <row r="56" spans="1:18">
      <c r="A56" s="38">
        <v>10</v>
      </c>
      <c r="B56" s="38">
        <v>3310</v>
      </c>
      <c r="C56" s="39" t="s">
        <v>537</v>
      </c>
      <c r="D56" s="39" t="s">
        <v>538</v>
      </c>
      <c r="E56" s="39" t="s">
        <v>458</v>
      </c>
      <c r="F56" s="39" t="s">
        <v>437</v>
      </c>
      <c r="G56" s="38" t="b">
        <v>1</v>
      </c>
      <c r="H56" s="38" t="b">
        <v>0</v>
      </c>
      <c r="I56" s="38" t="b">
        <v>0</v>
      </c>
      <c r="J56" s="39" t="s">
        <v>452</v>
      </c>
      <c r="K56" s="39" t="s">
        <v>116</v>
      </c>
      <c r="L56" s="39" t="s">
        <v>453</v>
      </c>
      <c r="M56" s="39" t="s">
        <v>454</v>
      </c>
      <c r="N56" s="67"/>
      <c r="O56" s="39" t="s">
        <v>455</v>
      </c>
      <c r="P56" s="40">
        <v>5940000</v>
      </c>
      <c r="Q56" s="39" t="s">
        <v>456</v>
      </c>
      <c r="R56" s="39" t="s">
        <v>539</v>
      </c>
    </row>
    <row r="57" spans="1:18">
      <c r="A57" s="38">
        <v>19</v>
      </c>
      <c r="B57" s="38">
        <v>3319</v>
      </c>
      <c r="C57" s="39" t="s">
        <v>542</v>
      </c>
      <c r="D57" s="39" t="s">
        <v>543</v>
      </c>
      <c r="E57" s="39" t="s">
        <v>458</v>
      </c>
      <c r="F57" s="39" t="s">
        <v>437</v>
      </c>
      <c r="G57" s="38" t="b">
        <v>1</v>
      </c>
      <c r="H57" s="38" t="b">
        <v>0</v>
      </c>
      <c r="I57" s="38" t="b">
        <v>0</v>
      </c>
      <c r="J57" s="39" t="s">
        <v>452</v>
      </c>
      <c r="K57" s="39" t="s">
        <v>115</v>
      </c>
      <c r="L57" s="39" t="s">
        <v>453</v>
      </c>
      <c r="M57" s="39" t="s">
        <v>456</v>
      </c>
      <c r="N57" s="75">
        <v>20000000</v>
      </c>
      <c r="O57" s="39" t="s">
        <v>455</v>
      </c>
      <c r="P57" s="40">
        <v>4510000</v>
      </c>
      <c r="Q57" s="39" t="s">
        <v>456</v>
      </c>
      <c r="R57" s="39" t="s">
        <v>457</v>
      </c>
    </row>
    <row r="58" spans="1:18">
      <c r="A58" s="38">
        <v>65</v>
      </c>
      <c r="B58" s="38">
        <v>3278</v>
      </c>
      <c r="C58" s="39" t="s">
        <v>208</v>
      </c>
      <c r="D58" s="39" t="s">
        <v>209</v>
      </c>
      <c r="E58" s="39" t="s">
        <v>451</v>
      </c>
      <c r="F58" s="39" t="s">
        <v>439</v>
      </c>
      <c r="G58" s="38" t="b">
        <v>0</v>
      </c>
      <c r="H58" s="38" t="b">
        <v>0</v>
      </c>
      <c r="I58" s="38" t="b">
        <v>1</v>
      </c>
      <c r="J58" s="39" t="s">
        <v>465</v>
      </c>
      <c r="K58" s="39" t="s">
        <v>115</v>
      </c>
      <c r="L58" s="39" t="s">
        <v>117</v>
      </c>
      <c r="M58" s="39" t="s">
        <v>456</v>
      </c>
      <c r="N58" s="38">
        <v>120000</v>
      </c>
      <c r="O58" s="39" t="s">
        <v>455</v>
      </c>
      <c r="P58" s="67"/>
      <c r="Q58" s="39" t="s">
        <v>544</v>
      </c>
      <c r="R58" s="39" t="s">
        <v>476</v>
      </c>
    </row>
    <row r="59" spans="1:18">
      <c r="A59" s="38">
        <v>60</v>
      </c>
      <c r="B59" s="38">
        <v>3846</v>
      </c>
      <c r="C59" s="39" t="s">
        <v>545</v>
      </c>
      <c r="D59" s="39" t="s">
        <v>546</v>
      </c>
      <c r="E59" s="39" t="s">
        <v>530</v>
      </c>
      <c r="F59" s="39" t="s">
        <v>439</v>
      </c>
      <c r="G59" s="38" t="b">
        <v>0</v>
      </c>
      <c r="H59" s="38" t="b">
        <v>0</v>
      </c>
      <c r="I59" s="38" t="b">
        <v>1</v>
      </c>
      <c r="J59" s="39" t="s">
        <v>475</v>
      </c>
      <c r="K59" s="39" t="s">
        <v>115</v>
      </c>
      <c r="L59" s="39" t="s">
        <v>453</v>
      </c>
      <c r="M59" s="39" t="s">
        <v>456</v>
      </c>
      <c r="N59" s="38">
        <v>300000</v>
      </c>
      <c r="O59" s="39" t="s">
        <v>455</v>
      </c>
      <c r="P59" s="67"/>
      <c r="Q59" s="39" t="s">
        <v>456</v>
      </c>
      <c r="R59" s="39" t="s">
        <v>476</v>
      </c>
    </row>
    <row r="60" spans="1:18">
      <c r="A60" s="38">
        <v>82</v>
      </c>
      <c r="B60" s="38">
        <v>3301</v>
      </c>
      <c r="C60" s="39" t="s">
        <v>547</v>
      </c>
      <c r="D60" s="39" t="s">
        <v>548</v>
      </c>
      <c r="E60" s="39" t="s">
        <v>458</v>
      </c>
      <c r="F60" s="39" t="s">
        <v>437</v>
      </c>
      <c r="G60" s="38" t="b">
        <v>1</v>
      </c>
      <c r="H60" s="38" t="b">
        <v>0</v>
      </c>
      <c r="I60" s="38" t="b">
        <v>0</v>
      </c>
      <c r="J60" s="39" t="s">
        <v>549</v>
      </c>
      <c r="K60" s="39" t="s">
        <v>115</v>
      </c>
      <c r="L60" s="39" t="s">
        <v>453</v>
      </c>
      <c r="M60" s="39" t="s">
        <v>456</v>
      </c>
      <c r="N60" s="67"/>
      <c r="O60" s="39" t="s">
        <v>455</v>
      </c>
      <c r="P60" s="40">
        <v>8990000</v>
      </c>
      <c r="Q60" s="39" t="s">
        <v>550</v>
      </c>
      <c r="R60" s="39" t="s">
        <v>551</v>
      </c>
    </row>
    <row r="61" spans="1:18" ht="32">
      <c r="A61" s="38">
        <v>66</v>
      </c>
      <c r="B61" s="38">
        <v>3276</v>
      </c>
      <c r="C61" s="39" t="s">
        <v>552</v>
      </c>
      <c r="D61" s="39" t="s">
        <v>553</v>
      </c>
      <c r="E61" s="39" t="s">
        <v>451</v>
      </c>
      <c r="F61" s="39" t="s">
        <v>439</v>
      </c>
      <c r="G61" s="38" t="b">
        <v>0</v>
      </c>
      <c r="H61" s="38" t="b">
        <v>0</v>
      </c>
      <c r="I61" s="38" t="b">
        <v>1</v>
      </c>
      <c r="J61" s="39" t="s">
        <v>465</v>
      </c>
      <c r="K61" s="39" t="s">
        <v>115</v>
      </c>
      <c r="L61" s="39" t="s">
        <v>453</v>
      </c>
      <c r="M61" s="39" t="s">
        <v>456</v>
      </c>
      <c r="N61" s="75">
        <v>300000</v>
      </c>
      <c r="O61" s="39" t="s">
        <v>455</v>
      </c>
      <c r="P61" s="67"/>
      <c r="Q61" s="39" t="s">
        <v>554</v>
      </c>
      <c r="R61" s="39" t="s">
        <v>476</v>
      </c>
    </row>
    <row r="62" spans="1:18">
      <c r="A62" s="38">
        <v>71</v>
      </c>
      <c r="B62" s="38">
        <v>3202</v>
      </c>
      <c r="C62" s="39" t="s">
        <v>311</v>
      </c>
      <c r="D62" s="39" t="s">
        <v>312</v>
      </c>
      <c r="E62" s="39" t="s">
        <v>464</v>
      </c>
      <c r="F62" s="39" t="s">
        <v>437</v>
      </c>
      <c r="G62" s="38" t="b">
        <v>1</v>
      </c>
      <c r="H62" s="38" t="b">
        <v>0</v>
      </c>
      <c r="I62" s="38" t="b">
        <v>0</v>
      </c>
      <c r="J62" s="39" t="s">
        <v>465</v>
      </c>
      <c r="K62" s="39" t="s">
        <v>115</v>
      </c>
      <c r="L62" s="39" t="s">
        <v>453</v>
      </c>
      <c r="M62" s="39" t="s">
        <v>456</v>
      </c>
      <c r="N62" s="67"/>
      <c r="O62" s="39" t="s">
        <v>466</v>
      </c>
      <c r="P62" s="76">
        <v>34800000</v>
      </c>
      <c r="Q62" s="39" t="s">
        <v>456</v>
      </c>
      <c r="R62" s="39" t="s">
        <v>467</v>
      </c>
    </row>
    <row r="63" spans="1:18">
      <c r="A63" s="38">
        <v>56</v>
      </c>
      <c r="B63" s="38">
        <v>32652</v>
      </c>
      <c r="C63" s="39" t="s">
        <v>374</v>
      </c>
      <c r="D63" s="39" t="s">
        <v>372</v>
      </c>
      <c r="E63" s="39" t="s">
        <v>493</v>
      </c>
      <c r="F63" s="39" t="s">
        <v>439</v>
      </c>
      <c r="G63" s="38" t="b">
        <v>0</v>
      </c>
      <c r="H63" s="38" t="b">
        <v>0</v>
      </c>
      <c r="I63" s="38" t="b">
        <v>1</v>
      </c>
      <c r="J63" s="39" t="s">
        <v>468</v>
      </c>
      <c r="K63" s="39" t="s">
        <v>115</v>
      </c>
      <c r="L63" s="39" t="s">
        <v>453</v>
      </c>
      <c r="M63" s="39" t="s">
        <v>454</v>
      </c>
      <c r="N63" s="75">
        <v>100000</v>
      </c>
      <c r="O63" s="39" t="s">
        <v>455</v>
      </c>
      <c r="P63" s="40">
        <v>211000000</v>
      </c>
      <c r="Q63" s="39" t="s">
        <v>456</v>
      </c>
      <c r="R63" s="39" t="s">
        <v>476</v>
      </c>
    </row>
    <row r="64" spans="1:18" ht="48">
      <c r="A64" s="38">
        <v>27</v>
      </c>
      <c r="B64" s="38">
        <v>3216</v>
      </c>
      <c r="C64" s="39" t="s">
        <v>558</v>
      </c>
      <c r="D64" s="39" t="s">
        <v>559</v>
      </c>
      <c r="E64" s="39" t="s">
        <v>451</v>
      </c>
      <c r="F64" s="39" t="s">
        <v>437</v>
      </c>
      <c r="G64" s="38" t="b">
        <v>1</v>
      </c>
      <c r="H64" s="38" t="b">
        <v>0</v>
      </c>
      <c r="I64" s="38" t="b">
        <v>0</v>
      </c>
      <c r="J64" s="39" t="s">
        <v>452</v>
      </c>
      <c r="K64" s="39" t="s">
        <v>115</v>
      </c>
      <c r="L64" s="39" t="s">
        <v>453</v>
      </c>
      <c r="M64" s="39" t="s">
        <v>456</v>
      </c>
      <c r="N64" s="67"/>
      <c r="O64" s="39" t="s">
        <v>122</v>
      </c>
      <c r="P64" s="76">
        <v>75300000</v>
      </c>
      <c r="Q64" s="39" t="s">
        <v>560</v>
      </c>
      <c r="R64" s="39" t="s">
        <v>459</v>
      </c>
    </row>
    <row r="65" spans="1:18" ht="32">
      <c r="A65" s="38">
        <v>50</v>
      </c>
      <c r="B65" s="38">
        <v>1018410</v>
      </c>
      <c r="C65" s="39" t="s">
        <v>561</v>
      </c>
      <c r="D65" s="39" t="s">
        <v>562</v>
      </c>
      <c r="E65" s="39" t="s">
        <v>500</v>
      </c>
      <c r="F65" s="39" t="s">
        <v>439</v>
      </c>
      <c r="G65" s="38" t="b">
        <v>0</v>
      </c>
      <c r="H65" s="38" t="b">
        <v>0</v>
      </c>
      <c r="I65" s="38" t="b">
        <v>1</v>
      </c>
      <c r="J65" s="39" t="s">
        <v>483</v>
      </c>
      <c r="K65" s="39" t="s">
        <v>563</v>
      </c>
      <c r="L65" s="39" t="s">
        <v>555</v>
      </c>
      <c r="M65" s="39" t="s">
        <v>456</v>
      </c>
      <c r="N65" s="38">
        <v>10600</v>
      </c>
      <c r="O65" s="39" t="s">
        <v>455</v>
      </c>
      <c r="P65" s="40">
        <v>14800000</v>
      </c>
      <c r="Q65" s="39" t="s">
        <v>564</v>
      </c>
      <c r="R65" s="39" t="s">
        <v>476</v>
      </c>
    </row>
    <row r="66" spans="1:18" ht="32">
      <c r="A66" s="38">
        <v>36</v>
      </c>
      <c r="B66" s="38">
        <v>3872</v>
      </c>
      <c r="C66" s="39" t="s">
        <v>242</v>
      </c>
      <c r="D66" s="39" t="s">
        <v>565</v>
      </c>
      <c r="E66" s="39" t="s">
        <v>500</v>
      </c>
      <c r="F66" s="39" t="s">
        <v>437</v>
      </c>
      <c r="G66" s="38" t="b">
        <v>1</v>
      </c>
      <c r="H66" s="38" t="b">
        <v>0</v>
      </c>
      <c r="I66" s="38" t="b">
        <v>0</v>
      </c>
      <c r="J66" s="39" t="s">
        <v>468</v>
      </c>
      <c r="K66" s="39" t="s">
        <v>115</v>
      </c>
      <c r="L66" s="39" t="s">
        <v>453</v>
      </c>
      <c r="M66" s="39" t="s">
        <v>456</v>
      </c>
      <c r="N66" s="75">
        <v>7000000</v>
      </c>
      <c r="O66" s="39" t="s">
        <v>497</v>
      </c>
      <c r="P66" s="40">
        <v>90300000</v>
      </c>
      <c r="Q66" s="39" t="s">
        <v>456</v>
      </c>
      <c r="R66" s="39" t="s">
        <v>457</v>
      </c>
    </row>
    <row r="67" spans="1:18">
      <c r="A67" s="38">
        <v>18</v>
      </c>
      <c r="B67" s="38">
        <v>3316</v>
      </c>
      <c r="C67" s="39" t="s">
        <v>308</v>
      </c>
      <c r="D67" s="39" t="s">
        <v>309</v>
      </c>
      <c r="E67" s="39" t="s">
        <v>458</v>
      </c>
      <c r="F67" s="39" t="s">
        <v>437</v>
      </c>
      <c r="G67" s="38" t="b">
        <v>1</v>
      </c>
      <c r="H67" s="38" t="b">
        <v>0</v>
      </c>
      <c r="I67" s="38" t="b">
        <v>0</v>
      </c>
      <c r="J67" s="39" t="s">
        <v>452</v>
      </c>
      <c r="K67" s="39" t="s">
        <v>115</v>
      </c>
      <c r="L67" s="39" t="s">
        <v>453</v>
      </c>
      <c r="M67" s="39" t="s">
        <v>456</v>
      </c>
      <c r="N67" s="38">
        <v>1400000</v>
      </c>
      <c r="O67" s="39" t="s">
        <v>455</v>
      </c>
      <c r="P67" s="76">
        <v>6210000</v>
      </c>
      <c r="Q67" s="39" t="s">
        <v>456</v>
      </c>
      <c r="R67" s="39" t="s">
        <v>457</v>
      </c>
    </row>
    <row r="68" spans="1:18" ht="32">
      <c r="A68" s="38">
        <v>44</v>
      </c>
      <c r="B68" s="38">
        <v>3893</v>
      </c>
      <c r="C68" s="39" t="s">
        <v>566</v>
      </c>
      <c r="D68" s="39" t="s">
        <v>567</v>
      </c>
      <c r="E68" s="39" t="s">
        <v>500</v>
      </c>
      <c r="F68" s="39" t="s">
        <v>439</v>
      </c>
      <c r="G68" s="38" t="b">
        <v>0</v>
      </c>
      <c r="H68" s="38" t="b">
        <v>0</v>
      </c>
      <c r="I68" s="38" t="b">
        <v>1</v>
      </c>
      <c r="J68" s="39" t="s">
        <v>483</v>
      </c>
      <c r="K68" s="39" t="s">
        <v>114</v>
      </c>
      <c r="L68" s="39" t="s">
        <v>453</v>
      </c>
      <c r="M68" s="39" t="s">
        <v>456</v>
      </c>
      <c r="N68" s="38">
        <v>20000</v>
      </c>
      <c r="O68" s="39" t="s">
        <v>455</v>
      </c>
      <c r="P68" s="67"/>
      <c r="Q68" s="39" t="s">
        <v>456</v>
      </c>
      <c r="R68" s="39" t="s">
        <v>476</v>
      </c>
    </row>
    <row r="69" spans="1:18" ht="32">
      <c r="A69" s="38">
        <v>52</v>
      </c>
      <c r="B69" s="38">
        <v>3975</v>
      </c>
      <c r="C69" s="39" t="s">
        <v>568</v>
      </c>
      <c r="D69" s="39" t="s">
        <v>569</v>
      </c>
      <c r="E69" s="39" t="s">
        <v>570</v>
      </c>
      <c r="F69" s="39" t="s">
        <v>439</v>
      </c>
      <c r="G69" s="38" t="b">
        <v>0</v>
      </c>
      <c r="H69" s="38" t="b">
        <v>0</v>
      </c>
      <c r="I69" s="38" t="b">
        <v>1</v>
      </c>
      <c r="J69" s="39" t="s">
        <v>483</v>
      </c>
      <c r="K69" s="39" t="s">
        <v>117</v>
      </c>
      <c r="L69" s="39" t="s">
        <v>453</v>
      </c>
      <c r="M69" s="39" t="s">
        <v>489</v>
      </c>
      <c r="N69" s="38">
        <v>1000</v>
      </c>
      <c r="O69" s="39" t="s">
        <v>455</v>
      </c>
      <c r="P69" s="67"/>
      <c r="Q69" s="39" t="s">
        <v>456</v>
      </c>
      <c r="R69" s="39" t="s">
        <v>476</v>
      </c>
    </row>
    <row r="70" spans="1:18">
      <c r="A70" s="38">
        <v>73</v>
      </c>
      <c r="B70" s="38">
        <v>3200</v>
      </c>
      <c r="C70" s="39" t="s">
        <v>230</v>
      </c>
      <c r="D70" s="39" t="s">
        <v>231</v>
      </c>
      <c r="E70" s="39" t="s">
        <v>464</v>
      </c>
      <c r="F70" s="39" t="s">
        <v>437</v>
      </c>
      <c r="G70" s="38" t="b">
        <v>1</v>
      </c>
      <c r="H70" s="38" t="b">
        <v>0</v>
      </c>
      <c r="I70" s="38" t="b">
        <v>0</v>
      </c>
      <c r="J70" s="39" t="s">
        <v>465</v>
      </c>
      <c r="K70" s="39" t="s">
        <v>115</v>
      </c>
      <c r="L70" s="39" t="s">
        <v>453</v>
      </c>
      <c r="M70" s="39" t="s">
        <v>456</v>
      </c>
      <c r="N70" s="75">
        <v>400000</v>
      </c>
      <c r="O70" s="39" t="s">
        <v>466</v>
      </c>
      <c r="P70" s="40">
        <v>95200000</v>
      </c>
      <c r="Q70" s="39" t="s">
        <v>456</v>
      </c>
      <c r="R70" s="39" t="s">
        <v>467</v>
      </c>
    </row>
    <row r="71" spans="1:18" ht="32">
      <c r="A71" s="38">
        <v>32</v>
      </c>
      <c r="B71" s="38">
        <v>3695</v>
      </c>
      <c r="C71" s="39" t="s">
        <v>571</v>
      </c>
      <c r="D71" s="39" t="s">
        <v>572</v>
      </c>
      <c r="E71" s="39" t="s">
        <v>501</v>
      </c>
      <c r="F71" s="39" t="s">
        <v>437</v>
      </c>
      <c r="G71" s="38" t="b">
        <v>1</v>
      </c>
      <c r="H71" s="38" t="b">
        <v>0</v>
      </c>
      <c r="I71" s="38" t="b">
        <v>0</v>
      </c>
      <c r="J71" s="39" t="s">
        <v>452</v>
      </c>
      <c r="K71" s="39" t="s">
        <v>115</v>
      </c>
      <c r="L71" s="39" t="s">
        <v>453</v>
      </c>
      <c r="M71" s="39" t="s">
        <v>454</v>
      </c>
      <c r="O71" s="39" t="s">
        <v>455</v>
      </c>
      <c r="P71" s="40">
        <v>4260000</v>
      </c>
      <c r="Q71" s="39" t="s">
        <v>573</v>
      </c>
      <c r="R71" s="39" t="s">
        <v>457</v>
      </c>
    </row>
    <row r="72" spans="1:18">
      <c r="A72" s="38">
        <v>58</v>
      </c>
      <c r="B72" s="38">
        <v>3658</v>
      </c>
      <c r="C72" s="39" t="s">
        <v>381</v>
      </c>
      <c r="D72" s="39" t="s">
        <v>382</v>
      </c>
      <c r="E72" s="39" t="s">
        <v>493</v>
      </c>
      <c r="F72" s="39" t="s">
        <v>439</v>
      </c>
      <c r="G72" s="38" t="b">
        <v>0</v>
      </c>
      <c r="H72" s="38" t="b">
        <v>0</v>
      </c>
      <c r="I72" s="38" t="b">
        <v>1</v>
      </c>
      <c r="J72" s="39" t="s">
        <v>468</v>
      </c>
      <c r="K72" s="39" t="s">
        <v>115</v>
      </c>
      <c r="L72" s="39" t="s">
        <v>453</v>
      </c>
      <c r="M72" s="39" t="s">
        <v>456</v>
      </c>
      <c r="N72" s="75">
        <v>1400000</v>
      </c>
      <c r="O72" s="39" t="s">
        <v>455</v>
      </c>
      <c r="P72" s="67"/>
      <c r="Q72" s="39" t="s">
        <v>456</v>
      </c>
      <c r="R72" s="39" t="s">
        <v>476</v>
      </c>
    </row>
    <row r="73" spans="1:18">
      <c r="A73" s="38">
        <v>31</v>
      </c>
      <c r="B73" s="38">
        <v>3256</v>
      </c>
      <c r="C73" s="39" t="s">
        <v>574</v>
      </c>
      <c r="D73" s="39" t="s">
        <v>575</v>
      </c>
      <c r="E73" s="39" t="s">
        <v>451</v>
      </c>
      <c r="F73" s="39" t="s">
        <v>437</v>
      </c>
      <c r="G73" s="38" t="b">
        <v>1</v>
      </c>
      <c r="H73" s="38" t="b">
        <v>0</v>
      </c>
      <c r="I73" s="38" t="b">
        <v>0</v>
      </c>
      <c r="J73" s="39" t="s">
        <v>452</v>
      </c>
      <c r="K73" s="39" t="s">
        <v>114</v>
      </c>
      <c r="L73" s="39" t="s">
        <v>453</v>
      </c>
      <c r="M73" s="39" t="s">
        <v>454</v>
      </c>
      <c r="N73" s="75">
        <v>100000</v>
      </c>
      <c r="O73" s="39" t="s">
        <v>455</v>
      </c>
      <c r="P73" s="40">
        <v>1320000</v>
      </c>
      <c r="Q73" s="39" t="s">
        <v>456</v>
      </c>
      <c r="R73" s="39" t="s">
        <v>457</v>
      </c>
    </row>
    <row r="74" spans="1:18">
      <c r="A74" s="38">
        <v>55</v>
      </c>
      <c r="B74" s="38">
        <v>3649</v>
      </c>
      <c r="C74" s="39" t="s">
        <v>576</v>
      </c>
      <c r="D74" s="39" t="s">
        <v>577</v>
      </c>
      <c r="E74" s="39" t="s">
        <v>578</v>
      </c>
      <c r="F74" s="39" t="s">
        <v>439</v>
      </c>
      <c r="G74" s="38" t="b">
        <v>0</v>
      </c>
      <c r="H74" s="38" t="b">
        <v>0</v>
      </c>
      <c r="I74" s="38" t="b">
        <v>1</v>
      </c>
      <c r="J74" s="39" t="s">
        <v>475</v>
      </c>
      <c r="K74" s="39" t="s">
        <v>115</v>
      </c>
      <c r="L74" s="39" t="s">
        <v>453</v>
      </c>
      <c r="M74" s="39" t="s">
        <v>454</v>
      </c>
      <c r="N74" s="38">
        <v>70000</v>
      </c>
      <c r="O74" s="39" t="s">
        <v>455</v>
      </c>
      <c r="P74" s="40">
        <v>95100000</v>
      </c>
      <c r="Q74" s="39" t="s">
        <v>456</v>
      </c>
      <c r="R74" s="39" t="s">
        <v>476</v>
      </c>
    </row>
    <row r="75" spans="1:18" ht="32">
      <c r="A75" s="38">
        <v>76</v>
      </c>
      <c r="B75" s="38">
        <v>3218</v>
      </c>
      <c r="C75" s="39" t="s">
        <v>206</v>
      </c>
      <c r="D75" s="39" t="s">
        <v>207</v>
      </c>
      <c r="E75" s="39" t="s">
        <v>451</v>
      </c>
      <c r="F75" s="39" t="s">
        <v>456</v>
      </c>
      <c r="G75" s="38" t="b">
        <v>0</v>
      </c>
      <c r="H75" s="38" t="b">
        <v>0</v>
      </c>
      <c r="I75" s="38" t="b">
        <v>0</v>
      </c>
      <c r="J75" s="39" t="s">
        <v>452</v>
      </c>
      <c r="K75" s="39" t="s">
        <v>115</v>
      </c>
      <c r="L75" s="39" t="s">
        <v>453</v>
      </c>
      <c r="M75" s="39" t="s">
        <v>456</v>
      </c>
      <c r="N75" s="67"/>
      <c r="O75" s="39" t="s">
        <v>497</v>
      </c>
      <c r="P75" s="76">
        <v>8890000</v>
      </c>
      <c r="Q75" s="39" t="s">
        <v>579</v>
      </c>
      <c r="R75" s="39" t="s">
        <v>467</v>
      </c>
    </row>
    <row r="76" spans="1:18">
      <c r="A76" s="38">
        <v>83</v>
      </c>
      <c r="B76" s="38">
        <v>3252</v>
      </c>
      <c r="C76" s="39" t="s">
        <v>580</v>
      </c>
      <c r="D76" s="39" t="s">
        <v>581</v>
      </c>
      <c r="E76" s="39" t="s">
        <v>451</v>
      </c>
      <c r="F76" s="39" t="s">
        <v>437</v>
      </c>
      <c r="G76" s="38" t="b">
        <v>1</v>
      </c>
      <c r="H76" s="38" t="b">
        <v>0</v>
      </c>
      <c r="I76" s="38" t="b">
        <v>0</v>
      </c>
      <c r="J76" s="39" t="s">
        <v>452</v>
      </c>
      <c r="K76" s="39" t="s">
        <v>115</v>
      </c>
      <c r="L76" s="39" t="s">
        <v>453</v>
      </c>
      <c r="M76" s="39" t="s">
        <v>454</v>
      </c>
      <c r="N76" s="67"/>
      <c r="O76" s="39" t="s">
        <v>479</v>
      </c>
      <c r="P76" s="76">
        <v>14200000</v>
      </c>
      <c r="Q76" s="39" t="s">
        <v>582</v>
      </c>
      <c r="R76" s="39" t="s">
        <v>583</v>
      </c>
    </row>
    <row r="77" spans="1:18">
      <c r="A77" s="38">
        <v>40</v>
      </c>
      <c r="B77" s="38">
        <v>3956</v>
      </c>
      <c r="C77" s="39" t="s">
        <v>268</v>
      </c>
      <c r="D77" s="39" t="s">
        <v>269</v>
      </c>
      <c r="E77" s="39" t="s">
        <v>488</v>
      </c>
      <c r="F77" s="39" t="s">
        <v>439</v>
      </c>
      <c r="G77" s="38" t="b">
        <v>0</v>
      </c>
      <c r="H77" s="38" t="b">
        <v>0</v>
      </c>
      <c r="I77" s="38" t="b">
        <v>1</v>
      </c>
      <c r="J77" s="39" t="s">
        <v>452</v>
      </c>
      <c r="K77" s="39" t="s">
        <v>114</v>
      </c>
      <c r="L77" s="39" t="s">
        <v>117</v>
      </c>
      <c r="M77" s="39" t="s">
        <v>456</v>
      </c>
      <c r="N77" s="38">
        <v>3000</v>
      </c>
      <c r="O77" s="39" t="s">
        <v>497</v>
      </c>
      <c r="Q77" s="39" t="s">
        <v>456</v>
      </c>
      <c r="R77" s="39" t="s">
        <v>476</v>
      </c>
    </row>
    <row r="78" spans="1:18">
      <c r="A78" s="38">
        <v>64</v>
      </c>
      <c r="B78" s="38">
        <v>3288</v>
      </c>
      <c r="C78" s="39" t="s">
        <v>584</v>
      </c>
      <c r="D78" s="39" t="s">
        <v>585</v>
      </c>
      <c r="E78" s="39" t="s">
        <v>451</v>
      </c>
      <c r="F78" s="39" t="s">
        <v>439</v>
      </c>
      <c r="G78" s="38" t="b">
        <v>0</v>
      </c>
      <c r="H78" s="38" t="b">
        <v>0</v>
      </c>
      <c r="I78" s="38" t="b">
        <v>1</v>
      </c>
      <c r="J78" s="39" t="s">
        <v>465</v>
      </c>
      <c r="K78" s="39" t="s">
        <v>115</v>
      </c>
      <c r="L78" s="39" t="s">
        <v>453</v>
      </c>
      <c r="M78" s="39" t="s">
        <v>456</v>
      </c>
      <c r="N78" s="75">
        <v>23000000</v>
      </c>
      <c r="O78" s="39" t="s">
        <v>122</v>
      </c>
      <c r="P78" s="67"/>
      <c r="Q78" s="39" t="s">
        <v>456</v>
      </c>
      <c r="R78" s="39" t="s">
        <v>476</v>
      </c>
    </row>
    <row r="79" spans="1:18" ht="32">
      <c r="A79" s="38">
        <v>46</v>
      </c>
      <c r="B79" s="38">
        <v>3880</v>
      </c>
      <c r="C79" s="39" t="s">
        <v>586</v>
      </c>
      <c r="D79" s="39" t="s">
        <v>587</v>
      </c>
      <c r="E79" s="39" t="s">
        <v>500</v>
      </c>
      <c r="F79" s="39" t="s">
        <v>439</v>
      </c>
      <c r="G79" s="38" t="b">
        <v>0</v>
      </c>
      <c r="H79" s="38" t="b">
        <v>0</v>
      </c>
      <c r="I79" s="38" t="b">
        <v>1</v>
      </c>
      <c r="J79" s="39" t="s">
        <v>483</v>
      </c>
      <c r="K79" s="39" t="s">
        <v>116</v>
      </c>
      <c r="L79" s="39" t="s">
        <v>453</v>
      </c>
      <c r="M79" s="39" t="s">
        <v>454</v>
      </c>
      <c r="N79" s="38">
        <v>15000</v>
      </c>
      <c r="O79" s="39" t="s">
        <v>455</v>
      </c>
      <c r="P79" s="67"/>
      <c r="Q79" s="39" t="s">
        <v>456</v>
      </c>
      <c r="R79" s="39" t="s">
        <v>476</v>
      </c>
    </row>
    <row r="80" spans="1:18">
      <c r="A80" s="38">
        <v>22</v>
      </c>
      <c r="B80" s="38">
        <v>3303</v>
      </c>
      <c r="C80" s="39" t="s">
        <v>588</v>
      </c>
      <c r="D80" s="39" t="s">
        <v>589</v>
      </c>
      <c r="E80" s="39" t="s">
        <v>458</v>
      </c>
      <c r="F80" s="39" t="s">
        <v>437</v>
      </c>
      <c r="G80" s="38" t="b">
        <v>1</v>
      </c>
      <c r="H80" s="38" t="b">
        <v>0</v>
      </c>
      <c r="I80" s="38" t="b">
        <v>0</v>
      </c>
      <c r="J80" s="39" t="s">
        <v>468</v>
      </c>
      <c r="K80" s="39" t="s">
        <v>115</v>
      </c>
      <c r="L80" s="39" t="s">
        <v>453</v>
      </c>
      <c r="M80" s="39" t="s">
        <v>456</v>
      </c>
      <c r="N80" s="67"/>
      <c r="O80" s="39" t="s">
        <v>497</v>
      </c>
      <c r="P80" s="40">
        <v>48000000</v>
      </c>
      <c r="Q80" s="39" t="s">
        <v>456</v>
      </c>
      <c r="R80" s="39" t="s">
        <v>457</v>
      </c>
    </row>
    <row r="81" spans="1:18" ht="32">
      <c r="A81" s="38">
        <v>53</v>
      </c>
      <c r="B81" s="38">
        <v>3983</v>
      </c>
      <c r="C81" s="39" t="s">
        <v>590</v>
      </c>
      <c r="D81" s="39" t="s">
        <v>591</v>
      </c>
      <c r="E81" s="39" t="s">
        <v>470</v>
      </c>
      <c r="F81" s="39" t="s">
        <v>439</v>
      </c>
      <c r="G81" s="38" t="b">
        <v>0</v>
      </c>
      <c r="H81" s="38" t="b">
        <v>0</v>
      </c>
      <c r="I81" s="38" t="b">
        <v>1</v>
      </c>
      <c r="J81" s="39" t="s">
        <v>483</v>
      </c>
      <c r="K81" s="39" t="s">
        <v>115</v>
      </c>
      <c r="L81" s="39" t="s">
        <v>453</v>
      </c>
      <c r="M81" s="39" t="s">
        <v>456</v>
      </c>
      <c r="N81" s="38">
        <v>20000</v>
      </c>
      <c r="O81" s="39" t="s">
        <v>466</v>
      </c>
      <c r="P81" s="40">
        <v>16300000</v>
      </c>
      <c r="Q81" s="39" t="s">
        <v>456</v>
      </c>
      <c r="R81" s="39" t="s">
        <v>476</v>
      </c>
    </row>
    <row r="82" spans="1:18" ht="32">
      <c r="A82" s="38">
        <v>49</v>
      </c>
      <c r="B82" s="38">
        <v>32228</v>
      </c>
      <c r="C82" s="39" t="s">
        <v>592</v>
      </c>
      <c r="D82" s="39" t="s">
        <v>593</v>
      </c>
      <c r="E82" s="39" t="s">
        <v>500</v>
      </c>
      <c r="F82" s="39" t="s">
        <v>439</v>
      </c>
      <c r="G82" s="38" t="b">
        <v>0</v>
      </c>
      <c r="H82" s="38" t="b">
        <v>0</v>
      </c>
      <c r="I82" s="38" t="b">
        <v>1</v>
      </c>
      <c r="J82" s="39" t="s">
        <v>475</v>
      </c>
      <c r="K82" s="39" t="s">
        <v>115</v>
      </c>
      <c r="L82" s="39" t="s">
        <v>453</v>
      </c>
      <c r="M82" s="39" t="s">
        <v>456</v>
      </c>
      <c r="N82" s="38">
        <v>350000</v>
      </c>
      <c r="O82" s="39" t="s">
        <v>466</v>
      </c>
      <c r="P82" s="76">
        <v>94600000</v>
      </c>
      <c r="Q82" s="39" t="s">
        <v>456</v>
      </c>
      <c r="R82" s="39" t="s">
        <v>476</v>
      </c>
    </row>
    <row r="83" spans="1:18" ht="32">
      <c r="A83" s="38">
        <v>47</v>
      </c>
      <c r="B83" s="38">
        <v>3928</v>
      </c>
      <c r="C83" s="39" t="s">
        <v>594</v>
      </c>
      <c r="D83" s="39" t="s">
        <v>595</v>
      </c>
      <c r="E83" s="39" t="s">
        <v>500</v>
      </c>
      <c r="F83" s="39" t="s">
        <v>439</v>
      </c>
      <c r="G83" s="38" t="b">
        <v>0</v>
      </c>
      <c r="H83" s="38" t="b">
        <v>0</v>
      </c>
      <c r="I83" s="38" t="b">
        <v>1</v>
      </c>
      <c r="J83" s="39" t="s">
        <v>465</v>
      </c>
      <c r="K83" s="39" t="s">
        <v>115</v>
      </c>
      <c r="L83" s="39" t="s">
        <v>453</v>
      </c>
      <c r="M83" s="39" t="s">
        <v>456</v>
      </c>
      <c r="N83" s="75">
        <v>5200000</v>
      </c>
      <c r="O83" s="39" t="s">
        <v>455</v>
      </c>
      <c r="P83" s="67"/>
      <c r="Q83" s="39" t="s">
        <v>456</v>
      </c>
      <c r="R83" s="39" t="s">
        <v>476</v>
      </c>
    </row>
    <row r="84" spans="1:18">
      <c r="A84" s="38">
        <v>20</v>
      </c>
      <c r="B84" s="38">
        <v>3318</v>
      </c>
      <c r="C84" s="39" t="s">
        <v>596</v>
      </c>
      <c r="D84" s="39" t="s">
        <v>597</v>
      </c>
      <c r="E84" s="39" t="s">
        <v>458</v>
      </c>
      <c r="F84" s="39" t="s">
        <v>437</v>
      </c>
      <c r="G84" s="38" t="b">
        <v>1</v>
      </c>
      <c r="H84" s="38" t="b">
        <v>0</v>
      </c>
      <c r="I84" s="38" t="b">
        <v>0</v>
      </c>
      <c r="J84" s="39" t="s">
        <v>452</v>
      </c>
      <c r="K84" s="39" t="s">
        <v>115</v>
      </c>
      <c r="L84" s="39" t="s">
        <v>453</v>
      </c>
      <c r="M84" s="39" t="s">
        <v>454</v>
      </c>
      <c r="N84" s="38">
        <v>67000</v>
      </c>
      <c r="O84" s="39" t="s">
        <v>455</v>
      </c>
      <c r="P84" s="40">
        <v>3600000</v>
      </c>
      <c r="Q84" s="39" t="s">
        <v>456</v>
      </c>
      <c r="R84" s="39" t="s">
        <v>457</v>
      </c>
    </row>
    <row r="85" spans="1:18">
      <c r="A85" s="38">
        <v>54</v>
      </c>
      <c r="B85" s="38">
        <v>3650</v>
      </c>
      <c r="C85" s="39" t="s">
        <v>598</v>
      </c>
      <c r="D85" s="39" t="s">
        <v>599</v>
      </c>
      <c r="E85" s="39" t="s">
        <v>578</v>
      </c>
      <c r="F85" s="39" t="s">
        <v>439</v>
      </c>
      <c r="G85" s="38" t="b">
        <v>0</v>
      </c>
      <c r="H85" s="38" t="b">
        <v>0</v>
      </c>
      <c r="I85" s="38" t="b">
        <v>1</v>
      </c>
      <c r="J85" s="39" t="s">
        <v>475</v>
      </c>
      <c r="K85" s="39" t="s">
        <v>115</v>
      </c>
      <c r="L85" s="39" t="s">
        <v>453</v>
      </c>
      <c r="M85" s="39" t="s">
        <v>454</v>
      </c>
      <c r="N85" s="38">
        <v>400000</v>
      </c>
      <c r="O85" s="39" t="s">
        <v>455</v>
      </c>
      <c r="Q85" s="39" t="s">
        <v>456</v>
      </c>
      <c r="R85" s="39" t="s">
        <v>476</v>
      </c>
    </row>
  </sheetData>
  <sortState xmlns:xlrd2="http://schemas.microsoft.com/office/spreadsheetml/2017/richdata2" ref="A2:R85">
    <sortCondition descending="1" ref="H2:H8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FF383-1512-E440-B89E-0AD3F3235243}">
  <dimension ref="A1:Z47"/>
  <sheetViews>
    <sheetView workbookViewId="0">
      <pane xSplit="1" ySplit="1" topLeftCell="E2" activePane="bottomRight" state="frozen"/>
      <selection pane="topRight" activeCell="B1" sqref="B1"/>
      <selection pane="bottomLeft" activeCell="A2" sqref="A2"/>
      <selection pane="bottomRight" sqref="A1:Z47"/>
    </sheetView>
  </sheetViews>
  <sheetFormatPr baseColWidth="10" defaultRowHeight="16"/>
  <cols>
    <col min="2" max="2" width="21.1640625" customWidth="1"/>
    <col min="3" max="3" width="22" customWidth="1"/>
    <col min="4" max="4" width="21" customWidth="1"/>
    <col min="5" max="5" width="23.83203125" customWidth="1"/>
    <col min="6" max="6" width="20.6640625" customWidth="1"/>
    <col min="7" max="7" width="26" customWidth="1"/>
    <col min="8" max="8" width="18" customWidth="1"/>
    <col min="11" max="11" width="18.83203125" customWidth="1"/>
    <col min="12" max="12" width="20" customWidth="1"/>
  </cols>
  <sheetData>
    <row r="1" spans="1:26">
      <c r="A1" s="12"/>
      <c r="B1" s="12" t="s">
        <v>401</v>
      </c>
      <c r="C1" s="12" t="s">
        <v>402</v>
      </c>
      <c r="D1" s="12" t="s">
        <v>403</v>
      </c>
      <c r="E1" s="12" t="s">
        <v>404</v>
      </c>
      <c r="F1" s="12" t="s">
        <v>405</v>
      </c>
      <c r="G1" s="12" t="s">
        <v>406</v>
      </c>
      <c r="H1" s="12" t="s">
        <v>407</v>
      </c>
      <c r="I1" s="12" t="s">
        <v>408</v>
      </c>
      <c r="J1" s="12" t="s">
        <v>409</v>
      </c>
      <c r="K1" s="12" t="s">
        <v>410</v>
      </c>
      <c r="L1" s="12" t="s">
        <v>411</v>
      </c>
      <c r="M1" s="12" t="s">
        <v>412</v>
      </c>
      <c r="N1" s="12" t="s">
        <v>413</v>
      </c>
      <c r="O1" s="12" t="s">
        <v>414</v>
      </c>
      <c r="P1" s="12" t="s">
        <v>415</v>
      </c>
      <c r="Q1" s="12" t="s">
        <v>416</v>
      </c>
      <c r="R1" s="12" t="s">
        <v>417</v>
      </c>
      <c r="S1" s="12" t="s">
        <v>418</v>
      </c>
      <c r="T1" s="12" t="s">
        <v>419</v>
      </c>
      <c r="U1" s="12" t="s">
        <v>420</v>
      </c>
      <c r="V1" s="12" t="s">
        <v>421</v>
      </c>
      <c r="W1" s="12" t="s">
        <v>422</v>
      </c>
      <c r="X1" s="12" t="s">
        <v>423</v>
      </c>
      <c r="Y1" s="12" t="s">
        <v>424</v>
      </c>
      <c r="Z1" s="12" t="s">
        <v>425</v>
      </c>
    </row>
    <row r="2" spans="1:26">
      <c r="A2" s="12" t="s">
        <v>33</v>
      </c>
      <c r="B2" s="12">
        <v>7.8925999999999996E-4</v>
      </c>
      <c r="C2" s="12">
        <v>8.5705000000000004E-4</v>
      </c>
      <c r="D2" s="12">
        <v>9.2411000000000001E-4</v>
      </c>
      <c r="E2" s="12">
        <v>1.3869900000000001E-3</v>
      </c>
      <c r="F2" s="12">
        <v>1.9784899999999998E-3</v>
      </c>
      <c r="G2" s="12">
        <v>4.2895800000000003E-3</v>
      </c>
      <c r="H2" s="12">
        <v>1.64631E-3</v>
      </c>
      <c r="I2" s="12">
        <v>8.9760999999999997E-4</v>
      </c>
      <c r="J2" s="12">
        <v>1.67219E-3</v>
      </c>
      <c r="K2" s="12">
        <v>5.9358900000000001E-3</v>
      </c>
      <c r="L2" s="12">
        <v>2.5698000000000001E-3</v>
      </c>
      <c r="M2" s="12">
        <v>8.5056899999999998E-3</v>
      </c>
      <c r="N2" s="12">
        <v>32.795738200000002</v>
      </c>
      <c r="O2" s="12">
        <v>35.612477800000001</v>
      </c>
      <c r="P2" s="12">
        <v>38.398857300000003</v>
      </c>
      <c r="Q2" s="12">
        <v>57.632652499999999</v>
      </c>
      <c r="R2" s="12">
        <v>82.211010200000004</v>
      </c>
      <c r="S2" s="12">
        <v>178.24252000000001</v>
      </c>
      <c r="T2" s="12">
        <v>68.408215900000002</v>
      </c>
      <c r="U2" s="12">
        <v>37.297761000000001</v>
      </c>
      <c r="V2" s="12">
        <v>69.483642399999994</v>
      </c>
      <c r="W2" s="12">
        <v>246.65073599999999</v>
      </c>
      <c r="X2" s="12">
        <v>106.781403</v>
      </c>
      <c r="Y2" s="12">
        <v>353.43213900000001</v>
      </c>
      <c r="Z2" s="12">
        <v>41552.436199999996</v>
      </c>
    </row>
    <row r="3" spans="1:26">
      <c r="A3" s="12" t="s">
        <v>43</v>
      </c>
      <c r="B3" s="12">
        <v>1.4325E-3</v>
      </c>
      <c r="C3" s="12">
        <v>1.5737800000000001E-3</v>
      </c>
      <c r="D3" s="12">
        <v>3.6741999999999998E-4</v>
      </c>
      <c r="E3" s="12">
        <v>3.5389999999999998E-4</v>
      </c>
      <c r="F3" s="12">
        <v>3.5786999999999999E-4</v>
      </c>
      <c r="G3" s="12">
        <v>1.0792E-3</v>
      </c>
      <c r="H3" s="12">
        <v>3.0062800000000001E-3</v>
      </c>
      <c r="I3" s="12">
        <v>7.2882000000000003E-4</v>
      </c>
      <c r="J3" s="12">
        <v>3.6739699999999999E-3</v>
      </c>
      <c r="K3" s="12">
        <v>4.0854799999999998E-3</v>
      </c>
      <c r="L3" s="12">
        <v>4.4027900000000002E-3</v>
      </c>
      <c r="M3" s="12">
        <v>8.4882699999999991E-3</v>
      </c>
      <c r="N3" s="12">
        <v>1.2087959100000001</v>
      </c>
      <c r="O3" s="12">
        <v>1.328009</v>
      </c>
      <c r="P3" s="12">
        <v>0.31004451999999999</v>
      </c>
      <c r="Q3" s="12">
        <v>0.29863426999999998</v>
      </c>
      <c r="R3" s="12">
        <v>0.30198624000000002</v>
      </c>
      <c r="S3" s="12">
        <v>0.91066502999999999</v>
      </c>
      <c r="T3" s="12">
        <v>2.5368049099999999</v>
      </c>
      <c r="U3" s="12">
        <v>0.61500087999999997</v>
      </c>
      <c r="V3" s="12">
        <v>3.1002205100000002</v>
      </c>
      <c r="W3" s="12">
        <v>3.4474699499999999</v>
      </c>
      <c r="X3" s="12">
        <v>3.71522139</v>
      </c>
      <c r="Y3" s="12">
        <v>7.1626913400000003</v>
      </c>
      <c r="Z3" s="12">
        <v>843.83430799999996</v>
      </c>
    </row>
    <row r="4" spans="1:26">
      <c r="A4" s="12" t="s">
        <v>36</v>
      </c>
      <c r="B4" s="12">
        <v>8.7580999999999998E-4</v>
      </c>
      <c r="C4" s="12">
        <v>1.1316E-3</v>
      </c>
      <c r="D4" s="12">
        <v>9.954199999999999E-4</v>
      </c>
      <c r="E4" s="12">
        <v>9.4945000000000001E-4</v>
      </c>
      <c r="F4" s="12">
        <v>9.4176000000000004E-4</v>
      </c>
      <c r="G4" s="12">
        <v>2.8866299999999998E-3</v>
      </c>
      <c r="H4" s="12">
        <v>2.0074200000000002E-3</v>
      </c>
      <c r="I4" s="12">
        <v>4.5239E-4</v>
      </c>
      <c r="J4" s="12">
        <v>1.94353E-3</v>
      </c>
      <c r="K4" s="12">
        <v>4.8940399999999997E-3</v>
      </c>
      <c r="L4" s="12">
        <v>2.3959200000000002E-3</v>
      </c>
      <c r="M4" s="12">
        <v>7.2899699999999998E-3</v>
      </c>
      <c r="N4" s="12">
        <v>7.3534341100000002</v>
      </c>
      <c r="O4" s="12">
        <v>9.5010877199999992</v>
      </c>
      <c r="P4" s="12">
        <v>8.3576909599999993</v>
      </c>
      <c r="Q4" s="12">
        <v>7.9716576000000003</v>
      </c>
      <c r="R4" s="12">
        <v>7.9071044300000004</v>
      </c>
      <c r="S4" s="12">
        <v>24.236453000000001</v>
      </c>
      <c r="T4" s="12">
        <v>16.854521800000001</v>
      </c>
      <c r="U4" s="12">
        <v>3.79833563</v>
      </c>
      <c r="V4" s="12">
        <v>16.3181154</v>
      </c>
      <c r="W4" s="12">
        <v>41.090974799999998</v>
      </c>
      <c r="X4" s="12">
        <v>20.116451099999999</v>
      </c>
      <c r="Y4" s="12">
        <v>61.207425899999997</v>
      </c>
      <c r="Z4" s="12">
        <v>8396.1190700000006</v>
      </c>
    </row>
    <row r="5" spans="1:26">
      <c r="A5" s="12" t="s">
        <v>30</v>
      </c>
      <c r="B5" s="12">
        <v>9.9314E-4</v>
      </c>
      <c r="C5" s="12">
        <v>1.0620600000000001E-3</v>
      </c>
      <c r="D5" s="12">
        <v>4.9456000000000001E-4</v>
      </c>
      <c r="E5" s="12">
        <v>5.1250000000000004E-4</v>
      </c>
      <c r="F5" s="12">
        <v>5.2043E-4</v>
      </c>
      <c r="G5" s="12">
        <v>1.5275E-3</v>
      </c>
      <c r="H5" s="12">
        <v>2.0552000000000001E-3</v>
      </c>
      <c r="I5" s="12">
        <v>1.5524499999999999E-3</v>
      </c>
      <c r="J5" s="12">
        <v>1.79612E-3</v>
      </c>
      <c r="K5" s="12">
        <v>3.5826999999999999E-3</v>
      </c>
      <c r="L5" s="12">
        <v>3.34856E-3</v>
      </c>
      <c r="M5" s="12">
        <v>6.9312599999999999E-3</v>
      </c>
      <c r="N5" s="12">
        <v>97.452612400000007</v>
      </c>
      <c r="O5" s="12">
        <v>104.21504299999999</v>
      </c>
      <c r="P5" s="12">
        <v>48.5294083</v>
      </c>
      <c r="Q5" s="12">
        <v>50.289192100000001</v>
      </c>
      <c r="R5" s="12">
        <v>51.0677497</v>
      </c>
      <c r="S5" s="12">
        <v>149.88634999999999</v>
      </c>
      <c r="T5" s="12">
        <v>201.66765599999999</v>
      </c>
      <c r="U5" s="12">
        <v>152.33477300000001</v>
      </c>
      <c r="V5" s="12">
        <v>176.244833</v>
      </c>
      <c r="W5" s="12">
        <v>351.55400600000002</v>
      </c>
      <c r="X5" s="12">
        <v>328.57960600000001</v>
      </c>
      <c r="Y5" s="12">
        <v>680.13361199999997</v>
      </c>
      <c r="Z5" s="12">
        <v>98125.497799999997</v>
      </c>
    </row>
    <row r="6" spans="1:26">
      <c r="A6" s="12" t="s">
        <v>12</v>
      </c>
      <c r="B6" s="12">
        <v>8.0714999999999997E-4</v>
      </c>
      <c r="C6" s="12">
        <v>8.3407000000000002E-4</v>
      </c>
      <c r="D6" s="12">
        <v>8.8765000000000003E-4</v>
      </c>
      <c r="E6" s="12">
        <v>8.4435000000000001E-4</v>
      </c>
      <c r="F6" s="12">
        <v>7.3353999999999997E-4</v>
      </c>
      <c r="G6" s="12">
        <v>2.46554E-3</v>
      </c>
      <c r="H6" s="12">
        <v>1.6412200000000001E-3</v>
      </c>
      <c r="I6" s="12">
        <v>6.3834000000000004E-4</v>
      </c>
      <c r="J6" s="12">
        <v>1.82182E-3</v>
      </c>
      <c r="K6" s="12">
        <v>4.1067600000000001E-3</v>
      </c>
      <c r="L6" s="12">
        <v>2.4601699999999998E-3</v>
      </c>
      <c r="M6" s="12">
        <v>6.5669200000000004E-3</v>
      </c>
      <c r="N6" s="12">
        <v>169.00401099999999</v>
      </c>
      <c r="O6" s="12">
        <v>174.64072300000001</v>
      </c>
      <c r="P6" s="12">
        <v>185.85898900000001</v>
      </c>
      <c r="Q6" s="12">
        <v>176.79278199999999</v>
      </c>
      <c r="R6" s="12">
        <v>153.59077400000001</v>
      </c>
      <c r="S6" s="12">
        <v>516.24254499999995</v>
      </c>
      <c r="T6" s="12">
        <v>343.64473400000003</v>
      </c>
      <c r="U6" s="12">
        <v>133.658591</v>
      </c>
      <c r="V6" s="12">
        <v>381.45966299999998</v>
      </c>
      <c r="W6" s="12">
        <v>859.88727900000004</v>
      </c>
      <c r="X6" s="12">
        <v>515.11825399999998</v>
      </c>
      <c r="Y6" s="12">
        <v>1375.0055299999999</v>
      </c>
      <c r="Z6" s="12">
        <v>209383.56099999999</v>
      </c>
    </row>
    <row r="7" spans="1:26">
      <c r="A7" s="12" t="s">
        <v>40</v>
      </c>
      <c r="B7" s="12">
        <v>6.7699999999999998E-4</v>
      </c>
      <c r="C7" s="12">
        <v>7.6250000000000005E-4</v>
      </c>
      <c r="D7" s="12">
        <v>7.3799E-4</v>
      </c>
      <c r="E7" s="12">
        <v>7.6389999999999997E-4</v>
      </c>
      <c r="F7" s="12">
        <v>6.8243999999999998E-4</v>
      </c>
      <c r="G7" s="12">
        <v>2.1843399999999999E-3</v>
      </c>
      <c r="H7" s="12">
        <v>1.4394900000000001E-3</v>
      </c>
      <c r="I7" s="12">
        <v>1.0714699999999999E-3</v>
      </c>
      <c r="J7" s="12">
        <v>1.7547699999999999E-3</v>
      </c>
      <c r="K7" s="12">
        <v>3.6238300000000002E-3</v>
      </c>
      <c r="L7" s="12">
        <v>2.8262399999999998E-3</v>
      </c>
      <c r="M7" s="12">
        <v>6.4500699999999996E-3</v>
      </c>
      <c r="N7" s="12">
        <v>10.2262691</v>
      </c>
      <c r="O7" s="12">
        <v>11.517735399999999</v>
      </c>
      <c r="P7" s="12">
        <v>11.147625100000001</v>
      </c>
      <c r="Q7" s="12">
        <v>11.538952</v>
      </c>
      <c r="R7" s="12">
        <v>10.3085305</v>
      </c>
      <c r="S7" s="12">
        <v>32.995107599999997</v>
      </c>
      <c r="T7" s="12">
        <v>21.744004400000001</v>
      </c>
      <c r="U7" s="12">
        <v>16.184806500000001</v>
      </c>
      <c r="V7" s="12">
        <v>26.506373700000001</v>
      </c>
      <c r="W7" s="12">
        <v>54.739111999999999</v>
      </c>
      <c r="X7" s="12">
        <v>42.691180199999998</v>
      </c>
      <c r="Y7" s="12">
        <v>97.430292199999997</v>
      </c>
      <c r="Z7" s="12">
        <v>15105.301100000001</v>
      </c>
    </row>
    <row r="8" spans="1:26">
      <c r="A8" s="12" t="s">
        <v>10</v>
      </c>
      <c r="B8" s="12">
        <v>8.4281999999999998E-4</v>
      </c>
      <c r="C8" s="12">
        <v>1.0918E-3</v>
      </c>
      <c r="D8" s="12">
        <v>3.2265000000000001E-4</v>
      </c>
      <c r="E8" s="12">
        <v>2.8376999999999997E-4</v>
      </c>
      <c r="F8" s="12">
        <v>3.1881999999999999E-4</v>
      </c>
      <c r="G8" s="12">
        <v>9.2524000000000003E-4</v>
      </c>
      <c r="H8" s="12">
        <v>1.93462E-3</v>
      </c>
      <c r="I8" s="12">
        <v>8.4091999999999999E-4</v>
      </c>
      <c r="J8" s="12">
        <v>2.2644000000000002E-3</v>
      </c>
      <c r="K8" s="12">
        <v>2.8598600000000001E-3</v>
      </c>
      <c r="L8" s="12">
        <v>3.10532E-3</v>
      </c>
      <c r="M8" s="12">
        <v>5.9651799999999996E-3</v>
      </c>
      <c r="N8" s="12">
        <v>4.6935279899999998</v>
      </c>
      <c r="O8" s="12">
        <v>6.0800034199999997</v>
      </c>
      <c r="P8" s="12">
        <v>1.7967785000000001</v>
      </c>
      <c r="Q8" s="12">
        <v>1.5802710600000001</v>
      </c>
      <c r="R8" s="12">
        <v>1.7754334899999999</v>
      </c>
      <c r="S8" s="12">
        <v>5.1524830399999999</v>
      </c>
      <c r="T8" s="12">
        <v>10.7735314</v>
      </c>
      <c r="U8" s="12">
        <v>4.6829330899999997</v>
      </c>
      <c r="V8" s="12">
        <v>12.6100029</v>
      </c>
      <c r="W8" s="12">
        <v>15.926014500000001</v>
      </c>
      <c r="X8" s="12">
        <v>17.292936000000001</v>
      </c>
      <c r="Y8" s="12">
        <v>33.218950499999998</v>
      </c>
      <c r="Z8" s="12">
        <v>5568.8137999999999</v>
      </c>
    </row>
    <row r="9" spans="1:26">
      <c r="A9" s="12" t="s">
        <v>24</v>
      </c>
      <c r="B9" s="12">
        <v>5.0507999999999998E-4</v>
      </c>
      <c r="C9" s="12">
        <v>7.3932999999999996E-4</v>
      </c>
      <c r="D9" s="12">
        <v>6.7575000000000003E-4</v>
      </c>
      <c r="E9" s="12">
        <v>6.5211000000000002E-4</v>
      </c>
      <c r="F9" s="12">
        <v>6.6157E-4</v>
      </c>
      <c r="G9" s="12">
        <v>1.9894399999999999E-3</v>
      </c>
      <c r="H9" s="12">
        <v>1.24442E-3</v>
      </c>
      <c r="I9" s="12">
        <v>3.7126999999999999E-4</v>
      </c>
      <c r="J9" s="12">
        <v>1.78838E-3</v>
      </c>
      <c r="K9" s="12">
        <v>3.2338499999999999E-3</v>
      </c>
      <c r="L9" s="12">
        <v>2.1596499999999999E-3</v>
      </c>
      <c r="M9" s="12">
        <v>5.3934999999999999E-3</v>
      </c>
      <c r="N9" s="12">
        <v>9.5871500899999997</v>
      </c>
      <c r="O9" s="12">
        <v>14.033555399999999</v>
      </c>
      <c r="P9" s="12">
        <v>12.826700199999999</v>
      </c>
      <c r="Q9" s="12">
        <v>12.378019399999999</v>
      </c>
      <c r="R9" s="12">
        <v>12.557495299999999</v>
      </c>
      <c r="S9" s="12">
        <v>37.762214899999996</v>
      </c>
      <c r="T9" s="12">
        <v>23.6207055</v>
      </c>
      <c r="U9" s="12">
        <v>7.0472346200000002</v>
      </c>
      <c r="V9" s="12">
        <v>33.945879099999999</v>
      </c>
      <c r="W9" s="12">
        <v>61.382920400000003</v>
      </c>
      <c r="X9" s="12">
        <v>40.993113800000003</v>
      </c>
      <c r="Y9" s="12">
        <v>102.376034</v>
      </c>
      <c r="Z9" s="12">
        <v>18981.355299999999</v>
      </c>
    </row>
    <row r="10" spans="1:26">
      <c r="A10" s="12" t="s">
        <v>37</v>
      </c>
      <c r="B10" s="12">
        <v>7.5146999999999996E-4</v>
      </c>
      <c r="C10" s="12">
        <v>8.6346000000000003E-4</v>
      </c>
      <c r="D10" s="12">
        <v>4.8139999999999999E-4</v>
      </c>
      <c r="E10" s="12">
        <v>5.2141000000000004E-4</v>
      </c>
      <c r="F10" s="12">
        <v>6.4340000000000003E-4</v>
      </c>
      <c r="G10" s="12">
        <v>1.6462E-3</v>
      </c>
      <c r="H10" s="12">
        <v>1.6149300000000001E-3</v>
      </c>
      <c r="I10" s="12">
        <v>4.9054999999999997E-4</v>
      </c>
      <c r="J10" s="12">
        <v>1.0832000000000001E-3</v>
      </c>
      <c r="K10" s="12">
        <v>3.2611300000000001E-3</v>
      </c>
      <c r="L10" s="12">
        <v>1.57376E-3</v>
      </c>
      <c r="M10" s="12">
        <v>4.8348899999999997E-3</v>
      </c>
      <c r="N10" s="12">
        <v>61.844323299999999</v>
      </c>
      <c r="O10" s="12">
        <v>71.061276699999993</v>
      </c>
      <c r="P10" s="12">
        <v>39.617971699999998</v>
      </c>
      <c r="Q10" s="12">
        <v>42.910668999999999</v>
      </c>
      <c r="R10" s="12">
        <v>52.950142399999997</v>
      </c>
      <c r="S10" s="12">
        <v>135.47878299999999</v>
      </c>
      <c r="T10" s="12">
        <v>132.90559999999999</v>
      </c>
      <c r="U10" s="12">
        <v>40.371414399999999</v>
      </c>
      <c r="V10" s="12">
        <v>89.145484400000001</v>
      </c>
      <c r="W10" s="12">
        <v>268.38438300000001</v>
      </c>
      <c r="X10" s="12">
        <v>129.516899</v>
      </c>
      <c r="Y10" s="12">
        <v>397.90128199999998</v>
      </c>
      <c r="Z10" s="12">
        <v>82297.958199999994</v>
      </c>
    </row>
    <row r="11" spans="1:26">
      <c r="A11" s="12" t="s">
        <v>4</v>
      </c>
      <c r="B11" s="12">
        <v>1.14153E-3</v>
      </c>
      <c r="C11" s="12">
        <v>9.6305000000000002E-4</v>
      </c>
      <c r="D11" s="12">
        <v>1.3166999999999999E-4</v>
      </c>
      <c r="E11" s="12">
        <v>1.2766000000000001E-4</v>
      </c>
      <c r="F11" s="12">
        <v>1.2760000000000001E-4</v>
      </c>
      <c r="G11" s="12">
        <v>3.8693000000000001E-4</v>
      </c>
      <c r="H11" s="12">
        <v>2.10458E-3</v>
      </c>
      <c r="I11" s="12">
        <v>7.9465000000000004E-4</v>
      </c>
      <c r="J11" s="12">
        <v>1.5065899999999999E-3</v>
      </c>
      <c r="K11" s="12">
        <v>2.4915100000000002E-3</v>
      </c>
      <c r="L11" s="12">
        <v>2.3012499999999999E-3</v>
      </c>
      <c r="M11" s="12">
        <v>4.7927600000000001E-3</v>
      </c>
      <c r="N11" s="12">
        <v>102.44717900000001</v>
      </c>
      <c r="O11" s="12">
        <v>86.4292078</v>
      </c>
      <c r="P11" s="12">
        <v>11.817167899999999</v>
      </c>
      <c r="Q11" s="12">
        <v>11.456729599999999</v>
      </c>
      <c r="R11" s="12">
        <v>11.4513225</v>
      </c>
      <c r="S11" s="12">
        <v>34.725220100000001</v>
      </c>
      <c r="T11" s="12">
        <v>188.87638699999999</v>
      </c>
      <c r="U11" s="12">
        <v>71.316603000000001</v>
      </c>
      <c r="V11" s="12">
        <v>135.209721</v>
      </c>
      <c r="W11" s="12">
        <v>223.601607</v>
      </c>
      <c r="X11" s="12">
        <v>206.52632399999999</v>
      </c>
      <c r="Y11" s="12">
        <v>430.12793099999999</v>
      </c>
      <c r="Z11" s="12">
        <v>89745.439899999998</v>
      </c>
    </row>
    <row r="12" spans="1:26">
      <c r="A12" s="12" t="s">
        <v>7</v>
      </c>
      <c r="B12" s="12">
        <v>1.02268E-3</v>
      </c>
      <c r="C12" s="12">
        <v>7.9516999999999999E-4</v>
      </c>
      <c r="D12" s="12">
        <v>3.8712000000000002E-4</v>
      </c>
      <c r="E12" s="12">
        <v>4.2388000000000001E-4</v>
      </c>
      <c r="F12" s="12">
        <v>5.1440000000000004E-4</v>
      </c>
      <c r="G12" s="12">
        <v>1.3254E-3</v>
      </c>
      <c r="H12" s="12">
        <v>1.81785E-3</v>
      </c>
      <c r="I12" s="12">
        <v>3.5425000000000002E-4</v>
      </c>
      <c r="J12" s="12">
        <v>1.2635599999999999E-3</v>
      </c>
      <c r="K12" s="12">
        <v>3.1432500000000002E-3</v>
      </c>
      <c r="L12" s="12">
        <v>1.6178099999999999E-3</v>
      </c>
      <c r="M12" s="12">
        <v>4.7610600000000001E-3</v>
      </c>
      <c r="N12" s="12">
        <v>8.5634092099999997</v>
      </c>
      <c r="O12" s="12">
        <v>6.6583942699999996</v>
      </c>
      <c r="P12" s="12">
        <v>3.2415982799999998</v>
      </c>
      <c r="Q12" s="12">
        <v>3.5493830399999999</v>
      </c>
      <c r="R12" s="12">
        <v>4.3073301400000004</v>
      </c>
      <c r="S12" s="12">
        <v>11.098311499999999</v>
      </c>
      <c r="T12" s="12">
        <v>15.2218035</v>
      </c>
      <c r="U12" s="12">
        <v>2.96632278</v>
      </c>
      <c r="V12" s="12">
        <v>10.5804329</v>
      </c>
      <c r="W12" s="12">
        <v>26.320115000000001</v>
      </c>
      <c r="X12" s="12">
        <v>13.5467557</v>
      </c>
      <c r="Y12" s="12">
        <v>39.8668707</v>
      </c>
      <c r="Z12" s="12">
        <v>8373.5298899999998</v>
      </c>
    </row>
    <row r="13" spans="1:26">
      <c r="A13" s="12" t="s">
        <v>44</v>
      </c>
      <c r="B13" s="12">
        <v>7.6380000000000003E-4</v>
      </c>
      <c r="C13" s="12">
        <v>6.2458000000000001E-4</v>
      </c>
      <c r="D13" s="12">
        <v>5.2778999999999999E-4</v>
      </c>
      <c r="E13" s="12">
        <v>6.7984999999999996E-4</v>
      </c>
      <c r="F13" s="12">
        <v>9.7710000000000006E-4</v>
      </c>
      <c r="G13" s="12">
        <v>2.1847300000000002E-3</v>
      </c>
      <c r="H13" s="12">
        <v>1.38838E-3</v>
      </c>
      <c r="I13" s="12">
        <v>3.2142999999999999E-4</v>
      </c>
      <c r="J13" s="12">
        <v>8.1963999999999995E-4</v>
      </c>
      <c r="K13" s="12">
        <v>3.57311E-3</v>
      </c>
      <c r="L13" s="12">
        <v>1.1410700000000001E-3</v>
      </c>
      <c r="M13" s="12">
        <v>4.7141700000000002E-3</v>
      </c>
      <c r="N13" s="12">
        <v>362.25929600000001</v>
      </c>
      <c r="O13" s="12">
        <v>296.22680800000001</v>
      </c>
      <c r="P13" s="12">
        <v>250.321529</v>
      </c>
      <c r="Q13" s="12">
        <v>322.43985199999997</v>
      </c>
      <c r="R13" s="12">
        <v>463.42095999999998</v>
      </c>
      <c r="S13" s="12">
        <v>1036.1823400000001</v>
      </c>
      <c r="T13" s="12">
        <v>658.48610399999995</v>
      </c>
      <c r="U13" s="12">
        <v>152.446787</v>
      </c>
      <c r="V13" s="12">
        <v>388.74211400000002</v>
      </c>
      <c r="W13" s="12">
        <v>1694.6684399999999</v>
      </c>
      <c r="X13" s="12">
        <v>541.18890099999999</v>
      </c>
      <c r="Y13" s="12">
        <v>2235.8573500000002</v>
      </c>
      <c r="Z13" s="12">
        <v>474283.96100000001</v>
      </c>
    </row>
    <row r="14" spans="1:26">
      <c r="A14" s="12" t="s">
        <v>13</v>
      </c>
      <c r="B14" s="12">
        <v>4.7110000000000001E-4</v>
      </c>
      <c r="C14" s="12">
        <v>4.4047999999999998E-4</v>
      </c>
      <c r="D14" s="12">
        <v>4.6978999999999999E-4</v>
      </c>
      <c r="E14" s="12">
        <v>4.9041000000000004E-4</v>
      </c>
      <c r="F14" s="12">
        <v>6.5309000000000005E-4</v>
      </c>
      <c r="G14" s="12">
        <v>1.6133E-3</v>
      </c>
      <c r="H14" s="12">
        <v>9.1157E-4</v>
      </c>
      <c r="I14" s="12">
        <v>2.5196000000000002E-4</v>
      </c>
      <c r="J14" s="12">
        <v>6.9640000000000001E-4</v>
      </c>
      <c r="K14" s="12">
        <v>2.5248699999999998E-3</v>
      </c>
      <c r="L14" s="12">
        <v>9.4835999999999998E-4</v>
      </c>
      <c r="M14" s="12">
        <v>3.4732299999999999E-3</v>
      </c>
      <c r="N14" s="12">
        <v>61.357314199999998</v>
      </c>
      <c r="O14" s="12">
        <v>57.369589699999999</v>
      </c>
      <c r="P14" s="12">
        <v>61.187714100000001</v>
      </c>
      <c r="Q14" s="12">
        <v>63.8730701</v>
      </c>
      <c r="R14" s="12">
        <v>85.061706700000002</v>
      </c>
      <c r="S14" s="12">
        <v>210.122491</v>
      </c>
      <c r="T14" s="12">
        <v>118.726904</v>
      </c>
      <c r="U14" s="12">
        <v>32.816763000000002</v>
      </c>
      <c r="V14" s="12">
        <v>90.701642899999996</v>
      </c>
      <c r="W14" s="12">
        <v>328.84939500000002</v>
      </c>
      <c r="X14" s="12">
        <v>123.518406</v>
      </c>
      <c r="Y14" s="12">
        <v>452.36780099999999</v>
      </c>
      <c r="Z14" s="12">
        <v>130244.02</v>
      </c>
    </row>
    <row r="15" spans="1:26">
      <c r="A15" s="12" t="s">
        <v>23</v>
      </c>
      <c r="B15" s="12">
        <v>8.3175000000000002E-4</v>
      </c>
      <c r="C15" s="12">
        <v>6.4802000000000002E-4</v>
      </c>
      <c r="D15" s="12">
        <v>1.4244E-4</v>
      </c>
      <c r="E15" s="12">
        <v>1.4354999999999999E-4</v>
      </c>
      <c r="F15" s="12">
        <v>1.5987999999999999E-4</v>
      </c>
      <c r="G15" s="12">
        <v>4.4587000000000001E-4</v>
      </c>
      <c r="H15" s="12">
        <v>1.47977E-3</v>
      </c>
      <c r="I15" s="12">
        <v>2.9437000000000002E-4</v>
      </c>
      <c r="J15" s="12">
        <v>8.4681999999999997E-4</v>
      </c>
      <c r="K15" s="12">
        <v>1.9256399999999999E-3</v>
      </c>
      <c r="L15" s="12">
        <v>1.14119E-3</v>
      </c>
      <c r="M15" s="12">
        <v>3.06683E-3</v>
      </c>
      <c r="N15" s="12">
        <v>33.307465700000002</v>
      </c>
      <c r="O15" s="12">
        <v>25.950198</v>
      </c>
      <c r="P15" s="12">
        <v>5.7040423699999998</v>
      </c>
      <c r="Q15" s="12">
        <v>5.7483908599999998</v>
      </c>
      <c r="R15" s="12">
        <v>6.4025754299999997</v>
      </c>
      <c r="S15" s="12">
        <v>17.855008699999999</v>
      </c>
      <c r="T15" s="12">
        <v>59.257663700000002</v>
      </c>
      <c r="U15" s="12">
        <v>11.788172700000001</v>
      </c>
      <c r="V15" s="12">
        <v>33.911104700000003</v>
      </c>
      <c r="W15" s="12">
        <v>77.1126723</v>
      </c>
      <c r="X15" s="12">
        <v>45.699277299999999</v>
      </c>
      <c r="Y15" s="12">
        <v>122.81195</v>
      </c>
      <c r="Z15" s="12">
        <v>40045.183100000002</v>
      </c>
    </row>
    <row r="16" spans="1:26">
      <c r="A16" s="12" t="s">
        <v>3</v>
      </c>
      <c r="B16" s="12">
        <v>2.6490999999999998E-4</v>
      </c>
      <c r="C16" s="12">
        <v>3.6272000000000002E-4</v>
      </c>
      <c r="D16" s="12">
        <v>5.1685999999999995E-4</v>
      </c>
      <c r="E16" s="12">
        <v>4.9657E-4</v>
      </c>
      <c r="F16" s="12">
        <v>4.7224000000000002E-4</v>
      </c>
      <c r="G16" s="12">
        <v>1.48566E-3</v>
      </c>
      <c r="H16" s="12">
        <v>6.2763000000000001E-4</v>
      </c>
      <c r="I16" s="12">
        <v>2.1785000000000001E-4</v>
      </c>
      <c r="J16" s="12">
        <v>6.0767000000000004E-4</v>
      </c>
      <c r="K16" s="12">
        <v>2.1132999999999998E-3</v>
      </c>
      <c r="L16" s="12">
        <v>8.2552000000000005E-4</v>
      </c>
      <c r="M16" s="12">
        <v>2.93882E-3</v>
      </c>
      <c r="N16" s="12">
        <v>5.1588303499999997</v>
      </c>
      <c r="O16" s="12">
        <v>7.0636774999999998</v>
      </c>
      <c r="P16" s="12">
        <v>10.065268100000001</v>
      </c>
      <c r="Q16" s="12">
        <v>9.6700769599999994</v>
      </c>
      <c r="R16" s="12">
        <v>9.1963613899999999</v>
      </c>
      <c r="S16" s="12">
        <v>28.931706500000001</v>
      </c>
      <c r="T16" s="12">
        <v>12.2225079</v>
      </c>
      <c r="U16" s="12">
        <v>4.2424436999999999</v>
      </c>
      <c r="V16" s="12">
        <v>11.8336402</v>
      </c>
      <c r="W16" s="12">
        <v>41.1542143</v>
      </c>
      <c r="X16" s="12">
        <v>16.0760839</v>
      </c>
      <c r="Y16" s="12">
        <v>57.230298300000001</v>
      </c>
      <c r="Z16" s="12">
        <v>19473.936600000001</v>
      </c>
    </row>
    <row r="17" spans="1:26">
      <c r="A17" s="12" t="s">
        <v>31</v>
      </c>
      <c r="B17" s="12">
        <v>2.5704999999999999E-4</v>
      </c>
      <c r="C17" s="12">
        <v>3.6289999999999998E-4</v>
      </c>
      <c r="D17" s="12">
        <v>2.0995000000000001E-4</v>
      </c>
      <c r="E17" s="12">
        <v>1.9922000000000001E-4</v>
      </c>
      <c r="F17" s="12">
        <v>1.8661E-4</v>
      </c>
      <c r="G17" s="12">
        <v>5.9579000000000001E-4</v>
      </c>
      <c r="H17" s="12">
        <v>6.1994999999999997E-4</v>
      </c>
      <c r="I17" s="12">
        <v>3.1058000000000002E-4</v>
      </c>
      <c r="J17" s="12">
        <v>1.26307E-3</v>
      </c>
      <c r="K17" s="12">
        <v>1.2157299999999999E-3</v>
      </c>
      <c r="L17" s="12">
        <v>1.57365E-3</v>
      </c>
      <c r="M17" s="12">
        <v>2.7893800000000002E-3</v>
      </c>
      <c r="N17" s="12">
        <v>1.9597410099999999</v>
      </c>
      <c r="O17" s="12">
        <v>2.7667052399999998</v>
      </c>
      <c r="P17" s="12">
        <v>1.6006647000000001</v>
      </c>
      <c r="Q17" s="12">
        <v>1.5188636099999999</v>
      </c>
      <c r="R17" s="12">
        <v>1.42271923</v>
      </c>
      <c r="S17" s="12">
        <v>4.54224753</v>
      </c>
      <c r="T17" s="12">
        <v>4.7264462500000004</v>
      </c>
      <c r="U17" s="12">
        <v>2.3678207599999999</v>
      </c>
      <c r="V17" s="12">
        <v>9.62957514</v>
      </c>
      <c r="W17" s="12">
        <v>9.2686937799999995</v>
      </c>
      <c r="X17" s="12">
        <v>11.997395900000001</v>
      </c>
      <c r="Y17" s="12">
        <v>21.266089699999998</v>
      </c>
      <c r="Z17" s="12">
        <v>7623.9463999999998</v>
      </c>
    </row>
    <row r="18" spans="1:26">
      <c r="A18" s="12" t="s">
        <v>5</v>
      </c>
      <c r="B18" s="12">
        <v>3.7681999999999999E-4</v>
      </c>
      <c r="C18" s="12">
        <v>5.4047999999999998E-4</v>
      </c>
      <c r="D18" s="12">
        <v>1.3888E-4</v>
      </c>
      <c r="E18" s="12">
        <v>1.3032000000000001E-4</v>
      </c>
      <c r="F18" s="12">
        <v>1.1006E-4</v>
      </c>
      <c r="G18" s="12">
        <v>3.7926000000000002E-4</v>
      </c>
      <c r="H18" s="12">
        <v>9.1730000000000002E-4</v>
      </c>
      <c r="I18" s="12">
        <v>2.7872999999999998E-4</v>
      </c>
      <c r="J18" s="12">
        <v>8.3657999999999996E-4</v>
      </c>
      <c r="K18" s="12">
        <v>1.29656E-3</v>
      </c>
      <c r="L18" s="12">
        <v>1.11531E-3</v>
      </c>
      <c r="M18" s="12">
        <v>2.41187E-3</v>
      </c>
      <c r="N18" s="12">
        <v>45.131556799999998</v>
      </c>
      <c r="O18" s="12">
        <v>64.732964100000004</v>
      </c>
      <c r="P18" s="12">
        <v>16.633394899999999</v>
      </c>
      <c r="Q18" s="12">
        <v>15.607987400000001</v>
      </c>
      <c r="R18" s="12">
        <v>13.182283</v>
      </c>
      <c r="S18" s="12">
        <v>45.423665300000003</v>
      </c>
      <c r="T18" s="12">
        <v>109.864521</v>
      </c>
      <c r="U18" s="12">
        <v>33.3833299</v>
      </c>
      <c r="V18" s="12">
        <v>100.196409</v>
      </c>
      <c r="W18" s="12">
        <v>155.288186</v>
      </c>
      <c r="X18" s="12">
        <v>133.57973899999999</v>
      </c>
      <c r="Y18" s="12">
        <v>288.86792500000001</v>
      </c>
      <c r="Z18" s="12">
        <v>119769.25</v>
      </c>
    </row>
    <row r="19" spans="1:26">
      <c r="A19" s="12" t="s">
        <v>19</v>
      </c>
      <c r="B19" s="12">
        <v>1.5312999999999999E-4</v>
      </c>
      <c r="C19" s="12">
        <v>1.9064E-4</v>
      </c>
      <c r="D19" s="12">
        <v>4.2704E-4</v>
      </c>
      <c r="E19" s="12">
        <v>4.6843999999999998E-4</v>
      </c>
      <c r="F19" s="12">
        <v>3.8015E-4</v>
      </c>
      <c r="G19" s="12">
        <v>1.27563E-3</v>
      </c>
      <c r="H19" s="12">
        <v>3.4377000000000002E-4</v>
      </c>
      <c r="I19" s="12">
        <v>1.7351000000000001E-4</v>
      </c>
      <c r="J19" s="12">
        <v>6.0891000000000005E-4</v>
      </c>
      <c r="K19" s="12">
        <v>1.6193900000000001E-3</v>
      </c>
      <c r="L19" s="12">
        <v>7.8242000000000003E-4</v>
      </c>
      <c r="M19" s="12">
        <v>2.4018099999999999E-3</v>
      </c>
      <c r="N19" s="12">
        <v>0.87568643999999995</v>
      </c>
      <c r="O19" s="12">
        <v>1.0902235899999999</v>
      </c>
      <c r="P19" s="12">
        <v>2.4421214199999999</v>
      </c>
      <c r="Q19" s="12">
        <v>2.6788591500000001</v>
      </c>
      <c r="R19" s="12">
        <v>2.1739519700000001</v>
      </c>
      <c r="S19" s="12">
        <v>7.2949325399999996</v>
      </c>
      <c r="T19" s="12">
        <v>1.9659100300000001</v>
      </c>
      <c r="U19" s="12">
        <v>0.99226709000000002</v>
      </c>
      <c r="V19" s="12">
        <v>3.4821633799999998</v>
      </c>
      <c r="W19" s="12">
        <v>9.2608425699999994</v>
      </c>
      <c r="X19" s="12">
        <v>4.4744304699999997</v>
      </c>
      <c r="Y19" s="12">
        <v>13.735272999999999</v>
      </c>
      <c r="Z19" s="12">
        <v>5718.7087199999996</v>
      </c>
    </row>
    <row r="20" spans="1:26">
      <c r="A20" s="12" t="s">
        <v>34</v>
      </c>
      <c r="B20" s="12">
        <v>2.2902E-4</v>
      </c>
      <c r="C20" s="12">
        <v>2.4539000000000001E-4</v>
      </c>
      <c r="D20" s="12">
        <v>3.5104999999999999E-4</v>
      </c>
      <c r="E20" s="12">
        <v>3.5567999999999998E-4</v>
      </c>
      <c r="F20" s="12">
        <v>3.9431999999999998E-4</v>
      </c>
      <c r="G20" s="12">
        <v>1.1010499999999999E-3</v>
      </c>
      <c r="H20" s="12">
        <v>4.7440999999999998E-4</v>
      </c>
      <c r="I20" s="12">
        <v>2.0148E-4</v>
      </c>
      <c r="J20" s="12">
        <v>5.5360000000000001E-4</v>
      </c>
      <c r="K20" s="12">
        <v>1.5754600000000001E-3</v>
      </c>
      <c r="L20" s="12">
        <v>7.5507000000000005E-4</v>
      </c>
      <c r="M20" s="12">
        <v>2.3305299999999999E-3</v>
      </c>
      <c r="N20" s="12">
        <v>312.318196</v>
      </c>
      <c r="O20" s="12">
        <v>334.64898099999999</v>
      </c>
      <c r="P20" s="12">
        <v>478.72851600000001</v>
      </c>
      <c r="Q20" s="12">
        <v>485.04155100000003</v>
      </c>
      <c r="R20" s="12">
        <v>537.74854500000004</v>
      </c>
      <c r="S20" s="12">
        <v>1501.5186100000001</v>
      </c>
      <c r="T20" s="12">
        <v>646.96717699999999</v>
      </c>
      <c r="U20" s="12">
        <v>274.75555000000003</v>
      </c>
      <c r="V20" s="12">
        <v>754.94969900000001</v>
      </c>
      <c r="W20" s="12">
        <v>2148.4857900000002</v>
      </c>
      <c r="X20" s="12">
        <v>1029.70525</v>
      </c>
      <c r="Y20" s="12">
        <v>3178.1910400000002</v>
      </c>
      <c r="Z20" s="12">
        <v>1363719.82</v>
      </c>
    </row>
    <row r="21" spans="1:26">
      <c r="A21" s="12" t="s">
        <v>15</v>
      </c>
      <c r="B21" s="12">
        <v>1.6652E-4</v>
      </c>
      <c r="C21" s="12">
        <v>1.6331000000000001E-4</v>
      </c>
      <c r="D21" s="12">
        <v>3.6675E-4</v>
      </c>
      <c r="E21" s="12">
        <v>3.8999E-4</v>
      </c>
      <c r="F21" s="12">
        <v>4.6579E-4</v>
      </c>
      <c r="G21" s="12">
        <v>1.2225199999999999E-3</v>
      </c>
      <c r="H21" s="12">
        <v>3.2982999999999998E-4</v>
      </c>
      <c r="I21" s="12">
        <v>2.6214000000000001E-4</v>
      </c>
      <c r="J21" s="12">
        <v>4.1804E-4</v>
      </c>
      <c r="K21" s="12">
        <v>1.5523500000000001E-3</v>
      </c>
      <c r="L21" s="12">
        <v>6.8017999999999996E-4</v>
      </c>
      <c r="M21" s="12">
        <v>2.2325299999999999E-3</v>
      </c>
      <c r="N21" s="12">
        <v>0.27995746999999999</v>
      </c>
      <c r="O21" s="12">
        <v>0.27456093999999998</v>
      </c>
      <c r="P21" s="12">
        <v>0.61658974</v>
      </c>
      <c r="Q21" s="12">
        <v>0.65566106000000002</v>
      </c>
      <c r="R21" s="12">
        <v>0.78310882000000004</v>
      </c>
      <c r="S21" s="12">
        <v>2.0553596199999999</v>
      </c>
      <c r="T21" s="12">
        <v>0.55451841000000002</v>
      </c>
      <c r="U21" s="12">
        <v>0.44072903000000002</v>
      </c>
      <c r="V21" s="12">
        <v>0.70282268999999997</v>
      </c>
      <c r="W21" s="12">
        <v>2.60987803</v>
      </c>
      <c r="X21" s="12">
        <v>1.14355172</v>
      </c>
      <c r="Y21" s="12">
        <v>3.75342975</v>
      </c>
      <c r="Z21" s="12">
        <v>1681.24316</v>
      </c>
    </row>
    <row r="22" spans="1:26">
      <c r="A22" s="12" t="s">
        <v>41</v>
      </c>
      <c r="B22" s="12">
        <v>1.6865000000000001E-4</v>
      </c>
      <c r="C22" s="12">
        <v>1.8882999999999999E-4</v>
      </c>
      <c r="D22" s="12">
        <v>2.745E-4</v>
      </c>
      <c r="E22" s="12">
        <v>3.1723999999999999E-4</v>
      </c>
      <c r="F22" s="12">
        <v>4.0004999999999999E-4</v>
      </c>
      <c r="G22" s="12">
        <v>9.9179999999999993E-4</v>
      </c>
      <c r="H22" s="12">
        <v>3.5748000000000003E-4</v>
      </c>
      <c r="I22" s="12">
        <v>1.6322E-4</v>
      </c>
      <c r="J22" s="12">
        <v>4.0959999999999998E-4</v>
      </c>
      <c r="K22" s="12">
        <v>1.34928E-3</v>
      </c>
      <c r="L22" s="12">
        <v>5.7282000000000003E-4</v>
      </c>
      <c r="M22" s="12">
        <v>1.9220999999999999E-3</v>
      </c>
      <c r="N22" s="12">
        <v>0.17291764000000001</v>
      </c>
      <c r="O22" s="12">
        <v>0.19359908000000001</v>
      </c>
      <c r="P22" s="12">
        <v>0.28144299</v>
      </c>
      <c r="Q22" s="12">
        <v>0.32525831999999999</v>
      </c>
      <c r="R22" s="12">
        <v>0.41016370000000002</v>
      </c>
      <c r="S22" s="12">
        <v>1.0168650100000001</v>
      </c>
      <c r="T22" s="12">
        <v>0.36651673000000001</v>
      </c>
      <c r="U22" s="12">
        <v>0.16734516999999999</v>
      </c>
      <c r="V22" s="12">
        <v>0.41995818000000001</v>
      </c>
      <c r="W22" s="12">
        <v>1.3833817399999999</v>
      </c>
      <c r="X22" s="12">
        <v>0.58730335</v>
      </c>
      <c r="Y22" s="12">
        <v>1.9706850899999999</v>
      </c>
      <c r="Z22" s="12">
        <v>1025.27611</v>
      </c>
    </row>
    <row r="23" spans="1:26">
      <c r="A23" s="12" t="s">
        <v>47</v>
      </c>
      <c r="B23" s="12">
        <v>3.5901999999999999E-4</v>
      </c>
      <c r="C23" s="12">
        <v>2.9831999999999998E-4</v>
      </c>
      <c r="D23" s="12">
        <v>1.7401999999999999E-4</v>
      </c>
      <c r="E23" s="12">
        <v>2.052E-4</v>
      </c>
      <c r="F23" s="12">
        <v>2.8028999999999999E-4</v>
      </c>
      <c r="G23" s="12">
        <v>6.5950999999999998E-4</v>
      </c>
      <c r="H23" s="12">
        <v>6.5733999999999996E-4</v>
      </c>
      <c r="I23" s="12">
        <v>1.2705E-4</v>
      </c>
      <c r="J23" s="12">
        <v>4.4773000000000002E-4</v>
      </c>
      <c r="K23" s="12">
        <v>1.3168399999999999E-3</v>
      </c>
      <c r="L23" s="12">
        <v>5.7479000000000004E-4</v>
      </c>
      <c r="M23" s="12">
        <v>1.89163E-3</v>
      </c>
      <c r="N23" s="12">
        <v>84.413308400000005</v>
      </c>
      <c r="O23" s="12">
        <v>70.140214400000005</v>
      </c>
      <c r="P23" s="12">
        <v>40.915725600000002</v>
      </c>
      <c r="Q23" s="12">
        <v>48.245784200000003</v>
      </c>
      <c r="R23" s="12">
        <v>65.902385199999998</v>
      </c>
      <c r="S23" s="12">
        <v>155.063895</v>
      </c>
      <c r="T23" s="12">
        <v>154.55352300000001</v>
      </c>
      <c r="U23" s="12">
        <v>29.872701899999999</v>
      </c>
      <c r="V23" s="12">
        <v>105.27193699999999</v>
      </c>
      <c r="W23" s="12">
        <v>309.61741799999999</v>
      </c>
      <c r="X23" s="12">
        <v>135.14463900000001</v>
      </c>
      <c r="Y23" s="12">
        <v>444.76205700000003</v>
      </c>
      <c r="Z23" s="12">
        <v>235121.09599999999</v>
      </c>
    </row>
    <row r="24" spans="1:26">
      <c r="A24" s="12" t="s">
        <v>6</v>
      </c>
      <c r="B24" s="12">
        <v>1.4813000000000001E-4</v>
      </c>
      <c r="C24" s="12">
        <v>1.7564999999999999E-4</v>
      </c>
      <c r="D24" s="12">
        <v>2.6364999999999998E-4</v>
      </c>
      <c r="E24" s="12">
        <v>3.1480000000000001E-4</v>
      </c>
      <c r="F24" s="12">
        <v>4.8926000000000004E-4</v>
      </c>
      <c r="G24" s="12">
        <v>1.0677099999999999E-3</v>
      </c>
      <c r="H24" s="12">
        <v>3.2377000000000003E-4</v>
      </c>
      <c r="I24" s="12">
        <v>1.2533999999999999E-4</v>
      </c>
      <c r="J24" s="12">
        <v>3.7456000000000002E-4</v>
      </c>
      <c r="K24" s="12">
        <v>1.3914800000000001E-3</v>
      </c>
      <c r="L24" s="12">
        <v>4.9989999999999995E-4</v>
      </c>
      <c r="M24" s="12">
        <v>1.89138E-3</v>
      </c>
      <c r="N24" s="12">
        <v>0.46746768999999999</v>
      </c>
      <c r="O24" s="12">
        <v>0.55431613000000002</v>
      </c>
      <c r="P24" s="12">
        <v>0.83203108999999997</v>
      </c>
      <c r="Q24" s="12">
        <v>0.99346836000000005</v>
      </c>
      <c r="R24" s="12">
        <v>1.5440306500000001</v>
      </c>
      <c r="S24" s="12">
        <v>3.3695301</v>
      </c>
      <c r="T24" s="12">
        <v>1.02178382</v>
      </c>
      <c r="U24" s="12">
        <v>0.39556099</v>
      </c>
      <c r="V24" s="12">
        <v>1.1820615800000001</v>
      </c>
      <c r="W24" s="12">
        <v>4.39131392</v>
      </c>
      <c r="X24" s="12">
        <v>1.5776225699999999</v>
      </c>
      <c r="Y24" s="12">
        <v>5.9689364899999999</v>
      </c>
      <c r="Z24" s="12">
        <v>3155.85644</v>
      </c>
    </row>
    <row r="25" spans="1:26">
      <c r="A25" s="12" t="s">
        <v>35</v>
      </c>
      <c r="B25" s="12">
        <v>2.2227E-4</v>
      </c>
      <c r="C25" s="12">
        <v>2.3785000000000001E-4</v>
      </c>
      <c r="D25" s="12">
        <v>2.0845999999999999E-4</v>
      </c>
      <c r="E25" s="12">
        <v>2.0740999999999999E-4</v>
      </c>
      <c r="F25" s="12">
        <v>2.0143E-4</v>
      </c>
      <c r="G25" s="12">
        <v>6.1729999999999999E-4</v>
      </c>
      <c r="H25" s="12">
        <v>4.6012000000000001E-4</v>
      </c>
      <c r="I25" s="12">
        <v>1.8804999999999999E-4</v>
      </c>
      <c r="J25" s="12">
        <v>5.1033999999999997E-4</v>
      </c>
      <c r="K25" s="12">
        <v>1.0774199999999999E-3</v>
      </c>
      <c r="L25" s="12">
        <v>6.9839000000000001E-4</v>
      </c>
      <c r="M25" s="12">
        <v>1.7758100000000001E-3</v>
      </c>
      <c r="N25" s="12">
        <v>0.46986700999999997</v>
      </c>
      <c r="O25" s="12">
        <v>0.50279412000000001</v>
      </c>
      <c r="P25" s="12">
        <v>0.44066590999999999</v>
      </c>
      <c r="Q25" s="12">
        <v>0.43844812999999999</v>
      </c>
      <c r="R25" s="12">
        <v>0.42581269999999999</v>
      </c>
      <c r="S25" s="12">
        <v>1.30492674</v>
      </c>
      <c r="T25" s="12">
        <v>0.97266112999999998</v>
      </c>
      <c r="U25" s="12">
        <v>0.39751732000000001</v>
      </c>
      <c r="V25" s="12">
        <v>1.07883068</v>
      </c>
      <c r="W25" s="12">
        <v>2.2775878700000001</v>
      </c>
      <c r="X25" s="12">
        <v>1.4763479900000001</v>
      </c>
      <c r="Y25" s="12">
        <v>3.7539358699999998</v>
      </c>
      <c r="Z25" s="12">
        <v>2113.9338699999998</v>
      </c>
    </row>
    <row r="26" spans="1:26">
      <c r="A26" s="12" t="s">
        <v>21</v>
      </c>
      <c r="B26" s="12">
        <v>2.2745E-4</v>
      </c>
      <c r="C26" s="12">
        <v>2.6186999999999998E-4</v>
      </c>
      <c r="D26" s="23">
        <v>1.34E-5</v>
      </c>
      <c r="E26" s="23">
        <v>1.26E-5</v>
      </c>
      <c r="F26" s="23">
        <v>1.2300000000000001E-5</v>
      </c>
      <c r="G26" s="23">
        <v>3.8300000000000003E-5</v>
      </c>
      <c r="H26" s="12">
        <v>4.8932000000000001E-4</v>
      </c>
      <c r="I26" s="12">
        <v>6.5835000000000004E-4</v>
      </c>
      <c r="J26" s="12">
        <v>3.8465E-4</v>
      </c>
      <c r="K26" s="12">
        <v>5.2762000000000002E-4</v>
      </c>
      <c r="L26" s="12">
        <v>1.04301E-3</v>
      </c>
      <c r="M26" s="12">
        <v>1.57062E-3</v>
      </c>
      <c r="N26" s="12">
        <v>28.718084600000001</v>
      </c>
      <c r="O26" s="12">
        <v>33.062933200000003</v>
      </c>
      <c r="P26" s="12">
        <v>1.69004149</v>
      </c>
      <c r="Q26" s="12">
        <v>1.59587276</v>
      </c>
      <c r="R26" s="12">
        <v>1.54945256</v>
      </c>
      <c r="S26" s="12">
        <v>4.83536681</v>
      </c>
      <c r="T26" s="12">
        <v>61.781017800000001</v>
      </c>
      <c r="U26" s="12">
        <v>83.123195300000006</v>
      </c>
      <c r="V26" s="12">
        <v>48.565845299999999</v>
      </c>
      <c r="W26" s="12">
        <v>66.616384600000004</v>
      </c>
      <c r="X26" s="12">
        <v>131.689041</v>
      </c>
      <c r="Y26" s="12">
        <v>198.30542500000001</v>
      </c>
      <c r="Z26" s="12">
        <v>126258.932</v>
      </c>
    </row>
    <row r="27" spans="1:26">
      <c r="A27" s="12" t="s">
        <v>38</v>
      </c>
      <c r="B27" s="12">
        <v>1.5672E-4</v>
      </c>
      <c r="C27" s="12">
        <v>1.6904999999999999E-4</v>
      </c>
      <c r="D27" s="12">
        <v>1.9985000000000001E-4</v>
      </c>
      <c r="E27" s="12">
        <v>2.1195E-4</v>
      </c>
      <c r="F27" s="12">
        <v>2.4611000000000001E-4</v>
      </c>
      <c r="G27" s="12">
        <v>6.579E-4</v>
      </c>
      <c r="H27" s="12">
        <v>3.2577000000000002E-4</v>
      </c>
      <c r="I27" s="12">
        <v>1.4034E-4</v>
      </c>
      <c r="J27" s="12">
        <v>3.7277000000000002E-4</v>
      </c>
      <c r="K27" s="12">
        <v>9.8367000000000007E-4</v>
      </c>
      <c r="L27" s="12">
        <v>5.1311E-4</v>
      </c>
      <c r="M27" s="12">
        <v>1.4967800000000001E-3</v>
      </c>
      <c r="N27" s="12">
        <v>0.54817249999999995</v>
      </c>
      <c r="O27" s="12">
        <v>0.59131997999999997</v>
      </c>
      <c r="P27" s="12">
        <v>0.69904478000000003</v>
      </c>
      <c r="Q27" s="12">
        <v>0.74135757999999996</v>
      </c>
      <c r="R27" s="12">
        <v>0.86085754000000003</v>
      </c>
      <c r="S27" s="12">
        <v>2.3012598999999998</v>
      </c>
      <c r="T27" s="12">
        <v>1.13949247</v>
      </c>
      <c r="U27" s="12">
        <v>0.49090302000000002</v>
      </c>
      <c r="V27" s="12">
        <v>1.30390454</v>
      </c>
      <c r="W27" s="12">
        <v>3.4407523800000002</v>
      </c>
      <c r="X27" s="12">
        <v>1.79480756</v>
      </c>
      <c r="Y27" s="12">
        <v>5.2355599399999999</v>
      </c>
      <c r="Z27" s="12">
        <v>3497.87203</v>
      </c>
    </row>
    <row r="28" spans="1:26">
      <c r="A28" s="12" t="s">
        <v>27</v>
      </c>
      <c r="B28" s="12">
        <v>1.6935E-4</v>
      </c>
      <c r="C28" s="12">
        <v>1.719E-4</v>
      </c>
      <c r="D28" s="12">
        <v>1.9312999999999999E-4</v>
      </c>
      <c r="E28" s="12">
        <v>1.9855E-4</v>
      </c>
      <c r="F28" s="12">
        <v>2.2048E-4</v>
      </c>
      <c r="G28" s="12">
        <v>6.1216000000000005E-4</v>
      </c>
      <c r="H28" s="12">
        <v>3.4124999999999997E-4</v>
      </c>
      <c r="I28" s="12">
        <v>1.5233E-4</v>
      </c>
      <c r="J28" s="12">
        <v>3.8445999999999999E-4</v>
      </c>
      <c r="K28" s="12">
        <v>9.5341000000000002E-4</v>
      </c>
      <c r="L28" s="12">
        <v>5.3678000000000005E-4</v>
      </c>
      <c r="M28" s="12">
        <v>1.49019E-3</v>
      </c>
      <c r="N28" s="12">
        <v>10.8428433</v>
      </c>
      <c r="O28" s="12">
        <v>11.0058034</v>
      </c>
      <c r="P28" s="12">
        <v>12.364979999999999</v>
      </c>
      <c r="Q28" s="12">
        <v>12.7119202</v>
      </c>
      <c r="R28" s="12">
        <v>14.1160748</v>
      </c>
      <c r="S28" s="12">
        <v>39.192974999999997</v>
      </c>
      <c r="T28" s="12">
        <v>21.848646800000001</v>
      </c>
      <c r="U28" s="12">
        <v>9.7526896900000004</v>
      </c>
      <c r="V28" s="12">
        <v>24.614623900000002</v>
      </c>
      <c r="W28" s="12">
        <v>61.041621800000001</v>
      </c>
      <c r="X28" s="12">
        <v>34.367313600000003</v>
      </c>
      <c r="Y28" s="12">
        <v>95.408935400000004</v>
      </c>
      <c r="Z28" s="12">
        <v>64024.4925</v>
      </c>
    </row>
    <row r="29" spans="1:26">
      <c r="A29" s="12" t="s">
        <v>11</v>
      </c>
      <c r="B29" s="12">
        <v>1.3266999999999999E-4</v>
      </c>
      <c r="C29" s="12">
        <v>1.4215000000000001E-4</v>
      </c>
      <c r="D29" s="12">
        <v>1.5982E-4</v>
      </c>
      <c r="E29" s="12">
        <v>1.7050999999999999E-4</v>
      </c>
      <c r="F29" s="12">
        <v>1.9987E-4</v>
      </c>
      <c r="G29" s="12">
        <v>5.3019000000000004E-4</v>
      </c>
      <c r="H29" s="12">
        <v>2.7482E-4</v>
      </c>
      <c r="I29" s="12">
        <v>1.0598E-4</v>
      </c>
      <c r="J29" s="12">
        <v>3.1760000000000002E-4</v>
      </c>
      <c r="K29" s="12">
        <v>8.0500999999999999E-4</v>
      </c>
      <c r="L29" s="12">
        <v>4.2359E-4</v>
      </c>
      <c r="M29" s="12">
        <v>1.2286E-3</v>
      </c>
      <c r="N29" s="12">
        <v>1.31103145</v>
      </c>
      <c r="O29" s="12">
        <v>1.40466252</v>
      </c>
      <c r="P29" s="12">
        <v>1.5792932</v>
      </c>
      <c r="Q29" s="12">
        <v>1.6849495000000001</v>
      </c>
      <c r="R29" s="12">
        <v>1.97507046</v>
      </c>
      <c r="S29" s="12">
        <v>5.2393131500000001</v>
      </c>
      <c r="T29" s="12">
        <v>2.7156939699999998</v>
      </c>
      <c r="U29" s="12">
        <v>1.0473085900000001</v>
      </c>
      <c r="V29" s="12">
        <v>3.1385127599999998</v>
      </c>
      <c r="W29" s="12">
        <v>7.9550071300000003</v>
      </c>
      <c r="X29" s="12">
        <v>4.1858213500000003</v>
      </c>
      <c r="Y29" s="12">
        <v>12.1408285</v>
      </c>
      <c r="Z29" s="12">
        <v>9881.8749100000005</v>
      </c>
    </row>
    <row r="30" spans="1:26">
      <c r="A30" s="12" t="s">
        <v>45</v>
      </c>
      <c r="B30" s="12">
        <v>1.7117E-4</v>
      </c>
      <c r="C30" s="12">
        <v>1.8081999999999999E-4</v>
      </c>
      <c r="D30" s="23">
        <v>9.4300000000000002E-5</v>
      </c>
      <c r="E30" s="23">
        <v>9.9400000000000004E-5</v>
      </c>
      <c r="F30" s="23">
        <v>8.9800000000000001E-5</v>
      </c>
      <c r="G30" s="12">
        <v>2.8349000000000001E-4</v>
      </c>
      <c r="H30" s="12">
        <v>3.5199E-4</v>
      </c>
      <c r="I30" s="12">
        <v>1.6762E-4</v>
      </c>
      <c r="J30" s="12">
        <v>3.7005000000000002E-4</v>
      </c>
      <c r="K30" s="12">
        <v>6.3546999999999996E-4</v>
      </c>
      <c r="L30" s="12">
        <v>5.3768000000000002E-4</v>
      </c>
      <c r="M30" s="12">
        <v>1.17315E-3</v>
      </c>
      <c r="N30" s="12">
        <v>0.63525588</v>
      </c>
      <c r="O30" s="12">
        <v>0.67107413000000005</v>
      </c>
      <c r="P30" s="12">
        <v>0.34990499000000003</v>
      </c>
      <c r="Q30" s="12">
        <v>0.36893456000000002</v>
      </c>
      <c r="R30" s="12">
        <v>0.33326844</v>
      </c>
      <c r="S30" s="12">
        <v>1.0521079799999999</v>
      </c>
      <c r="T30" s="12">
        <v>1.3063300099999999</v>
      </c>
      <c r="U30" s="12">
        <v>0.62210471000000001</v>
      </c>
      <c r="V30" s="12">
        <v>1.3733785999999999</v>
      </c>
      <c r="W30" s="12">
        <v>2.3584379900000001</v>
      </c>
      <c r="X30" s="12">
        <v>1.99548331</v>
      </c>
      <c r="Y30" s="12">
        <v>4.3539212999999997</v>
      </c>
      <c r="Z30" s="12">
        <v>3711.3172300000001</v>
      </c>
    </row>
    <row r="31" spans="1:26">
      <c r="A31" s="12" t="s">
        <v>39</v>
      </c>
      <c r="B31" s="12">
        <v>1.1938E-4</v>
      </c>
      <c r="C31" s="12">
        <v>1.2945E-4</v>
      </c>
      <c r="D31" s="12">
        <v>1.4082999999999999E-4</v>
      </c>
      <c r="E31" s="12">
        <v>1.4069000000000001E-4</v>
      </c>
      <c r="F31" s="12">
        <v>1.4155E-4</v>
      </c>
      <c r="G31" s="12">
        <v>4.2307E-4</v>
      </c>
      <c r="H31" s="12">
        <v>2.4883000000000001E-4</v>
      </c>
      <c r="I31" s="12">
        <v>1.3903E-4</v>
      </c>
      <c r="J31" s="12">
        <v>3.0684000000000001E-4</v>
      </c>
      <c r="K31" s="12">
        <v>6.7190000000000001E-4</v>
      </c>
      <c r="L31" s="12">
        <v>4.4586000000000002E-4</v>
      </c>
      <c r="M31" s="12">
        <v>1.11776E-3</v>
      </c>
      <c r="N31" s="12">
        <v>8.1600939999999997E-2</v>
      </c>
      <c r="O31" s="12">
        <v>8.8485720000000004E-2</v>
      </c>
      <c r="P31" s="12">
        <v>9.6262109999999998E-2</v>
      </c>
      <c r="Q31" s="12">
        <v>9.6171950000000006E-2</v>
      </c>
      <c r="R31" s="12">
        <v>9.6758739999999996E-2</v>
      </c>
      <c r="S31" s="12">
        <v>0.28919278999999998</v>
      </c>
      <c r="T31" s="12">
        <v>0.17008667</v>
      </c>
      <c r="U31" s="12">
        <v>9.5032450000000004E-2</v>
      </c>
      <c r="V31" s="12">
        <v>0.20974000000000001</v>
      </c>
      <c r="W31" s="12">
        <v>0.45927945999999997</v>
      </c>
      <c r="X31" s="12">
        <v>0.30477244999999997</v>
      </c>
      <c r="Y31" s="12">
        <v>0.76405190999999995</v>
      </c>
      <c r="Z31" s="12">
        <v>683.55816900000002</v>
      </c>
    </row>
    <row r="32" spans="1:26">
      <c r="A32" s="12" t="s">
        <v>20</v>
      </c>
      <c r="B32" s="12">
        <v>1.2787000000000001E-4</v>
      </c>
      <c r="C32" s="12">
        <v>1.3957999999999999E-4</v>
      </c>
      <c r="D32" s="12">
        <v>1.2328999999999999E-4</v>
      </c>
      <c r="E32" s="12">
        <v>1.2567000000000001E-4</v>
      </c>
      <c r="F32" s="12">
        <v>1.2635000000000001E-4</v>
      </c>
      <c r="G32" s="12">
        <v>3.7532E-4</v>
      </c>
      <c r="H32" s="12">
        <v>2.6745000000000002E-4</v>
      </c>
      <c r="I32" s="12">
        <v>1.0656E-4</v>
      </c>
      <c r="J32" s="12">
        <v>3.3584000000000001E-4</v>
      </c>
      <c r="K32" s="12">
        <v>6.4276999999999997E-4</v>
      </c>
      <c r="L32" s="12">
        <v>4.4240000000000002E-4</v>
      </c>
      <c r="M32" s="12">
        <v>1.0851599999999999E-3</v>
      </c>
      <c r="N32" s="12">
        <v>0.40691093</v>
      </c>
      <c r="O32" s="12">
        <v>0.44415753000000002</v>
      </c>
      <c r="P32" s="12">
        <v>0.39234089</v>
      </c>
      <c r="Q32" s="12">
        <v>0.39989349000000002</v>
      </c>
      <c r="R32" s="12">
        <v>0.40207169999999998</v>
      </c>
      <c r="S32" s="12">
        <v>1.19430608</v>
      </c>
      <c r="T32" s="12">
        <v>0.85106846000000003</v>
      </c>
      <c r="U32" s="12">
        <v>0.33907615000000002</v>
      </c>
      <c r="V32" s="12">
        <v>1.06869547</v>
      </c>
      <c r="W32" s="12">
        <v>2.0453745400000001</v>
      </c>
      <c r="X32" s="12">
        <v>1.4077716199999999</v>
      </c>
      <c r="Y32" s="12">
        <v>3.4531461600000002</v>
      </c>
      <c r="Z32" s="12">
        <v>3182.13987</v>
      </c>
    </row>
    <row r="33" spans="1:26">
      <c r="A33" s="12" t="s">
        <v>32</v>
      </c>
      <c r="B33" s="12">
        <v>1.1323E-4</v>
      </c>
      <c r="C33" s="12">
        <v>1.2742E-4</v>
      </c>
      <c r="D33" s="12">
        <v>1.1712E-4</v>
      </c>
      <c r="E33" s="12">
        <v>1.1764000000000001E-4</v>
      </c>
      <c r="F33" s="12">
        <v>1.1678E-4</v>
      </c>
      <c r="G33" s="12">
        <v>3.5154000000000001E-4</v>
      </c>
      <c r="H33" s="12">
        <v>2.4064999999999999E-4</v>
      </c>
      <c r="I33" s="12">
        <v>1.1318E-4</v>
      </c>
      <c r="J33" s="12">
        <v>3.4845999999999998E-4</v>
      </c>
      <c r="K33" s="12">
        <v>5.9219000000000003E-4</v>
      </c>
      <c r="L33" s="12">
        <v>4.6163999999999998E-4</v>
      </c>
      <c r="M33" s="12">
        <v>1.05383E-3</v>
      </c>
      <c r="N33" s="12">
        <v>0.41784211999999998</v>
      </c>
      <c r="O33" s="12">
        <v>0.47022607999999999</v>
      </c>
      <c r="P33" s="12">
        <v>0.43221922000000002</v>
      </c>
      <c r="Q33" s="12">
        <v>0.43410994000000003</v>
      </c>
      <c r="R33" s="12">
        <v>0.4309653</v>
      </c>
      <c r="S33" s="12">
        <v>1.29729446</v>
      </c>
      <c r="T33" s="12">
        <v>0.88806819999999997</v>
      </c>
      <c r="U33" s="12">
        <v>0.41766794000000002</v>
      </c>
      <c r="V33" s="12">
        <v>1.2859416800000001</v>
      </c>
      <c r="W33" s="12">
        <v>2.18536266</v>
      </c>
      <c r="X33" s="12">
        <v>1.7036096199999999</v>
      </c>
      <c r="Y33" s="12">
        <v>3.8889722899999999</v>
      </c>
      <c r="Z33" s="12">
        <v>3690.3075800000001</v>
      </c>
    </row>
    <row r="34" spans="1:26">
      <c r="A34" s="12" t="s">
        <v>14</v>
      </c>
      <c r="B34" s="12">
        <v>1.1352E-4</v>
      </c>
      <c r="C34" s="12">
        <v>1.2375999999999999E-4</v>
      </c>
      <c r="D34" s="12">
        <v>1.3101000000000001E-4</v>
      </c>
      <c r="E34" s="12">
        <v>1.3214999999999999E-4</v>
      </c>
      <c r="F34" s="12">
        <v>1.3306E-4</v>
      </c>
      <c r="G34" s="12">
        <v>3.9622000000000002E-4</v>
      </c>
      <c r="H34" s="12">
        <v>2.3727000000000001E-4</v>
      </c>
      <c r="I34" s="12">
        <v>1.225E-4</v>
      </c>
      <c r="J34" s="12">
        <v>2.7831999999999998E-4</v>
      </c>
      <c r="K34" s="12">
        <v>6.3349000000000001E-4</v>
      </c>
      <c r="L34" s="12">
        <v>4.0081999999999997E-4</v>
      </c>
      <c r="M34" s="12">
        <v>1.0343100000000001E-3</v>
      </c>
      <c r="N34" s="12">
        <v>0.23803638999999999</v>
      </c>
      <c r="O34" s="12">
        <v>0.25950445</v>
      </c>
      <c r="P34" s="12">
        <v>0.27472638999999999</v>
      </c>
      <c r="Q34" s="12">
        <v>0.27710708000000001</v>
      </c>
      <c r="R34" s="12">
        <v>0.27900469</v>
      </c>
      <c r="S34" s="12">
        <v>0.83083817000000004</v>
      </c>
      <c r="T34" s="12">
        <v>0.49754082999999999</v>
      </c>
      <c r="U34" s="12">
        <v>0.25686320000000001</v>
      </c>
      <c r="V34" s="12">
        <v>0.58360966000000003</v>
      </c>
      <c r="W34" s="12">
        <v>1.328379</v>
      </c>
      <c r="X34" s="12">
        <v>0.84047285999999999</v>
      </c>
      <c r="Y34" s="12">
        <v>2.1688518600000002</v>
      </c>
      <c r="Z34" s="12">
        <v>2096.90969</v>
      </c>
    </row>
    <row r="35" spans="1:26">
      <c r="A35" s="12" t="s">
        <v>9</v>
      </c>
      <c r="B35" s="23">
        <v>7.9800000000000002E-5</v>
      </c>
      <c r="C35" s="23">
        <v>8.7200000000000005E-5</v>
      </c>
      <c r="D35" s="12">
        <v>1.4707000000000001E-4</v>
      </c>
      <c r="E35" s="12">
        <v>1.6224999999999999E-4</v>
      </c>
      <c r="F35" s="12">
        <v>2.4771E-4</v>
      </c>
      <c r="G35" s="12">
        <v>5.5703000000000003E-4</v>
      </c>
      <c r="H35" s="12">
        <v>1.6704999999999999E-4</v>
      </c>
      <c r="I35" s="23">
        <v>5.02E-5</v>
      </c>
      <c r="J35" s="12">
        <v>1.5825999999999999E-4</v>
      </c>
      <c r="K35" s="12">
        <v>7.2407000000000005E-4</v>
      </c>
      <c r="L35" s="12">
        <v>2.0844E-4</v>
      </c>
      <c r="M35" s="12">
        <v>9.3251E-4</v>
      </c>
      <c r="N35" s="12">
        <v>1.3126422900000001</v>
      </c>
      <c r="O35" s="12">
        <v>1.43450185</v>
      </c>
      <c r="P35" s="12">
        <v>2.4185885900000001</v>
      </c>
      <c r="Q35" s="12">
        <v>2.66818249</v>
      </c>
      <c r="R35" s="12">
        <v>4.0736902700000002</v>
      </c>
      <c r="S35" s="12">
        <v>9.1604613500000003</v>
      </c>
      <c r="T35" s="12">
        <v>2.7471441400000001</v>
      </c>
      <c r="U35" s="12">
        <v>0.82527896999999995</v>
      </c>
      <c r="V35" s="12">
        <v>2.60257089</v>
      </c>
      <c r="W35" s="12">
        <v>11.907605500000001</v>
      </c>
      <c r="X35" s="12">
        <v>3.4278498599999998</v>
      </c>
      <c r="Y35" s="12">
        <v>15.3354553</v>
      </c>
      <c r="Z35" s="12">
        <v>16445.2726</v>
      </c>
    </row>
    <row r="36" spans="1:26">
      <c r="A36" s="12" t="s">
        <v>22</v>
      </c>
      <c r="B36" s="12">
        <v>1.104E-4</v>
      </c>
      <c r="C36" s="12">
        <v>1.1356E-4</v>
      </c>
      <c r="D36" s="23">
        <v>8.4099999999999998E-5</v>
      </c>
      <c r="E36" s="23">
        <v>9.8900000000000005E-5</v>
      </c>
      <c r="F36" s="12">
        <v>1.3569E-4</v>
      </c>
      <c r="G36" s="12">
        <v>3.1869E-4</v>
      </c>
      <c r="H36" s="12">
        <v>2.2395E-4</v>
      </c>
      <c r="I36" s="23">
        <v>7.4900000000000005E-5</v>
      </c>
      <c r="J36" s="12">
        <v>2.3739E-4</v>
      </c>
      <c r="K36" s="12">
        <v>5.4264000000000005E-4</v>
      </c>
      <c r="L36" s="12">
        <v>3.1229000000000001E-4</v>
      </c>
      <c r="M36" s="12">
        <v>8.5494E-4</v>
      </c>
      <c r="N36" s="12">
        <v>1.4042743799999999</v>
      </c>
      <c r="O36" s="12">
        <v>1.4445168500000001</v>
      </c>
      <c r="P36" s="12">
        <v>1.07020669</v>
      </c>
      <c r="Q36" s="12">
        <v>1.25760407</v>
      </c>
      <c r="R36" s="12">
        <v>1.7260577399999999</v>
      </c>
      <c r="S36" s="12">
        <v>4.0538685000000001</v>
      </c>
      <c r="T36" s="12">
        <v>2.8487912199999998</v>
      </c>
      <c r="U36" s="12">
        <v>0.95281150999999997</v>
      </c>
      <c r="V36" s="12">
        <v>3.0197192500000001</v>
      </c>
      <c r="W36" s="12">
        <v>6.9026597299999999</v>
      </c>
      <c r="X36" s="12">
        <v>3.9725307500000002</v>
      </c>
      <c r="Y36" s="12">
        <v>10.8751905</v>
      </c>
      <c r="Z36" s="12">
        <v>12720.448</v>
      </c>
    </row>
    <row r="37" spans="1:26">
      <c r="A37" s="12" t="s">
        <v>16</v>
      </c>
      <c r="B37" s="12">
        <v>3.2505000000000001E-4</v>
      </c>
      <c r="C37" s="12">
        <v>2.0573999999999999E-4</v>
      </c>
      <c r="D37" s="23">
        <v>1.2999999999999999E-5</v>
      </c>
      <c r="E37" s="23">
        <v>1.3900000000000001E-5</v>
      </c>
      <c r="F37" s="23">
        <v>1.7600000000000001E-5</v>
      </c>
      <c r="G37" s="23">
        <v>4.4400000000000002E-5</v>
      </c>
      <c r="H37" s="12">
        <v>5.3078999999999995E-4</v>
      </c>
      <c r="I37" s="23">
        <v>3.8099999999999998E-5</v>
      </c>
      <c r="J37" s="12">
        <v>2.1499E-4</v>
      </c>
      <c r="K37" s="12">
        <v>5.7516999999999996E-4</v>
      </c>
      <c r="L37" s="12">
        <v>2.5306999999999999E-4</v>
      </c>
      <c r="M37" s="12">
        <v>8.2824000000000005E-4</v>
      </c>
      <c r="N37" s="12">
        <v>182.27167900000001</v>
      </c>
      <c r="O37" s="12">
        <v>115.366567</v>
      </c>
      <c r="P37" s="12">
        <v>7.2623675399999996</v>
      </c>
      <c r="Q37" s="12">
        <v>7.7783693999999999</v>
      </c>
      <c r="R37" s="12">
        <v>9.84563451</v>
      </c>
      <c r="S37" s="12">
        <v>24.886371499999999</v>
      </c>
      <c r="T37" s="12">
        <v>297.63824599999998</v>
      </c>
      <c r="U37" s="12">
        <v>21.355833400000002</v>
      </c>
      <c r="V37" s="12">
        <v>120.552471</v>
      </c>
      <c r="W37" s="12">
        <v>322.52461799999998</v>
      </c>
      <c r="X37" s="12">
        <v>141.90830500000001</v>
      </c>
      <c r="Y37" s="12">
        <v>464.43292200000002</v>
      </c>
      <c r="Z37" s="12">
        <v>560743.86300000001</v>
      </c>
    </row>
    <row r="38" spans="1:26">
      <c r="A38" s="12" t="s">
        <v>8</v>
      </c>
      <c r="B38" s="23">
        <v>7.1600000000000006E-5</v>
      </c>
      <c r="C38" s="23">
        <v>8.9300000000000002E-5</v>
      </c>
      <c r="D38" s="23">
        <v>9.8499999999999995E-5</v>
      </c>
      <c r="E38" s="12">
        <v>1.0857E-4</v>
      </c>
      <c r="F38" s="12">
        <v>1.1535999999999999E-4</v>
      </c>
      <c r="G38" s="12">
        <v>3.2238999999999998E-4</v>
      </c>
      <c r="H38" s="12">
        <v>1.6089000000000001E-4</v>
      </c>
      <c r="I38" s="23">
        <v>6.5400000000000004E-5</v>
      </c>
      <c r="J38" s="12">
        <v>1.7681000000000001E-4</v>
      </c>
      <c r="K38" s="12">
        <v>4.8327999999999999E-4</v>
      </c>
      <c r="L38" s="12">
        <v>2.4216999999999999E-4</v>
      </c>
      <c r="M38" s="12">
        <v>7.2544999999999999E-4</v>
      </c>
      <c r="N38" s="12">
        <v>0.32765499999999997</v>
      </c>
      <c r="O38" s="12">
        <v>0.40829610999999999</v>
      </c>
      <c r="P38" s="12">
        <v>0.45038244</v>
      </c>
      <c r="Q38" s="12">
        <v>0.49660323000000001</v>
      </c>
      <c r="R38" s="12">
        <v>0.52766557999999997</v>
      </c>
      <c r="S38" s="12">
        <v>1.4746512599999999</v>
      </c>
      <c r="T38" s="12">
        <v>0.73595111999999996</v>
      </c>
      <c r="U38" s="12">
        <v>0.29898787999999998</v>
      </c>
      <c r="V38" s="12">
        <v>0.80876555999999999</v>
      </c>
      <c r="W38" s="12">
        <v>2.2106023800000001</v>
      </c>
      <c r="X38" s="12">
        <v>1.10775343</v>
      </c>
      <c r="Y38" s="12">
        <v>3.3183558099999999</v>
      </c>
      <c r="Z38" s="12">
        <v>4574.1875799999998</v>
      </c>
    </row>
    <row r="39" spans="1:26">
      <c r="A39" s="12" t="s">
        <v>26</v>
      </c>
      <c r="B39" s="23">
        <v>9.9199999999999999E-5</v>
      </c>
      <c r="C39" s="12">
        <v>1.0098E-4</v>
      </c>
      <c r="D39" s="23">
        <v>2.4499999999999999E-5</v>
      </c>
      <c r="E39" s="23">
        <v>1.8E-5</v>
      </c>
      <c r="F39" s="23">
        <v>1.2E-5</v>
      </c>
      <c r="G39" s="23">
        <v>5.4500000000000003E-5</v>
      </c>
      <c r="H39" s="12">
        <v>2.0023E-4</v>
      </c>
      <c r="I39" s="23">
        <v>3.8600000000000003E-5</v>
      </c>
      <c r="J39" s="12">
        <v>3.7219999999999999E-4</v>
      </c>
      <c r="K39" s="12">
        <v>2.5470000000000001E-4</v>
      </c>
      <c r="L39" s="12">
        <v>4.1077000000000003E-4</v>
      </c>
      <c r="M39" s="12">
        <v>6.6547000000000004E-4</v>
      </c>
      <c r="N39" s="12">
        <v>52.532699200000003</v>
      </c>
      <c r="O39" s="12">
        <v>53.450478500000003</v>
      </c>
      <c r="P39" s="12">
        <v>12.955117599999999</v>
      </c>
      <c r="Q39" s="12">
        <v>9.5492991499999995</v>
      </c>
      <c r="R39" s="12">
        <v>6.32812967</v>
      </c>
      <c r="S39" s="12">
        <v>28.832546399999998</v>
      </c>
      <c r="T39" s="12">
        <v>105.983178</v>
      </c>
      <c r="U39" s="12">
        <v>20.4145559</v>
      </c>
      <c r="V39" s="12">
        <v>197.012372</v>
      </c>
      <c r="W39" s="12">
        <v>134.81572399999999</v>
      </c>
      <c r="X39" s="12">
        <v>217.426928</v>
      </c>
      <c r="Y39" s="12">
        <v>352.24265200000002</v>
      </c>
      <c r="Z39" s="12">
        <v>529314.81000000006</v>
      </c>
    </row>
    <row r="40" spans="1:26">
      <c r="A40" s="12" t="s">
        <v>28</v>
      </c>
      <c r="B40" s="23">
        <v>7.5300000000000001E-5</v>
      </c>
      <c r="C40" s="23">
        <v>7.9099999999999998E-5</v>
      </c>
      <c r="D40" s="23">
        <v>5.8900000000000002E-5</v>
      </c>
      <c r="E40" s="23">
        <v>5.9599999999999999E-5</v>
      </c>
      <c r="F40" s="23">
        <v>5.9799999999999997E-5</v>
      </c>
      <c r="G40" s="12">
        <v>1.7825999999999999E-4</v>
      </c>
      <c r="H40" s="12">
        <v>1.5436000000000001E-4</v>
      </c>
      <c r="I40" s="23">
        <v>8.14E-5</v>
      </c>
      <c r="J40" s="12">
        <v>2.1903999999999999E-4</v>
      </c>
      <c r="K40" s="12">
        <v>3.3262E-4</v>
      </c>
      <c r="L40" s="12">
        <v>3.0045000000000001E-4</v>
      </c>
      <c r="M40" s="12">
        <v>6.3307000000000001E-4</v>
      </c>
      <c r="N40" s="12">
        <v>0.50955892999999997</v>
      </c>
      <c r="O40" s="12">
        <v>0.53553459000000003</v>
      </c>
      <c r="P40" s="12">
        <v>0.39853923000000002</v>
      </c>
      <c r="Q40" s="12">
        <v>0.40345492999999999</v>
      </c>
      <c r="R40" s="12">
        <v>0.40486415999999997</v>
      </c>
      <c r="S40" s="12">
        <v>1.20685832</v>
      </c>
      <c r="T40" s="12">
        <v>1.04509352</v>
      </c>
      <c r="U40" s="12">
        <v>0.55122013000000003</v>
      </c>
      <c r="V40" s="12">
        <v>1.4829486999999999</v>
      </c>
      <c r="W40" s="12">
        <v>2.2519518399999998</v>
      </c>
      <c r="X40" s="12">
        <v>2.0341688200000001</v>
      </c>
      <c r="Y40" s="12">
        <v>4.2861206599999999</v>
      </c>
      <c r="Z40" s="12">
        <v>6770.3320100000001</v>
      </c>
    </row>
    <row r="41" spans="1:26">
      <c r="A41" s="12" t="s">
        <v>2</v>
      </c>
      <c r="B41" s="23">
        <v>6.3800000000000006E-5</v>
      </c>
      <c r="C41" s="23">
        <v>7.2899999999999997E-5</v>
      </c>
      <c r="D41" s="23">
        <v>5.7500000000000002E-5</v>
      </c>
      <c r="E41" s="23">
        <v>5.6400000000000002E-5</v>
      </c>
      <c r="F41" s="23">
        <v>5.4299999999999998E-5</v>
      </c>
      <c r="G41" s="12">
        <v>1.6824E-4</v>
      </c>
      <c r="H41" s="12">
        <v>1.3674E-4</v>
      </c>
      <c r="I41" s="23">
        <v>9.4300000000000002E-5</v>
      </c>
      <c r="J41" s="12">
        <v>2.0550000000000001E-4</v>
      </c>
      <c r="K41" s="12">
        <v>3.0498E-4</v>
      </c>
      <c r="L41" s="12">
        <v>2.9983000000000001E-4</v>
      </c>
      <c r="M41" s="12">
        <v>6.0481E-4</v>
      </c>
      <c r="N41" s="12">
        <v>0.12219273</v>
      </c>
      <c r="O41" s="12">
        <v>0.13963105000000001</v>
      </c>
      <c r="P41" s="12">
        <v>0.11005238000000001</v>
      </c>
      <c r="Q41" s="12">
        <v>0.10808768000000001</v>
      </c>
      <c r="R41" s="12">
        <v>0.10401281</v>
      </c>
      <c r="S41" s="12">
        <v>0.32215285999999999</v>
      </c>
      <c r="T41" s="12">
        <v>0.26182378000000001</v>
      </c>
      <c r="U41" s="12">
        <v>0.18062442000000001</v>
      </c>
      <c r="V41" s="12">
        <v>0.39348632</v>
      </c>
      <c r="W41" s="12">
        <v>0.58397664000000005</v>
      </c>
      <c r="X41" s="12">
        <v>0.57411073999999995</v>
      </c>
      <c r="Y41" s="12">
        <v>1.15808738</v>
      </c>
      <c r="Z41" s="12">
        <v>1914.80015</v>
      </c>
    </row>
    <row r="42" spans="1:26">
      <c r="A42" s="12" t="s">
        <v>46</v>
      </c>
      <c r="B42" s="23">
        <v>6.6400000000000001E-5</v>
      </c>
      <c r="C42" s="23">
        <v>6.6299999999999999E-5</v>
      </c>
      <c r="D42" s="23">
        <v>6.3399999999999996E-5</v>
      </c>
      <c r="E42" s="23">
        <v>6.3800000000000006E-5</v>
      </c>
      <c r="F42" s="23">
        <v>6.4700000000000001E-5</v>
      </c>
      <c r="G42" s="12">
        <v>1.9191999999999999E-4</v>
      </c>
      <c r="H42" s="12">
        <v>1.327E-4</v>
      </c>
      <c r="I42" s="23">
        <v>4.8999999999999998E-5</v>
      </c>
      <c r="J42" s="12">
        <v>1.2724000000000001E-4</v>
      </c>
      <c r="K42" s="12">
        <v>3.2462000000000002E-4</v>
      </c>
      <c r="L42" s="12">
        <v>1.7626999999999999E-4</v>
      </c>
      <c r="M42" s="12">
        <v>5.0089000000000004E-4</v>
      </c>
      <c r="N42" s="12">
        <v>1.73723217</v>
      </c>
      <c r="O42" s="12">
        <v>1.7354036399999999</v>
      </c>
      <c r="P42" s="12">
        <v>1.65957343</v>
      </c>
      <c r="Q42" s="12">
        <v>1.67038598</v>
      </c>
      <c r="R42" s="12">
        <v>1.6922004900000001</v>
      </c>
      <c r="S42" s="12">
        <v>5.0221599100000001</v>
      </c>
      <c r="T42" s="12">
        <v>3.4726358099999999</v>
      </c>
      <c r="U42" s="12">
        <v>1.28317002</v>
      </c>
      <c r="V42" s="12">
        <v>3.32961186</v>
      </c>
      <c r="W42" s="12">
        <v>8.49479571</v>
      </c>
      <c r="X42" s="12">
        <v>4.61278188</v>
      </c>
      <c r="Y42" s="12">
        <v>13.107577600000001</v>
      </c>
      <c r="Z42" s="12">
        <v>26168.4571</v>
      </c>
    </row>
    <row r="43" spans="1:26">
      <c r="A43" s="12" t="s">
        <v>18</v>
      </c>
      <c r="B43" s="23">
        <v>5.24E-5</v>
      </c>
      <c r="C43" s="23">
        <v>5.5000000000000002E-5</v>
      </c>
      <c r="D43" s="23">
        <v>6.6799999999999997E-5</v>
      </c>
      <c r="E43" s="23">
        <v>6.8999999999999997E-5</v>
      </c>
      <c r="F43" s="23">
        <v>8.9900000000000003E-5</v>
      </c>
      <c r="G43" s="12">
        <v>2.2572E-4</v>
      </c>
      <c r="H43" s="12">
        <v>1.0739999999999999E-4</v>
      </c>
      <c r="I43" s="23">
        <v>4.1399999999999997E-5</v>
      </c>
      <c r="J43" s="12">
        <v>1.2521E-4</v>
      </c>
      <c r="K43" s="12">
        <v>3.3311000000000001E-4</v>
      </c>
      <c r="L43" s="12">
        <v>1.6665000000000001E-4</v>
      </c>
      <c r="M43" s="12">
        <v>4.9976000000000003E-4</v>
      </c>
      <c r="N43" s="12">
        <v>0.63056822999999995</v>
      </c>
      <c r="O43" s="12">
        <v>0.66287160000000001</v>
      </c>
      <c r="P43" s="12">
        <v>0.80397819999999998</v>
      </c>
      <c r="Q43" s="12">
        <v>0.83148825000000004</v>
      </c>
      <c r="R43" s="12">
        <v>1.0830057399999999</v>
      </c>
      <c r="S43" s="12">
        <v>2.71847219</v>
      </c>
      <c r="T43" s="12">
        <v>1.2934398300000001</v>
      </c>
      <c r="U43" s="12">
        <v>0.49914562000000001</v>
      </c>
      <c r="V43" s="12">
        <v>1.5079308199999999</v>
      </c>
      <c r="W43" s="12">
        <v>4.0119120199999996</v>
      </c>
      <c r="X43" s="12">
        <v>2.0070764400000001</v>
      </c>
      <c r="Y43" s="12">
        <v>6.0189884600000001</v>
      </c>
      <c r="Z43" s="12">
        <v>12043.686400000001</v>
      </c>
    </row>
    <row r="44" spans="1:26">
      <c r="A44" s="12" t="s">
        <v>29</v>
      </c>
      <c r="B44" s="23">
        <v>3.4499999999999998E-5</v>
      </c>
      <c r="C44" s="23">
        <v>3.8899999999999997E-5</v>
      </c>
      <c r="D44" s="23">
        <v>7.5199999999999998E-5</v>
      </c>
      <c r="E44" s="23">
        <v>6.4599999999999998E-5</v>
      </c>
      <c r="F44" s="23">
        <v>4.4299999999999999E-5</v>
      </c>
      <c r="G44" s="12">
        <v>1.8415E-4</v>
      </c>
      <c r="H44" s="23">
        <v>7.3399999999999995E-5</v>
      </c>
      <c r="I44" s="23">
        <v>2.9499999999999999E-5</v>
      </c>
      <c r="J44" s="23">
        <v>9.1199999999999994E-5</v>
      </c>
      <c r="K44" s="12">
        <v>2.5756999999999999E-4</v>
      </c>
      <c r="L44" s="12">
        <v>1.2071E-4</v>
      </c>
      <c r="M44" s="12">
        <v>3.7827999999999999E-4</v>
      </c>
      <c r="N44" s="12">
        <v>0.15003351000000001</v>
      </c>
      <c r="O44" s="12">
        <v>0.16886269000000001</v>
      </c>
      <c r="P44" s="12">
        <v>0.32668765</v>
      </c>
      <c r="Q44" s="12">
        <v>0.28075180999999999</v>
      </c>
      <c r="R44" s="12">
        <v>0.19243046999999999</v>
      </c>
      <c r="S44" s="12">
        <v>0.79986992000000001</v>
      </c>
      <c r="T44" s="12">
        <v>0.31889620000000002</v>
      </c>
      <c r="U44" s="12">
        <v>0.12815647999999999</v>
      </c>
      <c r="V44" s="12">
        <v>0.39617385999999999</v>
      </c>
      <c r="W44" s="12">
        <v>1.1187661200000001</v>
      </c>
      <c r="X44" s="12">
        <v>0.52433034000000001</v>
      </c>
      <c r="Y44" s="12">
        <v>1.64309646</v>
      </c>
      <c r="Z44" s="12">
        <v>4343.5740299999998</v>
      </c>
    </row>
    <row r="45" spans="1:26">
      <c r="A45" s="12" t="s">
        <v>42</v>
      </c>
      <c r="B45" s="23">
        <v>2.5000000000000001E-5</v>
      </c>
      <c r="C45" s="23">
        <v>2.76E-5</v>
      </c>
      <c r="D45" s="23">
        <v>4.88E-5</v>
      </c>
      <c r="E45" s="23">
        <v>4.8300000000000002E-5</v>
      </c>
      <c r="F45" s="23">
        <v>4.8199999999999999E-5</v>
      </c>
      <c r="G45" s="12">
        <v>1.4537999999999999E-4</v>
      </c>
      <c r="H45" s="23">
        <v>5.2599999999999998E-5</v>
      </c>
      <c r="I45" s="23">
        <v>2.5999999999999998E-5</v>
      </c>
      <c r="J45" s="23">
        <v>6.3200000000000005E-5</v>
      </c>
      <c r="K45" s="12">
        <v>1.9796000000000001E-4</v>
      </c>
      <c r="L45" s="23">
        <v>8.9300000000000002E-5</v>
      </c>
      <c r="M45" s="12">
        <v>2.8720999999999998E-4</v>
      </c>
      <c r="N45" s="12">
        <v>2.7433904500000001</v>
      </c>
      <c r="O45" s="12">
        <v>3.0254163900000002</v>
      </c>
      <c r="P45" s="12">
        <v>5.3573883200000001</v>
      </c>
      <c r="Q45" s="12">
        <v>5.3021022699999998</v>
      </c>
      <c r="R45" s="12">
        <v>5.2896374599999998</v>
      </c>
      <c r="S45" s="12">
        <v>15.949128</v>
      </c>
      <c r="T45" s="12">
        <v>5.7688068399999999</v>
      </c>
      <c r="U45" s="12">
        <v>2.8561204500000001</v>
      </c>
      <c r="V45" s="12">
        <v>6.9354762799999996</v>
      </c>
      <c r="W45" s="12">
        <v>21.717934899999999</v>
      </c>
      <c r="X45" s="12">
        <v>9.7915967199999994</v>
      </c>
      <c r="Y45" s="12">
        <v>31.509531599999999</v>
      </c>
      <c r="Z45" s="12">
        <v>109708.849</v>
      </c>
    </row>
    <row r="46" spans="1:26">
      <c r="A46" s="12" t="s">
        <v>25</v>
      </c>
      <c r="B46" s="23">
        <v>2.4199999999999999E-5</v>
      </c>
      <c r="C46" s="23">
        <v>2.83E-5</v>
      </c>
      <c r="D46" s="23">
        <v>2.9799999999999999E-5</v>
      </c>
      <c r="E46" s="23">
        <v>2.4199999999999999E-5</v>
      </c>
      <c r="F46" s="23">
        <v>1.9599999999999999E-5</v>
      </c>
      <c r="G46" s="23">
        <v>7.3700000000000002E-5</v>
      </c>
      <c r="H46" s="23">
        <v>5.2500000000000002E-5</v>
      </c>
      <c r="I46" s="23">
        <v>2.16E-5</v>
      </c>
      <c r="J46" s="23">
        <v>6.7399999999999998E-5</v>
      </c>
      <c r="K46" s="12">
        <v>1.2611999999999999E-4</v>
      </c>
      <c r="L46" s="23">
        <v>8.8999999999999995E-5</v>
      </c>
      <c r="M46" s="12">
        <v>2.1511999999999999E-4</v>
      </c>
      <c r="N46" s="12">
        <v>0.5668301</v>
      </c>
      <c r="O46" s="12">
        <v>0.66427517999999997</v>
      </c>
      <c r="P46" s="12">
        <v>0.69933036000000004</v>
      </c>
      <c r="Q46" s="12">
        <v>0.56813820999999998</v>
      </c>
      <c r="R46" s="12">
        <v>0.4610959</v>
      </c>
      <c r="S46" s="12">
        <v>1.72856447</v>
      </c>
      <c r="T46" s="12">
        <v>1.2311052899999999</v>
      </c>
      <c r="U46" s="12">
        <v>0.50646977000000004</v>
      </c>
      <c r="V46" s="12">
        <v>1.5819344500000001</v>
      </c>
      <c r="W46" s="12">
        <v>2.9596697600000001</v>
      </c>
      <c r="X46" s="12">
        <v>2.0884042300000001</v>
      </c>
      <c r="Y46" s="12">
        <v>5.0480739799999998</v>
      </c>
      <c r="Z46" s="12">
        <v>23466.490099999999</v>
      </c>
    </row>
    <row r="47" spans="1:26">
      <c r="A47" s="12" t="s">
        <v>17</v>
      </c>
      <c r="B47" s="23">
        <v>1.5500000000000001E-5</v>
      </c>
      <c r="C47" s="23">
        <v>1.7200000000000001E-5</v>
      </c>
      <c r="D47" s="23">
        <v>2.1100000000000001E-5</v>
      </c>
      <c r="E47" s="23">
        <v>2.0000000000000002E-5</v>
      </c>
      <c r="F47" s="23">
        <v>1.8899999999999999E-5</v>
      </c>
      <c r="G47" s="23">
        <v>5.9899999999999999E-5</v>
      </c>
      <c r="H47" s="23">
        <v>3.26E-5</v>
      </c>
      <c r="I47" s="23">
        <v>1.4100000000000001E-5</v>
      </c>
      <c r="J47" s="23">
        <v>4.18E-5</v>
      </c>
      <c r="K47" s="23">
        <v>9.2499999999999999E-5</v>
      </c>
      <c r="L47" s="23">
        <v>5.5899999999999997E-5</v>
      </c>
      <c r="M47" s="12">
        <v>1.4846E-4</v>
      </c>
      <c r="N47" s="12">
        <v>0.34530475999999999</v>
      </c>
      <c r="O47" s="12">
        <v>0.38375134</v>
      </c>
      <c r="P47" s="12">
        <v>0.47046191999999998</v>
      </c>
      <c r="Q47" s="12">
        <v>0.44646806999999999</v>
      </c>
      <c r="R47" s="12">
        <v>0.42169997999999997</v>
      </c>
      <c r="S47" s="12">
        <v>1.33862996</v>
      </c>
      <c r="T47" s="12">
        <v>0.72905609999999998</v>
      </c>
      <c r="U47" s="12">
        <v>0.31537823999999998</v>
      </c>
      <c r="V47" s="12">
        <v>0.93420932999999995</v>
      </c>
      <c r="W47" s="12">
        <v>2.0676860600000002</v>
      </c>
      <c r="X47" s="12">
        <v>1.2495875700000001</v>
      </c>
      <c r="Y47" s="12">
        <v>3.3172736299999999</v>
      </c>
      <c r="Z47" s="12">
        <v>22345.130499999999</v>
      </c>
    </row>
  </sheetData>
  <sortState xmlns:xlrd2="http://schemas.microsoft.com/office/spreadsheetml/2017/richdata2" ref="A1:Z47">
    <sortCondition descending="1" ref="M2:M4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E980-E807-6C46-B241-45CF4B92BC3A}">
  <dimension ref="A1:AW21"/>
  <sheetViews>
    <sheetView workbookViewId="0">
      <selection activeCell="J7" sqref="J7"/>
    </sheetView>
  </sheetViews>
  <sheetFormatPr baseColWidth="10" defaultRowHeight="16"/>
  <cols>
    <col min="2" max="2" width="16.6640625" customWidth="1"/>
    <col min="3" max="3" width="24.5" customWidth="1"/>
    <col min="4" max="5" width="23.33203125" customWidth="1"/>
    <col min="10" max="10" width="42" style="19" customWidth="1"/>
    <col min="11" max="36" width="18.83203125" customWidth="1"/>
    <col min="47" max="47" width="25.1640625" customWidth="1"/>
  </cols>
  <sheetData>
    <row r="1" spans="1:49"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t="s">
        <v>48</v>
      </c>
      <c r="AL1" t="s">
        <v>50</v>
      </c>
      <c r="AM1" t="s">
        <v>49</v>
      </c>
      <c r="AN1" t="s">
        <v>51</v>
      </c>
      <c r="AO1" t="s">
        <v>103</v>
      </c>
      <c r="AP1" t="s">
        <v>104</v>
      </c>
      <c r="AQ1" t="s">
        <v>105</v>
      </c>
      <c r="AR1" t="s">
        <v>106</v>
      </c>
      <c r="AS1" t="s">
        <v>354</v>
      </c>
      <c r="AT1" t="s">
        <v>355</v>
      </c>
      <c r="AU1" s="22" t="s">
        <v>356</v>
      </c>
      <c r="AV1" s="22" t="s">
        <v>357</v>
      </c>
      <c r="AW1" t="s">
        <v>110</v>
      </c>
    </row>
    <row r="2" spans="1:49" ht="17">
      <c r="A2" t="s">
        <v>81</v>
      </c>
      <c r="B2" t="s">
        <v>285</v>
      </c>
      <c r="C2" t="s">
        <v>288</v>
      </c>
      <c r="D2" t="s">
        <v>289</v>
      </c>
      <c r="F2" s="5">
        <v>50</v>
      </c>
      <c r="G2" s="5">
        <v>50</v>
      </c>
      <c r="H2" s="5">
        <v>3</v>
      </c>
      <c r="I2" s="12" t="s">
        <v>152</v>
      </c>
      <c r="J2" s="18" t="s">
        <v>153</v>
      </c>
      <c r="K2" t="s">
        <v>107</v>
      </c>
      <c r="L2" t="s">
        <v>107</v>
      </c>
      <c r="M2" t="s">
        <v>107</v>
      </c>
      <c r="N2" t="s">
        <v>107</v>
      </c>
      <c r="O2" t="s">
        <v>107</v>
      </c>
      <c r="P2" t="s">
        <v>107</v>
      </c>
      <c r="Q2" t="s">
        <v>107</v>
      </c>
      <c r="R2" t="s">
        <v>107</v>
      </c>
      <c r="S2" t="s">
        <v>107</v>
      </c>
      <c r="T2" t="s">
        <v>107</v>
      </c>
      <c r="U2" t="s">
        <v>107</v>
      </c>
      <c r="V2" t="s">
        <v>107</v>
      </c>
      <c r="W2" t="s">
        <v>107</v>
      </c>
      <c r="X2" t="s">
        <v>107</v>
      </c>
      <c r="Y2" t="s">
        <v>107</v>
      </c>
      <c r="Z2" t="s">
        <v>107</v>
      </c>
      <c r="AA2" t="s">
        <v>107</v>
      </c>
      <c r="AB2" t="s">
        <v>107</v>
      </c>
      <c r="AC2" t="s">
        <v>107</v>
      </c>
      <c r="AD2" t="s">
        <v>107</v>
      </c>
      <c r="AE2" t="s">
        <v>107</v>
      </c>
      <c r="AF2" t="s">
        <v>107</v>
      </c>
      <c r="AG2" t="s">
        <v>107</v>
      </c>
      <c r="AH2" t="s">
        <v>107</v>
      </c>
      <c r="AI2" t="s">
        <v>107</v>
      </c>
      <c r="AJ2" t="s">
        <v>107</v>
      </c>
      <c r="AK2">
        <v>11.67</v>
      </c>
      <c r="AM2">
        <v>5</v>
      </c>
      <c r="AO2" s="4" t="s">
        <v>115</v>
      </c>
      <c r="AP2" s="4" t="s">
        <v>121</v>
      </c>
      <c r="AQ2" s="4"/>
      <c r="AR2" s="4"/>
      <c r="AS2" s="4"/>
      <c r="AT2" s="4" t="s">
        <v>394</v>
      </c>
      <c r="AU2" s="4"/>
      <c r="AV2" s="4"/>
    </row>
    <row r="3" spans="1:49" ht="85">
      <c r="A3" t="s">
        <v>58</v>
      </c>
      <c r="B3" t="s">
        <v>177</v>
      </c>
      <c r="C3" t="s">
        <v>189</v>
      </c>
      <c r="D3" t="s">
        <v>367</v>
      </c>
      <c r="E3" t="s">
        <v>366</v>
      </c>
      <c r="F3" s="5">
        <v>0.04</v>
      </c>
      <c r="G3" s="5">
        <v>0.13</v>
      </c>
      <c r="H3" s="5">
        <v>1</v>
      </c>
      <c r="I3" s="12" t="s">
        <v>152</v>
      </c>
      <c r="J3" s="18" t="s">
        <v>154</v>
      </c>
      <c r="K3" s="12" t="s">
        <v>44</v>
      </c>
      <c r="L3" s="12">
        <v>7.6380000000000003E-4</v>
      </c>
      <c r="M3" s="12">
        <v>6.2458000000000001E-4</v>
      </c>
      <c r="N3" s="12">
        <v>5.2778999999999999E-4</v>
      </c>
      <c r="O3" s="12">
        <v>6.7984999999999996E-4</v>
      </c>
      <c r="P3" s="12">
        <v>9.7710000000000006E-4</v>
      </c>
      <c r="Q3" s="12">
        <v>2.1847300000000002E-3</v>
      </c>
      <c r="R3" s="12">
        <v>1.38838E-3</v>
      </c>
      <c r="S3" s="12">
        <v>3.2142999999999999E-4</v>
      </c>
      <c r="T3" s="12">
        <v>8.1963999999999995E-4</v>
      </c>
      <c r="U3" s="12">
        <v>3.57311E-3</v>
      </c>
      <c r="V3" s="12">
        <v>1.1410700000000001E-3</v>
      </c>
      <c r="W3" s="12">
        <v>4.7141700000000002E-3</v>
      </c>
      <c r="X3" s="12">
        <v>362.25929600000001</v>
      </c>
      <c r="Y3" s="12">
        <v>296.22680800000001</v>
      </c>
      <c r="Z3" s="12">
        <v>250.321529</v>
      </c>
      <c r="AA3" s="12">
        <v>322.43985199999997</v>
      </c>
      <c r="AB3" s="12">
        <v>463.42095999999998</v>
      </c>
      <c r="AC3" s="12">
        <v>1036.1823400000001</v>
      </c>
      <c r="AD3" s="12">
        <v>658.48610399999995</v>
      </c>
      <c r="AE3" s="12">
        <v>152.446787</v>
      </c>
      <c r="AF3" s="12">
        <v>388.74211400000002</v>
      </c>
      <c r="AG3" s="12">
        <v>1694.6684399999999</v>
      </c>
      <c r="AH3" s="12">
        <v>541.18890099999999</v>
      </c>
      <c r="AI3" s="12">
        <v>2235.8573500000002</v>
      </c>
      <c r="AJ3" s="12">
        <v>474283.96100000001</v>
      </c>
      <c r="AK3">
        <v>5</v>
      </c>
      <c r="AM3">
        <v>6</v>
      </c>
      <c r="AO3" s="4" t="s">
        <v>115</v>
      </c>
      <c r="AP3" s="4" t="s">
        <v>118</v>
      </c>
      <c r="AQ3" s="4"/>
      <c r="AR3" s="4"/>
      <c r="AS3" s="4"/>
      <c r="AT3" s="4"/>
      <c r="AU3" s="4"/>
      <c r="AV3" s="4"/>
    </row>
    <row r="4" spans="1:49" ht="85">
      <c r="A4" t="s">
        <v>60</v>
      </c>
      <c r="B4" t="s">
        <v>177</v>
      </c>
      <c r="C4" t="s">
        <v>313</v>
      </c>
      <c r="D4" t="s">
        <v>368</v>
      </c>
      <c r="F4" s="5" t="s">
        <v>107</v>
      </c>
      <c r="G4" s="5" t="s">
        <v>107</v>
      </c>
      <c r="H4" s="5">
        <v>1</v>
      </c>
      <c r="I4" s="12" t="s">
        <v>152</v>
      </c>
      <c r="J4" s="18" t="s">
        <v>154</v>
      </c>
      <c r="K4" s="12" t="s">
        <v>44</v>
      </c>
      <c r="L4" s="12">
        <v>7.6380000000000003E-4</v>
      </c>
      <c r="M4" s="12">
        <v>6.2458000000000001E-4</v>
      </c>
      <c r="N4" s="12">
        <v>5.2778999999999999E-4</v>
      </c>
      <c r="O4" s="12">
        <v>6.7984999999999996E-4</v>
      </c>
      <c r="P4" s="12">
        <v>9.7710000000000006E-4</v>
      </c>
      <c r="Q4" s="12">
        <v>2.1847300000000002E-3</v>
      </c>
      <c r="R4" s="12">
        <v>1.38838E-3</v>
      </c>
      <c r="S4" s="12">
        <v>3.2142999999999999E-4</v>
      </c>
      <c r="T4" s="12">
        <v>8.1963999999999995E-4</v>
      </c>
      <c r="U4" s="12">
        <v>3.57311E-3</v>
      </c>
      <c r="V4" s="12">
        <v>1.1410700000000001E-3</v>
      </c>
      <c r="W4" s="12">
        <v>4.7141700000000002E-3</v>
      </c>
      <c r="X4" s="12">
        <v>362.25929600000001</v>
      </c>
      <c r="Y4" s="12">
        <v>296.22680800000001</v>
      </c>
      <c r="Z4" s="12">
        <v>250.321529</v>
      </c>
      <c r="AA4" s="12">
        <v>322.43985199999997</v>
      </c>
      <c r="AB4" s="12">
        <v>463.42095999999998</v>
      </c>
      <c r="AC4" s="12">
        <v>1036.1823400000001</v>
      </c>
      <c r="AD4" s="12">
        <v>658.48610399999995</v>
      </c>
      <c r="AE4" s="12">
        <v>152.446787</v>
      </c>
      <c r="AF4" s="12">
        <v>388.74211400000002</v>
      </c>
      <c r="AG4" s="12">
        <v>1694.6684399999999</v>
      </c>
      <c r="AH4" s="12">
        <v>541.18890099999999</v>
      </c>
      <c r="AI4" s="12">
        <v>2235.8573500000002</v>
      </c>
      <c r="AJ4" s="12">
        <v>474283.96100000001</v>
      </c>
      <c r="AK4">
        <v>5.33</v>
      </c>
      <c r="AM4">
        <v>6</v>
      </c>
      <c r="AO4" s="4" t="s">
        <v>116</v>
      </c>
      <c r="AP4" s="4" t="s">
        <v>118</v>
      </c>
      <c r="AQ4" s="4"/>
      <c r="AR4" s="4"/>
      <c r="AS4" s="4"/>
      <c r="AT4" s="4"/>
      <c r="AU4" s="4"/>
      <c r="AV4" s="4"/>
    </row>
    <row r="5" spans="1:49" ht="34">
      <c r="A5" t="s">
        <v>65</v>
      </c>
      <c r="B5" t="s">
        <v>174</v>
      </c>
      <c r="C5" t="s">
        <v>204</v>
      </c>
      <c r="D5" t="s">
        <v>205</v>
      </c>
      <c r="F5" s="5">
        <v>0.26</v>
      </c>
      <c r="G5" s="5">
        <v>0.44</v>
      </c>
      <c r="H5" s="5">
        <v>1</v>
      </c>
      <c r="I5" s="12" t="s">
        <v>152</v>
      </c>
      <c r="J5" s="18" t="s">
        <v>155</v>
      </c>
      <c r="K5" s="12" t="s">
        <v>19</v>
      </c>
      <c r="L5" s="12">
        <v>1.5312999999999999E-4</v>
      </c>
      <c r="M5" s="12">
        <v>1.9064E-4</v>
      </c>
      <c r="N5" s="12">
        <v>4.2704E-4</v>
      </c>
      <c r="O5" s="12">
        <v>4.6843999999999998E-4</v>
      </c>
      <c r="P5" s="12">
        <v>3.8015E-4</v>
      </c>
      <c r="Q5" s="12">
        <v>1.27563E-3</v>
      </c>
      <c r="R5" s="12">
        <v>3.4377000000000002E-4</v>
      </c>
      <c r="S5" s="12">
        <v>1.7351000000000001E-4</v>
      </c>
      <c r="T5" s="12">
        <v>6.0891000000000005E-4</v>
      </c>
      <c r="U5" s="12">
        <v>1.6193900000000001E-3</v>
      </c>
      <c r="V5" s="12">
        <v>7.8242000000000003E-4</v>
      </c>
      <c r="W5" s="12">
        <v>2.4018099999999999E-3</v>
      </c>
      <c r="X5" s="12">
        <v>0.87568643999999995</v>
      </c>
      <c r="Y5" s="12">
        <v>1.0902235899999999</v>
      </c>
      <c r="Z5" s="12">
        <v>2.4421214199999999</v>
      </c>
      <c r="AA5" s="12">
        <v>2.6788591500000001</v>
      </c>
      <c r="AB5" s="12">
        <v>2.1739519700000001</v>
      </c>
      <c r="AC5" s="12">
        <v>7.2949325399999996</v>
      </c>
      <c r="AD5" s="12">
        <v>1.9659100300000001</v>
      </c>
      <c r="AE5" s="12">
        <v>0.99226709000000002</v>
      </c>
      <c r="AF5" s="12">
        <v>3.4821633799999998</v>
      </c>
      <c r="AG5" s="12">
        <v>9.2608425699999994</v>
      </c>
      <c r="AH5" s="12">
        <v>4.4744304699999997</v>
      </c>
      <c r="AI5" s="12">
        <v>13.735272999999999</v>
      </c>
      <c r="AJ5" s="12">
        <v>5718.7087199999996</v>
      </c>
      <c r="AK5">
        <v>11</v>
      </c>
      <c r="AM5">
        <v>8</v>
      </c>
      <c r="AO5" s="4" t="s">
        <v>115</v>
      </c>
      <c r="AP5" s="4" t="s">
        <v>122</v>
      </c>
      <c r="AQ5" s="4"/>
      <c r="AR5" s="4"/>
      <c r="AS5" s="4"/>
      <c r="AT5" s="4"/>
      <c r="AU5" s="4"/>
      <c r="AV5" s="4"/>
    </row>
    <row r="6" spans="1:49" ht="51">
      <c r="A6" t="s">
        <v>73</v>
      </c>
      <c r="B6" t="s">
        <v>174</v>
      </c>
      <c r="C6" t="s">
        <v>195</v>
      </c>
      <c r="D6" t="s">
        <v>196</v>
      </c>
      <c r="F6" s="5">
        <v>0.14000000000000001</v>
      </c>
      <c r="G6" s="5">
        <v>5.41</v>
      </c>
      <c r="H6" s="5">
        <v>1</v>
      </c>
      <c r="I6" s="12" t="s">
        <v>152</v>
      </c>
      <c r="J6" s="18" t="s">
        <v>157</v>
      </c>
      <c r="K6" s="12" t="s">
        <v>38</v>
      </c>
      <c r="L6" s="12">
        <v>1.5672E-4</v>
      </c>
      <c r="M6" s="12">
        <v>1.6904999999999999E-4</v>
      </c>
      <c r="N6" s="12">
        <v>1.9985000000000001E-4</v>
      </c>
      <c r="O6" s="12">
        <v>2.1195E-4</v>
      </c>
      <c r="P6" s="12">
        <v>2.4611000000000001E-4</v>
      </c>
      <c r="Q6" s="12">
        <v>6.579E-4</v>
      </c>
      <c r="R6" s="12">
        <v>3.2577000000000002E-4</v>
      </c>
      <c r="S6" s="12">
        <v>1.4034E-4</v>
      </c>
      <c r="T6" s="12">
        <v>3.7277000000000002E-4</v>
      </c>
      <c r="U6" s="12">
        <v>9.8367000000000007E-4</v>
      </c>
      <c r="V6" s="12">
        <v>5.1311E-4</v>
      </c>
      <c r="W6" s="12">
        <v>1.4967800000000001E-3</v>
      </c>
      <c r="X6" s="12">
        <v>0.54817249999999995</v>
      </c>
      <c r="Y6" s="12">
        <v>0.59131997999999997</v>
      </c>
      <c r="Z6" s="12">
        <v>0.69904478000000003</v>
      </c>
      <c r="AA6" s="12">
        <v>0.74135757999999996</v>
      </c>
      <c r="AB6" s="12">
        <v>0.86085754000000003</v>
      </c>
      <c r="AC6" s="12">
        <v>2.3012598999999998</v>
      </c>
      <c r="AD6" s="12">
        <v>1.13949247</v>
      </c>
      <c r="AE6" s="12">
        <v>0.49090302000000002</v>
      </c>
      <c r="AF6" s="12">
        <v>1.30390454</v>
      </c>
      <c r="AG6" s="12">
        <v>3.4407523800000002</v>
      </c>
      <c r="AH6" s="12">
        <v>1.79480756</v>
      </c>
      <c r="AI6" s="12">
        <v>5.2355599399999999</v>
      </c>
      <c r="AJ6" s="12">
        <v>3497.87203</v>
      </c>
      <c r="AK6">
        <v>10</v>
      </c>
      <c r="AM6">
        <v>8</v>
      </c>
      <c r="AO6" s="4" t="s">
        <v>115</v>
      </c>
      <c r="AP6" s="4" t="s">
        <v>120</v>
      </c>
      <c r="AQ6" s="4"/>
      <c r="AR6" s="4"/>
      <c r="AS6" s="4"/>
      <c r="AT6" s="4"/>
      <c r="AU6" s="4"/>
      <c r="AV6" s="4"/>
    </row>
    <row r="7" spans="1:49" ht="17">
      <c r="A7" t="s">
        <v>83</v>
      </c>
      <c r="B7" t="s">
        <v>174</v>
      </c>
      <c r="C7" t="s">
        <v>188</v>
      </c>
      <c r="D7" t="s">
        <v>369</v>
      </c>
      <c r="F7" s="5">
        <v>0.02</v>
      </c>
      <c r="G7" s="5">
        <v>0.05</v>
      </c>
      <c r="H7" s="5">
        <v>1</v>
      </c>
      <c r="I7" s="12" t="s">
        <v>152</v>
      </c>
      <c r="J7" s="18" t="s">
        <v>159</v>
      </c>
      <c r="K7" t="s">
        <v>107</v>
      </c>
      <c r="L7" t="s">
        <v>107</v>
      </c>
      <c r="M7" t="s">
        <v>107</v>
      </c>
      <c r="N7" t="s">
        <v>107</v>
      </c>
      <c r="O7" t="s">
        <v>107</v>
      </c>
      <c r="P7" t="s">
        <v>107</v>
      </c>
      <c r="Q7" t="s">
        <v>107</v>
      </c>
      <c r="R7" t="s">
        <v>107</v>
      </c>
      <c r="S7" t="s">
        <v>107</v>
      </c>
      <c r="T7" t="s">
        <v>107</v>
      </c>
      <c r="U7" t="s">
        <v>107</v>
      </c>
      <c r="V7" t="s">
        <v>107</v>
      </c>
      <c r="W7" t="s">
        <v>107</v>
      </c>
      <c r="X7" t="s">
        <v>107</v>
      </c>
      <c r="Y7" t="s">
        <v>107</v>
      </c>
      <c r="Z7" t="s">
        <v>107</v>
      </c>
      <c r="AA7" t="s">
        <v>107</v>
      </c>
      <c r="AB7" t="s">
        <v>107</v>
      </c>
      <c r="AC7" t="s">
        <v>107</v>
      </c>
      <c r="AD7" t="s">
        <v>107</v>
      </c>
      <c r="AE7" t="s">
        <v>107</v>
      </c>
      <c r="AF7" t="s">
        <v>107</v>
      </c>
      <c r="AG7" t="s">
        <v>107</v>
      </c>
      <c r="AH7" t="s">
        <v>107</v>
      </c>
      <c r="AI7" t="s">
        <v>107</v>
      </c>
      <c r="AJ7" t="s">
        <v>107</v>
      </c>
      <c r="AK7">
        <v>11</v>
      </c>
      <c r="AM7">
        <v>7</v>
      </c>
      <c r="AO7" s="4" t="s">
        <v>115</v>
      </c>
      <c r="AP7" s="4" t="s">
        <v>118</v>
      </c>
      <c r="AQ7" s="4"/>
      <c r="AR7" s="4"/>
      <c r="AS7" s="4"/>
      <c r="AT7" s="4"/>
      <c r="AU7" s="4"/>
      <c r="AV7" s="4"/>
    </row>
    <row r="8" spans="1:49" ht="34">
      <c r="A8" t="s">
        <v>87</v>
      </c>
      <c r="B8" t="s">
        <v>174</v>
      </c>
      <c r="C8" t="s">
        <v>175</v>
      </c>
      <c r="D8" t="s">
        <v>176</v>
      </c>
      <c r="F8" s="5">
        <v>0</v>
      </c>
      <c r="G8" s="5">
        <v>0.16</v>
      </c>
      <c r="H8" s="5">
        <v>1</v>
      </c>
      <c r="I8" s="12" t="s">
        <v>152</v>
      </c>
      <c r="J8" s="18" t="s">
        <v>160</v>
      </c>
      <c r="K8" t="s">
        <v>107</v>
      </c>
      <c r="L8" t="s">
        <v>107</v>
      </c>
      <c r="M8" t="s">
        <v>107</v>
      </c>
      <c r="N8" t="s">
        <v>107</v>
      </c>
      <c r="O8" t="s">
        <v>107</v>
      </c>
      <c r="P8" t="s">
        <v>107</v>
      </c>
      <c r="Q8" t="s">
        <v>107</v>
      </c>
      <c r="R8" t="s">
        <v>107</v>
      </c>
      <c r="S8" t="s">
        <v>107</v>
      </c>
      <c r="T8" t="s">
        <v>107</v>
      </c>
      <c r="U8" t="s">
        <v>107</v>
      </c>
      <c r="V8" t="s">
        <v>107</v>
      </c>
      <c r="W8" t="s">
        <v>107</v>
      </c>
      <c r="X8" t="s">
        <v>107</v>
      </c>
      <c r="Y8" t="s">
        <v>107</v>
      </c>
      <c r="Z8" t="s">
        <v>107</v>
      </c>
      <c r="AA8" t="s">
        <v>107</v>
      </c>
      <c r="AB8" t="s">
        <v>107</v>
      </c>
      <c r="AC8" t="s">
        <v>107</v>
      </c>
      <c r="AD8" t="s">
        <v>107</v>
      </c>
      <c r="AE8" t="s">
        <v>107</v>
      </c>
      <c r="AF8" t="s">
        <v>107</v>
      </c>
      <c r="AG8" t="s">
        <v>107</v>
      </c>
      <c r="AH8" t="s">
        <v>107</v>
      </c>
      <c r="AI8" t="s">
        <v>107</v>
      </c>
      <c r="AJ8" t="s">
        <v>107</v>
      </c>
      <c r="AK8">
        <v>8.33</v>
      </c>
      <c r="AM8">
        <v>8</v>
      </c>
      <c r="AO8" s="4" t="s">
        <v>115</v>
      </c>
      <c r="AP8" s="4" t="s">
        <v>118</v>
      </c>
      <c r="AQ8" s="4"/>
      <c r="AR8" s="4"/>
      <c r="AS8" s="4"/>
      <c r="AT8" s="4"/>
      <c r="AU8" s="4"/>
      <c r="AV8" s="4"/>
    </row>
    <row r="9" spans="1:49" ht="17">
      <c r="A9" t="s">
        <v>53</v>
      </c>
      <c r="B9" t="s">
        <v>201</v>
      </c>
      <c r="C9" t="s">
        <v>324</v>
      </c>
      <c r="D9" t="s">
        <v>325</v>
      </c>
      <c r="F9" s="5" t="s">
        <v>107</v>
      </c>
      <c r="G9" s="5" t="s">
        <v>107</v>
      </c>
      <c r="H9" s="5">
        <v>1</v>
      </c>
      <c r="I9" s="12" t="s">
        <v>152</v>
      </c>
      <c r="J9" s="18" t="s">
        <v>161</v>
      </c>
      <c r="K9" t="s">
        <v>107</v>
      </c>
      <c r="L9" t="s">
        <v>107</v>
      </c>
      <c r="M9" t="s">
        <v>107</v>
      </c>
      <c r="N9" t="s">
        <v>107</v>
      </c>
      <c r="O9" t="s">
        <v>107</v>
      </c>
      <c r="P9" t="s">
        <v>107</v>
      </c>
      <c r="Q9" t="s">
        <v>107</v>
      </c>
      <c r="R9" t="s">
        <v>107</v>
      </c>
      <c r="S9" t="s">
        <v>107</v>
      </c>
      <c r="T9" t="s">
        <v>107</v>
      </c>
      <c r="U9" t="s">
        <v>107</v>
      </c>
      <c r="V9" t="s">
        <v>107</v>
      </c>
      <c r="W9" t="s">
        <v>107</v>
      </c>
      <c r="X9" t="s">
        <v>107</v>
      </c>
      <c r="Y9" t="s">
        <v>107</v>
      </c>
      <c r="Z9" t="s">
        <v>107</v>
      </c>
      <c r="AA9" t="s">
        <v>107</v>
      </c>
      <c r="AB9" t="s">
        <v>107</v>
      </c>
      <c r="AC9" t="s">
        <v>107</v>
      </c>
      <c r="AD9" t="s">
        <v>107</v>
      </c>
      <c r="AE9" t="s">
        <v>107</v>
      </c>
      <c r="AF9" t="s">
        <v>107</v>
      </c>
      <c r="AG9" t="s">
        <v>107</v>
      </c>
      <c r="AH9" t="s">
        <v>107</v>
      </c>
      <c r="AI9" t="s">
        <v>107</v>
      </c>
      <c r="AJ9" t="s">
        <v>107</v>
      </c>
      <c r="AK9">
        <v>8</v>
      </c>
      <c r="AM9">
        <v>5</v>
      </c>
      <c r="AO9" s="4" t="s">
        <v>115</v>
      </c>
      <c r="AP9" s="4" t="s">
        <v>122</v>
      </c>
      <c r="AQ9" s="4"/>
      <c r="AR9" s="4"/>
      <c r="AS9" s="4"/>
      <c r="AT9" s="4"/>
      <c r="AU9" s="4"/>
      <c r="AV9" s="4"/>
    </row>
    <row r="10" spans="1:49" ht="17">
      <c r="A10" t="s">
        <v>89</v>
      </c>
      <c r="B10" t="s">
        <v>201</v>
      </c>
      <c r="C10" t="s">
        <v>202</v>
      </c>
      <c r="D10" t="s">
        <v>203</v>
      </c>
      <c r="F10" s="5">
        <v>0.23</v>
      </c>
      <c r="G10" s="5">
        <v>1.07</v>
      </c>
      <c r="H10" s="5">
        <v>1</v>
      </c>
      <c r="I10" s="12" t="s">
        <v>152</v>
      </c>
      <c r="J10" s="18" t="s">
        <v>161</v>
      </c>
      <c r="K10" t="s">
        <v>107</v>
      </c>
      <c r="L10" t="s">
        <v>107</v>
      </c>
      <c r="M10" t="s">
        <v>107</v>
      </c>
      <c r="N10" t="s">
        <v>107</v>
      </c>
      <c r="O10" t="s">
        <v>107</v>
      </c>
      <c r="P10" t="s">
        <v>107</v>
      </c>
      <c r="Q10" t="s">
        <v>107</v>
      </c>
      <c r="R10" t="s">
        <v>107</v>
      </c>
      <c r="S10" t="s">
        <v>107</v>
      </c>
      <c r="T10" t="s">
        <v>107</v>
      </c>
      <c r="U10" t="s">
        <v>107</v>
      </c>
      <c r="V10" t="s">
        <v>107</v>
      </c>
      <c r="W10" t="s">
        <v>107</v>
      </c>
      <c r="X10" t="s">
        <v>107</v>
      </c>
      <c r="Y10" t="s">
        <v>107</v>
      </c>
      <c r="Z10" t="s">
        <v>107</v>
      </c>
      <c r="AA10" t="s">
        <v>107</v>
      </c>
      <c r="AB10" t="s">
        <v>107</v>
      </c>
      <c r="AC10" t="s">
        <v>107</v>
      </c>
      <c r="AD10" t="s">
        <v>107</v>
      </c>
      <c r="AE10" t="s">
        <v>107</v>
      </c>
      <c r="AF10" t="s">
        <v>107</v>
      </c>
      <c r="AG10" t="s">
        <v>107</v>
      </c>
      <c r="AH10" t="s">
        <v>107</v>
      </c>
      <c r="AI10" t="s">
        <v>107</v>
      </c>
      <c r="AJ10" t="s">
        <v>107</v>
      </c>
      <c r="AK10">
        <v>8</v>
      </c>
      <c r="AM10">
        <v>5</v>
      </c>
      <c r="AO10" s="4" t="s">
        <v>115</v>
      </c>
      <c r="AP10" s="4" t="s">
        <v>120</v>
      </c>
      <c r="AQ10" s="4"/>
      <c r="AR10" s="4"/>
      <c r="AS10" s="4"/>
      <c r="AT10" s="4"/>
      <c r="AU10" s="4"/>
      <c r="AV10" s="4"/>
    </row>
    <row r="11" spans="1:49" ht="17">
      <c r="A11" t="s">
        <v>92</v>
      </c>
      <c r="B11" t="s">
        <v>201</v>
      </c>
      <c r="C11" t="s">
        <v>198</v>
      </c>
      <c r="D11" t="s">
        <v>199</v>
      </c>
      <c r="F11" s="5">
        <v>0.16</v>
      </c>
      <c r="G11" s="5">
        <v>1.61</v>
      </c>
      <c r="H11" s="5">
        <v>1</v>
      </c>
      <c r="I11" s="12" t="s">
        <v>152</v>
      </c>
      <c r="J11" s="18" t="s">
        <v>161</v>
      </c>
      <c r="K11" t="s">
        <v>107</v>
      </c>
      <c r="L11" t="s">
        <v>107</v>
      </c>
      <c r="M11" t="s">
        <v>107</v>
      </c>
      <c r="N11" t="s">
        <v>107</v>
      </c>
      <c r="O11" t="s">
        <v>107</v>
      </c>
      <c r="P11" t="s">
        <v>107</v>
      </c>
      <c r="Q11" t="s">
        <v>107</v>
      </c>
      <c r="R11" t="s">
        <v>107</v>
      </c>
      <c r="S11" t="s">
        <v>107</v>
      </c>
      <c r="T11" t="s">
        <v>107</v>
      </c>
      <c r="U11" t="s">
        <v>107</v>
      </c>
      <c r="V11" t="s">
        <v>107</v>
      </c>
      <c r="W11" t="s">
        <v>107</v>
      </c>
      <c r="X11" t="s">
        <v>107</v>
      </c>
      <c r="Y11" t="s">
        <v>107</v>
      </c>
      <c r="Z11" t="s">
        <v>107</v>
      </c>
      <c r="AA11" t="s">
        <v>107</v>
      </c>
      <c r="AB11" t="s">
        <v>107</v>
      </c>
      <c r="AC11" t="s">
        <v>107</v>
      </c>
      <c r="AD11" t="s">
        <v>107</v>
      </c>
      <c r="AE11" t="s">
        <v>107</v>
      </c>
      <c r="AF11" t="s">
        <v>107</v>
      </c>
      <c r="AG11" t="s">
        <v>107</v>
      </c>
      <c r="AH11" t="s">
        <v>107</v>
      </c>
      <c r="AI11" t="s">
        <v>107</v>
      </c>
      <c r="AJ11" t="s">
        <v>107</v>
      </c>
      <c r="AK11">
        <v>6.67</v>
      </c>
      <c r="AM11">
        <v>9</v>
      </c>
      <c r="AO11" s="1" t="s">
        <v>114</v>
      </c>
      <c r="AP11" s="1" t="s">
        <v>118</v>
      </c>
      <c r="AQ11" s="1"/>
      <c r="AR11" s="1"/>
      <c r="AS11" s="1"/>
      <c r="AT11" s="1"/>
      <c r="AU11" s="1"/>
      <c r="AV11" s="1"/>
    </row>
    <row r="12" spans="1:49" ht="51">
      <c r="A12" t="s">
        <v>97</v>
      </c>
      <c r="B12" t="s">
        <v>346</v>
      </c>
      <c r="C12" t="s">
        <v>316</v>
      </c>
      <c r="D12" t="s">
        <v>370</v>
      </c>
      <c r="F12" s="5" t="s">
        <v>107</v>
      </c>
      <c r="G12" s="5" t="s">
        <v>107</v>
      </c>
      <c r="H12" s="5">
        <v>1</v>
      </c>
      <c r="I12" s="12" t="s">
        <v>152</v>
      </c>
      <c r="J12" s="18" t="s">
        <v>344</v>
      </c>
      <c r="K12" t="s">
        <v>107</v>
      </c>
      <c r="L12" t="s">
        <v>107</v>
      </c>
      <c r="M12" t="s">
        <v>107</v>
      </c>
      <c r="N12" t="s">
        <v>107</v>
      </c>
      <c r="O12" t="s">
        <v>107</v>
      </c>
      <c r="P12" t="s">
        <v>107</v>
      </c>
      <c r="Q12" t="s">
        <v>107</v>
      </c>
      <c r="R12" t="s">
        <v>107</v>
      </c>
      <c r="S12" t="s">
        <v>107</v>
      </c>
      <c r="T12" t="s">
        <v>107</v>
      </c>
      <c r="U12" t="s">
        <v>107</v>
      </c>
      <c r="V12" t="s">
        <v>107</v>
      </c>
      <c r="W12" t="s">
        <v>107</v>
      </c>
      <c r="X12" t="s">
        <v>107</v>
      </c>
      <c r="Y12" t="s">
        <v>107</v>
      </c>
      <c r="Z12" t="s">
        <v>107</v>
      </c>
      <c r="AA12" t="s">
        <v>107</v>
      </c>
      <c r="AB12" t="s">
        <v>107</v>
      </c>
      <c r="AC12" t="s">
        <v>107</v>
      </c>
      <c r="AD12" t="s">
        <v>107</v>
      </c>
      <c r="AE12" t="s">
        <v>107</v>
      </c>
      <c r="AF12" t="s">
        <v>107</v>
      </c>
      <c r="AG12" t="s">
        <v>107</v>
      </c>
      <c r="AH12" t="s">
        <v>107</v>
      </c>
      <c r="AI12" t="s">
        <v>107</v>
      </c>
      <c r="AJ12" t="s">
        <v>107</v>
      </c>
      <c r="AK12">
        <v>5.67</v>
      </c>
      <c r="AM12">
        <v>6</v>
      </c>
      <c r="AO12" s="4" t="s">
        <v>115</v>
      </c>
      <c r="AP12" s="4" t="s">
        <v>120</v>
      </c>
      <c r="AQ12" s="4"/>
      <c r="AR12" s="4"/>
      <c r="AS12" s="4"/>
      <c r="AT12" s="4"/>
      <c r="AU12" s="4" t="s">
        <v>395</v>
      </c>
      <c r="AV12" s="4"/>
    </row>
    <row r="13" spans="1:49" ht="17">
      <c r="A13" t="s">
        <v>98</v>
      </c>
      <c r="B13" t="s">
        <v>201</v>
      </c>
      <c r="C13" t="s">
        <v>304</v>
      </c>
      <c r="D13" t="s">
        <v>305</v>
      </c>
      <c r="F13" s="5" t="s">
        <v>107</v>
      </c>
      <c r="G13" s="5" t="s">
        <v>107</v>
      </c>
      <c r="H13" s="5">
        <v>1</v>
      </c>
      <c r="I13" s="12" t="s">
        <v>152</v>
      </c>
      <c r="J13" s="18" t="s">
        <v>164</v>
      </c>
      <c r="K13" t="s">
        <v>107</v>
      </c>
      <c r="L13" t="s">
        <v>107</v>
      </c>
      <c r="M13" t="s">
        <v>107</v>
      </c>
      <c r="N13" t="s">
        <v>107</v>
      </c>
      <c r="O13" t="s">
        <v>107</v>
      </c>
      <c r="P13" t="s">
        <v>107</v>
      </c>
      <c r="Q13" t="s">
        <v>107</v>
      </c>
      <c r="R13" t="s">
        <v>107</v>
      </c>
      <c r="S13" t="s">
        <v>107</v>
      </c>
      <c r="T13" t="s">
        <v>107</v>
      </c>
      <c r="U13" t="s">
        <v>107</v>
      </c>
      <c r="V13" t="s">
        <v>107</v>
      </c>
      <c r="W13" t="s">
        <v>107</v>
      </c>
      <c r="X13" t="s">
        <v>107</v>
      </c>
      <c r="Y13" t="s">
        <v>107</v>
      </c>
      <c r="Z13" t="s">
        <v>107</v>
      </c>
      <c r="AA13" t="s">
        <v>107</v>
      </c>
      <c r="AB13" t="s">
        <v>107</v>
      </c>
      <c r="AC13" t="s">
        <v>107</v>
      </c>
      <c r="AD13" t="s">
        <v>107</v>
      </c>
      <c r="AE13" t="s">
        <v>107</v>
      </c>
      <c r="AF13" t="s">
        <v>107</v>
      </c>
      <c r="AG13" t="s">
        <v>107</v>
      </c>
      <c r="AH13" t="s">
        <v>107</v>
      </c>
      <c r="AI13" t="s">
        <v>107</v>
      </c>
      <c r="AJ13" t="s">
        <v>107</v>
      </c>
      <c r="AK13">
        <v>5.67</v>
      </c>
      <c r="AM13">
        <v>9</v>
      </c>
      <c r="AO13" s="1" t="s">
        <v>114</v>
      </c>
      <c r="AP13" s="1" t="s">
        <v>118</v>
      </c>
      <c r="AQ13" s="1"/>
      <c r="AR13" s="1"/>
      <c r="AS13" s="1"/>
      <c r="AT13" s="1"/>
      <c r="AU13" s="1"/>
      <c r="AV13" s="1"/>
    </row>
    <row r="14" spans="1:49" ht="17">
      <c r="A14" t="s">
        <v>99</v>
      </c>
      <c r="B14" t="s">
        <v>371</v>
      </c>
      <c r="C14" t="s">
        <v>220</v>
      </c>
      <c r="D14" t="s">
        <v>221</v>
      </c>
      <c r="F14" s="5">
        <v>1</v>
      </c>
      <c r="G14" s="5">
        <v>1</v>
      </c>
      <c r="H14" s="5">
        <v>1</v>
      </c>
      <c r="I14" s="12" t="s">
        <v>152</v>
      </c>
      <c r="J14" s="18" t="s">
        <v>165</v>
      </c>
      <c r="K14" t="s">
        <v>107</v>
      </c>
      <c r="L14" t="s">
        <v>107</v>
      </c>
      <c r="M14" t="s">
        <v>107</v>
      </c>
      <c r="N14" t="s">
        <v>107</v>
      </c>
      <c r="O14" t="s">
        <v>107</v>
      </c>
      <c r="P14" t="s">
        <v>107</v>
      </c>
      <c r="Q14" t="s">
        <v>107</v>
      </c>
      <c r="R14" t="s">
        <v>107</v>
      </c>
      <c r="S14" t="s">
        <v>107</v>
      </c>
      <c r="T14" t="s">
        <v>107</v>
      </c>
      <c r="U14" t="s">
        <v>107</v>
      </c>
      <c r="V14" t="s">
        <v>107</v>
      </c>
      <c r="W14" t="s">
        <v>107</v>
      </c>
      <c r="X14" t="s">
        <v>107</v>
      </c>
      <c r="Y14" t="s">
        <v>107</v>
      </c>
      <c r="Z14" t="s">
        <v>107</v>
      </c>
      <c r="AA14" t="s">
        <v>107</v>
      </c>
      <c r="AB14" t="s">
        <v>107</v>
      </c>
      <c r="AC14" t="s">
        <v>107</v>
      </c>
      <c r="AD14" t="s">
        <v>107</v>
      </c>
      <c r="AE14" t="s">
        <v>107</v>
      </c>
      <c r="AF14" t="s">
        <v>107</v>
      </c>
      <c r="AG14" t="s">
        <v>107</v>
      </c>
      <c r="AH14" t="s">
        <v>107</v>
      </c>
      <c r="AI14" t="s">
        <v>107</v>
      </c>
      <c r="AJ14" t="s">
        <v>107</v>
      </c>
      <c r="AK14">
        <v>5.67</v>
      </c>
      <c r="AM14">
        <v>6</v>
      </c>
      <c r="AO14" s="4" t="s">
        <v>115</v>
      </c>
      <c r="AP14" s="4" t="s">
        <v>120</v>
      </c>
      <c r="AQ14" s="4"/>
      <c r="AR14" s="4"/>
      <c r="AS14" s="4"/>
      <c r="AT14" s="4"/>
      <c r="AU14" s="4"/>
      <c r="AV14" s="4"/>
    </row>
    <row r="15" spans="1:49" ht="17">
      <c r="A15" t="s">
        <v>100</v>
      </c>
      <c r="B15" t="s">
        <v>177</v>
      </c>
      <c r="C15" t="s">
        <v>314</v>
      </c>
      <c r="D15" t="s">
        <v>315</v>
      </c>
      <c r="F15" s="5" t="s">
        <v>107</v>
      </c>
      <c r="G15" s="5" t="s">
        <v>107</v>
      </c>
      <c r="H15" s="5">
        <v>1</v>
      </c>
      <c r="I15" s="12" t="s">
        <v>152</v>
      </c>
      <c r="J15" s="18" t="s">
        <v>164</v>
      </c>
      <c r="K15" t="s">
        <v>107</v>
      </c>
      <c r="L15" t="s">
        <v>107</v>
      </c>
      <c r="M15" t="s">
        <v>107</v>
      </c>
      <c r="N15" t="s">
        <v>107</v>
      </c>
      <c r="O15" t="s">
        <v>107</v>
      </c>
      <c r="P15" t="s">
        <v>107</v>
      </c>
      <c r="Q15" t="s">
        <v>107</v>
      </c>
      <c r="R15" t="s">
        <v>107</v>
      </c>
      <c r="S15" t="s">
        <v>107</v>
      </c>
      <c r="T15" t="s">
        <v>107</v>
      </c>
      <c r="U15" t="s">
        <v>107</v>
      </c>
      <c r="V15" t="s">
        <v>107</v>
      </c>
      <c r="W15" t="s">
        <v>107</v>
      </c>
      <c r="X15" t="s">
        <v>107</v>
      </c>
      <c r="Y15" t="s">
        <v>107</v>
      </c>
      <c r="Z15" t="s">
        <v>107</v>
      </c>
      <c r="AA15" t="s">
        <v>107</v>
      </c>
      <c r="AB15" t="s">
        <v>107</v>
      </c>
      <c r="AC15" t="s">
        <v>107</v>
      </c>
      <c r="AD15" t="s">
        <v>107</v>
      </c>
      <c r="AE15" t="s">
        <v>107</v>
      </c>
      <c r="AF15" t="s">
        <v>107</v>
      </c>
      <c r="AG15" t="s">
        <v>107</v>
      </c>
      <c r="AH15" t="s">
        <v>107</v>
      </c>
      <c r="AI15" t="s">
        <v>107</v>
      </c>
      <c r="AJ15" t="s">
        <v>107</v>
      </c>
      <c r="AK15">
        <v>5</v>
      </c>
      <c r="AM15">
        <v>6</v>
      </c>
      <c r="AO15" s="4" t="s">
        <v>115</v>
      </c>
      <c r="AP15" s="4" t="s">
        <v>122</v>
      </c>
      <c r="AQ15" s="4"/>
      <c r="AR15" s="4"/>
      <c r="AS15" s="4"/>
      <c r="AT15" s="4"/>
      <c r="AU15" s="4"/>
      <c r="AV15" s="4"/>
    </row>
    <row r="16" spans="1:49" ht="51">
      <c r="A16" t="s">
        <v>101</v>
      </c>
      <c r="B16" t="s">
        <v>185</v>
      </c>
      <c r="C16" t="s">
        <v>210</v>
      </c>
      <c r="D16" t="s">
        <v>211</v>
      </c>
      <c r="F16" s="5">
        <v>0.42</v>
      </c>
      <c r="G16" s="5">
        <v>0.83</v>
      </c>
      <c r="H16" s="5">
        <v>1</v>
      </c>
      <c r="I16" s="12" t="s">
        <v>152</v>
      </c>
      <c r="J16" s="18" t="s">
        <v>166</v>
      </c>
      <c r="K16" t="s">
        <v>107</v>
      </c>
      <c r="L16" t="s">
        <v>107</v>
      </c>
      <c r="M16" t="s">
        <v>107</v>
      </c>
      <c r="N16" t="s">
        <v>107</v>
      </c>
      <c r="O16" t="s">
        <v>107</v>
      </c>
      <c r="P16" t="s">
        <v>107</v>
      </c>
      <c r="Q16" t="s">
        <v>107</v>
      </c>
      <c r="R16" t="s">
        <v>107</v>
      </c>
      <c r="S16" t="s">
        <v>107</v>
      </c>
      <c r="T16" t="s">
        <v>107</v>
      </c>
      <c r="U16" t="s">
        <v>107</v>
      </c>
      <c r="V16" t="s">
        <v>107</v>
      </c>
      <c r="W16" t="s">
        <v>107</v>
      </c>
      <c r="X16" t="s">
        <v>107</v>
      </c>
      <c r="Y16" t="s">
        <v>107</v>
      </c>
      <c r="Z16" t="s">
        <v>107</v>
      </c>
      <c r="AA16" t="s">
        <v>107</v>
      </c>
      <c r="AB16" t="s">
        <v>107</v>
      </c>
      <c r="AC16" t="s">
        <v>107</v>
      </c>
      <c r="AD16" t="s">
        <v>107</v>
      </c>
      <c r="AE16" t="s">
        <v>107</v>
      </c>
      <c r="AF16" t="s">
        <v>107</v>
      </c>
      <c r="AG16" t="s">
        <v>107</v>
      </c>
      <c r="AH16" t="s">
        <v>107</v>
      </c>
      <c r="AI16" t="s">
        <v>107</v>
      </c>
      <c r="AJ16" t="s">
        <v>107</v>
      </c>
      <c r="AK16">
        <v>3</v>
      </c>
      <c r="AM16">
        <v>8</v>
      </c>
      <c r="AO16" s="4" t="s">
        <v>115</v>
      </c>
      <c r="AP16" s="4" t="s">
        <v>118</v>
      </c>
      <c r="AQ16" s="4"/>
      <c r="AR16" s="4"/>
      <c r="AS16" s="4"/>
      <c r="AT16" s="4"/>
      <c r="AU16" s="4"/>
      <c r="AV16" s="4"/>
    </row>
    <row r="17" spans="1:49" ht="51">
      <c r="A17" t="s">
        <v>102</v>
      </c>
      <c r="B17" t="s">
        <v>185</v>
      </c>
      <c r="C17" t="s">
        <v>308</v>
      </c>
      <c r="D17" t="s">
        <v>309</v>
      </c>
      <c r="F17" s="5" t="s">
        <v>107</v>
      </c>
      <c r="G17" s="5" t="s">
        <v>107</v>
      </c>
      <c r="H17" s="5">
        <v>1</v>
      </c>
      <c r="I17" s="12" t="s">
        <v>152</v>
      </c>
      <c r="J17" s="18" t="s">
        <v>166</v>
      </c>
      <c r="K17" t="s">
        <v>107</v>
      </c>
      <c r="L17" t="s">
        <v>107</v>
      </c>
      <c r="M17" t="s">
        <v>107</v>
      </c>
      <c r="N17" t="s">
        <v>107</v>
      </c>
      <c r="O17" t="s">
        <v>107</v>
      </c>
      <c r="P17" t="s">
        <v>107</v>
      </c>
      <c r="Q17" t="s">
        <v>107</v>
      </c>
      <c r="R17" t="s">
        <v>107</v>
      </c>
      <c r="S17" t="s">
        <v>107</v>
      </c>
      <c r="T17" t="s">
        <v>107</v>
      </c>
      <c r="U17" t="s">
        <v>107</v>
      </c>
      <c r="V17" t="s">
        <v>107</v>
      </c>
      <c r="W17" t="s">
        <v>107</v>
      </c>
      <c r="X17" t="s">
        <v>107</v>
      </c>
      <c r="Y17" t="s">
        <v>107</v>
      </c>
      <c r="Z17" t="s">
        <v>107</v>
      </c>
      <c r="AA17" t="s">
        <v>107</v>
      </c>
      <c r="AB17" t="s">
        <v>107</v>
      </c>
      <c r="AC17" t="s">
        <v>107</v>
      </c>
      <c r="AD17" t="s">
        <v>107</v>
      </c>
      <c r="AE17" t="s">
        <v>107</v>
      </c>
      <c r="AF17" t="s">
        <v>107</v>
      </c>
      <c r="AG17" t="s">
        <v>107</v>
      </c>
      <c r="AH17" t="s">
        <v>107</v>
      </c>
      <c r="AI17" t="s">
        <v>107</v>
      </c>
      <c r="AJ17" t="s">
        <v>107</v>
      </c>
      <c r="AK17">
        <v>3</v>
      </c>
      <c r="AM17">
        <v>7</v>
      </c>
      <c r="AO17" s="4" t="s">
        <v>115</v>
      </c>
      <c r="AP17" s="4" t="s">
        <v>118</v>
      </c>
      <c r="AQ17" s="4"/>
      <c r="AR17" s="4"/>
      <c r="AS17" s="4"/>
      <c r="AT17" s="4"/>
      <c r="AU17" s="4"/>
      <c r="AV17" s="4"/>
    </row>
    <row r="18" spans="1:49" ht="17">
      <c r="A18" t="s">
        <v>107</v>
      </c>
      <c r="B18" t="s">
        <v>107</v>
      </c>
      <c r="C18" t="s">
        <v>107</v>
      </c>
      <c r="D18" t="s">
        <v>107</v>
      </c>
      <c r="F18" t="s">
        <v>107</v>
      </c>
      <c r="G18" t="s">
        <v>107</v>
      </c>
      <c r="H18" t="s">
        <v>107</v>
      </c>
      <c r="I18" s="12" t="s">
        <v>107</v>
      </c>
      <c r="J18" s="19" t="s">
        <v>107</v>
      </c>
      <c r="K18" s="12" t="s">
        <v>18</v>
      </c>
      <c r="L18" s="23">
        <v>5.24E-5</v>
      </c>
      <c r="M18" s="23">
        <v>5.5000000000000002E-5</v>
      </c>
      <c r="N18" s="23">
        <v>6.6799999999999997E-5</v>
      </c>
      <c r="O18" s="23">
        <v>6.8999999999999997E-5</v>
      </c>
      <c r="P18" s="23">
        <v>8.9900000000000003E-5</v>
      </c>
      <c r="Q18" s="12">
        <v>2.2572E-4</v>
      </c>
      <c r="R18" s="12">
        <v>1.0739999999999999E-4</v>
      </c>
      <c r="S18" s="23">
        <v>4.1399999999999997E-5</v>
      </c>
      <c r="T18" s="12">
        <v>1.2521E-4</v>
      </c>
      <c r="U18" s="12">
        <v>3.3311000000000001E-4</v>
      </c>
      <c r="V18" s="12">
        <v>1.6665000000000001E-4</v>
      </c>
      <c r="W18" s="12">
        <v>4.9976000000000003E-4</v>
      </c>
      <c r="X18" s="12">
        <v>0.63056822999999995</v>
      </c>
      <c r="Y18" s="12">
        <v>0.66287160000000001</v>
      </c>
      <c r="Z18" s="12">
        <v>0.80397819999999998</v>
      </c>
      <c r="AA18" s="12">
        <v>0.83148825000000004</v>
      </c>
      <c r="AB18" s="12">
        <v>1.0830057399999999</v>
      </c>
      <c r="AC18" s="12">
        <v>2.71847219</v>
      </c>
      <c r="AD18" s="12">
        <v>1.2934398300000001</v>
      </c>
      <c r="AE18" s="12">
        <v>0.49914562000000001</v>
      </c>
      <c r="AF18" s="12">
        <v>1.5079308199999999</v>
      </c>
      <c r="AG18" s="12">
        <v>4.0119120199999996</v>
      </c>
      <c r="AH18" s="12">
        <v>2.0070764400000001</v>
      </c>
      <c r="AI18" s="12">
        <v>6.0189884600000001</v>
      </c>
      <c r="AJ18" s="12">
        <v>12043.686400000001</v>
      </c>
      <c r="AK18" s="5" t="s">
        <v>107</v>
      </c>
      <c r="AL18" s="5"/>
      <c r="AM18" s="5" t="s">
        <v>107</v>
      </c>
      <c r="AN18" s="5"/>
      <c r="AO18" s="5"/>
      <c r="AP18" s="5"/>
      <c r="AQ18" s="5"/>
      <c r="AR18" s="5"/>
      <c r="AS18" s="5"/>
      <c r="AT18" s="5"/>
      <c r="AU18" s="5"/>
      <c r="AV18" s="5"/>
    </row>
    <row r="19" spans="1:49" ht="34">
      <c r="A19" t="s">
        <v>67</v>
      </c>
      <c r="B19" t="s">
        <v>292</v>
      </c>
      <c r="C19" t="s">
        <v>388</v>
      </c>
      <c r="D19" t="s">
        <v>392</v>
      </c>
      <c r="F19" t="s">
        <v>107</v>
      </c>
      <c r="G19" t="s">
        <v>107</v>
      </c>
      <c r="H19" t="s">
        <v>107</v>
      </c>
      <c r="I19" s="12" t="s">
        <v>152</v>
      </c>
      <c r="J19" s="18" t="s">
        <v>167</v>
      </c>
      <c r="K19" s="12" t="s">
        <v>34</v>
      </c>
      <c r="L19" s="12">
        <v>2.2902E-4</v>
      </c>
      <c r="M19" s="12">
        <v>2.4539000000000001E-4</v>
      </c>
      <c r="N19" s="12">
        <v>3.5104999999999999E-4</v>
      </c>
      <c r="O19" s="12">
        <v>3.5567999999999998E-4</v>
      </c>
      <c r="P19" s="12">
        <v>3.9431999999999998E-4</v>
      </c>
      <c r="Q19" s="12">
        <v>1.1010499999999999E-3</v>
      </c>
      <c r="R19" s="12">
        <v>4.7440999999999998E-4</v>
      </c>
      <c r="S19" s="12">
        <v>2.0148E-4</v>
      </c>
      <c r="T19" s="12">
        <v>5.5360000000000001E-4</v>
      </c>
      <c r="U19" s="12">
        <v>1.5754600000000001E-3</v>
      </c>
      <c r="V19" s="12">
        <v>7.5507000000000005E-4</v>
      </c>
      <c r="W19" s="12">
        <v>2.3305299999999999E-3</v>
      </c>
      <c r="X19" s="12">
        <v>312.318196</v>
      </c>
      <c r="Y19" s="12">
        <v>334.64898099999999</v>
      </c>
      <c r="Z19" s="12">
        <v>478.72851600000001</v>
      </c>
      <c r="AA19" s="12">
        <v>485.04155100000003</v>
      </c>
      <c r="AB19" s="12">
        <v>537.74854500000004</v>
      </c>
      <c r="AC19" s="12">
        <v>1501.5186100000001</v>
      </c>
      <c r="AD19" s="12">
        <v>646.96717699999999</v>
      </c>
      <c r="AE19" s="12">
        <v>274.75555000000003</v>
      </c>
      <c r="AF19" s="12">
        <v>754.94969900000001</v>
      </c>
      <c r="AG19" s="12">
        <v>2148.4857900000002</v>
      </c>
      <c r="AH19" s="12">
        <v>1029.70525</v>
      </c>
      <c r="AI19" s="12">
        <v>3178.1910400000002</v>
      </c>
      <c r="AJ19" s="12">
        <v>1363719.82</v>
      </c>
      <c r="AK19" s="6"/>
      <c r="AL19" s="6"/>
      <c r="AM19" s="6"/>
      <c r="AN19" s="6"/>
      <c r="AO19" s="4" t="s">
        <v>115</v>
      </c>
      <c r="AP19" s="4" t="s">
        <v>121</v>
      </c>
      <c r="AQ19" s="4"/>
      <c r="AR19" s="4"/>
      <c r="AS19" s="4"/>
      <c r="AT19" s="4"/>
      <c r="AU19" s="4"/>
      <c r="AV19" s="4"/>
      <c r="AW19" t="s">
        <v>111</v>
      </c>
    </row>
    <row r="20" spans="1:49" ht="51">
      <c r="A20" t="s">
        <v>75</v>
      </c>
      <c r="B20" t="s">
        <v>180</v>
      </c>
      <c r="C20" t="s">
        <v>389</v>
      </c>
      <c r="D20" t="s">
        <v>390</v>
      </c>
      <c r="E20" t="s">
        <v>391</v>
      </c>
      <c r="F20" t="s">
        <v>107</v>
      </c>
      <c r="G20" t="s">
        <v>107</v>
      </c>
      <c r="H20" t="s">
        <v>107</v>
      </c>
      <c r="I20" s="12" t="s">
        <v>152</v>
      </c>
      <c r="J20" s="18" t="s">
        <v>168</v>
      </c>
      <c r="K20" s="12" t="s">
        <v>27</v>
      </c>
      <c r="L20" s="12">
        <v>1.6935E-4</v>
      </c>
      <c r="M20" s="12">
        <v>1.719E-4</v>
      </c>
      <c r="N20" s="12">
        <v>1.9312999999999999E-4</v>
      </c>
      <c r="O20" s="12">
        <v>1.9855E-4</v>
      </c>
      <c r="P20" s="12">
        <v>2.2048E-4</v>
      </c>
      <c r="Q20" s="12">
        <v>6.1216000000000005E-4</v>
      </c>
      <c r="R20" s="12">
        <v>3.4124999999999997E-4</v>
      </c>
      <c r="S20" s="12">
        <v>1.5233E-4</v>
      </c>
      <c r="T20" s="12">
        <v>3.8445999999999999E-4</v>
      </c>
      <c r="U20" s="12">
        <v>9.5341000000000002E-4</v>
      </c>
      <c r="V20" s="12">
        <v>5.3678000000000005E-4</v>
      </c>
      <c r="W20" s="12">
        <v>1.49019E-3</v>
      </c>
      <c r="X20" s="12">
        <v>10.8428433</v>
      </c>
      <c r="Y20" s="12">
        <v>11.0058034</v>
      </c>
      <c r="Z20" s="12">
        <v>12.364979999999999</v>
      </c>
      <c r="AA20" s="12">
        <v>12.7119202</v>
      </c>
      <c r="AB20" s="12">
        <v>14.1160748</v>
      </c>
      <c r="AC20" s="12">
        <v>39.192974999999997</v>
      </c>
      <c r="AD20" s="12">
        <v>21.848646800000001</v>
      </c>
      <c r="AE20" s="12">
        <v>9.7526896900000004</v>
      </c>
      <c r="AF20" s="12">
        <v>24.614623900000002</v>
      </c>
      <c r="AG20" s="12">
        <v>61.041621800000001</v>
      </c>
      <c r="AH20" s="12">
        <v>34.367313600000003</v>
      </c>
      <c r="AI20" s="12">
        <v>95.408935400000004</v>
      </c>
      <c r="AJ20" s="12">
        <v>64024.4925</v>
      </c>
      <c r="AK20" s="6"/>
      <c r="AL20" s="6"/>
      <c r="AM20" s="6"/>
      <c r="AN20" s="6"/>
      <c r="AO20" s="4" t="s">
        <v>115</v>
      </c>
      <c r="AP20" s="4" t="s">
        <v>118</v>
      </c>
      <c r="AQ20" s="4"/>
      <c r="AR20" s="4"/>
      <c r="AS20" s="4"/>
      <c r="AT20" s="4"/>
      <c r="AU20" s="4"/>
      <c r="AV20" s="4"/>
      <c r="AW20" t="s">
        <v>113</v>
      </c>
    </row>
    <row r="21" spans="1:49" ht="17">
      <c r="A21" t="s">
        <v>107</v>
      </c>
      <c r="B21" t="s">
        <v>107</v>
      </c>
      <c r="C21" t="s">
        <v>107</v>
      </c>
      <c r="D21" t="s">
        <v>107</v>
      </c>
      <c r="F21" t="s">
        <v>107</v>
      </c>
      <c r="G21" t="s">
        <v>107</v>
      </c>
      <c r="H21" t="s">
        <v>107</v>
      </c>
      <c r="I21" s="12" t="s">
        <v>107</v>
      </c>
      <c r="J21" s="19" t="s">
        <v>107</v>
      </c>
      <c r="K21" s="12" t="s">
        <v>24</v>
      </c>
      <c r="L21" s="12">
        <v>5.0507999999999998E-4</v>
      </c>
      <c r="M21" s="12">
        <v>7.3932999999999996E-4</v>
      </c>
      <c r="N21" s="12">
        <v>6.7575000000000003E-4</v>
      </c>
      <c r="O21" s="12">
        <v>6.5211000000000002E-4</v>
      </c>
      <c r="P21" s="12">
        <v>6.6157E-4</v>
      </c>
      <c r="Q21" s="12">
        <v>1.9894399999999999E-3</v>
      </c>
      <c r="R21" s="12">
        <v>1.24442E-3</v>
      </c>
      <c r="S21" s="12">
        <v>3.7126999999999999E-4</v>
      </c>
      <c r="T21" s="12">
        <v>1.78838E-3</v>
      </c>
      <c r="U21" s="12">
        <v>3.2338499999999999E-3</v>
      </c>
      <c r="V21" s="12">
        <v>2.1596499999999999E-3</v>
      </c>
      <c r="W21" s="12">
        <v>5.3934999999999999E-3</v>
      </c>
      <c r="X21" s="12">
        <v>9.5871500899999997</v>
      </c>
      <c r="Y21" s="12">
        <v>14.033555399999999</v>
      </c>
      <c r="Z21" s="12">
        <v>12.826700199999999</v>
      </c>
      <c r="AA21" s="12">
        <v>12.378019399999999</v>
      </c>
      <c r="AB21" s="12">
        <v>12.557495299999999</v>
      </c>
      <c r="AC21" s="12">
        <v>37.762214899999996</v>
      </c>
      <c r="AD21" s="12">
        <v>23.6207055</v>
      </c>
      <c r="AE21" s="12">
        <v>7.0472346200000002</v>
      </c>
      <c r="AF21" s="12">
        <v>33.945879099999999</v>
      </c>
      <c r="AG21" s="12">
        <v>61.382920400000003</v>
      </c>
      <c r="AH21" s="12">
        <v>40.993113800000003</v>
      </c>
      <c r="AI21" s="12">
        <v>102.376034</v>
      </c>
      <c r="AJ21" s="12">
        <v>18981.355299999999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40371-769F-C643-9497-AE68CEB8EFA0}">
  <dimension ref="A1:AW74"/>
  <sheetViews>
    <sheetView workbookViewId="0">
      <pane xSplit="1" ySplit="1" topLeftCell="B32" activePane="bottomRight" state="frozen"/>
      <selection pane="topRight" activeCell="B1" sqref="B1"/>
      <selection pane="bottomLeft" activeCell="A2" sqref="A2"/>
      <selection pane="bottomRight" activeCell="C77" sqref="C77"/>
    </sheetView>
  </sheetViews>
  <sheetFormatPr baseColWidth="10" defaultRowHeight="16"/>
  <cols>
    <col min="2" max="2" width="16.6640625" customWidth="1"/>
    <col min="3" max="3" width="24.5" customWidth="1"/>
    <col min="4" max="5" width="23.33203125" customWidth="1"/>
    <col min="10" max="10" width="42" style="19" customWidth="1"/>
    <col min="11" max="36" width="18.83203125" customWidth="1"/>
    <col min="47" max="47" width="25.1640625" customWidth="1"/>
  </cols>
  <sheetData>
    <row r="1" spans="1:49" ht="17">
      <c r="A1" t="s">
        <v>358</v>
      </c>
      <c r="B1" t="s">
        <v>171</v>
      </c>
      <c r="C1" t="s">
        <v>172</v>
      </c>
      <c r="D1" t="s">
        <v>173</v>
      </c>
      <c r="E1" t="s">
        <v>360</v>
      </c>
      <c r="F1" t="s">
        <v>125</v>
      </c>
      <c r="G1" t="s">
        <v>126</v>
      </c>
      <c r="H1" t="s">
        <v>127</v>
      </c>
      <c r="I1" s="12" t="s">
        <v>427</v>
      </c>
      <c r="J1" s="18" t="s">
        <v>149</v>
      </c>
      <c r="K1" s="12"/>
      <c r="L1" s="12" t="s">
        <v>401</v>
      </c>
      <c r="M1" s="12" t="s">
        <v>402</v>
      </c>
      <c r="N1" s="12" t="s">
        <v>403</v>
      </c>
      <c r="O1" s="12" t="s">
        <v>404</v>
      </c>
      <c r="P1" s="12" t="s">
        <v>405</v>
      </c>
      <c r="Q1" s="12" t="s">
        <v>406</v>
      </c>
      <c r="R1" s="12" t="s">
        <v>407</v>
      </c>
      <c r="S1" s="12" t="s">
        <v>408</v>
      </c>
      <c r="T1" s="12" t="s">
        <v>409</v>
      </c>
      <c r="U1" s="12" t="s">
        <v>410</v>
      </c>
      <c r="V1" s="12" t="s">
        <v>411</v>
      </c>
      <c r="W1" s="12" t="s">
        <v>412</v>
      </c>
      <c r="X1" s="12" t="s">
        <v>413</v>
      </c>
      <c r="Y1" s="12" t="s">
        <v>414</v>
      </c>
      <c r="Z1" s="12" t="s">
        <v>415</v>
      </c>
      <c r="AA1" s="12" t="s">
        <v>416</v>
      </c>
      <c r="AB1" s="12" t="s">
        <v>417</v>
      </c>
      <c r="AC1" s="12" t="s">
        <v>418</v>
      </c>
      <c r="AD1" s="12" t="s">
        <v>419</v>
      </c>
      <c r="AE1" s="12" t="s">
        <v>420</v>
      </c>
      <c r="AF1" s="12" t="s">
        <v>421</v>
      </c>
      <c r="AG1" s="12" t="s">
        <v>422</v>
      </c>
      <c r="AH1" s="12" t="s">
        <v>423</v>
      </c>
      <c r="AI1" s="12" t="s">
        <v>424</v>
      </c>
      <c r="AJ1" s="12" t="s">
        <v>425</v>
      </c>
      <c r="AK1" t="s">
        <v>48</v>
      </c>
      <c r="AL1" t="s">
        <v>50</v>
      </c>
      <c r="AM1" t="s">
        <v>49</v>
      </c>
      <c r="AN1" t="s">
        <v>51</v>
      </c>
      <c r="AO1" t="s">
        <v>103</v>
      </c>
      <c r="AP1" t="s">
        <v>104</v>
      </c>
      <c r="AQ1" t="s">
        <v>105</v>
      </c>
      <c r="AR1" t="s">
        <v>106</v>
      </c>
      <c r="AS1" t="s">
        <v>354</v>
      </c>
      <c r="AT1" t="s">
        <v>355</v>
      </c>
      <c r="AU1" s="22" t="s">
        <v>356</v>
      </c>
      <c r="AV1" s="22" t="s">
        <v>357</v>
      </c>
      <c r="AW1" t="s">
        <v>110</v>
      </c>
    </row>
    <row r="2" spans="1:49" ht="17">
      <c r="A2" t="s">
        <v>33</v>
      </c>
      <c r="B2" t="s">
        <v>177</v>
      </c>
      <c r="C2" t="s">
        <v>299</v>
      </c>
      <c r="D2" s="21" t="s">
        <v>328</v>
      </c>
      <c r="E2" s="21"/>
      <c r="F2" s="2">
        <v>70</v>
      </c>
      <c r="G2" s="2">
        <v>70</v>
      </c>
      <c r="H2" s="2">
        <v>4</v>
      </c>
      <c r="I2" s="12" t="s">
        <v>150</v>
      </c>
      <c r="J2" s="18" t="s">
        <v>169</v>
      </c>
      <c r="K2" s="12" t="s">
        <v>33</v>
      </c>
      <c r="L2" s="12">
        <v>7.8925999999999996E-4</v>
      </c>
      <c r="M2" s="12">
        <v>8.5705000000000004E-4</v>
      </c>
      <c r="N2" s="12">
        <v>9.2411000000000001E-4</v>
      </c>
      <c r="O2" s="12">
        <v>1.3869900000000001E-3</v>
      </c>
      <c r="P2" s="12">
        <v>1.9784899999999998E-3</v>
      </c>
      <c r="Q2" s="12">
        <v>4.2895800000000003E-3</v>
      </c>
      <c r="R2" s="12">
        <v>1.64631E-3</v>
      </c>
      <c r="S2" s="12">
        <v>8.9760999999999997E-4</v>
      </c>
      <c r="T2" s="12">
        <v>1.67219E-3</v>
      </c>
      <c r="U2" s="12">
        <v>5.9358900000000001E-3</v>
      </c>
      <c r="V2" s="12">
        <v>2.5698000000000001E-3</v>
      </c>
      <c r="W2" s="12">
        <v>8.5056899999999998E-3</v>
      </c>
      <c r="X2" s="12">
        <v>32.795738200000002</v>
      </c>
      <c r="Y2" s="12">
        <v>35.612477800000001</v>
      </c>
      <c r="Z2" s="12">
        <v>38.398857300000003</v>
      </c>
      <c r="AA2" s="12">
        <v>57.632652499999999</v>
      </c>
      <c r="AB2" s="12">
        <v>82.211010200000004</v>
      </c>
      <c r="AC2" s="12">
        <v>178.24252000000001</v>
      </c>
      <c r="AD2" s="12">
        <v>68.408215900000002</v>
      </c>
      <c r="AE2" s="12">
        <v>37.297761000000001</v>
      </c>
      <c r="AF2" s="12">
        <v>69.483642399999994</v>
      </c>
      <c r="AG2" s="12">
        <v>246.65073599999999</v>
      </c>
      <c r="AH2" s="12">
        <v>106.781403</v>
      </c>
      <c r="AI2" s="12">
        <v>353.43213900000001</v>
      </c>
      <c r="AJ2" s="12">
        <v>41552.436199999996</v>
      </c>
      <c r="AK2">
        <v>5</v>
      </c>
      <c r="AM2">
        <v>6</v>
      </c>
      <c r="AO2" s="1" t="s">
        <v>114</v>
      </c>
      <c r="AP2" s="1" t="s">
        <v>122</v>
      </c>
      <c r="AQ2" s="1"/>
      <c r="AR2" s="1"/>
      <c r="AS2" s="1"/>
      <c r="AT2" s="1"/>
      <c r="AU2" s="1"/>
      <c r="AV2" s="1" t="s">
        <v>123</v>
      </c>
    </row>
    <row r="3" spans="1:49" ht="17">
      <c r="A3" t="s">
        <v>43</v>
      </c>
      <c r="B3" t="s">
        <v>191</v>
      </c>
      <c r="C3" t="s">
        <v>320</v>
      </c>
      <c r="D3" t="s">
        <v>321</v>
      </c>
      <c r="F3" s="4" t="s">
        <v>107</v>
      </c>
      <c r="G3" s="4" t="s">
        <v>107</v>
      </c>
      <c r="H3" s="4">
        <v>2</v>
      </c>
      <c r="I3" s="12" t="s">
        <v>150</v>
      </c>
      <c r="J3" s="18" t="s">
        <v>169</v>
      </c>
      <c r="K3" s="12" t="s">
        <v>43</v>
      </c>
      <c r="L3" s="12">
        <v>1.4325E-3</v>
      </c>
      <c r="M3" s="12">
        <v>1.5737800000000001E-3</v>
      </c>
      <c r="N3" s="12">
        <v>3.6741999999999998E-4</v>
      </c>
      <c r="O3" s="12">
        <v>3.5389999999999998E-4</v>
      </c>
      <c r="P3" s="12">
        <v>3.5786999999999999E-4</v>
      </c>
      <c r="Q3" s="12">
        <v>1.0792E-3</v>
      </c>
      <c r="R3" s="12">
        <v>3.0062800000000001E-3</v>
      </c>
      <c r="S3" s="12">
        <v>7.2882000000000003E-4</v>
      </c>
      <c r="T3" s="12">
        <v>3.6739699999999999E-3</v>
      </c>
      <c r="U3" s="12">
        <v>4.0854799999999998E-3</v>
      </c>
      <c r="V3" s="12">
        <v>4.4027900000000002E-3</v>
      </c>
      <c r="W3" s="12">
        <v>8.4882699999999991E-3</v>
      </c>
      <c r="X3" s="12">
        <v>1.2087959100000001</v>
      </c>
      <c r="Y3" s="12">
        <v>1.328009</v>
      </c>
      <c r="Z3" s="12">
        <v>0.31004451999999999</v>
      </c>
      <c r="AA3" s="12">
        <v>0.29863426999999998</v>
      </c>
      <c r="AB3" s="12">
        <v>0.30198624000000002</v>
      </c>
      <c r="AC3" s="12">
        <v>0.91066502999999999</v>
      </c>
      <c r="AD3" s="12">
        <v>2.5368049099999999</v>
      </c>
      <c r="AE3" s="12">
        <v>0.61500087999999997</v>
      </c>
      <c r="AF3" s="12">
        <v>3.1002205100000002</v>
      </c>
      <c r="AG3" s="12">
        <v>3.4474699499999999</v>
      </c>
      <c r="AH3" s="12">
        <v>3.71522139</v>
      </c>
      <c r="AI3" s="12">
        <v>7.1626913400000003</v>
      </c>
      <c r="AJ3" s="12">
        <v>843.83430799999996</v>
      </c>
      <c r="AK3">
        <v>12</v>
      </c>
      <c r="AM3">
        <v>3</v>
      </c>
      <c r="AO3" s="4" t="s">
        <v>115</v>
      </c>
      <c r="AP3" s="4" t="s">
        <v>120</v>
      </c>
      <c r="AQ3" s="4"/>
      <c r="AR3" s="4"/>
      <c r="AS3" s="4"/>
      <c r="AT3" s="4"/>
      <c r="AU3" s="4"/>
      <c r="AV3" s="4"/>
    </row>
    <row r="4" spans="1:49" ht="17">
      <c r="A4" t="s">
        <v>36</v>
      </c>
      <c r="B4" t="s">
        <v>191</v>
      </c>
      <c r="C4" t="s">
        <v>230</v>
      </c>
      <c r="D4" t="s">
        <v>231</v>
      </c>
      <c r="F4" s="4">
        <v>1.97</v>
      </c>
      <c r="G4" s="4">
        <v>4.0599999999999996</v>
      </c>
      <c r="H4" s="4">
        <v>2</v>
      </c>
      <c r="I4" s="12" t="s">
        <v>150</v>
      </c>
      <c r="J4" s="18" t="s">
        <v>169</v>
      </c>
      <c r="K4" s="12" t="s">
        <v>36</v>
      </c>
      <c r="L4" s="12">
        <v>8.7580999999999998E-4</v>
      </c>
      <c r="M4" s="12">
        <v>1.1316E-3</v>
      </c>
      <c r="N4" s="12">
        <v>9.954199999999999E-4</v>
      </c>
      <c r="O4" s="12">
        <v>9.4945000000000001E-4</v>
      </c>
      <c r="P4" s="12">
        <v>9.4176000000000004E-4</v>
      </c>
      <c r="Q4" s="12">
        <v>2.8866299999999998E-3</v>
      </c>
      <c r="R4" s="12">
        <v>2.0074200000000002E-3</v>
      </c>
      <c r="S4" s="12">
        <v>4.5239E-4</v>
      </c>
      <c r="T4" s="12">
        <v>1.94353E-3</v>
      </c>
      <c r="U4" s="12">
        <v>4.8940399999999997E-3</v>
      </c>
      <c r="V4" s="12">
        <v>2.3959200000000002E-3</v>
      </c>
      <c r="W4" s="12">
        <v>7.2899699999999998E-3</v>
      </c>
      <c r="X4" s="12">
        <v>7.3534341100000002</v>
      </c>
      <c r="Y4" s="12">
        <v>9.5010877199999992</v>
      </c>
      <c r="Z4" s="12">
        <v>8.3576909599999993</v>
      </c>
      <c r="AA4" s="12">
        <v>7.9716576000000003</v>
      </c>
      <c r="AB4" s="12">
        <v>7.9071044300000004</v>
      </c>
      <c r="AC4" s="12">
        <v>24.236453000000001</v>
      </c>
      <c r="AD4" s="12">
        <v>16.854521800000001</v>
      </c>
      <c r="AE4" s="12">
        <v>3.79833563</v>
      </c>
      <c r="AF4" s="12">
        <v>16.3181154</v>
      </c>
      <c r="AG4" s="12">
        <v>41.090974799999998</v>
      </c>
      <c r="AH4" s="12">
        <v>20.116451099999999</v>
      </c>
      <c r="AI4" s="12">
        <v>61.207425899999997</v>
      </c>
      <c r="AJ4" s="12">
        <v>8396.1190700000006</v>
      </c>
      <c r="AK4">
        <v>11.67</v>
      </c>
      <c r="AM4">
        <v>3</v>
      </c>
      <c r="AO4" s="4" t="s">
        <v>115</v>
      </c>
      <c r="AP4" s="4" t="s">
        <v>120</v>
      </c>
      <c r="AQ4" s="4"/>
      <c r="AR4" s="4"/>
      <c r="AS4" s="4"/>
      <c r="AT4" s="4"/>
      <c r="AU4" s="4"/>
      <c r="AV4" s="4"/>
    </row>
    <row r="5" spans="1:49" ht="17">
      <c r="A5" t="s">
        <v>30</v>
      </c>
      <c r="B5" t="s">
        <v>177</v>
      </c>
      <c r="C5" t="s">
        <v>242</v>
      </c>
      <c r="D5" t="s">
        <v>331</v>
      </c>
      <c r="F5" s="4">
        <v>3.27</v>
      </c>
      <c r="G5" s="4">
        <v>20</v>
      </c>
      <c r="H5" s="4">
        <v>2</v>
      </c>
      <c r="I5" s="12" t="s">
        <v>150</v>
      </c>
      <c r="J5" s="18" t="s">
        <v>169</v>
      </c>
      <c r="K5" s="12" t="s">
        <v>30</v>
      </c>
      <c r="L5" s="12">
        <v>9.9314E-4</v>
      </c>
      <c r="M5" s="12">
        <v>1.0620600000000001E-3</v>
      </c>
      <c r="N5" s="12">
        <v>4.9456000000000001E-4</v>
      </c>
      <c r="O5" s="12">
        <v>5.1250000000000004E-4</v>
      </c>
      <c r="P5" s="12">
        <v>5.2043E-4</v>
      </c>
      <c r="Q5" s="12">
        <v>1.5275E-3</v>
      </c>
      <c r="R5" s="12">
        <v>2.0552000000000001E-3</v>
      </c>
      <c r="S5" s="12">
        <v>1.5524499999999999E-3</v>
      </c>
      <c r="T5" s="12">
        <v>1.79612E-3</v>
      </c>
      <c r="U5" s="12">
        <v>3.5826999999999999E-3</v>
      </c>
      <c r="V5" s="12">
        <v>3.34856E-3</v>
      </c>
      <c r="W5" s="12">
        <v>6.9312599999999999E-3</v>
      </c>
      <c r="X5" s="12">
        <v>97.452612400000007</v>
      </c>
      <c r="Y5" s="12">
        <v>104.21504299999999</v>
      </c>
      <c r="Z5" s="12">
        <v>48.5294083</v>
      </c>
      <c r="AA5" s="12">
        <v>50.289192100000001</v>
      </c>
      <c r="AB5" s="12">
        <v>51.0677497</v>
      </c>
      <c r="AC5" s="12">
        <v>149.88634999999999</v>
      </c>
      <c r="AD5" s="12">
        <v>201.66765599999999</v>
      </c>
      <c r="AE5" s="12">
        <v>152.33477300000001</v>
      </c>
      <c r="AF5" s="12">
        <v>176.244833</v>
      </c>
      <c r="AG5" s="12">
        <v>351.55400600000002</v>
      </c>
      <c r="AH5" s="12">
        <v>328.57960600000001</v>
      </c>
      <c r="AI5" s="12">
        <v>680.13361199999997</v>
      </c>
      <c r="AJ5" s="12">
        <v>98125.497799999997</v>
      </c>
      <c r="AK5">
        <v>5.33</v>
      </c>
      <c r="AM5">
        <v>6</v>
      </c>
      <c r="AO5" s="4" t="s">
        <v>115</v>
      </c>
      <c r="AP5" s="4" t="s">
        <v>121</v>
      </c>
      <c r="AQ5" s="4"/>
      <c r="AR5" s="4"/>
      <c r="AS5" s="4"/>
      <c r="AT5" s="4"/>
      <c r="AU5" s="4"/>
      <c r="AV5" s="4"/>
    </row>
    <row r="6" spans="1:49" ht="17">
      <c r="A6" t="s">
        <v>12</v>
      </c>
      <c r="B6" t="s">
        <v>185</v>
      </c>
      <c r="C6" t="s">
        <v>245</v>
      </c>
      <c r="D6" t="s">
        <v>246</v>
      </c>
      <c r="F6" s="4">
        <v>3.78</v>
      </c>
      <c r="G6" s="4">
        <v>0</v>
      </c>
      <c r="H6" s="4">
        <v>2</v>
      </c>
      <c r="I6" s="12" t="s">
        <v>150</v>
      </c>
      <c r="J6" s="18" t="s">
        <v>169</v>
      </c>
      <c r="K6" s="12" t="s">
        <v>12</v>
      </c>
      <c r="L6" s="12">
        <v>8.0714999999999997E-4</v>
      </c>
      <c r="M6" s="12">
        <v>8.3407000000000002E-4</v>
      </c>
      <c r="N6" s="12">
        <v>8.8765000000000003E-4</v>
      </c>
      <c r="O6" s="12">
        <v>8.4435000000000001E-4</v>
      </c>
      <c r="P6" s="12">
        <v>7.3353999999999997E-4</v>
      </c>
      <c r="Q6" s="12">
        <v>2.46554E-3</v>
      </c>
      <c r="R6" s="12">
        <v>1.6412200000000001E-3</v>
      </c>
      <c r="S6" s="12">
        <v>6.3834000000000004E-4</v>
      </c>
      <c r="T6" s="12">
        <v>1.82182E-3</v>
      </c>
      <c r="U6" s="12">
        <v>4.1067600000000001E-3</v>
      </c>
      <c r="V6" s="12">
        <v>2.4601699999999998E-3</v>
      </c>
      <c r="W6" s="12">
        <v>6.5669200000000004E-3</v>
      </c>
      <c r="X6" s="12">
        <v>169.00401099999999</v>
      </c>
      <c r="Y6" s="12">
        <v>174.64072300000001</v>
      </c>
      <c r="Z6" s="12">
        <v>185.85898900000001</v>
      </c>
      <c r="AA6" s="12">
        <v>176.79278199999999</v>
      </c>
      <c r="AB6" s="12">
        <v>153.59077400000001</v>
      </c>
      <c r="AC6" s="12">
        <v>516.24254499999995</v>
      </c>
      <c r="AD6" s="12">
        <v>343.64473400000003</v>
      </c>
      <c r="AE6" s="12">
        <v>133.658591</v>
      </c>
      <c r="AF6" s="12">
        <v>381.45966299999998</v>
      </c>
      <c r="AG6" s="12">
        <v>859.88727900000004</v>
      </c>
      <c r="AH6" s="12">
        <v>515.11825399999998</v>
      </c>
      <c r="AI6" s="12">
        <v>1375.0055299999999</v>
      </c>
      <c r="AJ6" s="12">
        <v>209383.56099999999</v>
      </c>
      <c r="AK6">
        <v>3.67</v>
      </c>
      <c r="AM6">
        <v>8</v>
      </c>
      <c r="AO6" s="4" t="s">
        <v>116</v>
      </c>
      <c r="AP6" s="4" t="s">
        <v>118</v>
      </c>
      <c r="AQ6" s="4"/>
      <c r="AR6" s="4"/>
      <c r="AS6" s="4"/>
      <c r="AT6" s="4"/>
      <c r="AU6" s="4" t="s">
        <v>395</v>
      </c>
      <c r="AV6" s="4"/>
    </row>
    <row r="7" spans="1:49" ht="17">
      <c r="A7" t="s">
        <v>40</v>
      </c>
      <c r="B7" t="s">
        <v>174</v>
      </c>
      <c r="C7" t="s">
        <v>262</v>
      </c>
      <c r="D7" t="s">
        <v>263</v>
      </c>
      <c r="F7" s="4">
        <v>9.7100000000000009</v>
      </c>
      <c r="G7" s="4">
        <v>19.420000000000002</v>
      </c>
      <c r="H7" s="4">
        <v>2</v>
      </c>
      <c r="I7" s="12" t="s">
        <v>150</v>
      </c>
      <c r="J7" s="18" t="s">
        <v>169</v>
      </c>
      <c r="K7" s="12" t="s">
        <v>40</v>
      </c>
      <c r="L7" s="12">
        <v>6.7699999999999998E-4</v>
      </c>
      <c r="M7" s="12">
        <v>7.6250000000000005E-4</v>
      </c>
      <c r="N7" s="12">
        <v>7.3799E-4</v>
      </c>
      <c r="O7" s="12">
        <v>7.6389999999999997E-4</v>
      </c>
      <c r="P7" s="12">
        <v>6.8243999999999998E-4</v>
      </c>
      <c r="Q7" s="12">
        <v>2.1843399999999999E-3</v>
      </c>
      <c r="R7" s="12">
        <v>1.4394900000000001E-3</v>
      </c>
      <c r="S7" s="12">
        <v>1.0714699999999999E-3</v>
      </c>
      <c r="T7" s="12">
        <v>1.7547699999999999E-3</v>
      </c>
      <c r="U7" s="12">
        <v>3.6238300000000002E-3</v>
      </c>
      <c r="V7" s="12">
        <v>2.8262399999999998E-3</v>
      </c>
      <c r="W7" s="12">
        <v>6.4500699999999996E-3</v>
      </c>
      <c r="X7" s="12">
        <v>10.2262691</v>
      </c>
      <c r="Y7" s="12">
        <v>11.517735399999999</v>
      </c>
      <c r="Z7" s="12">
        <v>11.147625100000001</v>
      </c>
      <c r="AA7" s="12">
        <v>11.538952</v>
      </c>
      <c r="AB7" s="12">
        <v>10.3085305</v>
      </c>
      <c r="AC7" s="12">
        <v>32.995107599999997</v>
      </c>
      <c r="AD7" s="12">
        <v>21.744004400000001</v>
      </c>
      <c r="AE7" s="12">
        <v>16.184806500000001</v>
      </c>
      <c r="AF7" s="12">
        <v>26.506373700000001</v>
      </c>
      <c r="AG7" s="12">
        <v>54.739111999999999</v>
      </c>
      <c r="AH7" s="12">
        <v>42.691180199999998</v>
      </c>
      <c r="AI7" s="12">
        <v>97.430292199999997</v>
      </c>
      <c r="AJ7" s="12">
        <v>15105.301100000001</v>
      </c>
      <c r="AK7">
        <v>9.33</v>
      </c>
      <c r="AM7">
        <v>5</v>
      </c>
      <c r="AO7" s="4" t="s">
        <v>115</v>
      </c>
      <c r="AP7" s="4" t="s">
        <v>120</v>
      </c>
      <c r="AQ7" s="4"/>
      <c r="AR7" s="4"/>
      <c r="AS7" s="4"/>
      <c r="AT7" s="4"/>
      <c r="AU7" s="4"/>
      <c r="AV7" s="4"/>
    </row>
    <row r="8" spans="1:49" ht="17">
      <c r="A8" t="s">
        <v>10</v>
      </c>
      <c r="B8" t="s">
        <v>177</v>
      </c>
      <c r="C8" t="s">
        <v>310</v>
      </c>
      <c r="D8" t="s">
        <v>332</v>
      </c>
      <c r="F8" s="4" t="s">
        <v>107</v>
      </c>
      <c r="G8" s="4" t="s">
        <v>107</v>
      </c>
      <c r="H8" s="4">
        <v>2</v>
      </c>
      <c r="I8" s="12" t="s">
        <v>150</v>
      </c>
      <c r="J8" s="18" t="s">
        <v>169</v>
      </c>
      <c r="K8" s="12" t="s">
        <v>10</v>
      </c>
      <c r="L8" s="12">
        <v>8.4281999999999998E-4</v>
      </c>
      <c r="M8" s="12">
        <v>1.0918E-3</v>
      </c>
      <c r="N8" s="12">
        <v>3.2265000000000001E-4</v>
      </c>
      <c r="O8" s="12">
        <v>2.8376999999999997E-4</v>
      </c>
      <c r="P8" s="12">
        <v>3.1881999999999999E-4</v>
      </c>
      <c r="Q8" s="12">
        <v>9.2524000000000003E-4</v>
      </c>
      <c r="R8" s="12">
        <v>1.93462E-3</v>
      </c>
      <c r="S8" s="12">
        <v>8.4091999999999999E-4</v>
      </c>
      <c r="T8" s="12">
        <v>2.2644000000000002E-3</v>
      </c>
      <c r="U8" s="12">
        <v>2.8598600000000001E-3</v>
      </c>
      <c r="V8" s="12">
        <v>3.10532E-3</v>
      </c>
      <c r="W8" s="12">
        <v>5.9651799999999996E-3</v>
      </c>
      <c r="X8" s="12">
        <v>4.6935279899999998</v>
      </c>
      <c r="Y8" s="12">
        <v>6.0800034199999997</v>
      </c>
      <c r="Z8" s="12">
        <v>1.7967785000000001</v>
      </c>
      <c r="AA8" s="12">
        <v>1.5802710600000001</v>
      </c>
      <c r="AB8" s="12">
        <v>1.7754334899999999</v>
      </c>
      <c r="AC8" s="12">
        <v>5.1524830399999999</v>
      </c>
      <c r="AD8" s="12">
        <v>10.7735314</v>
      </c>
      <c r="AE8" s="12">
        <v>4.6829330899999997</v>
      </c>
      <c r="AF8" s="12">
        <v>12.6100029</v>
      </c>
      <c r="AG8" s="12">
        <v>15.926014500000001</v>
      </c>
      <c r="AH8" s="12">
        <v>17.292936000000001</v>
      </c>
      <c r="AI8" s="12">
        <v>33.218950499999998</v>
      </c>
      <c r="AJ8" s="12">
        <v>5568.8137999999999</v>
      </c>
      <c r="AK8">
        <v>5</v>
      </c>
      <c r="AM8">
        <v>6</v>
      </c>
      <c r="AO8" s="1" t="s">
        <v>114</v>
      </c>
      <c r="AP8" s="1" t="s">
        <v>120</v>
      </c>
      <c r="AQ8" s="1"/>
      <c r="AR8" s="1"/>
      <c r="AS8" s="1"/>
      <c r="AT8" s="1"/>
      <c r="AU8" s="1"/>
      <c r="AV8" s="1"/>
    </row>
    <row r="9" spans="1:49" ht="17">
      <c r="A9" t="s">
        <v>37</v>
      </c>
      <c r="B9" t="s">
        <v>185</v>
      </c>
      <c r="C9" t="s">
        <v>243</v>
      </c>
      <c r="D9" t="s">
        <v>244</v>
      </c>
      <c r="F9" s="4">
        <v>3.3</v>
      </c>
      <c r="G9" s="4">
        <v>4.75</v>
      </c>
      <c r="H9" s="4">
        <v>2</v>
      </c>
      <c r="I9" s="12" t="s">
        <v>150</v>
      </c>
      <c r="J9" s="18" t="s">
        <v>169</v>
      </c>
      <c r="K9" s="12" t="s">
        <v>37</v>
      </c>
      <c r="L9" s="12">
        <v>7.5146999999999996E-4</v>
      </c>
      <c r="M9" s="12">
        <v>8.6346000000000003E-4</v>
      </c>
      <c r="N9" s="12">
        <v>4.8139999999999999E-4</v>
      </c>
      <c r="O9" s="12">
        <v>5.2141000000000004E-4</v>
      </c>
      <c r="P9" s="12">
        <v>6.4340000000000003E-4</v>
      </c>
      <c r="Q9" s="12">
        <v>1.6462E-3</v>
      </c>
      <c r="R9" s="12">
        <v>1.6149300000000001E-3</v>
      </c>
      <c r="S9" s="12">
        <v>4.9054999999999997E-4</v>
      </c>
      <c r="T9" s="12">
        <v>1.0832000000000001E-3</v>
      </c>
      <c r="U9" s="12">
        <v>3.2611300000000001E-3</v>
      </c>
      <c r="V9" s="12">
        <v>1.57376E-3</v>
      </c>
      <c r="W9" s="12">
        <v>4.8348899999999997E-3</v>
      </c>
      <c r="X9" s="12">
        <v>61.844323299999999</v>
      </c>
      <c r="Y9" s="12">
        <v>71.061276699999993</v>
      </c>
      <c r="Z9" s="12">
        <v>39.617971699999998</v>
      </c>
      <c r="AA9" s="12">
        <v>42.910668999999999</v>
      </c>
      <c r="AB9" s="12">
        <v>52.950142399999997</v>
      </c>
      <c r="AC9" s="12">
        <v>135.47878299999999</v>
      </c>
      <c r="AD9" s="12">
        <v>132.90559999999999</v>
      </c>
      <c r="AE9" s="12">
        <v>40.371414399999999</v>
      </c>
      <c r="AF9" s="12">
        <v>89.145484400000001</v>
      </c>
      <c r="AG9" s="12">
        <v>268.38438300000001</v>
      </c>
      <c r="AH9" s="12">
        <v>129.516899</v>
      </c>
      <c r="AI9" s="12">
        <v>397.90128199999998</v>
      </c>
      <c r="AJ9" s="12">
        <v>82297.958199999994</v>
      </c>
      <c r="AK9">
        <v>3.67</v>
      </c>
      <c r="AM9">
        <v>8</v>
      </c>
      <c r="AO9" s="4" t="s">
        <v>115</v>
      </c>
      <c r="AP9" s="4" t="s">
        <v>118</v>
      </c>
      <c r="AQ9" s="4"/>
      <c r="AR9" s="4"/>
      <c r="AS9" s="4"/>
      <c r="AT9" s="4"/>
      <c r="AU9" s="4"/>
      <c r="AV9" s="4"/>
    </row>
    <row r="10" spans="1:49" ht="17">
      <c r="A10" t="s">
        <v>4</v>
      </c>
      <c r="B10" t="s">
        <v>345</v>
      </c>
      <c r="C10" t="s">
        <v>272</v>
      </c>
      <c r="D10" s="21" t="s">
        <v>273</v>
      </c>
      <c r="E10" s="21"/>
      <c r="F10" s="3">
        <v>18.329999999999998</v>
      </c>
      <c r="G10" s="3">
        <v>83.33</v>
      </c>
      <c r="H10" s="3">
        <v>3</v>
      </c>
      <c r="I10" s="12" t="s">
        <v>150</v>
      </c>
      <c r="J10" s="18" t="s">
        <v>169</v>
      </c>
      <c r="K10" s="12" t="s">
        <v>4</v>
      </c>
      <c r="L10" s="12">
        <v>1.14153E-3</v>
      </c>
      <c r="M10" s="12">
        <v>9.6305000000000002E-4</v>
      </c>
      <c r="N10" s="12">
        <v>1.3166999999999999E-4</v>
      </c>
      <c r="O10" s="12">
        <v>1.2766000000000001E-4</v>
      </c>
      <c r="P10" s="12">
        <v>1.2760000000000001E-4</v>
      </c>
      <c r="Q10" s="12">
        <v>3.8693000000000001E-4</v>
      </c>
      <c r="R10" s="12">
        <v>2.10458E-3</v>
      </c>
      <c r="S10" s="12">
        <v>7.9465000000000004E-4</v>
      </c>
      <c r="T10" s="12">
        <v>1.5065899999999999E-3</v>
      </c>
      <c r="U10" s="12">
        <v>2.4915100000000002E-3</v>
      </c>
      <c r="V10" s="12">
        <v>2.3012499999999999E-3</v>
      </c>
      <c r="W10" s="12">
        <v>4.7927600000000001E-3</v>
      </c>
      <c r="X10" s="12">
        <v>102.44717900000001</v>
      </c>
      <c r="Y10" s="12">
        <v>86.4292078</v>
      </c>
      <c r="Z10" s="12">
        <v>11.817167899999999</v>
      </c>
      <c r="AA10" s="12">
        <v>11.456729599999999</v>
      </c>
      <c r="AB10" s="12">
        <v>11.4513225</v>
      </c>
      <c r="AC10" s="12">
        <v>34.725220100000001</v>
      </c>
      <c r="AD10" s="12">
        <v>188.87638699999999</v>
      </c>
      <c r="AE10" s="12">
        <v>71.316603000000001</v>
      </c>
      <c r="AF10" s="12">
        <v>135.209721</v>
      </c>
      <c r="AG10" s="12">
        <v>223.601607</v>
      </c>
      <c r="AH10" s="12">
        <v>206.52632399999999</v>
      </c>
      <c r="AI10" s="12">
        <v>430.12793099999999</v>
      </c>
      <c r="AJ10" s="12">
        <v>89745.439899999998</v>
      </c>
      <c r="AK10">
        <v>8</v>
      </c>
      <c r="AM10">
        <v>6</v>
      </c>
      <c r="AO10" s="4" t="s">
        <v>116</v>
      </c>
      <c r="AP10" s="4" t="s">
        <v>121</v>
      </c>
      <c r="AQ10" s="4"/>
      <c r="AR10" s="4"/>
      <c r="AS10" s="4"/>
      <c r="AT10" s="4"/>
      <c r="AU10" s="4" t="s">
        <v>395</v>
      </c>
      <c r="AV10" s="4"/>
    </row>
    <row r="11" spans="1:49" ht="17">
      <c r="A11" t="s">
        <v>7</v>
      </c>
      <c r="B11" t="s">
        <v>174</v>
      </c>
      <c r="C11" t="s">
        <v>300</v>
      </c>
      <c r="D11" s="21" t="s">
        <v>301</v>
      </c>
      <c r="E11" s="21"/>
      <c r="F11" s="2">
        <v>75.95</v>
      </c>
      <c r="G11" s="2">
        <v>100</v>
      </c>
      <c r="H11" s="2">
        <v>4</v>
      </c>
      <c r="I11" s="12" t="s">
        <v>150</v>
      </c>
      <c r="J11" s="18" t="s">
        <v>169</v>
      </c>
      <c r="K11" s="12" t="s">
        <v>7</v>
      </c>
      <c r="L11" s="12">
        <v>1.02268E-3</v>
      </c>
      <c r="M11" s="12">
        <v>7.9516999999999999E-4</v>
      </c>
      <c r="N11" s="12">
        <v>3.8712000000000002E-4</v>
      </c>
      <c r="O11" s="12">
        <v>4.2388000000000001E-4</v>
      </c>
      <c r="P11" s="12">
        <v>5.1440000000000004E-4</v>
      </c>
      <c r="Q11" s="12">
        <v>1.3254E-3</v>
      </c>
      <c r="R11" s="12">
        <v>1.81785E-3</v>
      </c>
      <c r="S11" s="12">
        <v>3.5425000000000002E-4</v>
      </c>
      <c r="T11" s="12">
        <v>1.2635599999999999E-3</v>
      </c>
      <c r="U11" s="12">
        <v>3.1432500000000002E-3</v>
      </c>
      <c r="V11" s="12">
        <v>1.6178099999999999E-3</v>
      </c>
      <c r="W11" s="12">
        <v>4.7610600000000001E-3</v>
      </c>
      <c r="X11" s="12">
        <v>8.5634092099999997</v>
      </c>
      <c r="Y11" s="12">
        <v>6.6583942699999996</v>
      </c>
      <c r="Z11" s="12">
        <v>3.2415982799999998</v>
      </c>
      <c r="AA11" s="12">
        <v>3.5493830399999999</v>
      </c>
      <c r="AB11" s="12">
        <v>4.3073301400000004</v>
      </c>
      <c r="AC11" s="12">
        <v>11.098311499999999</v>
      </c>
      <c r="AD11" s="12">
        <v>15.2218035</v>
      </c>
      <c r="AE11" s="12">
        <v>2.96632278</v>
      </c>
      <c r="AF11" s="12">
        <v>10.5804329</v>
      </c>
      <c r="AG11" s="12">
        <v>26.320115000000001</v>
      </c>
      <c r="AH11" s="12">
        <v>13.5467557</v>
      </c>
      <c r="AI11" s="12">
        <v>39.8668707</v>
      </c>
      <c r="AJ11" s="12">
        <v>8373.5298899999998</v>
      </c>
      <c r="AK11">
        <v>9.33</v>
      </c>
      <c r="AM11">
        <v>5</v>
      </c>
      <c r="AO11" s="4" t="s">
        <v>115</v>
      </c>
      <c r="AP11" s="4" t="s">
        <v>121</v>
      </c>
      <c r="AQ11" s="4"/>
      <c r="AR11" s="4"/>
      <c r="AS11" s="4"/>
      <c r="AT11" s="4"/>
      <c r="AU11" s="4"/>
      <c r="AV11" s="4"/>
    </row>
    <row r="12" spans="1:49" ht="17">
      <c r="A12" t="s">
        <v>59</v>
      </c>
      <c r="B12" t="s">
        <v>177</v>
      </c>
      <c r="C12" t="s">
        <v>276</v>
      </c>
      <c r="D12" s="21" t="s">
        <v>330</v>
      </c>
      <c r="E12" s="21"/>
      <c r="F12" s="3">
        <v>24.5</v>
      </c>
      <c r="G12" s="3">
        <v>35</v>
      </c>
      <c r="H12" s="3">
        <v>3</v>
      </c>
      <c r="I12" s="12" t="s">
        <v>150</v>
      </c>
      <c r="J12" s="18" t="s">
        <v>169</v>
      </c>
      <c r="K12" s="12" t="s">
        <v>44</v>
      </c>
      <c r="L12" s="12">
        <v>7.6380000000000003E-4</v>
      </c>
      <c r="M12" s="12">
        <v>6.2458000000000001E-4</v>
      </c>
      <c r="N12" s="12">
        <v>5.2778999999999999E-4</v>
      </c>
      <c r="O12" s="12">
        <v>6.7984999999999996E-4</v>
      </c>
      <c r="P12" s="12">
        <v>9.7710000000000006E-4</v>
      </c>
      <c r="Q12" s="12">
        <v>2.1847300000000002E-3</v>
      </c>
      <c r="R12" s="12">
        <v>1.38838E-3</v>
      </c>
      <c r="S12" s="12">
        <v>3.2142999999999999E-4</v>
      </c>
      <c r="T12" s="12">
        <v>8.1963999999999995E-4</v>
      </c>
      <c r="U12" s="12">
        <v>3.57311E-3</v>
      </c>
      <c r="V12" s="12">
        <v>1.1410700000000001E-3</v>
      </c>
      <c r="W12" s="12">
        <v>4.7141700000000002E-3</v>
      </c>
      <c r="X12" s="12">
        <v>362.25929600000001</v>
      </c>
      <c r="Y12" s="12">
        <v>296.22680800000001</v>
      </c>
      <c r="Z12" s="12">
        <v>250.321529</v>
      </c>
      <c r="AA12" s="12">
        <v>322.43985199999997</v>
      </c>
      <c r="AB12" s="12">
        <v>463.42095999999998</v>
      </c>
      <c r="AC12" s="12">
        <v>1036.1823400000001</v>
      </c>
      <c r="AD12" s="12">
        <v>658.48610399999995</v>
      </c>
      <c r="AE12" s="12">
        <v>152.446787</v>
      </c>
      <c r="AF12" s="12">
        <v>388.74211400000002</v>
      </c>
      <c r="AG12" s="12">
        <v>1694.6684399999999</v>
      </c>
      <c r="AH12" s="12">
        <v>541.18890099999999</v>
      </c>
      <c r="AI12" s="12">
        <v>2235.8573500000002</v>
      </c>
      <c r="AJ12" s="12">
        <v>474283.96100000001</v>
      </c>
      <c r="AK12">
        <v>5</v>
      </c>
      <c r="AM12">
        <v>6</v>
      </c>
      <c r="AO12" s="4" t="s">
        <v>116</v>
      </c>
      <c r="AP12" s="4" t="s">
        <v>118</v>
      </c>
      <c r="AQ12" s="4"/>
      <c r="AR12" s="4"/>
      <c r="AS12" s="4"/>
      <c r="AT12" s="4"/>
      <c r="AU12" s="4"/>
      <c r="AV12" s="4"/>
    </row>
    <row r="13" spans="1:49" ht="17">
      <c r="A13" t="s">
        <v>13</v>
      </c>
      <c r="B13" t="s">
        <v>174</v>
      </c>
      <c r="C13" t="s">
        <v>274</v>
      </c>
      <c r="D13" t="s">
        <v>275</v>
      </c>
      <c r="F13" s="3">
        <v>24.19</v>
      </c>
      <c r="G13" s="3">
        <v>48.39</v>
      </c>
      <c r="H13" s="3">
        <v>3</v>
      </c>
      <c r="I13" s="12" t="s">
        <v>150</v>
      </c>
      <c r="J13" s="18" t="s">
        <v>169</v>
      </c>
      <c r="K13" s="12" t="s">
        <v>13</v>
      </c>
      <c r="L13" s="12">
        <v>4.7110000000000001E-4</v>
      </c>
      <c r="M13" s="12">
        <v>4.4047999999999998E-4</v>
      </c>
      <c r="N13" s="12">
        <v>4.6978999999999999E-4</v>
      </c>
      <c r="O13" s="12">
        <v>4.9041000000000004E-4</v>
      </c>
      <c r="P13" s="12">
        <v>6.5309000000000005E-4</v>
      </c>
      <c r="Q13" s="12">
        <v>1.6133E-3</v>
      </c>
      <c r="R13" s="12">
        <v>9.1157E-4</v>
      </c>
      <c r="S13" s="12">
        <v>2.5196000000000002E-4</v>
      </c>
      <c r="T13" s="12">
        <v>6.9640000000000001E-4</v>
      </c>
      <c r="U13" s="12">
        <v>2.5248699999999998E-3</v>
      </c>
      <c r="V13" s="12">
        <v>9.4835999999999998E-4</v>
      </c>
      <c r="W13" s="12">
        <v>3.4732299999999999E-3</v>
      </c>
      <c r="X13" s="12">
        <v>61.357314199999998</v>
      </c>
      <c r="Y13" s="12">
        <v>57.369589699999999</v>
      </c>
      <c r="Z13" s="12">
        <v>61.187714100000001</v>
      </c>
      <c r="AA13" s="12">
        <v>63.8730701</v>
      </c>
      <c r="AB13" s="12">
        <v>85.061706700000002</v>
      </c>
      <c r="AC13" s="12">
        <v>210.122491</v>
      </c>
      <c r="AD13" s="12">
        <v>118.726904</v>
      </c>
      <c r="AE13" s="12">
        <v>32.816763000000002</v>
      </c>
      <c r="AF13" s="12">
        <v>90.701642899999996</v>
      </c>
      <c r="AG13" s="12">
        <v>328.84939500000002</v>
      </c>
      <c r="AH13" s="12">
        <v>123.518406</v>
      </c>
      <c r="AI13" s="12">
        <v>452.36780099999999</v>
      </c>
      <c r="AJ13" s="12">
        <v>130244.02</v>
      </c>
      <c r="AK13">
        <v>9.33</v>
      </c>
      <c r="AM13">
        <v>4</v>
      </c>
      <c r="AO13" s="4" t="s">
        <v>115</v>
      </c>
      <c r="AP13" s="4" t="s">
        <v>118</v>
      </c>
      <c r="AQ13" s="4"/>
      <c r="AR13" s="4"/>
      <c r="AS13" s="4"/>
      <c r="AT13" s="4"/>
      <c r="AU13" s="4"/>
      <c r="AV13" s="4"/>
    </row>
    <row r="14" spans="1:49" ht="17">
      <c r="A14" t="s">
        <v>63</v>
      </c>
      <c r="B14" t="s">
        <v>174</v>
      </c>
      <c r="C14" t="s">
        <v>258</v>
      </c>
      <c r="D14" t="s">
        <v>333</v>
      </c>
      <c r="F14" s="4">
        <v>7.23</v>
      </c>
      <c r="G14" s="4">
        <v>0</v>
      </c>
      <c r="H14" s="4">
        <v>2</v>
      </c>
      <c r="I14" s="12" t="s">
        <v>150</v>
      </c>
      <c r="J14" s="18" t="s">
        <v>169</v>
      </c>
      <c r="K14" s="12" t="s">
        <v>23</v>
      </c>
      <c r="L14" s="12">
        <v>8.3175000000000002E-4</v>
      </c>
      <c r="M14" s="12">
        <v>6.4802000000000002E-4</v>
      </c>
      <c r="N14" s="12">
        <v>1.4244E-4</v>
      </c>
      <c r="O14" s="12">
        <v>1.4354999999999999E-4</v>
      </c>
      <c r="P14" s="12">
        <v>1.5987999999999999E-4</v>
      </c>
      <c r="Q14" s="12">
        <v>4.4587000000000001E-4</v>
      </c>
      <c r="R14" s="12">
        <v>1.47977E-3</v>
      </c>
      <c r="S14" s="12">
        <v>2.9437000000000002E-4</v>
      </c>
      <c r="T14" s="12">
        <v>8.4681999999999997E-4</v>
      </c>
      <c r="U14" s="12">
        <v>1.9256399999999999E-3</v>
      </c>
      <c r="V14" s="12">
        <v>1.14119E-3</v>
      </c>
      <c r="W14" s="12">
        <v>3.06683E-3</v>
      </c>
      <c r="X14" s="12">
        <v>33.307465700000002</v>
      </c>
      <c r="Y14" s="12">
        <v>25.950198</v>
      </c>
      <c r="Z14" s="12">
        <v>5.7040423699999998</v>
      </c>
      <c r="AA14" s="12">
        <v>5.7483908599999998</v>
      </c>
      <c r="AB14" s="12">
        <v>6.4025754299999997</v>
      </c>
      <c r="AC14" s="12">
        <v>17.855008699999999</v>
      </c>
      <c r="AD14" s="12">
        <v>59.257663700000002</v>
      </c>
      <c r="AE14" s="12">
        <v>11.788172700000001</v>
      </c>
      <c r="AF14" s="12">
        <v>33.911104700000003</v>
      </c>
      <c r="AG14" s="12">
        <v>77.1126723</v>
      </c>
      <c r="AH14" s="12">
        <v>45.699277299999999</v>
      </c>
      <c r="AI14" s="12">
        <v>122.81195</v>
      </c>
      <c r="AJ14" s="12">
        <v>40045.183100000002</v>
      </c>
      <c r="AK14">
        <v>9.67</v>
      </c>
      <c r="AM14">
        <v>4</v>
      </c>
      <c r="AO14" s="4" t="s">
        <v>115</v>
      </c>
      <c r="AP14" s="4" t="s">
        <v>118</v>
      </c>
      <c r="AQ14" s="4"/>
      <c r="AR14" s="4"/>
      <c r="AS14" s="4"/>
      <c r="AT14" s="4"/>
      <c r="AU14" s="4"/>
      <c r="AV14" s="4"/>
    </row>
    <row r="15" spans="1:49" ht="17">
      <c r="A15" t="s">
        <v>64</v>
      </c>
      <c r="B15" t="s">
        <v>174</v>
      </c>
      <c r="C15" t="s">
        <v>341</v>
      </c>
      <c r="D15" t="s">
        <v>334</v>
      </c>
      <c r="E15" t="s">
        <v>365</v>
      </c>
      <c r="F15" s="4">
        <v>15</v>
      </c>
      <c r="G15" s="4">
        <v>15</v>
      </c>
      <c r="H15" s="4">
        <v>2</v>
      </c>
      <c r="I15" s="12" t="s">
        <v>150</v>
      </c>
      <c r="J15" s="18" t="s">
        <v>169</v>
      </c>
      <c r="K15" s="12" t="s">
        <v>23</v>
      </c>
      <c r="L15" s="12">
        <v>8.3175000000000002E-4</v>
      </c>
      <c r="M15" s="12">
        <v>6.4802000000000002E-4</v>
      </c>
      <c r="N15" s="12">
        <v>1.4244E-4</v>
      </c>
      <c r="O15" s="12">
        <v>1.4354999999999999E-4</v>
      </c>
      <c r="P15" s="12">
        <v>1.5987999999999999E-4</v>
      </c>
      <c r="Q15" s="12">
        <v>4.4587000000000001E-4</v>
      </c>
      <c r="R15" s="12">
        <v>1.47977E-3</v>
      </c>
      <c r="S15" s="12">
        <v>2.9437000000000002E-4</v>
      </c>
      <c r="T15" s="12">
        <v>8.4681999999999997E-4</v>
      </c>
      <c r="U15" s="12">
        <v>1.9256399999999999E-3</v>
      </c>
      <c r="V15" s="12">
        <v>1.14119E-3</v>
      </c>
      <c r="W15" s="12">
        <v>3.06683E-3</v>
      </c>
      <c r="X15" s="12">
        <v>33.307465700000002</v>
      </c>
      <c r="Y15" s="12">
        <v>25.950198</v>
      </c>
      <c r="Z15" s="12">
        <v>5.7040423699999998</v>
      </c>
      <c r="AA15" s="12">
        <v>5.7483908599999998</v>
      </c>
      <c r="AB15" s="12">
        <v>6.4025754299999997</v>
      </c>
      <c r="AC15" s="12">
        <v>17.855008699999999</v>
      </c>
      <c r="AD15" s="12">
        <v>59.257663700000002</v>
      </c>
      <c r="AE15" s="12">
        <v>11.788172700000001</v>
      </c>
      <c r="AF15" s="12">
        <v>33.911104700000003</v>
      </c>
      <c r="AG15" s="12">
        <v>77.1126723</v>
      </c>
      <c r="AH15" s="12">
        <v>45.699277299999999</v>
      </c>
      <c r="AI15" s="12">
        <v>122.81195</v>
      </c>
      <c r="AJ15" s="12">
        <v>40045.183100000002</v>
      </c>
      <c r="AK15">
        <v>9.33</v>
      </c>
      <c r="AM15">
        <v>4</v>
      </c>
      <c r="AO15" s="4" t="s">
        <v>115</v>
      </c>
      <c r="AP15" s="4" t="s">
        <v>120</v>
      </c>
      <c r="AQ15" s="4"/>
      <c r="AR15" s="4"/>
      <c r="AS15" s="4"/>
      <c r="AT15" s="4"/>
      <c r="AU15" s="4"/>
      <c r="AV15" s="4"/>
    </row>
    <row r="16" spans="1:49" ht="17">
      <c r="A16" t="s">
        <v>3</v>
      </c>
      <c r="B16" t="s">
        <v>346</v>
      </c>
      <c r="C16" t="s">
        <v>296</v>
      </c>
      <c r="D16" s="21" t="s">
        <v>327</v>
      </c>
      <c r="E16" s="21"/>
      <c r="F16" s="1">
        <v>68.42</v>
      </c>
      <c r="G16" s="1">
        <v>100</v>
      </c>
      <c r="H16" s="1">
        <v>5</v>
      </c>
      <c r="I16" s="12" t="s">
        <v>150</v>
      </c>
      <c r="J16" s="18" t="s">
        <v>169</v>
      </c>
      <c r="K16" s="12" t="s">
        <v>3</v>
      </c>
      <c r="L16" s="12">
        <v>2.6490999999999998E-4</v>
      </c>
      <c r="M16" s="12">
        <v>3.6272000000000002E-4</v>
      </c>
      <c r="N16" s="12">
        <v>5.1685999999999995E-4</v>
      </c>
      <c r="O16" s="12">
        <v>4.9657E-4</v>
      </c>
      <c r="P16" s="12">
        <v>4.7224000000000002E-4</v>
      </c>
      <c r="Q16" s="12">
        <v>1.48566E-3</v>
      </c>
      <c r="R16" s="12">
        <v>6.2763000000000001E-4</v>
      </c>
      <c r="S16" s="12">
        <v>2.1785000000000001E-4</v>
      </c>
      <c r="T16" s="12">
        <v>6.0767000000000004E-4</v>
      </c>
      <c r="U16" s="12">
        <v>2.1132999999999998E-3</v>
      </c>
      <c r="V16" s="12">
        <v>8.2552000000000005E-4</v>
      </c>
      <c r="W16" s="12">
        <v>2.93882E-3</v>
      </c>
      <c r="X16" s="12">
        <v>5.1588303499999997</v>
      </c>
      <c r="Y16" s="12">
        <v>7.0636774999999998</v>
      </c>
      <c r="Z16" s="12">
        <v>10.065268100000001</v>
      </c>
      <c r="AA16" s="12">
        <v>9.6700769599999994</v>
      </c>
      <c r="AB16" s="12">
        <v>9.1963613899999999</v>
      </c>
      <c r="AC16" s="12">
        <v>28.931706500000001</v>
      </c>
      <c r="AD16" s="12">
        <v>12.2225079</v>
      </c>
      <c r="AE16" s="12">
        <v>4.2424436999999999</v>
      </c>
      <c r="AF16" s="12">
        <v>11.8336402</v>
      </c>
      <c r="AG16" s="12">
        <v>41.1542143</v>
      </c>
      <c r="AH16" s="12">
        <v>16.0760839</v>
      </c>
      <c r="AI16" s="12">
        <v>57.230298300000001</v>
      </c>
      <c r="AJ16" s="12">
        <v>19473.936600000001</v>
      </c>
      <c r="AK16">
        <v>5.67</v>
      </c>
      <c r="AM16">
        <v>7</v>
      </c>
      <c r="AO16" s="1" t="s">
        <v>117</v>
      </c>
      <c r="AP16" s="1" t="s">
        <v>118</v>
      </c>
      <c r="AQ16" s="1"/>
      <c r="AR16" s="1"/>
      <c r="AS16" s="1"/>
      <c r="AT16" s="1"/>
      <c r="AU16" s="1" t="s">
        <v>395</v>
      </c>
      <c r="AV16" s="1"/>
    </row>
    <row r="17" spans="1:49" ht="51">
      <c r="A17" t="s">
        <v>61</v>
      </c>
      <c r="B17" t="s">
        <v>191</v>
      </c>
      <c r="C17" t="s">
        <v>192</v>
      </c>
      <c r="D17" t="s">
        <v>193</v>
      </c>
      <c r="F17" s="5">
        <v>0.06</v>
      </c>
      <c r="G17" s="5">
        <v>0.13</v>
      </c>
      <c r="H17" s="5">
        <v>1</v>
      </c>
      <c r="I17" s="12" t="s">
        <v>150</v>
      </c>
      <c r="J17" s="18" t="s">
        <v>156</v>
      </c>
      <c r="K17" s="12" t="s">
        <v>31</v>
      </c>
      <c r="L17" s="12">
        <v>2.5704999999999999E-4</v>
      </c>
      <c r="M17" s="12">
        <v>3.6289999999999998E-4</v>
      </c>
      <c r="N17" s="12">
        <v>2.0995000000000001E-4</v>
      </c>
      <c r="O17" s="12">
        <v>1.9922000000000001E-4</v>
      </c>
      <c r="P17" s="12">
        <v>1.8661E-4</v>
      </c>
      <c r="Q17" s="12">
        <v>5.9579000000000001E-4</v>
      </c>
      <c r="R17" s="12">
        <v>6.1994999999999997E-4</v>
      </c>
      <c r="S17" s="12">
        <v>3.1058000000000002E-4</v>
      </c>
      <c r="T17" s="12">
        <v>1.26307E-3</v>
      </c>
      <c r="U17" s="12">
        <v>1.2157299999999999E-3</v>
      </c>
      <c r="V17" s="12">
        <v>1.57365E-3</v>
      </c>
      <c r="W17" s="12">
        <v>2.7893800000000002E-3</v>
      </c>
      <c r="X17" s="12">
        <v>1.9597410099999999</v>
      </c>
      <c r="Y17" s="12">
        <v>2.7667052399999998</v>
      </c>
      <c r="Z17" s="12">
        <v>1.6006647000000001</v>
      </c>
      <c r="AA17" s="12">
        <v>1.5188636099999999</v>
      </c>
      <c r="AB17" s="12">
        <v>1.42271923</v>
      </c>
      <c r="AC17" s="12">
        <v>4.54224753</v>
      </c>
      <c r="AD17" s="12">
        <v>4.7264462500000004</v>
      </c>
      <c r="AE17" s="12">
        <v>2.3678207599999999</v>
      </c>
      <c r="AF17" s="12">
        <v>9.62957514</v>
      </c>
      <c r="AG17" s="12">
        <v>9.2686937799999995</v>
      </c>
      <c r="AH17" s="12">
        <v>11.997395900000001</v>
      </c>
      <c r="AI17" s="12">
        <v>21.266089699999998</v>
      </c>
      <c r="AJ17" s="12">
        <v>7623.9463999999998</v>
      </c>
      <c r="AK17">
        <v>12.33</v>
      </c>
      <c r="AM17">
        <v>3</v>
      </c>
      <c r="AO17" s="4" t="s">
        <v>115</v>
      </c>
      <c r="AP17" s="4" t="s">
        <v>120</v>
      </c>
      <c r="AQ17" s="4"/>
      <c r="AR17" s="4"/>
      <c r="AS17" s="4"/>
      <c r="AT17" s="4"/>
      <c r="AU17" s="4"/>
      <c r="AV17" s="4"/>
    </row>
    <row r="18" spans="1:49" ht="51">
      <c r="A18" t="s">
        <v>62</v>
      </c>
      <c r="B18" t="s">
        <v>191</v>
      </c>
      <c r="C18" t="s">
        <v>311</v>
      </c>
      <c r="D18" t="s">
        <v>312</v>
      </c>
      <c r="F18" s="5" t="s">
        <v>107</v>
      </c>
      <c r="G18" s="5" t="s">
        <v>107</v>
      </c>
      <c r="H18" s="5">
        <v>1</v>
      </c>
      <c r="I18" s="12" t="s">
        <v>150</v>
      </c>
      <c r="J18" s="18" t="s">
        <v>156</v>
      </c>
      <c r="K18" s="12" t="s">
        <v>31</v>
      </c>
      <c r="L18" s="12">
        <v>2.5704999999999999E-4</v>
      </c>
      <c r="M18" s="12">
        <v>3.6289999999999998E-4</v>
      </c>
      <c r="N18" s="12">
        <v>2.0995000000000001E-4</v>
      </c>
      <c r="O18" s="12">
        <v>1.9922000000000001E-4</v>
      </c>
      <c r="P18" s="12">
        <v>1.8661E-4</v>
      </c>
      <c r="Q18" s="12">
        <v>5.9579000000000001E-4</v>
      </c>
      <c r="R18" s="12">
        <v>6.1994999999999997E-4</v>
      </c>
      <c r="S18" s="12">
        <v>3.1058000000000002E-4</v>
      </c>
      <c r="T18" s="12">
        <v>1.26307E-3</v>
      </c>
      <c r="U18" s="12">
        <v>1.2157299999999999E-3</v>
      </c>
      <c r="V18" s="12">
        <v>1.57365E-3</v>
      </c>
      <c r="W18" s="12">
        <v>2.7893800000000002E-3</v>
      </c>
      <c r="X18" s="12">
        <v>1.9597410099999999</v>
      </c>
      <c r="Y18" s="12">
        <v>2.7667052399999998</v>
      </c>
      <c r="Z18" s="12">
        <v>1.6006647000000001</v>
      </c>
      <c r="AA18" s="12">
        <v>1.5188636099999999</v>
      </c>
      <c r="AB18" s="12">
        <v>1.42271923</v>
      </c>
      <c r="AC18" s="12">
        <v>4.54224753</v>
      </c>
      <c r="AD18" s="12">
        <v>4.7264462500000004</v>
      </c>
      <c r="AE18" s="12">
        <v>2.3678207599999999</v>
      </c>
      <c r="AF18" s="12">
        <v>9.62957514</v>
      </c>
      <c r="AG18" s="12">
        <v>9.2686937799999995</v>
      </c>
      <c r="AH18" s="12">
        <v>11.997395900000001</v>
      </c>
      <c r="AI18" s="12">
        <v>21.266089699999998</v>
      </c>
      <c r="AJ18" s="12">
        <v>7623.9463999999998</v>
      </c>
      <c r="AK18">
        <v>12.33</v>
      </c>
      <c r="AM18">
        <v>3</v>
      </c>
      <c r="AO18" s="4" t="s">
        <v>115</v>
      </c>
      <c r="AP18" s="4" t="s">
        <v>120</v>
      </c>
      <c r="AQ18" s="4"/>
      <c r="AR18" s="4"/>
      <c r="AS18" s="4"/>
      <c r="AT18" s="4"/>
      <c r="AU18" s="4"/>
      <c r="AV18" s="4"/>
    </row>
    <row r="19" spans="1:49" ht="17">
      <c r="A19" t="s">
        <v>5</v>
      </c>
      <c r="B19" t="s">
        <v>174</v>
      </c>
      <c r="C19" t="s">
        <v>251</v>
      </c>
      <c r="D19" t="s">
        <v>252</v>
      </c>
      <c r="F19" s="4">
        <v>5.71</v>
      </c>
      <c r="G19" s="4">
        <v>9.7100000000000009</v>
      </c>
      <c r="H19" s="4">
        <v>2</v>
      </c>
      <c r="I19" s="12" t="s">
        <v>150</v>
      </c>
      <c r="J19" s="18" t="s">
        <v>169</v>
      </c>
      <c r="K19" s="12" t="s">
        <v>5</v>
      </c>
      <c r="L19" s="12">
        <v>3.7681999999999999E-4</v>
      </c>
      <c r="M19" s="12">
        <v>5.4047999999999998E-4</v>
      </c>
      <c r="N19" s="12">
        <v>1.3888E-4</v>
      </c>
      <c r="O19" s="12">
        <v>1.3032000000000001E-4</v>
      </c>
      <c r="P19" s="12">
        <v>1.1006E-4</v>
      </c>
      <c r="Q19" s="12">
        <v>3.7926000000000002E-4</v>
      </c>
      <c r="R19" s="12">
        <v>9.1730000000000002E-4</v>
      </c>
      <c r="S19" s="12">
        <v>2.7872999999999998E-4</v>
      </c>
      <c r="T19" s="12">
        <v>8.3657999999999996E-4</v>
      </c>
      <c r="U19" s="12">
        <v>1.29656E-3</v>
      </c>
      <c r="V19" s="12">
        <v>1.11531E-3</v>
      </c>
      <c r="W19" s="12">
        <v>2.41187E-3</v>
      </c>
      <c r="X19" s="12">
        <v>45.131556799999998</v>
      </c>
      <c r="Y19" s="12">
        <v>64.732964100000004</v>
      </c>
      <c r="Z19" s="12">
        <v>16.633394899999999</v>
      </c>
      <c r="AA19" s="12">
        <v>15.607987400000001</v>
      </c>
      <c r="AB19" s="12">
        <v>13.182283</v>
      </c>
      <c r="AC19" s="12">
        <v>45.423665300000003</v>
      </c>
      <c r="AD19" s="12">
        <v>109.864521</v>
      </c>
      <c r="AE19" s="12">
        <v>33.3833299</v>
      </c>
      <c r="AF19" s="12">
        <v>100.196409</v>
      </c>
      <c r="AG19" s="12">
        <v>155.288186</v>
      </c>
      <c r="AH19" s="12">
        <v>133.57973899999999</v>
      </c>
      <c r="AI19" s="12">
        <v>288.86792500000001</v>
      </c>
      <c r="AJ19" s="12">
        <v>119769.25</v>
      </c>
      <c r="AK19">
        <v>9</v>
      </c>
      <c r="AM19">
        <v>5</v>
      </c>
      <c r="AO19" s="1" t="s">
        <v>114</v>
      </c>
      <c r="AP19" s="1" t="s">
        <v>118</v>
      </c>
      <c r="AQ19" s="1"/>
      <c r="AR19" s="1"/>
      <c r="AS19" s="1"/>
      <c r="AT19" s="1"/>
      <c r="AU19" s="1"/>
      <c r="AV19" s="1"/>
    </row>
    <row r="20" spans="1:49" ht="17">
      <c r="A20" t="s">
        <v>66</v>
      </c>
      <c r="B20" t="s">
        <v>174</v>
      </c>
      <c r="C20" t="s">
        <v>256</v>
      </c>
      <c r="D20" t="s">
        <v>257</v>
      </c>
      <c r="F20" s="4">
        <v>7.13</v>
      </c>
      <c r="G20" s="4">
        <v>11.88</v>
      </c>
      <c r="H20" s="4">
        <v>2</v>
      </c>
      <c r="I20" s="12" t="s">
        <v>150</v>
      </c>
      <c r="J20" s="18" t="s">
        <v>169</v>
      </c>
      <c r="K20" s="12" t="s">
        <v>19</v>
      </c>
      <c r="L20" s="12">
        <v>1.5312999999999999E-4</v>
      </c>
      <c r="M20" s="12">
        <v>1.9064E-4</v>
      </c>
      <c r="N20" s="12">
        <v>4.2704E-4</v>
      </c>
      <c r="O20" s="12">
        <v>4.6843999999999998E-4</v>
      </c>
      <c r="P20" s="12">
        <v>3.8015E-4</v>
      </c>
      <c r="Q20" s="12">
        <v>1.27563E-3</v>
      </c>
      <c r="R20" s="12">
        <v>3.4377000000000002E-4</v>
      </c>
      <c r="S20" s="12">
        <v>1.7351000000000001E-4</v>
      </c>
      <c r="T20" s="12">
        <v>6.0891000000000005E-4</v>
      </c>
      <c r="U20" s="12">
        <v>1.6193900000000001E-3</v>
      </c>
      <c r="V20" s="12">
        <v>7.8242000000000003E-4</v>
      </c>
      <c r="W20" s="12">
        <v>2.4018099999999999E-3</v>
      </c>
      <c r="X20" s="12">
        <v>0.87568643999999995</v>
      </c>
      <c r="Y20" s="12">
        <v>1.0902235899999999</v>
      </c>
      <c r="Z20" s="12">
        <v>2.4421214199999999</v>
      </c>
      <c r="AA20" s="12">
        <v>2.6788591500000001</v>
      </c>
      <c r="AB20" s="12">
        <v>2.1739519700000001</v>
      </c>
      <c r="AC20" s="12">
        <v>7.2949325399999996</v>
      </c>
      <c r="AD20" s="12">
        <v>1.9659100300000001</v>
      </c>
      <c r="AE20" s="12">
        <v>0.99226709000000002</v>
      </c>
      <c r="AF20" s="12">
        <v>3.4821633799999998</v>
      </c>
      <c r="AG20" s="12">
        <v>9.2608425699999994</v>
      </c>
      <c r="AH20" s="12">
        <v>4.4744304699999997</v>
      </c>
      <c r="AI20" s="12">
        <v>13.735272999999999</v>
      </c>
      <c r="AJ20" s="12">
        <v>5718.7087199999996</v>
      </c>
      <c r="AK20">
        <v>11</v>
      </c>
      <c r="AM20">
        <v>8</v>
      </c>
      <c r="AO20" s="4" t="s">
        <v>115</v>
      </c>
      <c r="AP20" s="4" t="s">
        <v>118</v>
      </c>
      <c r="AQ20" s="4"/>
      <c r="AR20" s="4"/>
      <c r="AS20" s="4"/>
      <c r="AT20" s="4"/>
      <c r="AU20" s="4"/>
      <c r="AV20" s="4"/>
    </row>
    <row r="21" spans="1:49" ht="17">
      <c r="A21" t="s">
        <v>56</v>
      </c>
      <c r="B21" t="s">
        <v>292</v>
      </c>
      <c r="C21" t="s">
        <v>297</v>
      </c>
      <c r="D21" s="21" t="s">
        <v>298</v>
      </c>
      <c r="E21" s="21"/>
      <c r="F21" s="2">
        <v>68.52</v>
      </c>
      <c r="G21" s="2">
        <v>68.52</v>
      </c>
      <c r="H21" s="2">
        <v>4</v>
      </c>
      <c r="I21" s="12" t="s">
        <v>150</v>
      </c>
      <c r="J21" s="18" t="s">
        <v>169</v>
      </c>
      <c r="K21" s="12" t="s">
        <v>34</v>
      </c>
      <c r="L21" s="12">
        <v>2.2902E-4</v>
      </c>
      <c r="M21" s="12">
        <v>2.4539000000000001E-4</v>
      </c>
      <c r="N21" s="12">
        <v>3.5104999999999999E-4</v>
      </c>
      <c r="O21" s="12">
        <v>3.5567999999999998E-4</v>
      </c>
      <c r="P21" s="12">
        <v>3.9431999999999998E-4</v>
      </c>
      <c r="Q21" s="12">
        <v>1.1010499999999999E-3</v>
      </c>
      <c r="R21" s="12">
        <v>4.7440999999999998E-4</v>
      </c>
      <c r="S21" s="12">
        <v>2.0148E-4</v>
      </c>
      <c r="T21" s="12">
        <v>5.5360000000000001E-4</v>
      </c>
      <c r="U21" s="12">
        <v>1.5754600000000001E-3</v>
      </c>
      <c r="V21" s="12">
        <v>7.5507000000000005E-4</v>
      </c>
      <c r="W21" s="12">
        <v>2.3305299999999999E-3</v>
      </c>
      <c r="X21" s="12">
        <v>312.318196</v>
      </c>
      <c r="Y21" s="12">
        <v>334.64898099999999</v>
      </c>
      <c r="Z21" s="12">
        <v>478.72851600000001</v>
      </c>
      <c r="AA21" s="12">
        <v>485.04155100000003</v>
      </c>
      <c r="AB21" s="12">
        <v>537.74854500000004</v>
      </c>
      <c r="AC21" s="12">
        <v>1501.5186100000001</v>
      </c>
      <c r="AD21" s="12">
        <v>646.96717699999999</v>
      </c>
      <c r="AE21" s="12">
        <v>274.75555000000003</v>
      </c>
      <c r="AF21" s="12">
        <v>754.94969900000001</v>
      </c>
      <c r="AG21" s="12">
        <v>2148.4857900000002</v>
      </c>
      <c r="AH21" s="12">
        <v>1029.70525</v>
      </c>
      <c r="AI21" s="12">
        <v>3178.1910400000002</v>
      </c>
      <c r="AJ21" s="12">
        <v>1363719.82</v>
      </c>
      <c r="AK21">
        <v>6.33</v>
      </c>
      <c r="AM21">
        <v>5</v>
      </c>
      <c r="AO21" s="4" t="s">
        <v>115</v>
      </c>
      <c r="AP21" s="4" t="s">
        <v>118</v>
      </c>
      <c r="AQ21" s="4"/>
      <c r="AR21" s="4"/>
      <c r="AS21" s="4"/>
      <c r="AT21" s="4"/>
      <c r="AU21" s="4"/>
      <c r="AV21" s="4"/>
    </row>
    <row r="22" spans="1:49" ht="17">
      <c r="A22" t="s">
        <v>57</v>
      </c>
      <c r="B22" t="s">
        <v>292</v>
      </c>
      <c r="C22" t="s">
        <v>293</v>
      </c>
      <c r="D22" s="21" t="s">
        <v>294</v>
      </c>
      <c r="E22" s="21"/>
      <c r="F22" s="2">
        <v>59.68</v>
      </c>
      <c r="G22" s="2">
        <v>80.650000000000006</v>
      </c>
      <c r="H22" s="2">
        <v>4</v>
      </c>
      <c r="I22" s="12" t="s">
        <v>150</v>
      </c>
      <c r="J22" s="18" t="s">
        <v>169</v>
      </c>
      <c r="K22" s="12" t="s">
        <v>34</v>
      </c>
      <c r="L22" s="12">
        <v>2.2902E-4</v>
      </c>
      <c r="M22" s="12">
        <v>2.4539000000000001E-4</v>
      </c>
      <c r="N22" s="12">
        <v>3.5104999999999999E-4</v>
      </c>
      <c r="O22" s="12">
        <v>3.5567999999999998E-4</v>
      </c>
      <c r="P22" s="12">
        <v>3.9431999999999998E-4</v>
      </c>
      <c r="Q22" s="12">
        <v>1.1010499999999999E-3</v>
      </c>
      <c r="R22" s="12">
        <v>4.7440999999999998E-4</v>
      </c>
      <c r="S22" s="12">
        <v>2.0148E-4</v>
      </c>
      <c r="T22" s="12">
        <v>5.5360000000000001E-4</v>
      </c>
      <c r="U22" s="12">
        <v>1.5754600000000001E-3</v>
      </c>
      <c r="V22" s="12">
        <v>7.5507000000000005E-4</v>
      </c>
      <c r="W22" s="12">
        <v>2.3305299999999999E-3</v>
      </c>
      <c r="X22" s="12">
        <v>312.318196</v>
      </c>
      <c r="Y22" s="12">
        <v>334.64898099999999</v>
      </c>
      <c r="Z22" s="12">
        <v>478.72851600000001</v>
      </c>
      <c r="AA22" s="12">
        <v>485.04155100000003</v>
      </c>
      <c r="AB22" s="12">
        <v>537.74854500000004</v>
      </c>
      <c r="AC22" s="12">
        <v>1501.5186100000001</v>
      </c>
      <c r="AD22" s="12">
        <v>646.96717699999999</v>
      </c>
      <c r="AE22" s="12">
        <v>274.75555000000003</v>
      </c>
      <c r="AF22" s="12">
        <v>754.94969900000001</v>
      </c>
      <c r="AG22" s="12">
        <v>2148.4857900000002</v>
      </c>
      <c r="AH22" s="12">
        <v>1029.70525</v>
      </c>
      <c r="AI22" s="12">
        <v>3178.1910400000002</v>
      </c>
      <c r="AJ22" s="12">
        <v>1363719.82</v>
      </c>
      <c r="AK22">
        <v>7</v>
      </c>
      <c r="AM22">
        <v>5</v>
      </c>
      <c r="AO22" s="4" t="s">
        <v>115</v>
      </c>
      <c r="AP22" s="4" t="s">
        <v>122</v>
      </c>
      <c r="AQ22" s="4"/>
      <c r="AR22" s="4"/>
      <c r="AS22" s="4"/>
      <c r="AT22" s="4"/>
      <c r="AU22" s="4"/>
      <c r="AV22" s="4"/>
    </row>
    <row r="23" spans="1:49" ht="17">
      <c r="A23" t="s">
        <v>15</v>
      </c>
      <c r="B23" t="s">
        <v>180</v>
      </c>
      <c r="C23" t="s">
        <v>279</v>
      </c>
      <c r="D23" t="s">
        <v>280</v>
      </c>
      <c r="F23" s="3">
        <v>29.44</v>
      </c>
      <c r="G23" s="3">
        <v>35.200000000000003</v>
      </c>
      <c r="H23" s="3">
        <v>3</v>
      </c>
      <c r="I23" s="12" t="s">
        <v>150</v>
      </c>
      <c r="J23" s="18" t="s">
        <v>169</v>
      </c>
      <c r="K23" s="12" t="s">
        <v>15</v>
      </c>
      <c r="L23" s="12">
        <v>1.6652E-4</v>
      </c>
      <c r="M23" s="12">
        <v>1.6331000000000001E-4</v>
      </c>
      <c r="N23" s="12">
        <v>3.6675E-4</v>
      </c>
      <c r="O23" s="12">
        <v>3.8999E-4</v>
      </c>
      <c r="P23" s="12">
        <v>4.6579E-4</v>
      </c>
      <c r="Q23" s="12">
        <v>1.2225199999999999E-3</v>
      </c>
      <c r="R23" s="12">
        <v>3.2982999999999998E-4</v>
      </c>
      <c r="S23" s="12">
        <v>2.6214000000000001E-4</v>
      </c>
      <c r="T23" s="12">
        <v>4.1804E-4</v>
      </c>
      <c r="U23" s="12">
        <v>1.5523500000000001E-3</v>
      </c>
      <c r="V23" s="12">
        <v>6.8017999999999996E-4</v>
      </c>
      <c r="W23" s="12">
        <v>2.2325299999999999E-3</v>
      </c>
      <c r="X23" s="12">
        <v>0.27995746999999999</v>
      </c>
      <c r="Y23" s="12">
        <v>0.27456093999999998</v>
      </c>
      <c r="Z23" s="12">
        <v>0.61658974</v>
      </c>
      <c r="AA23" s="12">
        <v>0.65566106000000002</v>
      </c>
      <c r="AB23" s="12">
        <v>0.78310882000000004</v>
      </c>
      <c r="AC23" s="12">
        <v>2.0553596199999999</v>
      </c>
      <c r="AD23" s="12">
        <v>0.55451841000000002</v>
      </c>
      <c r="AE23" s="12">
        <v>0.44072903000000002</v>
      </c>
      <c r="AF23" s="12">
        <v>0.70282268999999997</v>
      </c>
      <c r="AG23" s="12">
        <v>2.60987803</v>
      </c>
      <c r="AH23" s="12">
        <v>1.14355172</v>
      </c>
      <c r="AI23" s="12">
        <v>3.75342975</v>
      </c>
      <c r="AJ23" s="12">
        <v>1681.24316</v>
      </c>
      <c r="AK23">
        <v>3.33</v>
      </c>
      <c r="AM23">
        <v>9</v>
      </c>
      <c r="AO23" s="4" t="s">
        <v>115</v>
      </c>
      <c r="AP23" s="4" t="s">
        <v>120</v>
      </c>
      <c r="AQ23" s="4"/>
      <c r="AR23" s="4"/>
      <c r="AS23" s="4"/>
      <c r="AT23" s="4" t="s">
        <v>394</v>
      </c>
      <c r="AU23" s="4"/>
      <c r="AV23" s="4"/>
    </row>
    <row r="24" spans="1:49" ht="51">
      <c r="A24" t="s">
        <v>71</v>
      </c>
      <c r="B24" t="s">
        <v>185</v>
      </c>
      <c r="C24" s="12" t="s">
        <v>326</v>
      </c>
      <c r="D24" s="21" t="s">
        <v>267</v>
      </c>
      <c r="E24" s="21" t="s">
        <v>363</v>
      </c>
      <c r="F24" t="s">
        <v>107</v>
      </c>
      <c r="G24" t="s">
        <v>107</v>
      </c>
      <c r="H24" t="s">
        <v>107</v>
      </c>
      <c r="I24" s="12" t="s">
        <v>150</v>
      </c>
      <c r="J24" s="18" t="s">
        <v>151</v>
      </c>
      <c r="K24" s="12" t="s">
        <v>41</v>
      </c>
      <c r="L24" s="12">
        <v>1.6865000000000001E-4</v>
      </c>
      <c r="M24" s="12">
        <v>1.8882999999999999E-4</v>
      </c>
      <c r="N24" s="12">
        <v>2.745E-4</v>
      </c>
      <c r="O24" s="12">
        <v>3.1723999999999999E-4</v>
      </c>
      <c r="P24" s="12">
        <v>4.0004999999999999E-4</v>
      </c>
      <c r="Q24" s="12">
        <v>9.9179999999999993E-4</v>
      </c>
      <c r="R24" s="12">
        <v>3.5748000000000003E-4</v>
      </c>
      <c r="S24" s="12">
        <v>1.6322E-4</v>
      </c>
      <c r="T24" s="12">
        <v>4.0959999999999998E-4</v>
      </c>
      <c r="U24" s="12">
        <v>1.34928E-3</v>
      </c>
      <c r="V24" s="12">
        <v>5.7282000000000003E-4</v>
      </c>
      <c r="W24" s="12">
        <v>1.9220999999999999E-3</v>
      </c>
      <c r="X24" s="12">
        <v>0.17291764000000001</v>
      </c>
      <c r="Y24" s="12">
        <v>0.19359908000000001</v>
      </c>
      <c r="Z24" s="12">
        <v>0.28144299</v>
      </c>
      <c r="AA24" s="12">
        <v>0.32525831999999999</v>
      </c>
      <c r="AB24" s="12">
        <v>0.41016370000000002</v>
      </c>
      <c r="AC24" s="12">
        <v>1.0168650100000001</v>
      </c>
      <c r="AD24" s="12">
        <v>0.36651673000000001</v>
      </c>
      <c r="AE24" s="12">
        <v>0.16734516999999999</v>
      </c>
      <c r="AF24" s="12">
        <v>0.41995818000000001</v>
      </c>
      <c r="AG24" s="12">
        <v>1.3833817399999999</v>
      </c>
      <c r="AH24" s="12">
        <v>0.58730335</v>
      </c>
      <c r="AI24" s="12">
        <v>1.9706850899999999</v>
      </c>
      <c r="AJ24" s="12">
        <v>1025.27611</v>
      </c>
      <c r="AK24">
        <v>3.67</v>
      </c>
      <c r="AM24">
        <v>9</v>
      </c>
      <c r="AN24" s="7"/>
      <c r="AO24" s="1" t="s">
        <v>117</v>
      </c>
      <c r="AP24" s="1" t="s">
        <v>118</v>
      </c>
      <c r="AQ24" s="1"/>
      <c r="AR24" s="1" t="s">
        <v>124</v>
      </c>
      <c r="AS24" s="1"/>
      <c r="AT24" s="1"/>
      <c r="AU24" s="1" t="s">
        <v>400</v>
      </c>
      <c r="AV24" s="1"/>
      <c r="AW24" t="s">
        <v>112</v>
      </c>
    </row>
    <row r="25" spans="1:49" ht="17">
      <c r="A25" t="s">
        <v>70</v>
      </c>
      <c r="B25" t="s">
        <v>185</v>
      </c>
      <c r="C25" t="s">
        <v>266</v>
      </c>
      <c r="D25" t="s">
        <v>335</v>
      </c>
      <c r="F25" s="4">
        <v>11.73</v>
      </c>
      <c r="G25" s="4">
        <v>23.33</v>
      </c>
      <c r="H25" s="4">
        <v>2</v>
      </c>
      <c r="I25" s="12" t="s">
        <v>150</v>
      </c>
      <c r="J25" s="18" t="s">
        <v>169</v>
      </c>
      <c r="K25" s="12" t="s">
        <v>41</v>
      </c>
      <c r="L25" s="12">
        <v>1.6865000000000001E-4</v>
      </c>
      <c r="M25" s="12">
        <v>1.8882999999999999E-4</v>
      </c>
      <c r="N25" s="12">
        <v>2.745E-4</v>
      </c>
      <c r="O25" s="12">
        <v>3.1723999999999999E-4</v>
      </c>
      <c r="P25" s="12">
        <v>4.0004999999999999E-4</v>
      </c>
      <c r="Q25" s="12">
        <v>9.9179999999999993E-4</v>
      </c>
      <c r="R25" s="12">
        <v>3.5748000000000003E-4</v>
      </c>
      <c r="S25" s="12">
        <v>1.6322E-4</v>
      </c>
      <c r="T25" s="12">
        <v>4.0959999999999998E-4</v>
      </c>
      <c r="U25" s="12">
        <v>1.34928E-3</v>
      </c>
      <c r="V25" s="12">
        <v>5.7282000000000003E-4</v>
      </c>
      <c r="W25" s="12">
        <v>1.9220999999999999E-3</v>
      </c>
      <c r="X25" s="12">
        <v>0.17291764000000001</v>
      </c>
      <c r="Y25" s="12">
        <v>0.19359908000000001</v>
      </c>
      <c r="Z25" s="12">
        <v>0.28144299</v>
      </c>
      <c r="AA25" s="12">
        <v>0.32525831999999999</v>
      </c>
      <c r="AB25" s="12">
        <v>0.41016370000000002</v>
      </c>
      <c r="AC25" s="12">
        <v>1.0168650100000001</v>
      </c>
      <c r="AD25" s="12">
        <v>0.36651673000000001</v>
      </c>
      <c r="AE25" s="12">
        <v>0.16734516999999999</v>
      </c>
      <c r="AF25" s="12">
        <v>0.41995818000000001</v>
      </c>
      <c r="AG25" s="12">
        <v>1.3833817399999999</v>
      </c>
      <c r="AH25" s="12">
        <v>0.58730335</v>
      </c>
      <c r="AI25" s="12">
        <v>1.9706850899999999</v>
      </c>
      <c r="AJ25" s="12">
        <v>1025.27611</v>
      </c>
      <c r="AK25">
        <v>3.67</v>
      </c>
      <c r="AM25">
        <v>9</v>
      </c>
      <c r="AO25" s="1" t="s">
        <v>114</v>
      </c>
      <c r="AP25" s="1" t="s">
        <v>118</v>
      </c>
      <c r="AQ25" s="1"/>
      <c r="AR25" s="1" t="s">
        <v>124</v>
      </c>
      <c r="AS25" s="1"/>
      <c r="AT25" s="1"/>
      <c r="AU25" s="1" t="s">
        <v>399</v>
      </c>
      <c r="AV25" s="1"/>
      <c r="AW25" s="1"/>
    </row>
    <row r="26" spans="1:49" ht="17">
      <c r="A26" t="s">
        <v>72</v>
      </c>
      <c r="B26" t="s">
        <v>185</v>
      </c>
      <c r="C26" t="s">
        <v>322</v>
      </c>
      <c r="D26" t="s">
        <v>323</v>
      </c>
      <c r="F26" s="4" t="s">
        <v>107</v>
      </c>
      <c r="G26" s="4" t="s">
        <v>107</v>
      </c>
      <c r="H26" s="4">
        <v>2</v>
      </c>
      <c r="I26" s="12" t="s">
        <v>150</v>
      </c>
      <c r="J26" s="18" t="s">
        <v>169</v>
      </c>
      <c r="K26" s="12" t="s">
        <v>41</v>
      </c>
      <c r="L26" s="12">
        <v>1.6865000000000001E-4</v>
      </c>
      <c r="M26" s="12">
        <v>1.8882999999999999E-4</v>
      </c>
      <c r="N26" s="12">
        <v>2.745E-4</v>
      </c>
      <c r="O26" s="12">
        <v>3.1723999999999999E-4</v>
      </c>
      <c r="P26" s="12">
        <v>4.0004999999999999E-4</v>
      </c>
      <c r="Q26" s="12">
        <v>9.9179999999999993E-4</v>
      </c>
      <c r="R26" s="12">
        <v>3.5748000000000003E-4</v>
      </c>
      <c r="S26" s="12">
        <v>1.6322E-4</v>
      </c>
      <c r="T26" s="12">
        <v>4.0959999999999998E-4</v>
      </c>
      <c r="U26" s="12">
        <v>1.34928E-3</v>
      </c>
      <c r="V26" s="12">
        <v>5.7282000000000003E-4</v>
      </c>
      <c r="W26" s="12">
        <v>1.9220999999999999E-3</v>
      </c>
      <c r="X26" s="12">
        <v>0.17291764000000001</v>
      </c>
      <c r="Y26" s="12">
        <v>0.19359908000000001</v>
      </c>
      <c r="Z26" s="12">
        <v>0.28144299</v>
      </c>
      <c r="AA26" s="12">
        <v>0.32525831999999999</v>
      </c>
      <c r="AB26" s="12">
        <v>0.41016370000000002</v>
      </c>
      <c r="AC26" s="12">
        <v>1.0168650100000001</v>
      </c>
      <c r="AD26" s="12">
        <v>0.36651673000000001</v>
      </c>
      <c r="AE26" s="12">
        <v>0.16734516999999999</v>
      </c>
      <c r="AF26" s="12">
        <v>0.41995818000000001</v>
      </c>
      <c r="AG26" s="12">
        <v>1.3833817399999999</v>
      </c>
      <c r="AH26" s="12">
        <v>0.58730335</v>
      </c>
      <c r="AI26" s="12">
        <v>1.9706850899999999</v>
      </c>
      <c r="AJ26" s="12">
        <v>1025.27611</v>
      </c>
      <c r="AK26">
        <v>3.67</v>
      </c>
      <c r="AM26">
        <v>9</v>
      </c>
      <c r="AN26" s="7"/>
      <c r="AO26" s="1" t="s">
        <v>114</v>
      </c>
      <c r="AP26" s="1" t="s">
        <v>118</v>
      </c>
      <c r="AQ26" s="1"/>
      <c r="AR26" s="1"/>
      <c r="AS26" s="1"/>
      <c r="AT26" s="1"/>
      <c r="AU26" s="1" t="s">
        <v>395</v>
      </c>
      <c r="AV26" s="1"/>
    </row>
    <row r="27" spans="1:49" ht="17">
      <c r="A27" t="s">
        <v>68</v>
      </c>
      <c r="B27" t="s">
        <v>174</v>
      </c>
      <c r="C27" t="s">
        <v>290</v>
      </c>
      <c r="D27" s="21" t="s">
        <v>291</v>
      </c>
      <c r="E27" s="21"/>
      <c r="F27" s="2">
        <v>52.28</v>
      </c>
      <c r="G27" s="2">
        <v>78.63</v>
      </c>
      <c r="H27" s="2">
        <v>4</v>
      </c>
      <c r="I27" s="12" t="s">
        <v>150</v>
      </c>
      <c r="J27" s="18" t="s">
        <v>169</v>
      </c>
      <c r="K27" s="12" t="s">
        <v>47</v>
      </c>
      <c r="L27" s="12">
        <v>3.5901999999999999E-4</v>
      </c>
      <c r="M27" s="12">
        <v>2.9831999999999998E-4</v>
      </c>
      <c r="N27" s="12">
        <v>1.7401999999999999E-4</v>
      </c>
      <c r="O27" s="12">
        <v>2.052E-4</v>
      </c>
      <c r="P27" s="12">
        <v>2.8028999999999999E-4</v>
      </c>
      <c r="Q27" s="12">
        <v>6.5950999999999998E-4</v>
      </c>
      <c r="R27" s="12">
        <v>6.5733999999999996E-4</v>
      </c>
      <c r="S27" s="12">
        <v>1.2705E-4</v>
      </c>
      <c r="T27" s="12">
        <v>4.4773000000000002E-4</v>
      </c>
      <c r="U27" s="12">
        <v>1.3168399999999999E-3</v>
      </c>
      <c r="V27" s="12">
        <v>5.7479000000000004E-4</v>
      </c>
      <c r="W27" s="12">
        <v>1.89163E-3</v>
      </c>
      <c r="X27" s="12">
        <v>84.413308400000005</v>
      </c>
      <c r="Y27" s="12">
        <v>70.140214400000005</v>
      </c>
      <c r="Z27" s="12">
        <v>40.915725600000002</v>
      </c>
      <c r="AA27" s="12">
        <v>48.245784200000003</v>
      </c>
      <c r="AB27" s="12">
        <v>65.902385199999998</v>
      </c>
      <c r="AC27" s="12">
        <v>155.063895</v>
      </c>
      <c r="AD27" s="12">
        <v>154.55352300000001</v>
      </c>
      <c r="AE27" s="12">
        <v>29.872701899999999</v>
      </c>
      <c r="AF27" s="12">
        <v>105.27193699999999</v>
      </c>
      <c r="AG27" s="12">
        <v>309.61741799999999</v>
      </c>
      <c r="AH27" s="12">
        <v>135.14463900000001</v>
      </c>
      <c r="AI27" s="12">
        <v>444.76205700000003</v>
      </c>
      <c r="AJ27" s="12">
        <v>235121.09599999999</v>
      </c>
      <c r="AK27">
        <v>9</v>
      </c>
      <c r="AM27">
        <v>4</v>
      </c>
      <c r="AO27" s="4" t="s">
        <v>115</v>
      </c>
      <c r="AP27" s="4" t="s">
        <v>121</v>
      </c>
      <c r="AQ27" s="4"/>
      <c r="AR27" s="4"/>
      <c r="AS27" s="4"/>
      <c r="AT27" s="4"/>
      <c r="AU27" s="4"/>
      <c r="AV27" s="4"/>
    </row>
    <row r="28" spans="1:49" ht="17">
      <c r="A28" t="s">
        <v>69</v>
      </c>
      <c r="B28" t="s">
        <v>174</v>
      </c>
      <c r="C28" t="s">
        <v>270</v>
      </c>
      <c r="D28" t="s">
        <v>271</v>
      </c>
      <c r="F28" s="4">
        <v>13.78</v>
      </c>
      <c r="G28" s="4">
        <v>20.65</v>
      </c>
      <c r="H28" s="4">
        <v>2</v>
      </c>
      <c r="I28" s="12" t="s">
        <v>150</v>
      </c>
      <c r="J28" s="18" t="s">
        <v>169</v>
      </c>
      <c r="K28" s="12" t="s">
        <v>47</v>
      </c>
      <c r="L28" s="12">
        <v>3.5901999999999999E-4</v>
      </c>
      <c r="M28" s="12">
        <v>2.9831999999999998E-4</v>
      </c>
      <c r="N28" s="12">
        <v>1.7401999999999999E-4</v>
      </c>
      <c r="O28" s="12">
        <v>2.052E-4</v>
      </c>
      <c r="P28" s="12">
        <v>2.8028999999999999E-4</v>
      </c>
      <c r="Q28" s="12">
        <v>6.5950999999999998E-4</v>
      </c>
      <c r="R28" s="12">
        <v>6.5733999999999996E-4</v>
      </c>
      <c r="S28" s="12">
        <v>1.2705E-4</v>
      </c>
      <c r="T28" s="12">
        <v>4.4773000000000002E-4</v>
      </c>
      <c r="U28" s="12">
        <v>1.3168399999999999E-3</v>
      </c>
      <c r="V28" s="12">
        <v>5.7479000000000004E-4</v>
      </c>
      <c r="W28" s="12">
        <v>1.89163E-3</v>
      </c>
      <c r="X28" s="12">
        <v>84.413308400000005</v>
      </c>
      <c r="Y28" s="12">
        <v>70.140214400000005</v>
      </c>
      <c r="Z28" s="12">
        <v>40.915725600000002</v>
      </c>
      <c r="AA28" s="12">
        <v>48.245784200000003</v>
      </c>
      <c r="AB28" s="12">
        <v>65.902385199999998</v>
      </c>
      <c r="AC28" s="12">
        <v>155.063895</v>
      </c>
      <c r="AD28" s="12">
        <v>154.55352300000001</v>
      </c>
      <c r="AE28" s="12">
        <v>29.872701899999999</v>
      </c>
      <c r="AF28" s="12">
        <v>105.27193699999999</v>
      </c>
      <c r="AG28" s="12">
        <v>309.61741799999999</v>
      </c>
      <c r="AH28" s="12">
        <v>135.14463900000001</v>
      </c>
      <c r="AI28" s="12">
        <v>444.76205700000003</v>
      </c>
      <c r="AJ28" s="12">
        <v>235121.09599999999</v>
      </c>
      <c r="AK28">
        <v>9</v>
      </c>
      <c r="AM28">
        <v>4</v>
      </c>
      <c r="AO28" s="4" t="s">
        <v>115</v>
      </c>
      <c r="AP28" s="4" t="s">
        <v>121</v>
      </c>
      <c r="AQ28" s="4"/>
      <c r="AR28" s="4"/>
      <c r="AS28" s="4"/>
      <c r="AT28" s="4"/>
      <c r="AU28" s="4"/>
      <c r="AV28" s="4"/>
    </row>
    <row r="29" spans="1:49" ht="17">
      <c r="A29" t="s">
        <v>6</v>
      </c>
      <c r="B29" t="s">
        <v>346</v>
      </c>
      <c r="C29" t="s">
        <v>194</v>
      </c>
      <c r="D29" t="s">
        <v>342</v>
      </c>
      <c r="F29" s="5">
        <v>7.0000000000000007E-2</v>
      </c>
      <c r="G29" s="5">
        <v>0.51</v>
      </c>
      <c r="H29" s="5">
        <v>1</v>
      </c>
      <c r="I29" s="12" t="s">
        <v>150</v>
      </c>
      <c r="J29" s="18" t="s">
        <v>163</v>
      </c>
      <c r="K29" s="12" t="s">
        <v>6</v>
      </c>
      <c r="L29" s="12">
        <v>1.4813000000000001E-4</v>
      </c>
      <c r="M29" s="12">
        <v>1.7564999999999999E-4</v>
      </c>
      <c r="N29" s="12">
        <v>2.6364999999999998E-4</v>
      </c>
      <c r="O29" s="12">
        <v>3.1480000000000001E-4</v>
      </c>
      <c r="P29" s="12">
        <v>4.8926000000000004E-4</v>
      </c>
      <c r="Q29" s="12">
        <v>1.0677099999999999E-3</v>
      </c>
      <c r="R29" s="12">
        <v>3.2377000000000003E-4</v>
      </c>
      <c r="S29" s="12">
        <v>1.2533999999999999E-4</v>
      </c>
      <c r="T29" s="12">
        <v>3.7456000000000002E-4</v>
      </c>
      <c r="U29" s="12">
        <v>1.3914800000000001E-3</v>
      </c>
      <c r="V29" s="12">
        <v>4.9989999999999995E-4</v>
      </c>
      <c r="W29" s="12">
        <v>1.89138E-3</v>
      </c>
      <c r="X29" s="12">
        <v>0.46746768999999999</v>
      </c>
      <c r="Y29" s="12">
        <v>0.55431613000000002</v>
      </c>
      <c r="Z29" s="12">
        <v>0.83203108999999997</v>
      </c>
      <c r="AA29" s="12">
        <v>0.99346836000000005</v>
      </c>
      <c r="AB29" s="12">
        <v>1.5440306500000001</v>
      </c>
      <c r="AC29" s="12">
        <v>3.3695301</v>
      </c>
      <c r="AD29" s="12">
        <v>1.02178382</v>
      </c>
      <c r="AE29" s="12">
        <v>0.39556099</v>
      </c>
      <c r="AF29" s="12">
        <v>1.1820615800000001</v>
      </c>
      <c r="AG29" s="12">
        <v>4.39131392</v>
      </c>
      <c r="AH29" s="12">
        <v>1.5776225699999999</v>
      </c>
      <c r="AI29" s="12">
        <v>5.9689364899999999</v>
      </c>
      <c r="AJ29" s="12">
        <v>3155.85644</v>
      </c>
      <c r="AK29">
        <v>5.67</v>
      </c>
      <c r="AM29">
        <v>6</v>
      </c>
      <c r="AO29" s="4" t="s">
        <v>115</v>
      </c>
      <c r="AP29" s="4" t="s">
        <v>118</v>
      </c>
      <c r="AQ29" s="4"/>
      <c r="AR29" s="4"/>
      <c r="AS29" s="4"/>
      <c r="AT29" s="4"/>
      <c r="AU29" s="4" t="s">
        <v>395</v>
      </c>
      <c r="AV29" s="4"/>
    </row>
    <row r="30" spans="1:49" ht="17">
      <c r="A30" t="s">
        <v>35</v>
      </c>
      <c r="B30" t="s">
        <v>185</v>
      </c>
      <c r="C30" t="s">
        <v>240</v>
      </c>
      <c r="D30" t="s">
        <v>241</v>
      </c>
      <c r="F30" s="4">
        <v>3.26</v>
      </c>
      <c r="G30" s="4">
        <v>4.6500000000000004</v>
      </c>
      <c r="H30" s="4">
        <v>2</v>
      </c>
      <c r="I30" s="12" t="s">
        <v>150</v>
      </c>
      <c r="J30" s="18" t="s">
        <v>169</v>
      </c>
      <c r="K30" s="12" t="s">
        <v>35</v>
      </c>
      <c r="L30" s="12">
        <v>2.2227E-4</v>
      </c>
      <c r="M30" s="12">
        <v>2.3785000000000001E-4</v>
      </c>
      <c r="N30" s="12">
        <v>2.0845999999999999E-4</v>
      </c>
      <c r="O30" s="12">
        <v>2.0740999999999999E-4</v>
      </c>
      <c r="P30" s="12">
        <v>2.0143E-4</v>
      </c>
      <c r="Q30" s="12">
        <v>6.1729999999999999E-4</v>
      </c>
      <c r="R30" s="12">
        <v>4.6012000000000001E-4</v>
      </c>
      <c r="S30" s="12">
        <v>1.8804999999999999E-4</v>
      </c>
      <c r="T30" s="12">
        <v>5.1033999999999997E-4</v>
      </c>
      <c r="U30" s="12">
        <v>1.0774199999999999E-3</v>
      </c>
      <c r="V30" s="12">
        <v>6.9839000000000001E-4</v>
      </c>
      <c r="W30" s="12">
        <v>1.7758100000000001E-3</v>
      </c>
      <c r="X30" s="12">
        <v>0.46986700999999997</v>
      </c>
      <c r="Y30" s="12">
        <v>0.50279412000000001</v>
      </c>
      <c r="Z30" s="12">
        <v>0.44066590999999999</v>
      </c>
      <c r="AA30" s="12">
        <v>0.43844812999999999</v>
      </c>
      <c r="AB30" s="12">
        <v>0.42581269999999999</v>
      </c>
      <c r="AC30" s="12">
        <v>1.30492674</v>
      </c>
      <c r="AD30" s="12">
        <v>0.97266112999999998</v>
      </c>
      <c r="AE30" s="12">
        <v>0.39751732000000001</v>
      </c>
      <c r="AF30" s="12">
        <v>1.07883068</v>
      </c>
      <c r="AG30" s="12">
        <v>2.2775878700000001</v>
      </c>
      <c r="AH30" s="12">
        <v>1.4763479900000001</v>
      </c>
      <c r="AI30" s="12">
        <v>3.7539358699999998</v>
      </c>
      <c r="AJ30" s="12">
        <v>2113.9338699999998</v>
      </c>
      <c r="AK30">
        <v>3</v>
      </c>
      <c r="AM30">
        <v>8</v>
      </c>
      <c r="AO30" s="4" t="s">
        <v>115</v>
      </c>
      <c r="AP30" s="4" t="s">
        <v>120</v>
      </c>
      <c r="AQ30" s="4"/>
      <c r="AR30" s="4"/>
      <c r="AS30" s="4"/>
      <c r="AT30" s="4"/>
      <c r="AU30" s="4"/>
      <c r="AV30" s="4"/>
    </row>
    <row r="31" spans="1:49" ht="17">
      <c r="A31" t="s">
        <v>21</v>
      </c>
      <c r="B31" t="s">
        <v>346</v>
      </c>
      <c r="C31" t="s">
        <v>200</v>
      </c>
      <c r="D31" t="s">
        <v>343</v>
      </c>
      <c r="F31" s="5">
        <v>0.16</v>
      </c>
      <c r="G31" s="5">
        <v>0.17</v>
      </c>
      <c r="H31" s="5">
        <v>1</v>
      </c>
      <c r="I31" s="12" t="s">
        <v>150</v>
      </c>
      <c r="J31" s="18" t="s">
        <v>163</v>
      </c>
      <c r="K31" s="12" t="s">
        <v>21</v>
      </c>
      <c r="L31" s="12">
        <v>2.2745E-4</v>
      </c>
      <c r="M31" s="12">
        <v>2.6186999999999998E-4</v>
      </c>
      <c r="N31" s="23">
        <v>1.34E-5</v>
      </c>
      <c r="O31" s="23">
        <v>1.26E-5</v>
      </c>
      <c r="P31" s="23">
        <v>1.2300000000000001E-5</v>
      </c>
      <c r="Q31" s="23">
        <v>3.8300000000000003E-5</v>
      </c>
      <c r="R31" s="12">
        <v>4.8932000000000001E-4</v>
      </c>
      <c r="S31" s="12">
        <v>6.5835000000000004E-4</v>
      </c>
      <c r="T31" s="12">
        <v>3.8465E-4</v>
      </c>
      <c r="U31" s="12">
        <v>5.2762000000000002E-4</v>
      </c>
      <c r="V31" s="12">
        <v>1.04301E-3</v>
      </c>
      <c r="W31" s="12">
        <v>1.57062E-3</v>
      </c>
      <c r="X31" s="12">
        <v>28.718084600000001</v>
      </c>
      <c r="Y31" s="12">
        <v>33.062933200000003</v>
      </c>
      <c r="Z31" s="12">
        <v>1.69004149</v>
      </c>
      <c r="AA31" s="12">
        <v>1.59587276</v>
      </c>
      <c r="AB31" s="12">
        <v>1.54945256</v>
      </c>
      <c r="AC31" s="12">
        <v>4.83536681</v>
      </c>
      <c r="AD31" s="12">
        <v>61.781017800000001</v>
      </c>
      <c r="AE31" s="12">
        <v>83.123195300000006</v>
      </c>
      <c r="AF31" s="12">
        <v>48.565845299999999</v>
      </c>
      <c r="AG31" s="12">
        <v>66.616384600000004</v>
      </c>
      <c r="AH31" s="12">
        <v>131.689041</v>
      </c>
      <c r="AI31" s="12">
        <v>198.30542500000001</v>
      </c>
      <c r="AJ31" s="12">
        <v>126258.932</v>
      </c>
      <c r="AK31">
        <v>5.67</v>
      </c>
      <c r="AM31">
        <v>6</v>
      </c>
      <c r="AO31" s="4" t="s">
        <v>115</v>
      </c>
      <c r="AP31" s="4" t="s">
        <v>121</v>
      </c>
      <c r="AQ31" s="4"/>
      <c r="AR31" s="4"/>
      <c r="AS31" s="4"/>
      <c r="AT31" s="4"/>
      <c r="AU31" s="4"/>
      <c r="AV31" s="4"/>
    </row>
    <row r="32" spans="1:49" ht="17">
      <c r="A32" t="s">
        <v>74</v>
      </c>
      <c r="B32" t="s">
        <v>174</v>
      </c>
      <c r="C32" t="s">
        <v>228</v>
      </c>
      <c r="D32" t="s">
        <v>229</v>
      </c>
      <c r="F32" s="3">
        <v>1.42</v>
      </c>
      <c r="G32" s="3">
        <v>70.92</v>
      </c>
      <c r="H32" s="3">
        <v>3</v>
      </c>
      <c r="I32" s="12" t="s">
        <v>150</v>
      </c>
      <c r="J32" s="18" t="s">
        <v>169</v>
      </c>
      <c r="K32" s="12" t="s">
        <v>38</v>
      </c>
      <c r="L32" s="12">
        <v>1.5672E-4</v>
      </c>
      <c r="M32" s="12">
        <v>1.6904999999999999E-4</v>
      </c>
      <c r="N32" s="12">
        <v>1.9985000000000001E-4</v>
      </c>
      <c r="O32" s="12">
        <v>2.1195E-4</v>
      </c>
      <c r="P32" s="12">
        <v>2.4611000000000001E-4</v>
      </c>
      <c r="Q32" s="12">
        <v>6.579E-4</v>
      </c>
      <c r="R32" s="12">
        <v>3.2577000000000002E-4</v>
      </c>
      <c r="S32" s="12">
        <v>1.4034E-4</v>
      </c>
      <c r="T32" s="12">
        <v>3.7277000000000002E-4</v>
      </c>
      <c r="U32" s="12">
        <v>9.8367000000000007E-4</v>
      </c>
      <c r="V32" s="12">
        <v>5.1311E-4</v>
      </c>
      <c r="W32" s="12">
        <v>1.4967800000000001E-3</v>
      </c>
      <c r="X32" s="12">
        <v>0.54817249999999995</v>
      </c>
      <c r="Y32" s="12">
        <v>0.59131997999999997</v>
      </c>
      <c r="Z32" s="12">
        <v>0.69904478000000003</v>
      </c>
      <c r="AA32" s="12">
        <v>0.74135757999999996</v>
      </c>
      <c r="AB32" s="12">
        <v>0.86085754000000003</v>
      </c>
      <c r="AC32" s="12">
        <v>2.3012598999999998</v>
      </c>
      <c r="AD32" s="12">
        <v>1.13949247</v>
      </c>
      <c r="AE32" s="12">
        <v>0.49090302000000002</v>
      </c>
      <c r="AF32" s="12">
        <v>1.30390454</v>
      </c>
      <c r="AG32" s="12">
        <v>3.4407523800000002</v>
      </c>
      <c r="AH32" s="12">
        <v>1.79480756</v>
      </c>
      <c r="AI32" s="12">
        <v>5.2355599399999999</v>
      </c>
      <c r="AJ32" s="12">
        <v>3497.87203</v>
      </c>
      <c r="AK32">
        <v>10.33</v>
      </c>
      <c r="AM32">
        <v>9</v>
      </c>
      <c r="AO32" s="4" t="s">
        <v>116</v>
      </c>
      <c r="AP32" s="4" t="s">
        <v>120</v>
      </c>
      <c r="AQ32" s="4"/>
      <c r="AR32" s="4"/>
      <c r="AS32" s="4"/>
      <c r="AT32" s="4"/>
      <c r="AU32" s="4"/>
      <c r="AV32" s="4"/>
    </row>
    <row r="33" spans="1:48" ht="17">
      <c r="A33" t="s">
        <v>54</v>
      </c>
      <c r="B33" t="s">
        <v>180</v>
      </c>
      <c r="C33" t="s">
        <v>181</v>
      </c>
      <c r="D33" t="s">
        <v>182</v>
      </c>
      <c r="F33" s="3">
        <v>0</v>
      </c>
      <c r="G33" s="3">
        <v>37.549999999999997</v>
      </c>
      <c r="H33" s="3">
        <v>3</v>
      </c>
      <c r="I33" s="12" t="s">
        <v>150</v>
      </c>
      <c r="J33" s="18" t="s">
        <v>169</v>
      </c>
      <c r="K33" s="12" t="s">
        <v>27</v>
      </c>
      <c r="L33" s="12">
        <v>1.6935E-4</v>
      </c>
      <c r="M33" s="12">
        <v>1.719E-4</v>
      </c>
      <c r="N33" s="12">
        <v>1.9312999999999999E-4</v>
      </c>
      <c r="O33" s="12">
        <v>1.9855E-4</v>
      </c>
      <c r="P33" s="12">
        <v>2.2048E-4</v>
      </c>
      <c r="Q33" s="12">
        <v>6.1216000000000005E-4</v>
      </c>
      <c r="R33" s="12">
        <v>3.4124999999999997E-4</v>
      </c>
      <c r="S33" s="12">
        <v>1.5233E-4</v>
      </c>
      <c r="T33" s="12">
        <v>3.8445999999999999E-4</v>
      </c>
      <c r="U33" s="12">
        <v>9.5341000000000002E-4</v>
      </c>
      <c r="V33" s="12">
        <v>5.3678000000000005E-4</v>
      </c>
      <c r="W33" s="12">
        <v>1.49019E-3</v>
      </c>
      <c r="X33" s="12">
        <v>10.8428433</v>
      </c>
      <c r="Y33" s="12">
        <v>11.0058034</v>
      </c>
      <c r="Z33" s="12">
        <v>12.364979999999999</v>
      </c>
      <c r="AA33" s="12">
        <v>12.7119202</v>
      </c>
      <c r="AB33" s="12">
        <v>14.1160748</v>
      </c>
      <c r="AC33" s="12">
        <v>39.192974999999997</v>
      </c>
      <c r="AD33" s="12">
        <v>21.848646800000001</v>
      </c>
      <c r="AE33" s="12">
        <v>9.7526896900000004</v>
      </c>
      <c r="AF33" s="12">
        <v>24.614623900000002</v>
      </c>
      <c r="AG33" s="12">
        <v>61.041621800000001</v>
      </c>
      <c r="AH33" s="12">
        <v>34.367313600000003</v>
      </c>
      <c r="AI33" s="12">
        <v>95.408935400000004</v>
      </c>
      <c r="AJ33" s="12">
        <v>64024.4925</v>
      </c>
      <c r="AK33">
        <v>3.67</v>
      </c>
      <c r="AM33">
        <v>9</v>
      </c>
      <c r="AO33" s="4" t="s">
        <v>115</v>
      </c>
      <c r="AP33" s="4" t="s">
        <v>121</v>
      </c>
      <c r="AQ33" s="4"/>
      <c r="AR33" s="4"/>
      <c r="AS33" s="4"/>
      <c r="AT33" s="4"/>
      <c r="AU33" s="4"/>
      <c r="AV33" s="4"/>
    </row>
    <row r="34" spans="1:48" ht="17">
      <c r="A34" t="s">
        <v>55</v>
      </c>
      <c r="B34" t="s">
        <v>180</v>
      </c>
      <c r="C34" t="s">
        <v>232</v>
      </c>
      <c r="D34" t="s">
        <v>233</v>
      </c>
      <c r="F34" s="4">
        <v>2</v>
      </c>
      <c r="G34" s="4">
        <v>3</v>
      </c>
      <c r="H34" s="4">
        <v>2</v>
      </c>
      <c r="I34" s="12" t="s">
        <v>150</v>
      </c>
      <c r="J34" s="18" t="s">
        <v>169</v>
      </c>
      <c r="K34" s="12" t="s">
        <v>27</v>
      </c>
      <c r="L34" s="12">
        <v>1.6935E-4</v>
      </c>
      <c r="M34" s="12">
        <v>1.719E-4</v>
      </c>
      <c r="N34" s="12">
        <v>1.9312999999999999E-4</v>
      </c>
      <c r="O34" s="12">
        <v>1.9855E-4</v>
      </c>
      <c r="P34" s="12">
        <v>2.2048E-4</v>
      </c>
      <c r="Q34" s="12">
        <v>6.1216000000000005E-4</v>
      </c>
      <c r="R34" s="12">
        <v>3.4124999999999997E-4</v>
      </c>
      <c r="S34" s="12">
        <v>1.5233E-4</v>
      </c>
      <c r="T34" s="12">
        <v>3.8445999999999999E-4</v>
      </c>
      <c r="U34" s="12">
        <v>9.5341000000000002E-4</v>
      </c>
      <c r="V34" s="12">
        <v>5.3678000000000005E-4</v>
      </c>
      <c r="W34" s="12">
        <v>1.49019E-3</v>
      </c>
      <c r="X34" s="12">
        <v>10.8428433</v>
      </c>
      <c r="Y34" s="12">
        <v>11.0058034</v>
      </c>
      <c r="Z34" s="12">
        <v>12.364979999999999</v>
      </c>
      <c r="AA34" s="12">
        <v>12.7119202</v>
      </c>
      <c r="AB34" s="12">
        <v>14.1160748</v>
      </c>
      <c r="AC34" s="12">
        <v>39.192974999999997</v>
      </c>
      <c r="AD34" s="12">
        <v>21.848646800000001</v>
      </c>
      <c r="AE34" s="12">
        <v>9.7526896900000004</v>
      </c>
      <c r="AF34" s="12">
        <v>24.614623900000002</v>
      </c>
      <c r="AG34" s="12">
        <v>61.041621800000001</v>
      </c>
      <c r="AH34" s="12">
        <v>34.367313600000003</v>
      </c>
      <c r="AI34" s="12">
        <v>95.408935400000004</v>
      </c>
      <c r="AJ34" s="12">
        <v>64024.4925</v>
      </c>
      <c r="AK34">
        <v>3.33</v>
      </c>
      <c r="AM34">
        <v>9</v>
      </c>
      <c r="AO34" s="4" t="s">
        <v>116</v>
      </c>
      <c r="AP34" s="4" t="s">
        <v>118</v>
      </c>
      <c r="AQ34" s="4"/>
      <c r="AR34" s="4"/>
      <c r="AS34" s="4"/>
      <c r="AT34" s="4"/>
      <c r="AU34" s="4"/>
      <c r="AV34" s="4"/>
    </row>
    <row r="35" spans="1:48" ht="17">
      <c r="A35" t="s">
        <v>11</v>
      </c>
      <c r="B35" t="s">
        <v>177</v>
      </c>
      <c r="C35" t="s">
        <v>264</v>
      </c>
      <c r="D35" t="s">
        <v>265</v>
      </c>
      <c r="F35" s="4">
        <v>9.76</v>
      </c>
      <c r="G35" s="4">
        <v>14.63</v>
      </c>
      <c r="H35" s="4">
        <v>2</v>
      </c>
      <c r="I35" s="12" t="s">
        <v>150</v>
      </c>
      <c r="J35" s="18" t="s">
        <v>169</v>
      </c>
      <c r="K35" s="12" t="s">
        <v>11</v>
      </c>
      <c r="L35" s="12">
        <v>1.3266999999999999E-4</v>
      </c>
      <c r="M35" s="12">
        <v>1.4215000000000001E-4</v>
      </c>
      <c r="N35" s="12">
        <v>1.5982E-4</v>
      </c>
      <c r="O35" s="12">
        <v>1.7050999999999999E-4</v>
      </c>
      <c r="P35" s="12">
        <v>1.9987E-4</v>
      </c>
      <c r="Q35" s="12">
        <v>5.3019000000000004E-4</v>
      </c>
      <c r="R35" s="12">
        <v>2.7482E-4</v>
      </c>
      <c r="S35" s="12">
        <v>1.0598E-4</v>
      </c>
      <c r="T35" s="12">
        <v>3.1760000000000002E-4</v>
      </c>
      <c r="U35" s="12">
        <v>8.0500999999999999E-4</v>
      </c>
      <c r="V35" s="12">
        <v>4.2359E-4</v>
      </c>
      <c r="W35" s="12">
        <v>1.2286E-3</v>
      </c>
      <c r="X35" s="12">
        <v>1.31103145</v>
      </c>
      <c r="Y35" s="12">
        <v>1.40466252</v>
      </c>
      <c r="Z35" s="12">
        <v>1.5792932</v>
      </c>
      <c r="AA35" s="12">
        <v>1.6849495000000001</v>
      </c>
      <c r="AB35" s="12">
        <v>1.97507046</v>
      </c>
      <c r="AC35" s="12">
        <v>5.2393131500000001</v>
      </c>
      <c r="AD35" s="12">
        <v>2.7156939699999998</v>
      </c>
      <c r="AE35" s="12">
        <v>1.0473085900000001</v>
      </c>
      <c r="AF35" s="12">
        <v>3.1385127599999998</v>
      </c>
      <c r="AG35" s="12">
        <v>7.9550071300000003</v>
      </c>
      <c r="AH35" s="12">
        <v>4.1858213500000003</v>
      </c>
      <c r="AI35" s="12">
        <v>12.1408285</v>
      </c>
      <c r="AJ35" s="12">
        <v>9881.8749100000005</v>
      </c>
      <c r="AK35">
        <v>5</v>
      </c>
      <c r="AM35">
        <v>7</v>
      </c>
      <c r="AO35" s="4" t="s">
        <v>116</v>
      </c>
      <c r="AP35" s="4" t="s">
        <v>120</v>
      </c>
      <c r="AQ35" s="4"/>
      <c r="AR35" s="4"/>
      <c r="AS35" s="4"/>
      <c r="AT35" s="4"/>
      <c r="AU35" s="4" t="s">
        <v>396</v>
      </c>
      <c r="AV35" s="4"/>
    </row>
    <row r="36" spans="1:48" ht="17">
      <c r="A36" t="s">
        <v>45</v>
      </c>
      <c r="B36" t="s">
        <v>185</v>
      </c>
      <c r="C36" t="s">
        <v>186</v>
      </c>
      <c r="D36" t="s">
        <v>187</v>
      </c>
      <c r="F36" s="4">
        <v>0.01</v>
      </c>
      <c r="G36" s="4">
        <v>0.01</v>
      </c>
      <c r="H36" s="4">
        <v>2</v>
      </c>
      <c r="I36" s="12" t="s">
        <v>150</v>
      </c>
      <c r="J36" s="18" t="s">
        <v>169</v>
      </c>
      <c r="K36" s="12" t="s">
        <v>45</v>
      </c>
      <c r="L36" s="12">
        <v>1.7117E-4</v>
      </c>
      <c r="M36" s="12">
        <v>1.8081999999999999E-4</v>
      </c>
      <c r="N36" s="23">
        <v>9.4300000000000002E-5</v>
      </c>
      <c r="O36" s="23">
        <v>9.9400000000000004E-5</v>
      </c>
      <c r="P36" s="23">
        <v>8.9800000000000001E-5</v>
      </c>
      <c r="Q36" s="12">
        <v>2.8349000000000001E-4</v>
      </c>
      <c r="R36" s="12">
        <v>3.5199E-4</v>
      </c>
      <c r="S36" s="12">
        <v>1.6762E-4</v>
      </c>
      <c r="T36" s="12">
        <v>3.7005000000000002E-4</v>
      </c>
      <c r="U36" s="12">
        <v>6.3546999999999996E-4</v>
      </c>
      <c r="V36" s="12">
        <v>5.3768000000000002E-4</v>
      </c>
      <c r="W36" s="12">
        <v>1.17315E-3</v>
      </c>
      <c r="X36" s="12">
        <v>0.63525588</v>
      </c>
      <c r="Y36" s="12">
        <v>0.67107413000000005</v>
      </c>
      <c r="Z36" s="12">
        <v>0.34990499000000003</v>
      </c>
      <c r="AA36" s="12">
        <v>0.36893456000000002</v>
      </c>
      <c r="AB36" s="12">
        <v>0.33326844</v>
      </c>
      <c r="AC36" s="12">
        <v>1.0521079799999999</v>
      </c>
      <c r="AD36" s="12">
        <v>1.3063300099999999</v>
      </c>
      <c r="AE36" s="12">
        <v>0.62210471000000001</v>
      </c>
      <c r="AF36" s="12">
        <v>1.3733785999999999</v>
      </c>
      <c r="AG36" s="12">
        <v>2.3584379900000001</v>
      </c>
      <c r="AH36" s="12">
        <v>1.99548331</v>
      </c>
      <c r="AI36" s="12">
        <v>4.3539212999999997</v>
      </c>
      <c r="AJ36" s="12">
        <v>3711.3172300000001</v>
      </c>
      <c r="AK36">
        <v>3</v>
      </c>
      <c r="AM36">
        <v>8</v>
      </c>
      <c r="AO36" s="4" t="s">
        <v>115</v>
      </c>
      <c r="AP36" s="4" t="s">
        <v>120</v>
      </c>
      <c r="AQ36" s="4"/>
      <c r="AR36" s="4"/>
      <c r="AS36" s="4"/>
      <c r="AT36" s="4" t="s">
        <v>123</v>
      </c>
      <c r="AU36" s="4"/>
      <c r="AV36" s="4"/>
    </row>
    <row r="37" spans="1:48" ht="17">
      <c r="A37" t="s">
        <v>39</v>
      </c>
      <c r="B37" t="s">
        <v>180</v>
      </c>
      <c r="C37" t="s">
        <v>236</v>
      </c>
      <c r="D37" t="s">
        <v>237</v>
      </c>
      <c r="F37" s="4">
        <v>2.4900000000000002</v>
      </c>
      <c r="G37" s="4">
        <v>4.2</v>
      </c>
      <c r="H37" s="4">
        <v>2</v>
      </c>
      <c r="I37" s="12" t="s">
        <v>150</v>
      </c>
      <c r="J37" s="18" t="s">
        <v>169</v>
      </c>
      <c r="K37" s="12" t="s">
        <v>39</v>
      </c>
      <c r="L37" s="12">
        <v>1.1938E-4</v>
      </c>
      <c r="M37" s="12">
        <v>1.2945E-4</v>
      </c>
      <c r="N37" s="12">
        <v>1.4082999999999999E-4</v>
      </c>
      <c r="O37" s="12">
        <v>1.4069000000000001E-4</v>
      </c>
      <c r="P37" s="12">
        <v>1.4155E-4</v>
      </c>
      <c r="Q37" s="12">
        <v>4.2307E-4</v>
      </c>
      <c r="R37" s="12">
        <v>2.4883000000000001E-4</v>
      </c>
      <c r="S37" s="12">
        <v>1.3903E-4</v>
      </c>
      <c r="T37" s="12">
        <v>3.0684000000000001E-4</v>
      </c>
      <c r="U37" s="12">
        <v>6.7190000000000001E-4</v>
      </c>
      <c r="V37" s="12">
        <v>4.4586000000000002E-4</v>
      </c>
      <c r="W37" s="12">
        <v>1.11776E-3</v>
      </c>
      <c r="X37" s="12">
        <v>8.1600939999999997E-2</v>
      </c>
      <c r="Y37" s="12">
        <v>8.8485720000000004E-2</v>
      </c>
      <c r="Z37" s="12">
        <v>9.6262109999999998E-2</v>
      </c>
      <c r="AA37" s="12">
        <v>9.6171950000000006E-2</v>
      </c>
      <c r="AB37" s="12">
        <v>9.6758739999999996E-2</v>
      </c>
      <c r="AC37" s="12">
        <v>0.28919278999999998</v>
      </c>
      <c r="AD37" s="12">
        <v>0.17008667</v>
      </c>
      <c r="AE37" s="12">
        <v>9.5032450000000004E-2</v>
      </c>
      <c r="AF37" s="12">
        <v>0.20974000000000001</v>
      </c>
      <c r="AG37" s="12">
        <v>0.45927945999999997</v>
      </c>
      <c r="AH37" s="12">
        <v>0.30477244999999997</v>
      </c>
      <c r="AI37" s="12">
        <v>0.76405190999999995</v>
      </c>
      <c r="AJ37" s="12">
        <v>683.55816900000002</v>
      </c>
      <c r="AK37">
        <v>5.33</v>
      </c>
      <c r="AM37">
        <v>9</v>
      </c>
      <c r="AO37" s="4" t="s">
        <v>115</v>
      </c>
      <c r="AP37" s="4" t="s">
        <v>118</v>
      </c>
      <c r="AQ37" s="4"/>
      <c r="AR37" s="4"/>
      <c r="AS37" s="4"/>
      <c r="AT37" s="4"/>
      <c r="AU37" s="4"/>
      <c r="AV37" s="4"/>
    </row>
    <row r="38" spans="1:48" ht="17">
      <c r="A38" t="s">
        <v>20</v>
      </c>
      <c r="B38" t="s">
        <v>234</v>
      </c>
      <c r="C38" t="s">
        <v>235</v>
      </c>
      <c r="D38" t="s">
        <v>336</v>
      </c>
      <c r="F38" s="4">
        <v>2.46</v>
      </c>
      <c r="G38" s="4">
        <v>2.65</v>
      </c>
      <c r="H38" s="4">
        <v>2</v>
      </c>
      <c r="I38" s="12" t="s">
        <v>150</v>
      </c>
      <c r="J38" s="18" t="s">
        <v>169</v>
      </c>
      <c r="K38" s="12" t="s">
        <v>20</v>
      </c>
      <c r="L38" s="12">
        <v>1.2787000000000001E-4</v>
      </c>
      <c r="M38" s="12">
        <v>1.3957999999999999E-4</v>
      </c>
      <c r="N38" s="12">
        <v>1.2328999999999999E-4</v>
      </c>
      <c r="O38" s="12">
        <v>1.2567000000000001E-4</v>
      </c>
      <c r="P38" s="12">
        <v>1.2635000000000001E-4</v>
      </c>
      <c r="Q38" s="12">
        <v>3.7532E-4</v>
      </c>
      <c r="R38" s="12">
        <v>2.6745000000000002E-4</v>
      </c>
      <c r="S38" s="12">
        <v>1.0656E-4</v>
      </c>
      <c r="T38" s="12">
        <v>3.3584000000000001E-4</v>
      </c>
      <c r="U38" s="12">
        <v>6.4276999999999997E-4</v>
      </c>
      <c r="V38" s="12">
        <v>4.4240000000000002E-4</v>
      </c>
      <c r="W38" s="12">
        <v>1.0851599999999999E-3</v>
      </c>
      <c r="X38" s="12">
        <v>0.40691093</v>
      </c>
      <c r="Y38" s="12">
        <v>0.44415753000000002</v>
      </c>
      <c r="Z38" s="12">
        <v>0.39234089</v>
      </c>
      <c r="AA38" s="12">
        <v>0.39989349000000002</v>
      </c>
      <c r="AB38" s="12">
        <v>0.40207169999999998</v>
      </c>
      <c r="AC38" s="12">
        <v>1.19430608</v>
      </c>
      <c r="AD38" s="12">
        <v>0.85106846000000003</v>
      </c>
      <c r="AE38" s="12">
        <v>0.33907615000000002</v>
      </c>
      <c r="AF38" s="12">
        <v>1.06869547</v>
      </c>
      <c r="AG38" s="12">
        <v>2.0453745400000001</v>
      </c>
      <c r="AH38" s="12">
        <v>1.4077716199999999</v>
      </c>
      <c r="AI38" s="12">
        <v>3.4531461600000002</v>
      </c>
      <c r="AJ38" s="12">
        <v>3182.13987</v>
      </c>
      <c r="AK38">
        <v>8.33</v>
      </c>
      <c r="AM38">
        <v>5</v>
      </c>
      <c r="AO38" s="4" t="s">
        <v>115</v>
      </c>
      <c r="AP38" s="4" t="s">
        <v>121</v>
      </c>
      <c r="AQ38" s="4"/>
      <c r="AR38" s="4"/>
      <c r="AS38" s="4"/>
      <c r="AT38" s="4"/>
      <c r="AU38" s="4"/>
      <c r="AV38" s="4"/>
    </row>
    <row r="39" spans="1:48" ht="17">
      <c r="A39" t="s">
        <v>32</v>
      </c>
      <c r="B39" t="s">
        <v>234</v>
      </c>
      <c r="C39" t="s">
        <v>255</v>
      </c>
      <c r="D39" t="s">
        <v>337</v>
      </c>
      <c r="F39" s="4">
        <v>7</v>
      </c>
      <c r="G39" s="4">
        <v>7.49</v>
      </c>
      <c r="H39" s="4">
        <v>2</v>
      </c>
      <c r="I39" s="12" t="s">
        <v>150</v>
      </c>
      <c r="J39" s="18" t="s">
        <v>169</v>
      </c>
      <c r="K39" s="12" t="s">
        <v>32</v>
      </c>
      <c r="L39" s="12">
        <v>1.1323E-4</v>
      </c>
      <c r="M39" s="12">
        <v>1.2742E-4</v>
      </c>
      <c r="N39" s="12">
        <v>1.1712E-4</v>
      </c>
      <c r="O39" s="12">
        <v>1.1764000000000001E-4</v>
      </c>
      <c r="P39" s="12">
        <v>1.1678E-4</v>
      </c>
      <c r="Q39" s="12">
        <v>3.5154000000000001E-4</v>
      </c>
      <c r="R39" s="12">
        <v>2.4064999999999999E-4</v>
      </c>
      <c r="S39" s="12">
        <v>1.1318E-4</v>
      </c>
      <c r="T39" s="12">
        <v>3.4845999999999998E-4</v>
      </c>
      <c r="U39" s="12">
        <v>5.9219000000000003E-4</v>
      </c>
      <c r="V39" s="12">
        <v>4.6163999999999998E-4</v>
      </c>
      <c r="W39" s="12">
        <v>1.05383E-3</v>
      </c>
      <c r="X39" s="12">
        <v>0.41784211999999998</v>
      </c>
      <c r="Y39" s="12">
        <v>0.47022607999999999</v>
      </c>
      <c r="Z39" s="12">
        <v>0.43221922000000002</v>
      </c>
      <c r="AA39" s="12">
        <v>0.43410994000000003</v>
      </c>
      <c r="AB39" s="12">
        <v>0.4309653</v>
      </c>
      <c r="AC39" s="12">
        <v>1.29729446</v>
      </c>
      <c r="AD39" s="12">
        <v>0.88806819999999997</v>
      </c>
      <c r="AE39" s="12">
        <v>0.41766794000000002</v>
      </c>
      <c r="AF39" s="12">
        <v>1.2859416800000001</v>
      </c>
      <c r="AG39" s="12">
        <v>2.18536266</v>
      </c>
      <c r="AH39" s="12">
        <v>1.7036096199999999</v>
      </c>
      <c r="AI39" s="12">
        <v>3.8889722899999999</v>
      </c>
      <c r="AJ39" s="12">
        <v>3690.3075800000001</v>
      </c>
      <c r="AK39">
        <v>7.67</v>
      </c>
      <c r="AM39">
        <v>5</v>
      </c>
      <c r="AO39" s="4" t="s">
        <v>115</v>
      </c>
      <c r="AP39" s="4" t="s">
        <v>118</v>
      </c>
      <c r="AQ39" s="4"/>
      <c r="AR39" s="4"/>
      <c r="AS39" s="4"/>
      <c r="AT39" s="4"/>
      <c r="AU39" s="4"/>
      <c r="AV39" s="4"/>
    </row>
    <row r="40" spans="1:48" ht="17">
      <c r="A40" t="s">
        <v>14</v>
      </c>
      <c r="B40" t="s">
        <v>174</v>
      </c>
      <c r="C40" t="s">
        <v>260</v>
      </c>
      <c r="D40" t="s">
        <v>261</v>
      </c>
      <c r="F40" s="4">
        <v>7.83</v>
      </c>
      <c r="G40" s="4">
        <v>11.75</v>
      </c>
      <c r="H40" s="4">
        <v>2</v>
      </c>
      <c r="I40" s="12" t="s">
        <v>150</v>
      </c>
      <c r="J40" s="18" t="s">
        <v>169</v>
      </c>
      <c r="K40" s="12" t="s">
        <v>14</v>
      </c>
      <c r="L40" s="12">
        <v>1.1352E-4</v>
      </c>
      <c r="M40" s="12">
        <v>1.2375999999999999E-4</v>
      </c>
      <c r="N40" s="12">
        <v>1.3101000000000001E-4</v>
      </c>
      <c r="O40" s="12">
        <v>1.3214999999999999E-4</v>
      </c>
      <c r="P40" s="12">
        <v>1.3306E-4</v>
      </c>
      <c r="Q40" s="12">
        <v>3.9622000000000002E-4</v>
      </c>
      <c r="R40" s="12">
        <v>2.3727000000000001E-4</v>
      </c>
      <c r="S40" s="12">
        <v>1.225E-4</v>
      </c>
      <c r="T40" s="12">
        <v>2.7831999999999998E-4</v>
      </c>
      <c r="U40" s="12">
        <v>6.3349000000000001E-4</v>
      </c>
      <c r="V40" s="12">
        <v>4.0081999999999997E-4</v>
      </c>
      <c r="W40" s="12">
        <v>1.0343100000000001E-3</v>
      </c>
      <c r="X40" s="12">
        <v>0.23803638999999999</v>
      </c>
      <c r="Y40" s="12">
        <v>0.25950445</v>
      </c>
      <c r="Z40" s="12">
        <v>0.27472638999999999</v>
      </c>
      <c r="AA40" s="12">
        <v>0.27710708000000001</v>
      </c>
      <c r="AB40" s="12">
        <v>0.27900469</v>
      </c>
      <c r="AC40" s="12">
        <v>0.83083817000000004</v>
      </c>
      <c r="AD40" s="12">
        <v>0.49754082999999999</v>
      </c>
      <c r="AE40" s="12">
        <v>0.25686320000000001</v>
      </c>
      <c r="AF40" s="12">
        <v>0.58360966000000003</v>
      </c>
      <c r="AG40" s="12">
        <v>1.328379</v>
      </c>
      <c r="AH40" s="12">
        <v>0.84047285999999999</v>
      </c>
      <c r="AI40" s="12">
        <v>2.1688518600000002</v>
      </c>
      <c r="AJ40" s="12">
        <v>2096.90969</v>
      </c>
      <c r="AK40">
        <v>11</v>
      </c>
      <c r="AM40">
        <v>8</v>
      </c>
      <c r="AO40" s="4" t="s">
        <v>115</v>
      </c>
      <c r="AP40" s="4" t="s">
        <v>121</v>
      </c>
      <c r="AQ40" s="4"/>
      <c r="AR40" s="4"/>
      <c r="AS40" s="4"/>
      <c r="AT40" s="4"/>
      <c r="AU40" s="4"/>
      <c r="AV40" s="4"/>
    </row>
    <row r="41" spans="1:48" ht="17">
      <c r="A41" t="s">
        <v>9</v>
      </c>
      <c r="B41" t="s">
        <v>285</v>
      </c>
      <c r="C41" t="s">
        <v>286</v>
      </c>
      <c r="D41" t="s">
        <v>287</v>
      </c>
      <c r="F41" s="3">
        <v>47.12</v>
      </c>
      <c r="G41" s="3">
        <v>70.680000000000007</v>
      </c>
      <c r="H41" s="3">
        <v>3</v>
      </c>
      <c r="I41" s="12" t="s">
        <v>150</v>
      </c>
      <c r="J41" s="18" t="s">
        <v>169</v>
      </c>
      <c r="K41" s="12" t="s">
        <v>9</v>
      </c>
      <c r="L41" s="23">
        <v>7.9800000000000002E-5</v>
      </c>
      <c r="M41" s="23">
        <v>8.7200000000000005E-5</v>
      </c>
      <c r="N41" s="12">
        <v>1.4707000000000001E-4</v>
      </c>
      <c r="O41" s="12">
        <v>1.6224999999999999E-4</v>
      </c>
      <c r="P41" s="12">
        <v>2.4771E-4</v>
      </c>
      <c r="Q41" s="12">
        <v>5.5703000000000003E-4</v>
      </c>
      <c r="R41" s="12">
        <v>1.6704999999999999E-4</v>
      </c>
      <c r="S41" s="23">
        <v>5.02E-5</v>
      </c>
      <c r="T41" s="12">
        <v>1.5825999999999999E-4</v>
      </c>
      <c r="U41" s="12">
        <v>7.2407000000000005E-4</v>
      </c>
      <c r="V41" s="12">
        <v>2.0844E-4</v>
      </c>
      <c r="W41" s="12">
        <v>9.3251E-4</v>
      </c>
      <c r="X41" s="12">
        <v>1.3126422900000001</v>
      </c>
      <c r="Y41" s="12">
        <v>1.43450185</v>
      </c>
      <c r="Z41" s="12">
        <v>2.4185885900000001</v>
      </c>
      <c r="AA41" s="12">
        <v>2.66818249</v>
      </c>
      <c r="AB41" s="12">
        <v>4.0736902700000002</v>
      </c>
      <c r="AC41" s="12">
        <v>9.1604613500000003</v>
      </c>
      <c r="AD41" s="12">
        <v>2.7471441400000001</v>
      </c>
      <c r="AE41" s="12">
        <v>0.82527896999999995</v>
      </c>
      <c r="AF41" s="12">
        <v>2.60257089</v>
      </c>
      <c r="AG41" s="12">
        <v>11.907605500000001</v>
      </c>
      <c r="AH41" s="12">
        <v>3.4278498599999998</v>
      </c>
      <c r="AI41" s="12">
        <v>15.3354553</v>
      </c>
      <c r="AJ41" s="12">
        <v>16445.2726</v>
      </c>
      <c r="AK41">
        <v>11.67</v>
      </c>
      <c r="AM41">
        <v>5</v>
      </c>
      <c r="AO41" s="4" t="s">
        <v>115</v>
      </c>
      <c r="AP41" s="4" t="s">
        <v>121</v>
      </c>
      <c r="AQ41" s="4"/>
      <c r="AR41" s="4" t="s">
        <v>393</v>
      </c>
      <c r="AS41" s="4" t="s">
        <v>123</v>
      </c>
      <c r="AT41" s="4"/>
      <c r="AU41" s="4"/>
      <c r="AV41" s="4"/>
    </row>
    <row r="42" spans="1:48" ht="17">
      <c r="A42" t="s">
        <v>22</v>
      </c>
      <c r="B42" t="s">
        <v>174</v>
      </c>
      <c r="C42" t="s">
        <v>247</v>
      </c>
      <c r="D42" t="s">
        <v>248</v>
      </c>
      <c r="F42" s="3">
        <v>5.09</v>
      </c>
      <c r="G42" s="3">
        <v>90</v>
      </c>
      <c r="H42" s="3">
        <v>3</v>
      </c>
      <c r="I42" s="12" t="s">
        <v>150</v>
      </c>
      <c r="J42" s="18" t="s">
        <v>169</v>
      </c>
      <c r="K42" s="12" t="s">
        <v>22</v>
      </c>
      <c r="L42" s="12">
        <v>1.104E-4</v>
      </c>
      <c r="M42" s="12">
        <v>1.1356E-4</v>
      </c>
      <c r="N42" s="23">
        <v>8.4099999999999998E-5</v>
      </c>
      <c r="O42" s="23">
        <v>9.8900000000000005E-5</v>
      </c>
      <c r="P42" s="12">
        <v>1.3569E-4</v>
      </c>
      <c r="Q42" s="12">
        <v>3.1869E-4</v>
      </c>
      <c r="R42" s="12">
        <v>2.2395E-4</v>
      </c>
      <c r="S42" s="23">
        <v>7.4900000000000005E-5</v>
      </c>
      <c r="T42" s="12">
        <v>2.3739E-4</v>
      </c>
      <c r="U42" s="12">
        <v>5.4264000000000005E-4</v>
      </c>
      <c r="V42" s="12">
        <v>3.1229000000000001E-4</v>
      </c>
      <c r="W42" s="12">
        <v>8.5494E-4</v>
      </c>
      <c r="X42" s="12">
        <v>1.4042743799999999</v>
      </c>
      <c r="Y42" s="12">
        <v>1.4445168500000001</v>
      </c>
      <c r="Z42" s="12">
        <v>1.07020669</v>
      </c>
      <c r="AA42" s="12">
        <v>1.25760407</v>
      </c>
      <c r="AB42" s="12">
        <v>1.7260577399999999</v>
      </c>
      <c r="AC42" s="12">
        <v>4.0538685000000001</v>
      </c>
      <c r="AD42" s="12">
        <v>2.8487912199999998</v>
      </c>
      <c r="AE42" s="12">
        <v>0.95281150999999997</v>
      </c>
      <c r="AF42" s="12">
        <v>3.0197192500000001</v>
      </c>
      <c r="AG42" s="12">
        <v>6.9026597299999999</v>
      </c>
      <c r="AH42" s="12">
        <v>3.9725307500000002</v>
      </c>
      <c r="AI42" s="12">
        <v>10.8751905</v>
      </c>
      <c r="AJ42" s="12">
        <v>12720.448</v>
      </c>
      <c r="AK42">
        <v>9.33</v>
      </c>
      <c r="AM42">
        <v>4</v>
      </c>
      <c r="AO42" s="4" t="s">
        <v>116</v>
      </c>
      <c r="AP42" s="4" t="s">
        <v>122</v>
      </c>
      <c r="AQ42" s="4"/>
      <c r="AR42" s="4"/>
      <c r="AS42" s="4"/>
      <c r="AT42" s="4"/>
      <c r="AU42" s="4"/>
      <c r="AV42" s="4"/>
    </row>
    <row r="43" spans="1:48" ht="17">
      <c r="A43" t="s">
        <v>16</v>
      </c>
      <c r="B43" t="s">
        <v>185</v>
      </c>
      <c r="C43" t="s">
        <v>249</v>
      </c>
      <c r="D43" t="s">
        <v>250</v>
      </c>
      <c r="F43" s="4">
        <v>5.44</v>
      </c>
      <c r="G43" s="4">
        <v>6.08</v>
      </c>
      <c r="H43" s="4">
        <v>2</v>
      </c>
      <c r="I43" s="12" t="s">
        <v>150</v>
      </c>
      <c r="J43" s="18" t="s">
        <v>169</v>
      </c>
      <c r="K43" s="12" t="s">
        <v>16</v>
      </c>
      <c r="L43" s="12">
        <v>3.2505000000000001E-4</v>
      </c>
      <c r="M43" s="12">
        <v>2.0573999999999999E-4</v>
      </c>
      <c r="N43" s="23">
        <v>1.2999999999999999E-5</v>
      </c>
      <c r="O43" s="23">
        <v>1.3900000000000001E-5</v>
      </c>
      <c r="P43" s="23">
        <v>1.7600000000000001E-5</v>
      </c>
      <c r="Q43" s="23">
        <v>4.4400000000000002E-5</v>
      </c>
      <c r="R43" s="12">
        <v>5.3078999999999995E-4</v>
      </c>
      <c r="S43" s="23">
        <v>3.8099999999999998E-5</v>
      </c>
      <c r="T43" s="12">
        <v>2.1499E-4</v>
      </c>
      <c r="U43" s="12">
        <v>5.7516999999999996E-4</v>
      </c>
      <c r="V43" s="12">
        <v>2.5306999999999999E-4</v>
      </c>
      <c r="W43" s="12">
        <v>8.2824000000000005E-4</v>
      </c>
      <c r="X43" s="12">
        <v>182.27167900000001</v>
      </c>
      <c r="Y43" s="12">
        <v>115.366567</v>
      </c>
      <c r="Z43" s="12">
        <v>7.2623675399999996</v>
      </c>
      <c r="AA43" s="12">
        <v>7.7783693999999999</v>
      </c>
      <c r="AB43" s="12">
        <v>9.84563451</v>
      </c>
      <c r="AC43" s="12">
        <v>24.886371499999999</v>
      </c>
      <c r="AD43" s="12">
        <v>297.63824599999998</v>
      </c>
      <c r="AE43" s="12">
        <v>21.355833400000002</v>
      </c>
      <c r="AF43" s="12">
        <v>120.552471</v>
      </c>
      <c r="AG43" s="12">
        <v>322.52461799999998</v>
      </c>
      <c r="AH43" s="12">
        <v>141.90830500000001</v>
      </c>
      <c r="AI43" s="12">
        <v>464.43292200000002</v>
      </c>
      <c r="AJ43" s="12">
        <v>560743.86300000001</v>
      </c>
      <c r="AK43">
        <v>3.67</v>
      </c>
      <c r="AM43">
        <v>8</v>
      </c>
      <c r="AO43" s="4" t="s">
        <v>115</v>
      </c>
      <c r="AP43" s="4" t="s">
        <v>121</v>
      </c>
      <c r="AQ43" s="4"/>
      <c r="AR43" s="4"/>
      <c r="AS43" s="4"/>
      <c r="AT43" s="4"/>
      <c r="AU43" s="4"/>
      <c r="AV43" s="4"/>
    </row>
    <row r="44" spans="1:48" ht="17">
      <c r="A44" t="s">
        <v>8</v>
      </c>
      <c r="B44" t="s">
        <v>234</v>
      </c>
      <c r="C44" t="s">
        <v>295</v>
      </c>
      <c r="D44" s="21" t="s">
        <v>329</v>
      </c>
      <c r="E44" s="21" t="s">
        <v>364</v>
      </c>
      <c r="F44" s="2">
        <v>67.11</v>
      </c>
      <c r="G44" s="2">
        <v>71.010000000000005</v>
      </c>
      <c r="H44" s="2">
        <v>4</v>
      </c>
      <c r="I44" s="12" t="s">
        <v>150</v>
      </c>
      <c r="J44" s="18" t="s">
        <v>169</v>
      </c>
      <c r="K44" s="12" t="s">
        <v>8</v>
      </c>
      <c r="L44" s="23">
        <v>7.1600000000000006E-5</v>
      </c>
      <c r="M44" s="23">
        <v>8.9300000000000002E-5</v>
      </c>
      <c r="N44" s="23">
        <v>9.8499999999999995E-5</v>
      </c>
      <c r="O44" s="12">
        <v>1.0857E-4</v>
      </c>
      <c r="P44" s="12">
        <v>1.1535999999999999E-4</v>
      </c>
      <c r="Q44" s="12">
        <v>3.2238999999999998E-4</v>
      </c>
      <c r="R44" s="12">
        <v>1.6089000000000001E-4</v>
      </c>
      <c r="S44" s="23">
        <v>6.5400000000000004E-5</v>
      </c>
      <c r="T44" s="12">
        <v>1.7681000000000001E-4</v>
      </c>
      <c r="U44" s="12">
        <v>4.8327999999999999E-4</v>
      </c>
      <c r="V44" s="12">
        <v>2.4216999999999999E-4</v>
      </c>
      <c r="W44" s="12">
        <v>7.2544999999999999E-4</v>
      </c>
      <c r="X44" s="12">
        <v>0.32765499999999997</v>
      </c>
      <c r="Y44" s="12">
        <v>0.40829610999999999</v>
      </c>
      <c r="Z44" s="12">
        <v>0.45038244</v>
      </c>
      <c r="AA44" s="12">
        <v>0.49660323000000001</v>
      </c>
      <c r="AB44" s="12">
        <v>0.52766557999999997</v>
      </c>
      <c r="AC44" s="12">
        <v>1.4746512599999999</v>
      </c>
      <c r="AD44" s="12">
        <v>0.73595111999999996</v>
      </c>
      <c r="AE44" s="12">
        <v>0.29898787999999998</v>
      </c>
      <c r="AF44" s="12">
        <v>0.80876555999999999</v>
      </c>
      <c r="AG44" s="12">
        <v>2.2106023800000001</v>
      </c>
      <c r="AH44" s="12">
        <v>1.10775343</v>
      </c>
      <c r="AI44" s="12">
        <v>3.3183558099999999</v>
      </c>
      <c r="AJ44" s="12">
        <v>4574.1875799999998</v>
      </c>
      <c r="AK44">
        <v>7.67</v>
      </c>
      <c r="AM44">
        <v>5</v>
      </c>
      <c r="AO44" s="4" t="s">
        <v>115</v>
      </c>
      <c r="AP44" s="4" t="s">
        <v>118</v>
      </c>
      <c r="AQ44" s="4"/>
      <c r="AR44" s="4"/>
      <c r="AS44" s="4"/>
      <c r="AT44" s="4"/>
      <c r="AU44" s="4"/>
      <c r="AV44" s="4"/>
    </row>
    <row r="45" spans="1:48" ht="17">
      <c r="A45" t="s">
        <v>26</v>
      </c>
      <c r="B45" t="s">
        <v>346</v>
      </c>
      <c r="C45" t="s">
        <v>259</v>
      </c>
      <c r="D45" t="s">
        <v>339</v>
      </c>
      <c r="F45" s="4">
        <v>7.58</v>
      </c>
      <c r="G45" s="4">
        <v>8.83</v>
      </c>
      <c r="H45" s="4">
        <v>2</v>
      </c>
      <c r="I45" s="12" t="s">
        <v>150</v>
      </c>
      <c r="J45" s="18" t="s">
        <v>169</v>
      </c>
      <c r="K45" s="12" t="s">
        <v>26</v>
      </c>
      <c r="L45" s="23">
        <v>9.9199999999999999E-5</v>
      </c>
      <c r="M45" s="12">
        <v>1.0098E-4</v>
      </c>
      <c r="N45" s="23">
        <v>2.4499999999999999E-5</v>
      </c>
      <c r="O45" s="23">
        <v>1.8E-5</v>
      </c>
      <c r="P45" s="23">
        <v>1.2E-5</v>
      </c>
      <c r="Q45" s="23">
        <v>5.4500000000000003E-5</v>
      </c>
      <c r="R45" s="12">
        <v>2.0023E-4</v>
      </c>
      <c r="S45" s="23">
        <v>3.8600000000000003E-5</v>
      </c>
      <c r="T45" s="12">
        <v>3.7219999999999999E-4</v>
      </c>
      <c r="U45" s="12">
        <v>2.5470000000000001E-4</v>
      </c>
      <c r="V45" s="12">
        <v>4.1077000000000003E-4</v>
      </c>
      <c r="W45" s="12">
        <v>6.6547000000000004E-4</v>
      </c>
      <c r="X45" s="12">
        <v>52.532699200000003</v>
      </c>
      <c r="Y45" s="12">
        <v>53.450478500000003</v>
      </c>
      <c r="Z45" s="12">
        <v>12.955117599999999</v>
      </c>
      <c r="AA45" s="12">
        <v>9.5492991499999995</v>
      </c>
      <c r="AB45" s="12">
        <v>6.32812967</v>
      </c>
      <c r="AC45" s="12">
        <v>28.832546399999998</v>
      </c>
      <c r="AD45" s="12">
        <v>105.983178</v>
      </c>
      <c r="AE45" s="12">
        <v>20.4145559</v>
      </c>
      <c r="AF45" s="12">
        <v>197.012372</v>
      </c>
      <c r="AG45" s="12">
        <v>134.81572399999999</v>
      </c>
      <c r="AH45" s="12">
        <v>217.426928</v>
      </c>
      <c r="AI45" s="12">
        <v>352.24265200000002</v>
      </c>
      <c r="AJ45" s="12">
        <v>529314.81000000006</v>
      </c>
      <c r="AK45">
        <v>5.67</v>
      </c>
      <c r="AM45">
        <v>6</v>
      </c>
      <c r="AO45" s="1" t="s">
        <v>114</v>
      </c>
      <c r="AP45" s="1" t="s">
        <v>118</v>
      </c>
      <c r="AQ45" s="1"/>
      <c r="AR45" s="1"/>
      <c r="AS45" s="1"/>
      <c r="AT45" s="1"/>
      <c r="AU45" s="1" t="s">
        <v>397</v>
      </c>
      <c r="AV45" s="1"/>
    </row>
    <row r="46" spans="1:48" ht="17">
      <c r="A46" t="s">
        <v>28</v>
      </c>
      <c r="B46" t="s">
        <v>185</v>
      </c>
      <c r="C46" t="s">
        <v>214</v>
      </c>
      <c r="D46" t="s">
        <v>215</v>
      </c>
      <c r="F46" s="4">
        <v>0.71</v>
      </c>
      <c r="G46" s="4">
        <v>2.41</v>
      </c>
      <c r="H46" s="4">
        <v>2</v>
      </c>
      <c r="I46" s="12" t="s">
        <v>150</v>
      </c>
      <c r="J46" s="18" t="s">
        <v>169</v>
      </c>
      <c r="K46" s="12" t="s">
        <v>28</v>
      </c>
      <c r="L46" s="23">
        <v>7.5300000000000001E-5</v>
      </c>
      <c r="M46" s="23">
        <v>7.9099999999999998E-5</v>
      </c>
      <c r="N46" s="23">
        <v>5.8900000000000002E-5</v>
      </c>
      <c r="O46" s="23">
        <v>5.9599999999999999E-5</v>
      </c>
      <c r="P46" s="23">
        <v>5.9799999999999997E-5</v>
      </c>
      <c r="Q46" s="12">
        <v>1.7825999999999999E-4</v>
      </c>
      <c r="R46" s="12">
        <v>1.5436000000000001E-4</v>
      </c>
      <c r="S46" s="23">
        <v>8.14E-5</v>
      </c>
      <c r="T46" s="12">
        <v>2.1903999999999999E-4</v>
      </c>
      <c r="U46" s="12">
        <v>3.3262E-4</v>
      </c>
      <c r="V46" s="12">
        <v>3.0045000000000001E-4</v>
      </c>
      <c r="W46" s="12">
        <v>6.3307000000000001E-4</v>
      </c>
      <c r="X46" s="12">
        <v>0.50955892999999997</v>
      </c>
      <c r="Y46" s="12">
        <v>0.53553459000000003</v>
      </c>
      <c r="Z46" s="12">
        <v>0.39853923000000002</v>
      </c>
      <c r="AA46" s="12">
        <v>0.40345492999999999</v>
      </c>
      <c r="AB46" s="12">
        <v>0.40486415999999997</v>
      </c>
      <c r="AC46" s="12">
        <v>1.20685832</v>
      </c>
      <c r="AD46" s="12">
        <v>1.04509352</v>
      </c>
      <c r="AE46" s="12">
        <v>0.55122013000000003</v>
      </c>
      <c r="AF46" s="12">
        <v>1.4829486999999999</v>
      </c>
      <c r="AG46" s="12">
        <v>2.2519518399999998</v>
      </c>
      <c r="AH46" s="12">
        <v>2.0341688200000001</v>
      </c>
      <c r="AI46" s="12">
        <v>4.2861206599999999</v>
      </c>
      <c r="AJ46" s="12">
        <v>6770.3320100000001</v>
      </c>
      <c r="AK46">
        <v>3.67</v>
      </c>
      <c r="AM46">
        <v>8</v>
      </c>
      <c r="AO46" s="1" t="s">
        <v>117</v>
      </c>
      <c r="AP46" s="1" t="s">
        <v>118</v>
      </c>
      <c r="AQ46" s="1" t="s">
        <v>124</v>
      </c>
      <c r="AR46" s="1" t="s">
        <v>123</v>
      </c>
      <c r="AS46" s="1" t="s">
        <v>123</v>
      </c>
      <c r="AT46" s="1" t="s">
        <v>123</v>
      </c>
      <c r="AU46" s="1"/>
      <c r="AV46" s="1" t="s">
        <v>124</v>
      </c>
    </row>
    <row r="47" spans="1:48" ht="17">
      <c r="A47" t="s">
        <v>2</v>
      </c>
      <c r="B47" t="s">
        <v>185</v>
      </c>
      <c r="C47" t="s">
        <v>281</v>
      </c>
      <c r="D47" t="s">
        <v>282</v>
      </c>
      <c r="F47" s="3">
        <v>33.33</v>
      </c>
      <c r="G47" s="3">
        <v>33.33</v>
      </c>
      <c r="H47" s="3">
        <v>3</v>
      </c>
      <c r="I47" s="12" t="s">
        <v>150</v>
      </c>
      <c r="J47" s="18" t="s">
        <v>169</v>
      </c>
      <c r="K47" s="12" t="s">
        <v>2</v>
      </c>
      <c r="L47" s="23">
        <v>6.3800000000000006E-5</v>
      </c>
      <c r="M47" s="23">
        <v>7.2899999999999997E-5</v>
      </c>
      <c r="N47" s="23">
        <v>5.7500000000000002E-5</v>
      </c>
      <c r="O47" s="23">
        <v>5.6400000000000002E-5</v>
      </c>
      <c r="P47" s="23">
        <v>5.4299999999999998E-5</v>
      </c>
      <c r="Q47" s="12">
        <v>1.6824E-4</v>
      </c>
      <c r="R47" s="12">
        <v>1.3674E-4</v>
      </c>
      <c r="S47" s="23">
        <v>9.4300000000000002E-5</v>
      </c>
      <c r="T47" s="12">
        <v>2.0550000000000001E-4</v>
      </c>
      <c r="U47" s="12">
        <v>3.0498E-4</v>
      </c>
      <c r="V47" s="12">
        <v>2.9983000000000001E-4</v>
      </c>
      <c r="W47" s="12">
        <v>6.0481E-4</v>
      </c>
      <c r="X47" s="12">
        <v>0.12219273</v>
      </c>
      <c r="Y47" s="12">
        <v>0.13963105000000001</v>
      </c>
      <c r="Z47" s="12">
        <v>0.11005238000000001</v>
      </c>
      <c r="AA47" s="12">
        <v>0.10808768000000001</v>
      </c>
      <c r="AB47" s="12">
        <v>0.10401281</v>
      </c>
      <c r="AC47" s="12">
        <v>0.32215285999999999</v>
      </c>
      <c r="AD47" s="12">
        <v>0.26182378000000001</v>
      </c>
      <c r="AE47" s="12">
        <v>0.18062442000000001</v>
      </c>
      <c r="AF47" s="12">
        <v>0.39348632</v>
      </c>
      <c r="AG47" s="12">
        <v>0.58397664000000005</v>
      </c>
      <c r="AH47" s="12">
        <v>0.57411073999999995</v>
      </c>
      <c r="AI47" s="12">
        <v>1.15808738</v>
      </c>
      <c r="AJ47" s="12">
        <v>1914.80015</v>
      </c>
      <c r="AK47">
        <v>3.67</v>
      </c>
      <c r="AM47">
        <v>8</v>
      </c>
      <c r="AO47" s="4" t="s">
        <v>115</v>
      </c>
      <c r="AP47" s="4" t="s">
        <v>118</v>
      </c>
      <c r="AQ47" s="4"/>
      <c r="AR47" s="4"/>
      <c r="AS47" s="4"/>
      <c r="AT47" s="4"/>
      <c r="AU47" s="4"/>
      <c r="AV47" s="4"/>
    </row>
    <row r="48" spans="1:48" ht="17">
      <c r="A48" t="s">
        <v>76</v>
      </c>
      <c r="B48" t="s">
        <v>197</v>
      </c>
      <c r="C48" t="s">
        <v>302</v>
      </c>
      <c r="D48" s="21" t="s">
        <v>303</v>
      </c>
      <c r="E48" s="21"/>
      <c r="F48" s="2">
        <v>86.23</v>
      </c>
      <c r="G48" s="2">
        <v>81.69</v>
      </c>
      <c r="H48" s="2">
        <v>4</v>
      </c>
      <c r="I48" s="12" t="s">
        <v>150</v>
      </c>
      <c r="J48" s="18" t="s">
        <v>169</v>
      </c>
      <c r="K48" s="12" t="s">
        <v>46</v>
      </c>
      <c r="L48" s="23">
        <v>6.6400000000000001E-5</v>
      </c>
      <c r="M48" s="23">
        <v>6.6299999999999999E-5</v>
      </c>
      <c r="N48" s="23">
        <v>6.3399999999999996E-5</v>
      </c>
      <c r="O48" s="23">
        <v>6.3800000000000006E-5</v>
      </c>
      <c r="P48" s="23">
        <v>6.4700000000000001E-5</v>
      </c>
      <c r="Q48" s="12">
        <v>1.9191999999999999E-4</v>
      </c>
      <c r="R48" s="12">
        <v>1.327E-4</v>
      </c>
      <c r="S48" s="23">
        <v>4.8999999999999998E-5</v>
      </c>
      <c r="T48" s="12">
        <v>1.2724000000000001E-4</v>
      </c>
      <c r="U48" s="12">
        <v>3.2462000000000002E-4</v>
      </c>
      <c r="V48" s="12">
        <v>1.7626999999999999E-4</v>
      </c>
      <c r="W48" s="12">
        <v>5.0089000000000004E-4</v>
      </c>
      <c r="X48" s="12">
        <v>1.73723217</v>
      </c>
      <c r="Y48" s="12">
        <v>1.7354036399999999</v>
      </c>
      <c r="Z48" s="12">
        <v>1.65957343</v>
      </c>
      <c r="AA48" s="12">
        <v>1.67038598</v>
      </c>
      <c r="AB48" s="12">
        <v>1.6922004900000001</v>
      </c>
      <c r="AC48" s="12">
        <v>5.0221599100000001</v>
      </c>
      <c r="AD48" s="12">
        <v>3.4726358099999999</v>
      </c>
      <c r="AE48" s="12">
        <v>1.28317002</v>
      </c>
      <c r="AF48" s="12">
        <v>3.32961186</v>
      </c>
      <c r="AG48" s="12">
        <v>8.49479571</v>
      </c>
      <c r="AH48" s="12">
        <v>4.61278188</v>
      </c>
      <c r="AI48" s="12">
        <v>13.107577600000001</v>
      </c>
      <c r="AJ48" s="12">
        <v>26168.4571</v>
      </c>
      <c r="AK48">
        <v>6.33</v>
      </c>
      <c r="AM48">
        <v>8</v>
      </c>
      <c r="AO48" s="4" t="s">
        <v>115</v>
      </c>
      <c r="AP48" s="4" t="s">
        <v>120</v>
      </c>
      <c r="AQ48" s="4"/>
      <c r="AR48" s="4"/>
      <c r="AS48" s="4"/>
      <c r="AT48" s="4"/>
      <c r="AU48" s="4"/>
      <c r="AV48" s="4"/>
    </row>
    <row r="49" spans="1:48" ht="17">
      <c r="A49" t="s">
        <v>77</v>
      </c>
      <c r="B49" t="s">
        <v>197</v>
      </c>
      <c r="C49" t="s">
        <v>283</v>
      </c>
      <c r="D49" t="s">
        <v>284</v>
      </c>
      <c r="F49" s="3">
        <v>36.880000000000003</v>
      </c>
      <c r="G49" s="3">
        <v>73.75</v>
      </c>
      <c r="H49" s="3">
        <v>3</v>
      </c>
      <c r="I49" s="12" t="s">
        <v>150</v>
      </c>
      <c r="J49" s="18" t="s">
        <v>169</v>
      </c>
      <c r="K49" s="12" t="s">
        <v>46</v>
      </c>
      <c r="L49" s="23">
        <v>6.6400000000000001E-5</v>
      </c>
      <c r="M49" s="23">
        <v>6.6299999999999999E-5</v>
      </c>
      <c r="N49" s="23">
        <v>6.3399999999999996E-5</v>
      </c>
      <c r="O49" s="23">
        <v>6.3800000000000006E-5</v>
      </c>
      <c r="P49" s="23">
        <v>6.4700000000000001E-5</v>
      </c>
      <c r="Q49" s="12">
        <v>1.9191999999999999E-4</v>
      </c>
      <c r="R49" s="12">
        <v>1.327E-4</v>
      </c>
      <c r="S49" s="23">
        <v>4.8999999999999998E-5</v>
      </c>
      <c r="T49" s="12">
        <v>1.2724000000000001E-4</v>
      </c>
      <c r="U49" s="12">
        <v>3.2462000000000002E-4</v>
      </c>
      <c r="V49" s="12">
        <v>1.7626999999999999E-4</v>
      </c>
      <c r="W49" s="12">
        <v>5.0089000000000004E-4</v>
      </c>
      <c r="X49" s="12">
        <v>1.73723217</v>
      </c>
      <c r="Y49" s="12">
        <v>1.7354036399999999</v>
      </c>
      <c r="Z49" s="12">
        <v>1.65957343</v>
      </c>
      <c r="AA49" s="12">
        <v>1.67038598</v>
      </c>
      <c r="AB49" s="12">
        <v>1.6922004900000001</v>
      </c>
      <c r="AC49" s="12">
        <v>5.0221599100000001</v>
      </c>
      <c r="AD49" s="12">
        <v>3.4726358099999999</v>
      </c>
      <c r="AE49" s="12">
        <v>1.28317002</v>
      </c>
      <c r="AF49" s="12">
        <v>3.32961186</v>
      </c>
      <c r="AG49" s="12">
        <v>8.49479571</v>
      </c>
      <c r="AH49" s="12">
        <v>4.61278188</v>
      </c>
      <c r="AI49" s="12">
        <v>13.107577600000001</v>
      </c>
      <c r="AJ49" s="12">
        <v>26168.4571</v>
      </c>
      <c r="AK49">
        <v>6.33</v>
      </c>
      <c r="AM49">
        <v>8</v>
      </c>
      <c r="AO49" s="4" t="s">
        <v>115</v>
      </c>
      <c r="AP49" s="4" t="s">
        <v>118</v>
      </c>
      <c r="AQ49" s="4"/>
      <c r="AR49" s="4"/>
      <c r="AS49" s="4"/>
      <c r="AT49" s="4"/>
      <c r="AU49" s="4"/>
      <c r="AV49" s="4"/>
    </row>
    <row r="50" spans="1:48" ht="17">
      <c r="A50" t="s">
        <v>29</v>
      </c>
      <c r="B50" t="s">
        <v>177</v>
      </c>
      <c r="C50" t="s">
        <v>317</v>
      </c>
      <c r="D50" t="s">
        <v>338</v>
      </c>
      <c r="F50" s="4" t="s">
        <v>107</v>
      </c>
      <c r="G50" s="4" t="s">
        <v>107</v>
      </c>
      <c r="H50" s="4">
        <v>2</v>
      </c>
      <c r="I50" s="12" t="s">
        <v>150</v>
      </c>
      <c r="J50" s="18" t="s">
        <v>169</v>
      </c>
      <c r="K50" s="12" t="s">
        <v>29</v>
      </c>
      <c r="L50" s="23">
        <v>3.4499999999999998E-5</v>
      </c>
      <c r="M50" s="23">
        <v>3.8899999999999997E-5</v>
      </c>
      <c r="N50" s="23">
        <v>7.5199999999999998E-5</v>
      </c>
      <c r="O50" s="23">
        <v>6.4599999999999998E-5</v>
      </c>
      <c r="P50" s="23">
        <v>4.4299999999999999E-5</v>
      </c>
      <c r="Q50" s="12">
        <v>1.8415E-4</v>
      </c>
      <c r="R50" s="23">
        <v>7.3399999999999995E-5</v>
      </c>
      <c r="S50" s="23">
        <v>2.9499999999999999E-5</v>
      </c>
      <c r="T50" s="23">
        <v>9.1199999999999994E-5</v>
      </c>
      <c r="U50" s="12">
        <v>2.5756999999999999E-4</v>
      </c>
      <c r="V50" s="12">
        <v>1.2071E-4</v>
      </c>
      <c r="W50" s="12">
        <v>3.7827999999999999E-4</v>
      </c>
      <c r="X50" s="12">
        <v>0.15003351000000001</v>
      </c>
      <c r="Y50" s="12">
        <v>0.16886269000000001</v>
      </c>
      <c r="Z50" s="12">
        <v>0.32668765</v>
      </c>
      <c r="AA50" s="12">
        <v>0.28075180999999999</v>
      </c>
      <c r="AB50" s="12">
        <v>0.19243046999999999</v>
      </c>
      <c r="AC50" s="12">
        <v>0.79986992000000001</v>
      </c>
      <c r="AD50" s="12">
        <v>0.31889620000000002</v>
      </c>
      <c r="AE50" s="12">
        <v>0.12815647999999999</v>
      </c>
      <c r="AF50" s="12">
        <v>0.39617385999999999</v>
      </c>
      <c r="AG50" s="12">
        <v>1.1187661200000001</v>
      </c>
      <c r="AH50" s="12">
        <v>0.52433034000000001</v>
      </c>
      <c r="AI50" s="12">
        <v>1.64309646</v>
      </c>
      <c r="AJ50" s="12">
        <v>4343.5740299999998</v>
      </c>
      <c r="AK50">
        <v>7</v>
      </c>
      <c r="AM50">
        <v>6</v>
      </c>
      <c r="AO50" s="4" t="s">
        <v>115</v>
      </c>
      <c r="AP50" s="4" t="s">
        <v>122</v>
      </c>
      <c r="AQ50" s="4"/>
      <c r="AR50" s="4"/>
      <c r="AS50" s="4"/>
      <c r="AT50" s="4"/>
      <c r="AU50" s="4"/>
      <c r="AV50" s="4"/>
    </row>
    <row r="51" spans="1:48" ht="17">
      <c r="A51" t="s">
        <v>78</v>
      </c>
      <c r="B51" t="s">
        <v>201</v>
      </c>
      <c r="C51" t="s">
        <v>277</v>
      </c>
      <c r="D51" t="s">
        <v>278</v>
      </c>
      <c r="F51" s="3">
        <v>27.05</v>
      </c>
      <c r="G51" s="3">
        <v>80.53</v>
      </c>
      <c r="H51" s="3">
        <v>3</v>
      </c>
      <c r="I51" s="12" t="s">
        <v>150</v>
      </c>
      <c r="J51" s="18" t="s">
        <v>169</v>
      </c>
      <c r="K51" s="12" t="s">
        <v>42</v>
      </c>
      <c r="L51" s="23">
        <v>2.5000000000000001E-5</v>
      </c>
      <c r="M51" s="23">
        <v>2.76E-5</v>
      </c>
      <c r="N51" s="23">
        <v>4.88E-5</v>
      </c>
      <c r="O51" s="23">
        <v>4.8300000000000002E-5</v>
      </c>
      <c r="P51" s="23">
        <v>4.8199999999999999E-5</v>
      </c>
      <c r="Q51" s="12">
        <v>1.4537999999999999E-4</v>
      </c>
      <c r="R51" s="23">
        <v>5.2599999999999998E-5</v>
      </c>
      <c r="S51" s="23">
        <v>2.5999999999999998E-5</v>
      </c>
      <c r="T51" s="23">
        <v>6.3200000000000005E-5</v>
      </c>
      <c r="U51" s="12">
        <v>1.9796000000000001E-4</v>
      </c>
      <c r="V51" s="23">
        <v>8.9300000000000002E-5</v>
      </c>
      <c r="W51" s="12">
        <v>2.8720999999999998E-4</v>
      </c>
      <c r="X51" s="12">
        <v>2.7433904500000001</v>
      </c>
      <c r="Y51" s="12">
        <v>3.0254163900000002</v>
      </c>
      <c r="Z51" s="12">
        <v>5.3573883200000001</v>
      </c>
      <c r="AA51" s="12">
        <v>5.3021022699999998</v>
      </c>
      <c r="AB51" s="12">
        <v>5.2896374599999998</v>
      </c>
      <c r="AC51" s="12">
        <v>15.949128</v>
      </c>
      <c r="AD51" s="12">
        <v>5.7688068399999999</v>
      </c>
      <c r="AE51" s="12">
        <v>2.8561204500000001</v>
      </c>
      <c r="AF51" s="12">
        <v>6.9354762799999996</v>
      </c>
      <c r="AG51" s="12">
        <v>21.717934899999999</v>
      </c>
      <c r="AH51" s="12">
        <v>9.7915967199999994</v>
      </c>
      <c r="AI51" s="12">
        <v>31.509531599999999</v>
      </c>
      <c r="AJ51" s="12">
        <v>109708.849</v>
      </c>
      <c r="AK51">
        <v>7</v>
      </c>
      <c r="AM51">
        <v>9</v>
      </c>
      <c r="AO51" s="4" t="s">
        <v>115</v>
      </c>
      <c r="AP51" s="4" t="s">
        <v>118</v>
      </c>
      <c r="AQ51" s="4"/>
      <c r="AR51" s="4"/>
      <c r="AS51" s="4"/>
      <c r="AT51" s="4"/>
      <c r="AU51" s="4"/>
      <c r="AV51" s="4"/>
    </row>
    <row r="52" spans="1:48" ht="17">
      <c r="A52" t="s">
        <v>79</v>
      </c>
      <c r="B52" t="s">
        <v>201</v>
      </c>
      <c r="C52" t="s">
        <v>253</v>
      </c>
      <c r="D52" t="s">
        <v>254</v>
      </c>
      <c r="F52" s="4">
        <v>6.99</v>
      </c>
      <c r="G52" s="4">
        <v>20.82</v>
      </c>
      <c r="H52" s="4">
        <v>2</v>
      </c>
      <c r="I52" s="12" t="s">
        <v>150</v>
      </c>
      <c r="J52" s="18" t="s">
        <v>169</v>
      </c>
      <c r="K52" s="12" t="s">
        <v>42</v>
      </c>
      <c r="L52" s="23">
        <v>2.5000000000000001E-5</v>
      </c>
      <c r="M52" s="23">
        <v>2.76E-5</v>
      </c>
      <c r="N52" s="23">
        <v>4.88E-5</v>
      </c>
      <c r="O52" s="23">
        <v>4.8300000000000002E-5</v>
      </c>
      <c r="P52" s="23">
        <v>4.8199999999999999E-5</v>
      </c>
      <c r="Q52" s="12">
        <v>1.4537999999999999E-4</v>
      </c>
      <c r="R52" s="23">
        <v>5.2599999999999998E-5</v>
      </c>
      <c r="S52" s="23">
        <v>2.5999999999999998E-5</v>
      </c>
      <c r="T52" s="23">
        <v>6.3200000000000005E-5</v>
      </c>
      <c r="U52" s="12">
        <v>1.9796000000000001E-4</v>
      </c>
      <c r="V52" s="23">
        <v>8.9300000000000002E-5</v>
      </c>
      <c r="W52" s="12">
        <v>2.8720999999999998E-4</v>
      </c>
      <c r="X52" s="12">
        <v>2.7433904500000001</v>
      </c>
      <c r="Y52" s="12">
        <v>3.0254163900000002</v>
      </c>
      <c r="Z52" s="12">
        <v>5.3573883200000001</v>
      </c>
      <c r="AA52" s="12">
        <v>5.3021022699999998</v>
      </c>
      <c r="AB52" s="12">
        <v>5.2896374599999998</v>
      </c>
      <c r="AC52" s="12">
        <v>15.949128</v>
      </c>
      <c r="AD52" s="12">
        <v>5.7688068399999999</v>
      </c>
      <c r="AE52" s="12">
        <v>2.8561204500000001</v>
      </c>
      <c r="AF52" s="12">
        <v>6.9354762799999996</v>
      </c>
      <c r="AG52" s="12">
        <v>21.717934899999999</v>
      </c>
      <c r="AH52" s="12">
        <v>9.7915967199999994</v>
      </c>
      <c r="AI52" s="12">
        <v>31.509531599999999</v>
      </c>
      <c r="AJ52" s="12">
        <v>109708.849</v>
      </c>
      <c r="AK52">
        <v>7</v>
      </c>
      <c r="AM52">
        <v>8</v>
      </c>
      <c r="AO52" s="4" t="s">
        <v>115</v>
      </c>
      <c r="AP52" s="4" t="s">
        <v>118</v>
      </c>
      <c r="AQ52" s="4"/>
      <c r="AR52" s="4"/>
      <c r="AS52" s="4"/>
      <c r="AT52" s="4"/>
      <c r="AU52" s="4"/>
      <c r="AV52" s="4"/>
    </row>
    <row r="53" spans="1:48" ht="17">
      <c r="A53" t="s">
        <v>80</v>
      </c>
      <c r="B53" t="s">
        <v>201</v>
      </c>
      <c r="C53" t="s">
        <v>216</v>
      </c>
      <c r="D53" t="s">
        <v>217</v>
      </c>
      <c r="F53" s="4">
        <v>0.74</v>
      </c>
      <c r="G53" s="4">
        <v>15.88</v>
      </c>
      <c r="H53" s="4">
        <v>2</v>
      </c>
      <c r="I53" s="12" t="s">
        <v>150</v>
      </c>
      <c r="J53" s="18" t="s">
        <v>169</v>
      </c>
      <c r="K53" s="12" t="s">
        <v>42</v>
      </c>
      <c r="L53" s="23">
        <v>2.5000000000000001E-5</v>
      </c>
      <c r="M53" s="23">
        <v>2.76E-5</v>
      </c>
      <c r="N53" s="23">
        <v>4.88E-5</v>
      </c>
      <c r="O53" s="23">
        <v>4.8300000000000002E-5</v>
      </c>
      <c r="P53" s="23">
        <v>4.8199999999999999E-5</v>
      </c>
      <c r="Q53" s="12">
        <v>1.4537999999999999E-4</v>
      </c>
      <c r="R53" s="23">
        <v>5.2599999999999998E-5</v>
      </c>
      <c r="S53" s="23">
        <v>2.5999999999999998E-5</v>
      </c>
      <c r="T53" s="23">
        <v>6.3200000000000005E-5</v>
      </c>
      <c r="U53" s="12">
        <v>1.9796000000000001E-4</v>
      </c>
      <c r="V53" s="23">
        <v>8.9300000000000002E-5</v>
      </c>
      <c r="W53" s="12">
        <v>2.8720999999999998E-4</v>
      </c>
      <c r="X53" s="12">
        <v>2.7433904500000001</v>
      </c>
      <c r="Y53" s="12">
        <v>3.0254163900000002</v>
      </c>
      <c r="Z53" s="12">
        <v>5.3573883200000001</v>
      </c>
      <c r="AA53" s="12">
        <v>5.3021022699999998</v>
      </c>
      <c r="AB53" s="12">
        <v>5.2896374599999998</v>
      </c>
      <c r="AC53" s="12">
        <v>15.949128</v>
      </c>
      <c r="AD53" s="12">
        <v>5.7688068399999999</v>
      </c>
      <c r="AE53" s="12">
        <v>2.8561204500000001</v>
      </c>
      <c r="AF53" s="12">
        <v>6.9354762799999996</v>
      </c>
      <c r="AG53" s="12">
        <v>21.717934899999999</v>
      </c>
      <c r="AH53" s="12">
        <v>9.7915967199999994</v>
      </c>
      <c r="AI53" s="12">
        <v>31.509531599999999</v>
      </c>
      <c r="AJ53" s="12">
        <v>109708.849</v>
      </c>
      <c r="AK53">
        <v>7</v>
      </c>
      <c r="AM53">
        <v>9</v>
      </c>
      <c r="AO53" s="4" t="s">
        <v>116</v>
      </c>
      <c r="AP53" s="4" t="s">
        <v>118</v>
      </c>
      <c r="AQ53" s="4"/>
      <c r="AR53" s="4"/>
      <c r="AS53" s="4"/>
      <c r="AT53" s="4"/>
      <c r="AU53" s="4"/>
      <c r="AV53" s="4"/>
    </row>
    <row r="54" spans="1:48" ht="68">
      <c r="A54" t="s">
        <v>25</v>
      </c>
      <c r="B54" t="s">
        <v>345</v>
      </c>
      <c r="C54" t="s">
        <v>306</v>
      </c>
      <c r="D54" t="s">
        <v>307</v>
      </c>
      <c r="F54" s="5" t="s">
        <v>107</v>
      </c>
      <c r="G54" s="5" t="s">
        <v>107</v>
      </c>
      <c r="H54" s="5">
        <v>1</v>
      </c>
      <c r="I54" s="12" t="s">
        <v>150</v>
      </c>
      <c r="J54" s="18" t="s">
        <v>158</v>
      </c>
      <c r="K54" s="12" t="s">
        <v>25</v>
      </c>
      <c r="L54" s="23">
        <v>2.4199999999999999E-5</v>
      </c>
      <c r="M54" s="23">
        <v>2.83E-5</v>
      </c>
      <c r="N54" s="23">
        <v>2.9799999999999999E-5</v>
      </c>
      <c r="O54" s="23">
        <v>2.4199999999999999E-5</v>
      </c>
      <c r="P54" s="23">
        <v>1.9599999999999999E-5</v>
      </c>
      <c r="Q54" s="23">
        <v>7.3700000000000002E-5</v>
      </c>
      <c r="R54" s="23">
        <v>5.2500000000000002E-5</v>
      </c>
      <c r="S54" s="23">
        <v>2.16E-5</v>
      </c>
      <c r="T54" s="23">
        <v>6.7399999999999998E-5</v>
      </c>
      <c r="U54" s="12">
        <v>1.2611999999999999E-4</v>
      </c>
      <c r="V54" s="23">
        <v>8.8999999999999995E-5</v>
      </c>
      <c r="W54" s="12">
        <v>2.1511999999999999E-4</v>
      </c>
      <c r="X54" s="12">
        <v>0.5668301</v>
      </c>
      <c r="Y54" s="12">
        <v>0.66427517999999997</v>
      </c>
      <c r="Z54" s="12">
        <v>0.69933036000000004</v>
      </c>
      <c r="AA54" s="12">
        <v>0.56813820999999998</v>
      </c>
      <c r="AB54" s="12">
        <v>0.4610959</v>
      </c>
      <c r="AC54" s="12">
        <v>1.72856447</v>
      </c>
      <c r="AD54" s="12">
        <v>1.2311052899999999</v>
      </c>
      <c r="AE54" s="12">
        <v>0.50646977000000004</v>
      </c>
      <c r="AF54" s="12">
        <v>1.5819344500000001</v>
      </c>
      <c r="AG54" s="12">
        <v>2.9596697600000001</v>
      </c>
      <c r="AH54" s="12">
        <v>2.0884042300000001</v>
      </c>
      <c r="AI54" s="12">
        <v>5.0480739799999998</v>
      </c>
      <c r="AJ54" s="12">
        <v>23466.490099999999</v>
      </c>
      <c r="AK54">
        <v>8</v>
      </c>
      <c r="AM54">
        <v>6</v>
      </c>
      <c r="AO54" s="4" t="s">
        <v>116</v>
      </c>
      <c r="AP54" s="4" t="s">
        <v>120</v>
      </c>
      <c r="AQ54" s="4"/>
      <c r="AR54" s="4"/>
      <c r="AS54" s="4"/>
      <c r="AT54" s="4"/>
      <c r="AU54" s="4" t="s">
        <v>395</v>
      </c>
      <c r="AV54" s="4"/>
    </row>
    <row r="55" spans="1:48" ht="17">
      <c r="A55" t="s">
        <v>17</v>
      </c>
      <c r="B55" t="s">
        <v>177</v>
      </c>
      <c r="C55" t="s">
        <v>183</v>
      </c>
      <c r="D55" t="s">
        <v>184</v>
      </c>
      <c r="F55" s="3">
        <v>0</v>
      </c>
      <c r="G55" s="3">
        <v>59.34</v>
      </c>
      <c r="H55" s="3">
        <v>3</v>
      </c>
      <c r="I55" s="12" t="s">
        <v>150</v>
      </c>
      <c r="J55" s="18" t="s">
        <v>169</v>
      </c>
      <c r="K55" s="12" t="s">
        <v>17</v>
      </c>
      <c r="L55" s="23">
        <v>1.5500000000000001E-5</v>
      </c>
      <c r="M55" s="23">
        <v>1.7200000000000001E-5</v>
      </c>
      <c r="N55" s="23">
        <v>2.1100000000000001E-5</v>
      </c>
      <c r="O55" s="23">
        <v>2.0000000000000002E-5</v>
      </c>
      <c r="P55" s="23">
        <v>1.8899999999999999E-5</v>
      </c>
      <c r="Q55" s="23">
        <v>5.9899999999999999E-5</v>
      </c>
      <c r="R55" s="23">
        <v>3.26E-5</v>
      </c>
      <c r="S55" s="23">
        <v>1.4100000000000001E-5</v>
      </c>
      <c r="T55" s="23">
        <v>4.18E-5</v>
      </c>
      <c r="U55" s="23">
        <v>9.2499999999999999E-5</v>
      </c>
      <c r="V55" s="23">
        <v>5.5899999999999997E-5</v>
      </c>
      <c r="W55" s="12">
        <v>1.4846E-4</v>
      </c>
      <c r="X55" s="12">
        <v>0.34530475999999999</v>
      </c>
      <c r="Y55" s="12">
        <v>0.38375134</v>
      </c>
      <c r="Z55" s="12">
        <v>0.47046191999999998</v>
      </c>
      <c r="AA55" s="12">
        <v>0.44646806999999999</v>
      </c>
      <c r="AB55" s="12">
        <v>0.42169997999999997</v>
      </c>
      <c r="AC55" s="12">
        <v>1.33862996</v>
      </c>
      <c r="AD55" s="12">
        <v>0.72905609999999998</v>
      </c>
      <c r="AE55" s="12">
        <v>0.31537823999999998</v>
      </c>
      <c r="AF55" s="12">
        <v>0.93420932999999995</v>
      </c>
      <c r="AG55" s="12">
        <v>2.0676860600000002</v>
      </c>
      <c r="AH55" s="12">
        <v>1.2495875700000001</v>
      </c>
      <c r="AI55" s="12">
        <v>3.3172736299999999</v>
      </c>
      <c r="AJ55" s="12">
        <v>22345.130499999999</v>
      </c>
      <c r="AK55">
        <v>6.33</v>
      </c>
      <c r="AM55">
        <v>6</v>
      </c>
      <c r="AO55" s="1" t="s">
        <v>114</v>
      </c>
      <c r="AP55" s="1" t="s">
        <v>121</v>
      </c>
      <c r="AQ55" s="1"/>
      <c r="AR55" s="1"/>
      <c r="AS55" s="1"/>
      <c r="AT55" s="1"/>
      <c r="AU55" s="1"/>
      <c r="AV55" s="1"/>
    </row>
    <row r="56" spans="1:48" ht="17">
      <c r="A56" t="s">
        <v>82</v>
      </c>
      <c r="B56" t="s">
        <v>174</v>
      </c>
      <c r="C56" t="s">
        <v>238</v>
      </c>
      <c r="D56" t="s">
        <v>239</v>
      </c>
      <c r="F56" s="4">
        <v>2.96</v>
      </c>
      <c r="G56" s="4">
        <v>6.75</v>
      </c>
      <c r="H56" s="4">
        <v>2</v>
      </c>
      <c r="I56" s="12" t="s">
        <v>150</v>
      </c>
      <c r="J56" s="18" t="s">
        <v>169</v>
      </c>
      <c r="K56" t="s">
        <v>107</v>
      </c>
      <c r="L56" t="s">
        <v>107</v>
      </c>
      <c r="M56" t="s">
        <v>107</v>
      </c>
      <c r="N56" t="s">
        <v>107</v>
      </c>
      <c r="O56" t="s">
        <v>107</v>
      </c>
      <c r="P56" t="s">
        <v>107</v>
      </c>
      <c r="Q56" t="s">
        <v>107</v>
      </c>
      <c r="R56" t="s">
        <v>107</v>
      </c>
      <c r="S56" t="s">
        <v>107</v>
      </c>
      <c r="T56" t="s">
        <v>107</v>
      </c>
      <c r="U56" t="s">
        <v>107</v>
      </c>
      <c r="V56" t="s">
        <v>107</v>
      </c>
      <c r="W56" t="s">
        <v>107</v>
      </c>
      <c r="X56" t="s">
        <v>107</v>
      </c>
      <c r="Y56" t="s">
        <v>107</v>
      </c>
      <c r="Z56" t="s">
        <v>107</v>
      </c>
      <c r="AA56" t="s">
        <v>107</v>
      </c>
      <c r="AB56" t="s">
        <v>107</v>
      </c>
      <c r="AC56" t="s">
        <v>107</v>
      </c>
      <c r="AD56" t="s">
        <v>107</v>
      </c>
      <c r="AE56" t="s">
        <v>107</v>
      </c>
      <c r="AF56" t="s">
        <v>107</v>
      </c>
      <c r="AG56" t="s">
        <v>107</v>
      </c>
      <c r="AH56" t="s">
        <v>107</v>
      </c>
      <c r="AI56" t="s">
        <v>107</v>
      </c>
      <c r="AJ56" t="s">
        <v>107</v>
      </c>
      <c r="AK56">
        <v>11</v>
      </c>
      <c r="AM56">
        <v>8</v>
      </c>
      <c r="AO56" s="4" t="s">
        <v>115</v>
      </c>
      <c r="AP56" s="4" t="s">
        <v>121</v>
      </c>
      <c r="AQ56" s="4"/>
      <c r="AR56" s="4"/>
      <c r="AS56" s="4"/>
      <c r="AT56" s="4"/>
      <c r="AU56" s="4"/>
      <c r="AV56" s="4"/>
    </row>
    <row r="57" spans="1:48" ht="17">
      <c r="A57" t="s">
        <v>84</v>
      </c>
      <c r="B57" t="s">
        <v>174</v>
      </c>
      <c r="C57" t="s">
        <v>206</v>
      </c>
      <c r="D57" t="s">
        <v>207</v>
      </c>
      <c r="F57" s="4">
        <v>0.38</v>
      </c>
      <c r="G57" s="4">
        <v>1.92</v>
      </c>
      <c r="H57" s="4">
        <v>2</v>
      </c>
      <c r="I57" s="12" t="s">
        <v>150</v>
      </c>
      <c r="J57" s="18" t="s">
        <v>169</v>
      </c>
      <c r="K57" t="s">
        <v>107</v>
      </c>
      <c r="L57" t="s">
        <v>107</v>
      </c>
      <c r="M57" t="s">
        <v>107</v>
      </c>
      <c r="N57" t="s">
        <v>107</v>
      </c>
      <c r="O57" t="s">
        <v>107</v>
      </c>
      <c r="P57" t="s">
        <v>107</v>
      </c>
      <c r="Q57" t="s">
        <v>107</v>
      </c>
      <c r="R57" t="s">
        <v>107</v>
      </c>
      <c r="S57" t="s">
        <v>107</v>
      </c>
      <c r="T57" t="s">
        <v>107</v>
      </c>
      <c r="U57" t="s">
        <v>107</v>
      </c>
      <c r="V57" t="s">
        <v>107</v>
      </c>
      <c r="W57" t="s">
        <v>107</v>
      </c>
      <c r="X57" t="s">
        <v>107</v>
      </c>
      <c r="Y57" t="s">
        <v>107</v>
      </c>
      <c r="Z57" t="s">
        <v>107</v>
      </c>
      <c r="AA57" t="s">
        <v>107</v>
      </c>
      <c r="AB57" t="s">
        <v>107</v>
      </c>
      <c r="AC57" t="s">
        <v>107</v>
      </c>
      <c r="AD57" t="s">
        <v>107</v>
      </c>
      <c r="AE57" t="s">
        <v>107</v>
      </c>
      <c r="AF57" t="s">
        <v>107</v>
      </c>
      <c r="AG57" t="s">
        <v>107</v>
      </c>
      <c r="AH57" t="s">
        <v>107</v>
      </c>
      <c r="AI57" t="s">
        <v>107</v>
      </c>
      <c r="AJ57" t="s">
        <v>107</v>
      </c>
      <c r="AK57">
        <v>10</v>
      </c>
      <c r="AM57">
        <v>4</v>
      </c>
      <c r="AO57" s="4" t="s">
        <v>115</v>
      </c>
      <c r="AP57" s="4" t="s">
        <v>121</v>
      </c>
      <c r="AQ57" s="4"/>
      <c r="AR57" s="4"/>
      <c r="AS57" s="4"/>
      <c r="AT57" s="4"/>
      <c r="AU57" s="4"/>
      <c r="AV57" s="4"/>
    </row>
    <row r="58" spans="1:48" ht="17">
      <c r="A58" t="s">
        <v>359</v>
      </c>
      <c r="B58" t="s">
        <v>174</v>
      </c>
      <c r="C58" t="s">
        <v>340</v>
      </c>
      <c r="D58" t="s">
        <v>190</v>
      </c>
      <c r="E58" t="s">
        <v>361</v>
      </c>
      <c r="F58" s="4">
        <v>0.05</v>
      </c>
      <c r="G58" s="4">
        <v>1.61</v>
      </c>
      <c r="H58" s="4">
        <v>2</v>
      </c>
      <c r="I58" s="12" t="s">
        <v>150</v>
      </c>
      <c r="J58" s="18" t="s">
        <v>169</v>
      </c>
      <c r="K58" t="s">
        <v>107</v>
      </c>
      <c r="L58" t="s">
        <v>107</v>
      </c>
      <c r="M58" t="s">
        <v>107</v>
      </c>
      <c r="N58" t="s">
        <v>107</v>
      </c>
      <c r="O58" t="s">
        <v>107</v>
      </c>
      <c r="P58" t="s">
        <v>107</v>
      </c>
      <c r="Q58" t="s">
        <v>107</v>
      </c>
      <c r="R58" t="s">
        <v>107</v>
      </c>
      <c r="S58" t="s">
        <v>107</v>
      </c>
      <c r="T58" t="s">
        <v>107</v>
      </c>
      <c r="U58" t="s">
        <v>107</v>
      </c>
      <c r="V58" t="s">
        <v>107</v>
      </c>
      <c r="W58" t="s">
        <v>107</v>
      </c>
      <c r="X58" t="s">
        <v>107</v>
      </c>
      <c r="Y58" t="s">
        <v>107</v>
      </c>
      <c r="Z58" t="s">
        <v>107</v>
      </c>
      <c r="AA58" t="s">
        <v>107</v>
      </c>
      <c r="AB58" t="s">
        <v>107</v>
      </c>
      <c r="AC58" t="s">
        <v>107</v>
      </c>
      <c r="AD58" t="s">
        <v>107</v>
      </c>
      <c r="AE58" t="s">
        <v>107</v>
      </c>
      <c r="AF58" t="s">
        <v>107</v>
      </c>
      <c r="AG58" t="s">
        <v>107</v>
      </c>
      <c r="AH58" t="s">
        <v>107</v>
      </c>
      <c r="AI58" t="s">
        <v>107</v>
      </c>
      <c r="AJ58" t="s">
        <v>107</v>
      </c>
      <c r="AK58">
        <v>9.33</v>
      </c>
      <c r="AM58">
        <v>4</v>
      </c>
      <c r="AO58" s="4" t="s">
        <v>115</v>
      </c>
      <c r="AP58" s="4" t="s">
        <v>122</v>
      </c>
      <c r="AQ58" s="4"/>
      <c r="AR58" s="4"/>
      <c r="AS58" s="4"/>
      <c r="AT58" s="4"/>
      <c r="AU58" s="4"/>
      <c r="AV58" s="4"/>
    </row>
    <row r="59" spans="1:48" ht="17">
      <c r="A59" t="s">
        <v>86</v>
      </c>
      <c r="B59" t="s">
        <v>174</v>
      </c>
      <c r="C59" t="s">
        <v>226</v>
      </c>
      <c r="D59" t="s">
        <v>227</v>
      </c>
      <c r="F59" s="4">
        <v>1.27</v>
      </c>
      <c r="G59" s="4">
        <v>1.91</v>
      </c>
      <c r="H59" s="4">
        <v>2</v>
      </c>
      <c r="I59" s="12" t="s">
        <v>150</v>
      </c>
      <c r="J59" s="18" t="s">
        <v>169</v>
      </c>
      <c r="K59" t="s">
        <v>107</v>
      </c>
      <c r="L59" t="s">
        <v>107</v>
      </c>
      <c r="M59" t="s">
        <v>107</v>
      </c>
      <c r="N59" t="s">
        <v>107</v>
      </c>
      <c r="O59" t="s">
        <v>107</v>
      </c>
      <c r="P59" t="s">
        <v>107</v>
      </c>
      <c r="Q59" t="s">
        <v>107</v>
      </c>
      <c r="R59" t="s">
        <v>107</v>
      </c>
      <c r="S59" t="s">
        <v>107</v>
      </c>
      <c r="T59" t="s">
        <v>107</v>
      </c>
      <c r="U59" t="s">
        <v>107</v>
      </c>
      <c r="V59" t="s">
        <v>107</v>
      </c>
      <c r="W59" t="s">
        <v>107</v>
      </c>
      <c r="X59" t="s">
        <v>107</v>
      </c>
      <c r="Y59" t="s">
        <v>107</v>
      </c>
      <c r="Z59" t="s">
        <v>107</v>
      </c>
      <c r="AA59" t="s">
        <v>107</v>
      </c>
      <c r="AB59" t="s">
        <v>107</v>
      </c>
      <c r="AC59" t="s">
        <v>107</v>
      </c>
      <c r="AD59" t="s">
        <v>107</v>
      </c>
      <c r="AE59" t="s">
        <v>107</v>
      </c>
      <c r="AF59" t="s">
        <v>107</v>
      </c>
      <c r="AG59" t="s">
        <v>107</v>
      </c>
      <c r="AH59" t="s">
        <v>107</v>
      </c>
      <c r="AI59" t="s">
        <v>107</v>
      </c>
      <c r="AJ59" t="s">
        <v>107</v>
      </c>
      <c r="AK59">
        <v>9</v>
      </c>
      <c r="AM59">
        <v>9</v>
      </c>
      <c r="AO59" s="4" t="s">
        <v>115</v>
      </c>
      <c r="AP59" s="4" t="s">
        <v>118</v>
      </c>
      <c r="AQ59" s="4"/>
      <c r="AR59" s="4"/>
      <c r="AS59" s="4"/>
      <c r="AT59" s="4"/>
      <c r="AU59" s="4"/>
      <c r="AV59" s="4"/>
    </row>
    <row r="60" spans="1:48" ht="17">
      <c r="A60" t="s">
        <v>88</v>
      </c>
      <c r="B60" t="s">
        <v>174</v>
      </c>
      <c r="C60" t="s">
        <v>208</v>
      </c>
      <c r="D60" t="s">
        <v>209</v>
      </c>
      <c r="E60" t="s">
        <v>362</v>
      </c>
      <c r="F60" s="4">
        <v>0.4</v>
      </c>
      <c r="G60" s="4">
        <v>19.260000000000002</v>
      </c>
      <c r="H60" s="4">
        <v>2</v>
      </c>
      <c r="I60" s="12" t="s">
        <v>150</v>
      </c>
      <c r="J60" s="18" t="s">
        <v>169</v>
      </c>
      <c r="K60" t="s">
        <v>107</v>
      </c>
      <c r="L60" t="s">
        <v>107</v>
      </c>
      <c r="M60" t="s">
        <v>107</v>
      </c>
      <c r="N60" t="s">
        <v>107</v>
      </c>
      <c r="O60" t="s">
        <v>107</v>
      </c>
      <c r="P60" t="s">
        <v>107</v>
      </c>
      <c r="Q60" t="s">
        <v>107</v>
      </c>
      <c r="R60" t="s">
        <v>107</v>
      </c>
      <c r="S60" t="s">
        <v>107</v>
      </c>
      <c r="T60" t="s">
        <v>107</v>
      </c>
      <c r="U60" t="s">
        <v>107</v>
      </c>
      <c r="V60" t="s">
        <v>107</v>
      </c>
      <c r="W60" t="s">
        <v>107</v>
      </c>
      <c r="X60" t="s">
        <v>107</v>
      </c>
      <c r="Y60" t="s">
        <v>107</v>
      </c>
      <c r="Z60" t="s">
        <v>107</v>
      </c>
      <c r="AA60" t="s">
        <v>107</v>
      </c>
      <c r="AB60" t="s">
        <v>107</v>
      </c>
      <c r="AC60" t="s">
        <v>107</v>
      </c>
      <c r="AD60" t="s">
        <v>107</v>
      </c>
      <c r="AE60" t="s">
        <v>107</v>
      </c>
      <c r="AF60" t="s">
        <v>107</v>
      </c>
      <c r="AG60" t="s">
        <v>107</v>
      </c>
      <c r="AH60" t="s">
        <v>107</v>
      </c>
      <c r="AI60" t="s">
        <v>107</v>
      </c>
      <c r="AJ60" t="s">
        <v>107</v>
      </c>
      <c r="AK60">
        <v>8.33</v>
      </c>
      <c r="AM60">
        <v>8</v>
      </c>
      <c r="AO60" s="1" t="s">
        <v>115</v>
      </c>
      <c r="AP60" s="1" t="s">
        <v>118</v>
      </c>
      <c r="AQ60" s="1" t="s">
        <v>123</v>
      </c>
      <c r="AR60" s="1" t="s">
        <v>123</v>
      </c>
      <c r="AS60" s="1"/>
      <c r="AT60" s="1"/>
      <c r="AU60" s="1" t="s">
        <v>398</v>
      </c>
      <c r="AV60" s="1"/>
    </row>
    <row r="61" spans="1:48" ht="17">
      <c r="A61" t="s">
        <v>90</v>
      </c>
      <c r="B61" t="s">
        <v>345</v>
      </c>
      <c r="C61" t="s">
        <v>268</v>
      </c>
      <c r="D61" t="s">
        <v>269</v>
      </c>
      <c r="F61" s="4">
        <v>12</v>
      </c>
      <c r="G61" s="4">
        <v>12</v>
      </c>
      <c r="H61" s="4">
        <v>2</v>
      </c>
      <c r="I61" s="12" t="s">
        <v>150</v>
      </c>
      <c r="J61" s="18" t="s">
        <v>169</v>
      </c>
      <c r="K61" t="s">
        <v>107</v>
      </c>
      <c r="L61" t="s">
        <v>107</v>
      </c>
      <c r="M61" t="s">
        <v>107</v>
      </c>
      <c r="N61" t="s">
        <v>107</v>
      </c>
      <c r="O61" t="s">
        <v>107</v>
      </c>
      <c r="P61" t="s">
        <v>107</v>
      </c>
      <c r="Q61" t="s">
        <v>107</v>
      </c>
      <c r="R61" t="s">
        <v>107</v>
      </c>
      <c r="S61" t="s">
        <v>107</v>
      </c>
      <c r="T61" t="s">
        <v>107</v>
      </c>
      <c r="U61" t="s">
        <v>107</v>
      </c>
      <c r="V61" t="s">
        <v>107</v>
      </c>
      <c r="W61" t="s">
        <v>107</v>
      </c>
      <c r="X61" t="s">
        <v>107</v>
      </c>
      <c r="Y61" t="s">
        <v>107</v>
      </c>
      <c r="Z61" t="s">
        <v>107</v>
      </c>
      <c r="AA61" t="s">
        <v>107</v>
      </c>
      <c r="AB61" t="s">
        <v>107</v>
      </c>
      <c r="AC61" t="s">
        <v>107</v>
      </c>
      <c r="AD61" t="s">
        <v>107</v>
      </c>
      <c r="AE61" t="s">
        <v>107</v>
      </c>
      <c r="AF61" t="s">
        <v>107</v>
      </c>
      <c r="AG61" t="s">
        <v>107</v>
      </c>
      <c r="AH61" t="s">
        <v>107</v>
      </c>
      <c r="AI61" t="s">
        <v>107</v>
      </c>
      <c r="AJ61" t="s">
        <v>107</v>
      </c>
      <c r="AK61">
        <v>7.33</v>
      </c>
      <c r="AM61">
        <v>6</v>
      </c>
      <c r="AO61" s="1" t="s">
        <v>114</v>
      </c>
      <c r="AP61" s="1" t="s">
        <v>121</v>
      </c>
      <c r="AQ61" s="1" t="s">
        <v>123</v>
      </c>
      <c r="AR61" s="1"/>
      <c r="AS61" s="1" t="s">
        <v>123</v>
      </c>
      <c r="AT61" s="1"/>
      <c r="AU61" s="1"/>
      <c r="AV61" s="1" t="s">
        <v>123</v>
      </c>
    </row>
    <row r="62" spans="1:48" ht="17">
      <c r="A62" t="s">
        <v>52</v>
      </c>
      <c r="B62" t="s">
        <v>201</v>
      </c>
      <c r="C62" t="s">
        <v>224</v>
      </c>
      <c r="D62" t="s">
        <v>225</v>
      </c>
      <c r="F62" s="4">
        <v>1.21</v>
      </c>
      <c r="G62" s="4">
        <v>40.85</v>
      </c>
      <c r="H62" s="4">
        <v>2</v>
      </c>
      <c r="I62" s="12" t="s">
        <v>150</v>
      </c>
      <c r="J62" s="18" t="s">
        <v>169</v>
      </c>
      <c r="K62" t="s">
        <v>107</v>
      </c>
      <c r="L62" t="s">
        <v>107</v>
      </c>
      <c r="M62" t="s">
        <v>107</v>
      </c>
      <c r="N62" t="s">
        <v>107</v>
      </c>
      <c r="O62" t="s">
        <v>107</v>
      </c>
      <c r="P62" t="s">
        <v>107</v>
      </c>
      <c r="Q62" t="s">
        <v>107</v>
      </c>
      <c r="R62" t="s">
        <v>107</v>
      </c>
      <c r="S62" t="s">
        <v>107</v>
      </c>
      <c r="T62" t="s">
        <v>107</v>
      </c>
      <c r="U62" t="s">
        <v>107</v>
      </c>
      <c r="V62" t="s">
        <v>107</v>
      </c>
      <c r="W62" t="s">
        <v>107</v>
      </c>
      <c r="X62" t="s">
        <v>107</v>
      </c>
      <c r="Y62" t="s">
        <v>107</v>
      </c>
      <c r="Z62" t="s">
        <v>107</v>
      </c>
      <c r="AA62" t="s">
        <v>107</v>
      </c>
      <c r="AB62" t="s">
        <v>107</v>
      </c>
      <c r="AC62" t="s">
        <v>107</v>
      </c>
      <c r="AD62" t="s">
        <v>107</v>
      </c>
      <c r="AE62" t="s">
        <v>107</v>
      </c>
      <c r="AF62" t="s">
        <v>107</v>
      </c>
      <c r="AG62" t="s">
        <v>107</v>
      </c>
      <c r="AH62" t="s">
        <v>107</v>
      </c>
      <c r="AI62" t="s">
        <v>107</v>
      </c>
      <c r="AJ62" t="s">
        <v>107</v>
      </c>
      <c r="AK62">
        <v>7</v>
      </c>
      <c r="AM62">
        <v>9</v>
      </c>
      <c r="AO62" s="4" t="s">
        <v>115</v>
      </c>
      <c r="AP62" s="4" t="s">
        <v>122</v>
      </c>
      <c r="AQ62" s="4"/>
      <c r="AR62" s="4"/>
      <c r="AS62" s="4"/>
      <c r="AT62" s="4"/>
      <c r="AU62" s="4" t="s">
        <v>395</v>
      </c>
      <c r="AV62" s="4"/>
    </row>
    <row r="63" spans="1:48" ht="17">
      <c r="A63" t="s">
        <v>91</v>
      </c>
      <c r="B63" t="s">
        <v>201</v>
      </c>
      <c r="C63" t="s">
        <v>222</v>
      </c>
      <c r="D63" t="s">
        <v>223</v>
      </c>
      <c r="F63" s="4">
        <v>1.06</v>
      </c>
      <c r="G63" s="4">
        <v>1.06</v>
      </c>
      <c r="H63" s="4">
        <v>2</v>
      </c>
      <c r="I63" s="12" t="s">
        <v>150</v>
      </c>
      <c r="J63" s="18" t="s">
        <v>169</v>
      </c>
      <c r="K63" t="s">
        <v>107</v>
      </c>
      <c r="L63" t="s">
        <v>107</v>
      </c>
      <c r="M63" t="s">
        <v>107</v>
      </c>
      <c r="N63" t="s">
        <v>107</v>
      </c>
      <c r="O63" t="s">
        <v>107</v>
      </c>
      <c r="P63" t="s">
        <v>107</v>
      </c>
      <c r="Q63" t="s">
        <v>107</v>
      </c>
      <c r="R63" t="s">
        <v>107</v>
      </c>
      <c r="S63" t="s">
        <v>107</v>
      </c>
      <c r="T63" t="s">
        <v>107</v>
      </c>
      <c r="U63" t="s">
        <v>107</v>
      </c>
      <c r="V63" t="s">
        <v>107</v>
      </c>
      <c r="W63" t="s">
        <v>107</v>
      </c>
      <c r="X63" t="s">
        <v>107</v>
      </c>
      <c r="Y63" t="s">
        <v>107</v>
      </c>
      <c r="Z63" t="s">
        <v>107</v>
      </c>
      <c r="AA63" t="s">
        <v>107</v>
      </c>
      <c r="AB63" t="s">
        <v>107</v>
      </c>
      <c r="AC63" t="s">
        <v>107</v>
      </c>
      <c r="AD63" t="s">
        <v>107</v>
      </c>
      <c r="AE63" t="s">
        <v>107</v>
      </c>
      <c r="AF63" t="s">
        <v>107</v>
      </c>
      <c r="AG63" t="s">
        <v>107</v>
      </c>
      <c r="AH63" t="s">
        <v>107</v>
      </c>
      <c r="AI63" t="s">
        <v>107</v>
      </c>
      <c r="AJ63" t="s">
        <v>107</v>
      </c>
      <c r="AK63">
        <v>7</v>
      </c>
      <c r="AM63">
        <v>9</v>
      </c>
      <c r="AO63" s="4" t="s">
        <v>115</v>
      </c>
      <c r="AP63" s="4" t="s">
        <v>121</v>
      </c>
      <c r="AQ63" s="4"/>
      <c r="AR63" s="4"/>
      <c r="AS63" s="4"/>
      <c r="AT63" s="4"/>
      <c r="AU63" s="4"/>
      <c r="AV63" s="4"/>
    </row>
    <row r="64" spans="1:48" ht="17">
      <c r="A64" t="s">
        <v>93</v>
      </c>
      <c r="B64" t="s">
        <v>197</v>
      </c>
      <c r="C64" t="s">
        <v>212</v>
      </c>
      <c r="D64" t="s">
        <v>213</v>
      </c>
      <c r="F64" s="4">
        <v>0.47</v>
      </c>
      <c r="G64" s="4">
        <v>4.9400000000000004</v>
      </c>
      <c r="H64" s="4">
        <v>2</v>
      </c>
      <c r="I64" s="12" t="s">
        <v>150</v>
      </c>
      <c r="J64" s="18" t="s">
        <v>169</v>
      </c>
      <c r="K64" t="s">
        <v>107</v>
      </c>
      <c r="L64" t="s">
        <v>107</v>
      </c>
      <c r="M64" t="s">
        <v>107</v>
      </c>
      <c r="N64" t="s">
        <v>107</v>
      </c>
      <c r="O64" t="s">
        <v>107</v>
      </c>
      <c r="P64" t="s">
        <v>107</v>
      </c>
      <c r="Q64" t="s">
        <v>107</v>
      </c>
      <c r="R64" t="s">
        <v>107</v>
      </c>
      <c r="S64" t="s">
        <v>107</v>
      </c>
      <c r="T64" t="s">
        <v>107</v>
      </c>
      <c r="U64" t="s">
        <v>107</v>
      </c>
      <c r="V64" t="s">
        <v>107</v>
      </c>
      <c r="W64" t="s">
        <v>107</v>
      </c>
      <c r="X64" t="s">
        <v>107</v>
      </c>
      <c r="Y64" t="s">
        <v>107</v>
      </c>
      <c r="Z64" t="s">
        <v>107</v>
      </c>
      <c r="AA64" t="s">
        <v>107</v>
      </c>
      <c r="AB64" t="s">
        <v>107</v>
      </c>
      <c r="AC64" t="s">
        <v>107</v>
      </c>
      <c r="AD64" t="s">
        <v>107</v>
      </c>
      <c r="AE64" t="s">
        <v>107</v>
      </c>
      <c r="AF64" t="s">
        <v>107</v>
      </c>
      <c r="AG64" t="s">
        <v>107</v>
      </c>
      <c r="AH64" t="s">
        <v>107</v>
      </c>
      <c r="AI64" t="s">
        <v>107</v>
      </c>
      <c r="AJ64" t="s">
        <v>107</v>
      </c>
      <c r="AK64">
        <v>6.33</v>
      </c>
      <c r="AM64">
        <v>8</v>
      </c>
      <c r="AO64" s="4" t="s">
        <v>115</v>
      </c>
      <c r="AP64" s="4" t="s">
        <v>122</v>
      </c>
      <c r="AQ64" s="4"/>
      <c r="AR64" s="4"/>
      <c r="AS64" s="4"/>
      <c r="AT64" s="4"/>
      <c r="AU64" s="4"/>
      <c r="AV64" s="4"/>
    </row>
    <row r="65" spans="1:48" ht="15" customHeight="1">
      <c r="A65" t="s">
        <v>95</v>
      </c>
      <c r="B65" t="s">
        <v>177</v>
      </c>
      <c r="C65" t="s">
        <v>178</v>
      </c>
      <c r="D65" t="s">
        <v>179</v>
      </c>
      <c r="F65" s="4">
        <v>0</v>
      </c>
      <c r="G65" s="4">
        <v>7.33</v>
      </c>
      <c r="H65" s="4">
        <v>2</v>
      </c>
      <c r="I65" s="12" t="s">
        <v>150</v>
      </c>
      <c r="J65" s="18" t="s">
        <v>169</v>
      </c>
      <c r="K65" t="s">
        <v>107</v>
      </c>
      <c r="L65" t="s">
        <v>107</v>
      </c>
      <c r="M65" t="s">
        <v>107</v>
      </c>
      <c r="N65" t="s">
        <v>107</v>
      </c>
      <c r="O65" t="s">
        <v>107</v>
      </c>
      <c r="P65" t="s">
        <v>107</v>
      </c>
      <c r="Q65" t="s">
        <v>107</v>
      </c>
      <c r="R65" t="s">
        <v>107</v>
      </c>
      <c r="S65" t="s">
        <v>107</v>
      </c>
      <c r="T65" t="s">
        <v>107</v>
      </c>
      <c r="U65" t="s">
        <v>107</v>
      </c>
      <c r="V65" t="s">
        <v>107</v>
      </c>
      <c r="W65" t="s">
        <v>107</v>
      </c>
      <c r="X65" t="s">
        <v>107</v>
      </c>
      <c r="Y65" t="s">
        <v>107</v>
      </c>
      <c r="Z65" t="s">
        <v>107</v>
      </c>
      <c r="AA65" t="s">
        <v>107</v>
      </c>
      <c r="AB65" t="s">
        <v>107</v>
      </c>
      <c r="AC65" t="s">
        <v>107</v>
      </c>
      <c r="AD65" t="s">
        <v>107</v>
      </c>
      <c r="AE65" t="s">
        <v>107</v>
      </c>
      <c r="AF65" t="s">
        <v>107</v>
      </c>
      <c r="AG65" t="s">
        <v>107</v>
      </c>
      <c r="AH65" t="s">
        <v>107</v>
      </c>
      <c r="AI65" t="s">
        <v>107</v>
      </c>
      <c r="AJ65" t="s">
        <v>107</v>
      </c>
      <c r="AK65">
        <v>5.67</v>
      </c>
      <c r="AM65">
        <v>6</v>
      </c>
      <c r="AO65" s="1" t="s">
        <v>116</v>
      </c>
      <c r="AP65" s="1" t="s">
        <v>118</v>
      </c>
      <c r="AQ65" s="1"/>
      <c r="AR65" s="1"/>
      <c r="AS65" s="1"/>
      <c r="AT65" s="1"/>
      <c r="AU65" s="1"/>
      <c r="AV65" s="1"/>
    </row>
    <row r="66" spans="1:48" ht="17">
      <c r="A66" t="s">
        <v>96</v>
      </c>
      <c r="B66" t="s">
        <v>197</v>
      </c>
      <c r="C66" t="s">
        <v>218</v>
      </c>
      <c r="D66" t="s">
        <v>219</v>
      </c>
      <c r="F66" s="4">
        <v>0.92</v>
      </c>
      <c r="G66" s="4">
        <v>30</v>
      </c>
      <c r="H66" s="4">
        <v>2</v>
      </c>
      <c r="I66" s="12" t="s">
        <v>150</v>
      </c>
      <c r="J66" s="18" t="s">
        <v>169</v>
      </c>
      <c r="K66" t="s">
        <v>107</v>
      </c>
      <c r="L66" t="s">
        <v>107</v>
      </c>
      <c r="M66" t="s">
        <v>107</v>
      </c>
      <c r="N66" t="s">
        <v>107</v>
      </c>
      <c r="O66" t="s">
        <v>107</v>
      </c>
      <c r="P66" t="s">
        <v>107</v>
      </c>
      <c r="Q66" t="s">
        <v>107</v>
      </c>
      <c r="R66" t="s">
        <v>107</v>
      </c>
      <c r="S66" t="s">
        <v>107</v>
      </c>
      <c r="T66" t="s">
        <v>107</v>
      </c>
      <c r="U66" t="s">
        <v>107</v>
      </c>
      <c r="V66" t="s">
        <v>107</v>
      </c>
      <c r="W66" t="s">
        <v>107</v>
      </c>
      <c r="X66" t="s">
        <v>107</v>
      </c>
      <c r="Y66" t="s">
        <v>107</v>
      </c>
      <c r="Z66" t="s">
        <v>107</v>
      </c>
      <c r="AA66" t="s">
        <v>107</v>
      </c>
      <c r="AB66" t="s">
        <v>107</v>
      </c>
      <c r="AC66" t="s">
        <v>107</v>
      </c>
      <c r="AD66" t="s">
        <v>107</v>
      </c>
      <c r="AE66" t="s">
        <v>107</v>
      </c>
      <c r="AF66" t="s">
        <v>107</v>
      </c>
      <c r="AG66" t="s">
        <v>107</v>
      </c>
      <c r="AH66" t="s">
        <v>107</v>
      </c>
      <c r="AI66" t="s">
        <v>107</v>
      </c>
      <c r="AJ66" t="s">
        <v>107</v>
      </c>
      <c r="AK66">
        <v>6.33</v>
      </c>
      <c r="AM66">
        <v>8</v>
      </c>
      <c r="AO66" s="4" t="s">
        <v>115</v>
      </c>
      <c r="AP66" s="4" t="s">
        <v>118</v>
      </c>
      <c r="AQ66" s="4"/>
      <c r="AR66" s="4"/>
      <c r="AS66" s="4"/>
      <c r="AT66" s="4"/>
      <c r="AU66" s="4"/>
      <c r="AV66" s="4"/>
    </row>
    <row r="67" spans="1:48" ht="61">
      <c r="A67" t="s">
        <v>94</v>
      </c>
      <c r="B67" t="s">
        <v>177</v>
      </c>
      <c r="C67" t="s">
        <v>318</v>
      </c>
      <c r="D67" t="s">
        <v>319</v>
      </c>
      <c r="F67" s="5" t="s">
        <v>107</v>
      </c>
      <c r="G67" s="5" t="s">
        <v>107</v>
      </c>
      <c r="H67" s="5">
        <v>1</v>
      </c>
      <c r="I67" s="12" t="s">
        <v>150</v>
      </c>
      <c r="J67" s="20" t="s">
        <v>162</v>
      </c>
      <c r="K67" t="s">
        <v>107</v>
      </c>
      <c r="L67" t="s">
        <v>107</v>
      </c>
      <c r="M67" t="s">
        <v>107</v>
      </c>
      <c r="N67" t="s">
        <v>107</v>
      </c>
      <c r="O67" t="s">
        <v>107</v>
      </c>
      <c r="P67" t="s">
        <v>107</v>
      </c>
      <c r="Q67" t="s">
        <v>107</v>
      </c>
      <c r="R67" t="s">
        <v>107</v>
      </c>
      <c r="S67" t="s">
        <v>107</v>
      </c>
      <c r="T67" t="s">
        <v>107</v>
      </c>
      <c r="U67" t="s">
        <v>107</v>
      </c>
      <c r="V67" t="s">
        <v>107</v>
      </c>
      <c r="W67" t="s">
        <v>107</v>
      </c>
      <c r="X67" t="s">
        <v>107</v>
      </c>
      <c r="Y67" t="s">
        <v>107</v>
      </c>
      <c r="Z67" t="s">
        <v>107</v>
      </c>
      <c r="AA67" t="s">
        <v>107</v>
      </c>
      <c r="AB67" t="s">
        <v>107</v>
      </c>
      <c r="AC67" t="s">
        <v>107</v>
      </c>
      <c r="AD67" t="s">
        <v>107</v>
      </c>
      <c r="AE67" t="s">
        <v>107</v>
      </c>
      <c r="AF67" t="s">
        <v>107</v>
      </c>
      <c r="AG67" t="s">
        <v>107</v>
      </c>
      <c r="AH67" t="s">
        <v>107</v>
      </c>
      <c r="AI67" t="s">
        <v>107</v>
      </c>
      <c r="AJ67" t="s">
        <v>107</v>
      </c>
      <c r="AK67">
        <v>5.67</v>
      </c>
      <c r="AM67">
        <v>8</v>
      </c>
      <c r="AO67" s="1" t="s">
        <v>117</v>
      </c>
      <c r="AP67" s="1" t="s">
        <v>118</v>
      </c>
      <c r="AQ67" s="1" t="s">
        <v>123</v>
      </c>
      <c r="AR67" s="1"/>
      <c r="AS67" s="1"/>
      <c r="AT67" s="1"/>
      <c r="AU67" s="1"/>
      <c r="AV67" s="1"/>
    </row>
    <row r="68" spans="1:48" ht="34">
      <c r="A68" t="s">
        <v>347</v>
      </c>
      <c r="B68" t="s">
        <v>373</v>
      </c>
      <c r="C68" t="s">
        <v>374</v>
      </c>
      <c r="D68" t="s">
        <v>372</v>
      </c>
      <c r="F68" t="s">
        <v>107</v>
      </c>
      <c r="G68" t="s">
        <v>107</v>
      </c>
      <c r="H68" t="s">
        <v>107</v>
      </c>
      <c r="I68" s="12" t="s">
        <v>150</v>
      </c>
      <c r="J68" s="19" t="s">
        <v>426</v>
      </c>
      <c r="K68" t="s">
        <v>107</v>
      </c>
      <c r="L68" t="s">
        <v>107</v>
      </c>
      <c r="M68" t="s">
        <v>107</v>
      </c>
      <c r="N68" t="s">
        <v>107</v>
      </c>
      <c r="O68" t="s">
        <v>107</v>
      </c>
      <c r="P68" t="s">
        <v>107</v>
      </c>
      <c r="Q68" t="s">
        <v>107</v>
      </c>
      <c r="R68" t="s">
        <v>107</v>
      </c>
      <c r="S68" t="s">
        <v>107</v>
      </c>
      <c r="T68" t="s">
        <v>107</v>
      </c>
      <c r="U68" t="s">
        <v>107</v>
      </c>
      <c r="V68" t="s">
        <v>107</v>
      </c>
      <c r="W68" t="s">
        <v>107</v>
      </c>
      <c r="X68" t="s">
        <v>107</v>
      </c>
      <c r="Y68" t="s">
        <v>107</v>
      </c>
      <c r="Z68" t="s">
        <v>107</v>
      </c>
      <c r="AA68" t="s">
        <v>107</v>
      </c>
      <c r="AB68" t="s">
        <v>107</v>
      </c>
      <c r="AC68" t="s">
        <v>107</v>
      </c>
      <c r="AD68" t="s">
        <v>107</v>
      </c>
      <c r="AE68" t="s">
        <v>107</v>
      </c>
      <c r="AF68" t="s">
        <v>107</v>
      </c>
      <c r="AG68" t="s">
        <v>107</v>
      </c>
      <c r="AH68" t="s">
        <v>107</v>
      </c>
      <c r="AI68" t="s">
        <v>107</v>
      </c>
      <c r="AJ68" t="s">
        <v>107</v>
      </c>
      <c r="AK68" t="s">
        <v>428</v>
      </c>
      <c r="AL68" t="s">
        <v>428</v>
      </c>
      <c r="AM68" t="s">
        <v>428</v>
      </c>
      <c r="AN68" t="s">
        <v>428</v>
      </c>
      <c r="AO68" s="4" t="s">
        <v>115</v>
      </c>
      <c r="AP68" s="4" t="s">
        <v>118</v>
      </c>
      <c r="AQ68" s="4"/>
      <c r="AR68" s="4"/>
      <c r="AS68" s="4"/>
      <c r="AT68" s="4"/>
      <c r="AU68" s="4"/>
      <c r="AV68" s="4"/>
    </row>
    <row r="69" spans="1:48" ht="34">
      <c r="A69" t="s">
        <v>348</v>
      </c>
      <c r="B69" t="s">
        <v>373</v>
      </c>
      <c r="C69" t="s">
        <v>375</v>
      </c>
      <c r="D69" t="s">
        <v>378</v>
      </c>
      <c r="F69" t="s">
        <v>107</v>
      </c>
      <c r="G69" t="s">
        <v>107</v>
      </c>
      <c r="H69" t="s">
        <v>107</v>
      </c>
      <c r="I69" s="12" t="s">
        <v>150</v>
      </c>
      <c r="J69" s="19" t="s">
        <v>426</v>
      </c>
      <c r="K69" t="s">
        <v>107</v>
      </c>
      <c r="L69" t="s">
        <v>107</v>
      </c>
      <c r="M69" t="s">
        <v>107</v>
      </c>
      <c r="N69" t="s">
        <v>107</v>
      </c>
      <c r="O69" t="s">
        <v>107</v>
      </c>
      <c r="P69" t="s">
        <v>107</v>
      </c>
      <c r="Q69" t="s">
        <v>107</v>
      </c>
      <c r="R69" t="s">
        <v>107</v>
      </c>
      <c r="S69" t="s">
        <v>107</v>
      </c>
      <c r="T69" t="s">
        <v>107</v>
      </c>
      <c r="U69" t="s">
        <v>107</v>
      </c>
      <c r="V69" t="s">
        <v>107</v>
      </c>
      <c r="W69" t="s">
        <v>107</v>
      </c>
      <c r="X69" t="s">
        <v>107</v>
      </c>
      <c r="Y69" t="s">
        <v>107</v>
      </c>
      <c r="Z69" t="s">
        <v>107</v>
      </c>
      <c r="AA69" t="s">
        <v>107</v>
      </c>
      <c r="AB69" t="s">
        <v>107</v>
      </c>
      <c r="AC69" t="s">
        <v>107</v>
      </c>
      <c r="AD69" t="s">
        <v>107</v>
      </c>
      <c r="AE69" t="s">
        <v>107</v>
      </c>
      <c r="AF69" t="s">
        <v>107</v>
      </c>
      <c r="AG69" t="s">
        <v>107</v>
      </c>
      <c r="AH69" t="s">
        <v>107</v>
      </c>
      <c r="AI69" t="s">
        <v>107</v>
      </c>
      <c r="AJ69" t="s">
        <v>107</v>
      </c>
      <c r="AK69" t="s">
        <v>428</v>
      </c>
      <c r="AL69" t="s">
        <v>428</v>
      </c>
      <c r="AM69" t="s">
        <v>428</v>
      </c>
      <c r="AN69" t="s">
        <v>428</v>
      </c>
      <c r="AO69" s="4" t="s">
        <v>115</v>
      </c>
      <c r="AP69" s="4" t="s">
        <v>118</v>
      </c>
      <c r="AQ69" s="4"/>
      <c r="AR69" s="4"/>
      <c r="AS69" s="4"/>
      <c r="AT69" s="4"/>
      <c r="AU69" s="4"/>
      <c r="AV69" s="4"/>
    </row>
    <row r="70" spans="1:48" ht="34">
      <c r="A70" t="s">
        <v>349</v>
      </c>
      <c r="B70" t="s">
        <v>373</v>
      </c>
      <c r="C70" t="s">
        <v>377</v>
      </c>
      <c r="D70" t="s">
        <v>376</v>
      </c>
      <c r="F70" t="s">
        <v>107</v>
      </c>
      <c r="G70" t="s">
        <v>107</v>
      </c>
      <c r="H70" t="s">
        <v>107</v>
      </c>
      <c r="I70" s="12" t="s">
        <v>150</v>
      </c>
      <c r="J70" s="19" t="s">
        <v>426</v>
      </c>
      <c r="K70" t="s">
        <v>107</v>
      </c>
      <c r="L70" t="s">
        <v>107</v>
      </c>
      <c r="M70" t="s">
        <v>107</v>
      </c>
      <c r="N70" t="s">
        <v>107</v>
      </c>
      <c r="O70" t="s">
        <v>107</v>
      </c>
      <c r="P70" t="s">
        <v>107</v>
      </c>
      <c r="Q70" t="s">
        <v>107</v>
      </c>
      <c r="R70" t="s">
        <v>107</v>
      </c>
      <c r="S70" t="s">
        <v>107</v>
      </c>
      <c r="T70" t="s">
        <v>107</v>
      </c>
      <c r="U70" t="s">
        <v>107</v>
      </c>
      <c r="V70" t="s">
        <v>107</v>
      </c>
      <c r="W70" t="s">
        <v>107</v>
      </c>
      <c r="X70" t="s">
        <v>107</v>
      </c>
      <c r="Y70" t="s">
        <v>107</v>
      </c>
      <c r="Z70" t="s">
        <v>107</v>
      </c>
      <c r="AA70" t="s">
        <v>107</v>
      </c>
      <c r="AB70" t="s">
        <v>107</v>
      </c>
      <c r="AC70" t="s">
        <v>107</v>
      </c>
      <c r="AD70" t="s">
        <v>107</v>
      </c>
      <c r="AE70" t="s">
        <v>107</v>
      </c>
      <c r="AF70" t="s">
        <v>107</v>
      </c>
      <c r="AG70" t="s">
        <v>107</v>
      </c>
      <c r="AH70" t="s">
        <v>107</v>
      </c>
      <c r="AI70" t="s">
        <v>107</v>
      </c>
      <c r="AJ70" t="s">
        <v>107</v>
      </c>
      <c r="AK70" t="s">
        <v>428</v>
      </c>
      <c r="AL70" t="s">
        <v>428</v>
      </c>
      <c r="AM70" t="s">
        <v>428</v>
      </c>
      <c r="AN70" t="s">
        <v>428</v>
      </c>
      <c r="AO70" s="4" t="s">
        <v>115</v>
      </c>
      <c r="AP70" s="4" t="s">
        <v>118</v>
      </c>
      <c r="AQ70" s="4"/>
      <c r="AR70" s="4"/>
      <c r="AS70" s="4"/>
      <c r="AT70" s="4"/>
      <c r="AU70" s="4"/>
      <c r="AV70" s="4"/>
    </row>
    <row r="71" spans="1:48" ht="34">
      <c r="A71" t="s">
        <v>350</v>
      </c>
      <c r="B71" t="s">
        <v>373</v>
      </c>
      <c r="C71" t="s">
        <v>379</v>
      </c>
      <c r="D71" t="s">
        <v>380</v>
      </c>
      <c r="F71" t="s">
        <v>107</v>
      </c>
      <c r="G71" t="s">
        <v>107</v>
      </c>
      <c r="H71" t="s">
        <v>107</v>
      </c>
      <c r="I71" s="12" t="s">
        <v>150</v>
      </c>
      <c r="J71" s="19" t="s">
        <v>426</v>
      </c>
      <c r="K71" t="s">
        <v>107</v>
      </c>
      <c r="L71" t="s">
        <v>107</v>
      </c>
      <c r="M71" t="s">
        <v>107</v>
      </c>
      <c r="N71" t="s">
        <v>107</v>
      </c>
      <c r="O71" t="s">
        <v>107</v>
      </c>
      <c r="P71" t="s">
        <v>107</v>
      </c>
      <c r="Q71" t="s">
        <v>107</v>
      </c>
      <c r="R71" t="s">
        <v>107</v>
      </c>
      <c r="S71" t="s">
        <v>107</v>
      </c>
      <c r="T71" t="s">
        <v>107</v>
      </c>
      <c r="U71" t="s">
        <v>107</v>
      </c>
      <c r="V71" t="s">
        <v>107</v>
      </c>
      <c r="W71" t="s">
        <v>107</v>
      </c>
      <c r="X71" t="s">
        <v>107</v>
      </c>
      <c r="Y71" t="s">
        <v>107</v>
      </c>
      <c r="Z71" t="s">
        <v>107</v>
      </c>
      <c r="AA71" t="s">
        <v>107</v>
      </c>
      <c r="AB71" t="s">
        <v>107</v>
      </c>
      <c r="AC71" t="s">
        <v>107</v>
      </c>
      <c r="AD71" t="s">
        <v>107</v>
      </c>
      <c r="AE71" t="s">
        <v>107</v>
      </c>
      <c r="AF71" t="s">
        <v>107</v>
      </c>
      <c r="AG71" t="s">
        <v>107</v>
      </c>
      <c r="AH71" t="s">
        <v>107</v>
      </c>
      <c r="AI71" t="s">
        <v>107</v>
      </c>
      <c r="AJ71" t="s">
        <v>107</v>
      </c>
      <c r="AK71" t="s">
        <v>428</v>
      </c>
      <c r="AL71" t="s">
        <v>428</v>
      </c>
      <c r="AM71" t="s">
        <v>428</v>
      </c>
      <c r="AN71" t="s">
        <v>428</v>
      </c>
      <c r="AO71" s="4" t="s">
        <v>115</v>
      </c>
      <c r="AP71" s="4" t="s">
        <v>118</v>
      </c>
      <c r="AQ71" s="4"/>
      <c r="AR71" s="4"/>
      <c r="AS71" s="4"/>
      <c r="AT71" s="4"/>
      <c r="AU71" s="4"/>
      <c r="AV71" s="4"/>
    </row>
    <row r="72" spans="1:48" ht="34">
      <c r="A72" t="s">
        <v>351</v>
      </c>
      <c r="B72" t="s">
        <v>373</v>
      </c>
      <c r="C72" t="s">
        <v>381</v>
      </c>
      <c r="D72" t="s">
        <v>382</v>
      </c>
      <c r="F72" t="s">
        <v>107</v>
      </c>
      <c r="G72" t="s">
        <v>107</v>
      </c>
      <c r="H72" t="s">
        <v>107</v>
      </c>
      <c r="I72" s="12" t="s">
        <v>150</v>
      </c>
      <c r="J72" s="19" t="s">
        <v>426</v>
      </c>
      <c r="K72" t="s">
        <v>107</v>
      </c>
      <c r="L72" t="s">
        <v>107</v>
      </c>
      <c r="M72" t="s">
        <v>107</v>
      </c>
      <c r="N72" t="s">
        <v>107</v>
      </c>
      <c r="O72" t="s">
        <v>107</v>
      </c>
      <c r="P72" t="s">
        <v>107</v>
      </c>
      <c r="Q72" t="s">
        <v>107</v>
      </c>
      <c r="R72" t="s">
        <v>107</v>
      </c>
      <c r="S72" t="s">
        <v>107</v>
      </c>
      <c r="T72" t="s">
        <v>107</v>
      </c>
      <c r="U72" t="s">
        <v>107</v>
      </c>
      <c r="V72" t="s">
        <v>107</v>
      </c>
      <c r="W72" t="s">
        <v>107</v>
      </c>
      <c r="X72" t="s">
        <v>107</v>
      </c>
      <c r="Y72" t="s">
        <v>107</v>
      </c>
      <c r="Z72" t="s">
        <v>107</v>
      </c>
      <c r="AA72" t="s">
        <v>107</v>
      </c>
      <c r="AB72" t="s">
        <v>107</v>
      </c>
      <c r="AC72" t="s">
        <v>107</v>
      </c>
      <c r="AD72" t="s">
        <v>107</v>
      </c>
      <c r="AE72" t="s">
        <v>107</v>
      </c>
      <c r="AF72" t="s">
        <v>107</v>
      </c>
      <c r="AG72" t="s">
        <v>107</v>
      </c>
      <c r="AH72" t="s">
        <v>107</v>
      </c>
      <c r="AI72" t="s">
        <v>107</v>
      </c>
      <c r="AJ72" t="s">
        <v>107</v>
      </c>
      <c r="AK72" t="s">
        <v>428</v>
      </c>
      <c r="AL72" t="s">
        <v>428</v>
      </c>
      <c r="AM72" t="s">
        <v>428</v>
      </c>
      <c r="AN72" t="s">
        <v>428</v>
      </c>
      <c r="AO72" s="4" t="s">
        <v>115</v>
      </c>
      <c r="AP72" s="4" t="s">
        <v>118</v>
      </c>
      <c r="AQ72" s="4"/>
      <c r="AR72" s="4"/>
      <c r="AS72" s="4"/>
      <c r="AT72" s="4"/>
      <c r="AU72" s="4"/>
      <c r="AV72" s="4"/>
    </row>
    <row r="73" spans="1:48" ht="34">
      <c r="A73" t="s">
        <v>352</v>
      </c>
      <c r="B73" t="s">
        <v>385</v>
      </c>
      <c r="C73" t="s">
        <v>384</v>
      </c>
      <c r="D73" t="s">
        <v>383</v>
      </c>
      <c r="F73" t="s">
        <v>107</v>
      </c>
      <c r="G73" t="s">
        <v>107</v>
      </c>
      <c r="H73" t="s">
        <v>107</v>
      </c>
      <c r="I73" s="12" t="s">
        <v>150</v>
      </c>
      <c r="J73" s="19" t="s">
        <v>426</v>
      </c>
      <c r="K73" t="s">
        <v>107</v>
      </c>
      <c r="L73" t="s">
        <v>107</v>
      </c>
      <c r="M73" t="s">
        <v>107</v>
      </c>
      <c r="N73" t="s">
        <v>107</v>
      </c>
      <c r="O73" t="s">
        <v>107</v>
      </c>
      <c r="P73" t="s">
        <v>107</v>
      </c>
      <c r="Q73" t="s">
        <v>107</v>
      </c>
      <c r="R73" t="s">
        <v>107</v>
      </c>
      <c r="S73" t="s">
        <v>107</v>
      </c>
      <c r="T73" t="s">
        <v>107</v>
      </c>
      <c r="U73" t="s">
        <v>107</v>
      </c>
      <c r="V73" t="s">
        <v>107</v>
      </c>
      <c r="W73" t="s">
        <v>107</v>
      </c>
      <c r="X73" t="s">
        <v>107</v>
      </c>
      <c r="Y73" t="s">
        <v>107</v>
      </c>
      <c r="Z73" t="s">
        <v>107</v>
      </c>
      <c r="AA73" t="s">
        <v>107</v>
      </c>
      <c r="AB73" t="s">
        <v>107</v>
      </c>
      <c r="AC73" t="s">
        <v>107</v>
      </c>
      <c r="AD73" t="s">
        <v>107</v>
      </c>
      <c r="AE73" t="s">
        <v>107</v>
      </c>
      <c r="AF73" t="s">
        <v>107</v>
      </c>
      <c r="AG73" t="s">
        <v>107</v>
      </c>
      <c r="AH73" t="s">
        <v>107</v>
      </c>
      <c r="AI73" t="s">
        <v>107</v>
      </c>
      <c r="AJ73" t="s">
        <v>107</v>
      </c>
      <c r="AK73" t="s">
        <v>428</v>
      </c>
      <c r="AL73" t="s">
        <v>428</v>
      </c>
      <c r="AM73" t="s">
        <v>428</v>
      </c>
      <c r="AN73" t="s">
        <v>428</v>
      </c>
      <c r="AO73" s="4" t="s">
        <v>115</v>
      </c>
      <c r="AP73" s="4" t="s">
        <v>118</v>
      </c>
      <c r="AQ73" s="4"/>
      <c r="AR73" s="4"/>
      <c r="AS73" s="4"/>
      <c r="AT73" s="4"/>
      <c r="AU73" s="4" t="s">
        <v>395</v>
      </c>
      <c r="AV73" s="4"/>
    </row>
    <row r="74" spans="1:48" ht="34">
      <c r="A74" t="s">
        <v>353</v>
      </c>
      <c r="B74" t="s">
        <v>346</v>
      </c>
      <c r="C74" t="s">
        <v>387</v>
      </c>
      <c r="D74" t="s">
        <v>386</v>
      </c>
      <c r="F74" t="s">
        <v>107</v>
      </c>
      <c r="G74" t="s">
        <v>107</v>
      </c>
      <c r="H74" t="s">
        <v>107</v>
      </c>
      <c r="I74" s="12" t="s">
        <v>150</v>
      </c>
      <c r="J74" s="19" t="s">
        <v>426</v>
      </c>
      <c r="K74" t="s">
        <v>107</v>
      </c>
      <c r="L74" t="s">
        <v>107</v>
      </c>
      <c r="M74" t="s">
        <v>107</v>
      </c>
      <c r="N74" t="s">
        <v>107</v>
      </c>
      <c r="O74" t="s">
        <v>107</v>
      </c>
      <c r="P74" t="s">
        <v>107</v>
      </c>
      <c r="Q74" t="s">
        <v>107</v>
      </c>
      <c r="R74" t="s">
        <v>107</v>
      </c>
      <c r="S74" t="s">
        <v>107</v>
      </c>
      <c r="T74" t="s">
        <v>107</v>
      </c>
      <c r="U74" t="s">
        <v>107</v>
      </c>
      <c r="V74" t="s">
        <v>107</v>
      </c>
      <c r="W74" t="s">
        <v>107</v>
      </c>
      <c r="X74" t="s">
        <v>107</v>
      </c>
      <c r="Y74" t="s">
        <v>107</v>
      </c>
      <c r="Z74" t="s">
        <v>107</v>
      </c>
      <c r="AA74" t="s">
        <v>107</v>
      </c>
      <c r="AB74" t="s">
        <v>107</v>
      </c>
      <c r="AC74" t="s">
        <v>107</v>
      </c>
      <c r="AD74" t="s">
        <v>107</v>
      </c>
      <c r="AE74" t="s">
        <v>107</v>
      </c>
      <c r="AF74" t="s">
        <v>107</v>
      </c>
      <c r="AG74" t="s">
        <v>107</v>
      </c>
      <c r="AH74" t="s">
        <v>107</v>
      </c>
      <c r="AI74" t="s">
        <v>107</v>
      </c>
      <c r="AJ74" t="s">
        <v>107</v>
      </c>
      <c r="AK74" t="s">
        <v>428</v>
      </c>
      <c r="AL74" t="s">
        <v>428</v>
      </c>
      <c r="AM74" t="s">
        <v>428</v>
      </c>
      <c r="AN74" t="s">
        <v>428</v>
      </c>
      <c r="AO74" s="4" t="s">
        <v>117</v>
      </c>
      <c r="AP74" s="4" t="s">
        <v>118</v>
      </c>
      <c r="AQ74" s="4"/>
      <c r="AR74" s="4"/>
      <c r="AS74" s="4"/>
      <c r="AT74" s="4"/>
      <c r="AU74" s="4"/>
      <c r="AV74" s="4"/>
    </row>
  </sheetData>
  <sortState xmlns:xlrd2="http://schemas.microsoft.com/office/spreadsheetml/2017/richdata2" ref="A1:AW78">
    <sortCondition descending="1" ref="W1:W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crossref list</vt:lpstr>
      <vt:lpstr>legend for crossref list</vt:lpstr>
      <vt:lpstr>master tab (current)</vt:lpstr>
      <vt:lpstr>backup of master for comparison</vt:lpstr>
      <vt:lpstr>Emma_sheet</vt:lpstr>
      <vt:lpstr>Dena_sheet</vt:lpstr>
      <vt:lpstr>total spatial output oct 12 23</vt:lpstr>
      <vt:lpstr>exclude</vt:lpstr>
      <vt:lpstr>include</vt:lpstr>
      <vt:lpstr>low</vt:lpstr>
      <vt:lpstr>&gt;.01%</vt:lpstr>
      <vt:lpstr>moderate</vt:lpstr>
      <vt:lpstr>high cd</vt:lpstr>
      <vt:lpstr>high</vt:lpstr>
      <vt:lpstr>extreme</vt:lpstr>
      <vt:lpstr>Regional Species list and notes</vt:lpstr>
      <vt:lpstr>test sheet</vt:lpstr>
      <vt:lpstr>All species, incl. Emma's</vt:lpstr>
      <vt:lpstr>test for new approach</vt:lpstr>
      <vt:lpstr>props using extract_old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Aspen Ellis</dc:creator>
  <cp:lastModifiedBy>Aspen Aurora Ellis</cp:lastModifiedBy>
  <dcterms:created xsi:type="dcterms:W3CDTF">2023-05-12T23:14:35Z</dcterms:created>
  <dcterms:modified xsi:type="dcterms:W3CDTF">2024-08-17T19:40:43Z</dcterms:modified>
</cp:coreProperties>
</file>