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0" yWindow="0" windowWidth="25600" windowHeight="15480" tabRatio="500" activeTab="1"/>
  </bookViews>
  <sheets>
    <sheet name="Отчет об устойчивости 2" sheetId="5" r:id="rId1"/>
    <sheet name="Рекламный Бюджет" sheetId="1" r:id="rId2"/>
    <sheet name="Курсы" sheetId="3" r:id="rId3"/>
  </sheets>
  <definedNames>
    <definedName name="solver_adj" localSheetId="2" hidden="1">Курсы!$B$6</definedName>
    <definedName name="solver_adj" localSheetId="1" hidden="1">'Рекламный Бюджет'!$C$6:$F$6</definedName>
    <definedName name="solver_cvg" localSheetId="2" hidden="1">0.0001</definedName>
    <definedName name="solver_cvg" localSheetId="1" hidden="1">0.0001</definedName>
    <definedName name="solver_drv" localSheetId="2" hidden="1">1</definedName>
    <definedName name="solver_drv" localSheetId="1" hidden="1">1</definedName>
    <definedName name="solver_eng" localSheetId="2" hidden="1">1</definedName>
    <definedName name="solver_eng" localSheetId="1" hidden="1">2</definedName>
    <definedName name="solver_itr" localSheetId="2" hidden="1">2147483647</definedName>
    <definedName name="solver_itr" localSheetId="1" hidden="1">2147483647</definedName>
    <definedName name="solver_lhs1" localSheetId="1" hidden="1">'Рекламный Бюджет'!$G$10</definedName>
    <definedName name="solver_lhs2" localSheetId="1" hidden="1">'Рекламный Бюджет'!$G$7</definedName>
    <definedName name="solver_lhs3" localSheetId="1" hidden="1">'Рекламный Бюджет'!$G$8</definedName>
    <definedName name="solver_lhs4" localSheetId="1" hidden="1">'Рекламный Бюджет'!$G$9</definedName>
    <definedName name="solver_lin" localSheetId="2" hidden="1">2</definedName>
    <definedName name="solver_lin" localSheetId="1" hidden="1">1</definedName>
    <definedName name="solver_mip" localSheetId="2" hidden="1">2147483647</definedName>
    <definedName name="solver_mip" localSheetId="1" hidden="1">2147483647</definedName>
    <definedName name="solver_mni" localSheetId="2" hidden="1">30</definedName>
    <definedName name="solver_mni" localSheetId="1" hidden="1">30</definedName>
    <definedName name="solver_mrt" localSheetId="2" hidden="1">0.075</definedName>
    <definedName name="solver_mrt" localSheetId="1" hidden="1">0.075</definedName>
    <definedName name="solver_msl" localSheetId="2" hidden="1">2</definedName>
    <definedName name="solver_msl" localSheetId="1" hidden="1">2</definedName>
    <definedName name="solver_neg" localSheetId="2" hidden="1">1</definedName>
    <definedName name="solver_neg" localSheetId="1" hidden="1">1</definedName>
    <definedName name="solver_nod" localSheetId="2" hidden="1">2147483647</definedName>
    <definedName name="solver_nod" localSheetId="1" hidden="1">2147483647</definedName>
    <definedName name="solver_num" localSheetId="2" hidden="1">0</definedName>
    <definedName name="solver_num" localSheetId="1" hidden="1">4</definedName>
    <definedName name="solver_opt" localSheetId="2" hidden="1">Курсы!$D$20</definedName>
    <definedName name="solver_opt" localSheetId="1" hidden="1">'Рекламный Бюджет'!$C$14</definedName>
    <definedName name="solver_pre" localSheetId="2" hidden="1">0.000001</definedName>
    <definedName name="solver_pre" localSheetId="1" hidden="1">0.000001</definedName>
    <definedName name="solver_rbv" localSheetId="2" hidden="1">1</definedName>
    <definedName name="solver_rbv" localSheetId="1" hidden="1">1</definedName>
    <definedName name="solver_rel1" localSheetId="1" hidden="1">1</definedName>
    <definedName name="solver_rel2" localSheetId="1" hidden="1">1</definedName>
    <definedName name="solver_rel3" localSheetId="1" hidden="1">3</definedName>
    <definedName name="solver_rel4" localSheetId="1" hidden="1">1</definedName>
    <definedName name="solver_rhs1" localSheetId="1" hidden="1">'Рекламный Бюджет'!$I$10</definedName>
    <definedName name="solver_rhs2" localSheetId="1" hidden="1">'Рекламный Бюджет'!$I$7</definedName>
    <definedName name="solver_rhs3" localSheetId="1" hidden="1">'Рекламный Бюджет'!$I$8</definedName>
    <definedName name="solver_rhs4" localSheetId="1" hidden="1">'Рекламный Бюджет'!$I$9</definedName>
    <definedName name="solver_rlx" localSheetId="2" hidden="1">2</definedName>
    <definedName name="solver_rlx" localSheetId="1" hidden="1">2</definedName>
    <definedName name="solver_rsd" localSheetId="2" hidden="1">0</definedName>
    <definedName name="solver_rsd" localSheetId="1" hidden="1">0</definedName>
    <definedName name="solver_scl" localSheetId="2" hidden="1">1</definedName>
    <definedName name="solver_scl" localSheetId="1" hidden="1">1</definedName>
    <definedName name="solver_sho" localSheetId="2" hidden="1">2</definedName>
    <definedName name="solver_sho" localSheetId="1" hidden="1">2</definedName>
    <definedName name="solver_ssz" localSheetId="2" hidden="1">100</definedName>
    <definedName name="solver_ssz" localSheetId="1" hidden="1">100</definedName>
    <definedName name="solver_tim" localSheetId="2" hidden="1">2147483647</definedName>
    <definedName name="solver_tim" localSheetId="1" hidden="1">2147483647</definedName>
    <definedName name="solver_tol" localSheetId="2" hidden="1">0.01</definedName>
    <definedName name="solver_tol" localSheetId="1" hidden="1">0.01</definedName>
    <definedName name="solver_typ" localSheetId="2" hidden="1">3</definedName>
    <definedName name="solver_typ" localSheetId="1" hidden="1">1</definedName>
    <definedName name="solver_val" localSheetId="2" hidden="1">0</definedName>
    <definedName name="solver_val" localSheetId="1" hidden="1">0</definedName>
    <definedName name="solver_ver" localSheetId="2" hidden="1">2</definedName>
    <definedName name="solver_ver" localSheetId="1" hidden="1">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4" i="1" l="1"/>
  <c r="G10" i="1"/>
  <c r="G9" i="1"/>
  <c r="G8" i="1"/>
  <c r="G7" i="1"/>
  <c r="C10" i="1"/>
  <c r="I9" i="1"/>
  <c r="I8" i="1"/>
  <c r="I7" i="1"/>
  <c r="C10" i="3"/>
  <c r="D10" i="3"/>
  <c r="C11" i="3"/>
  <c r="D11" i="3"/>
  <c r="C12" i="3"/>
  <c r="D12" i="3"/>
  <c r="C13" i="3"/>
  <c r="D13" i="3"/>
  <c r="C14" i="3"/>
  <c r="D14" i="3"/>
  <c r="C15" i="3"/>
  <c r="D15" i="3"/>
  <c r="C16" i="3"/>
  <c r="D16" i="3"/>
  <c r="C17" i="3"/>
  <c r="D17" i="3"/>
  <c r="C18" i="3"/>
  <c r="D18" i="3"/>
  <c r="C19" i="3"/>
  <c r="D19" i="3"/>
  <c r="C20" i="3"/>
  <c r="D20" i="3"/>
  <c r="D49" i="3"/>
  <c r="E10" i="3"/>
  <c r="E11" i="3"/>
  <c r="E12" i="3"/>
  <c r="E13" i="3"/>
  <c r="E14" i="3"/>
  <c r="E15" i="3"/>
  <c r="E16" i="3"/>
  <c r="E17" i="3"/>
  <c r="E18" i="3"/>
  <c r="E19" i="3"/>
  <c r="E20" i="3"/>
  <c r="E49" i="3"/>
  <c r="F10" i="3"/>
  <c r="F11" i="3"/>
  <c r="F12" i="3"/>
  <c r="F13" i="3"/>
  <c r="F14" i="3"/>
  <c r="F15" i="3"/>
  <c r="F16" i="3"/>
  <c r="F17" i="3"/>
  <c r="F18" i="3"/>
  <c r="F19" i="3"/>
  <c r="F20" i="3"/>
  <c r="F49" i="3"/>
  <c r="G10" i="3"/>
  <c r="G11" i="3"/>
  <c r="G12" i="3"/>
  <c r="G13" i="3"/>
  <c r="G14" i="3"/>
  <c r="G15" i="3"/>
  <c r="G16" i="3"/>
  <c r="G17" i="3"/>
  <c r="G18" i="3"/>
  <c r="G19" i="3"/>
  <c r="G20" i="3"/>
  <c r="G49" i="3"/>
  <c r="H10" i="3"/>
  <c r="H11" i="3"/>
  <c r="H12" i="3"/>
  <c r="H13" i="3"/>
  <c r="H14" i="3"/>
  <c r="H15" i="3"/>
  <c r="H16" i="3"/>
  <c r="H17" i="3"/>
  <c r="H18" i="3"/>
  <c r="H19" i="3"/>
  <c r="H20" i="3"/>
  <c r="H49" i="3"/>
  <c r="I10" i="3"/>
  <c r="I11" i="3"/>
  <c r="I12" i="3"/>
  <c r="I13" i="3"/>
  <c r="I14" i="3"/>
  <c r="I15" i="3"/>
  <c r="I16" i="3"/>
  <c r="I17" i="3"/>
  <c r="I18" i="3"/>
  <c r="I19" i="3"/>
  <c r="I20" i="3"/>
  <c r="I49" i="3"/>
  <c r="J10" i="3"/>
  <c r="J11" i="3"/>
  <c r="J12" i="3"/>
  <c r="J13" i="3"/>
  <c r="J14" i="3"/>
  <c r="J15" i="3"/>
  <c r="J16" i="3"/>
  <c r="J17" i="3"/>
  <c r="J18" i="3"/>
  <c r="J19" i="3"/>
  <c r="J20" i="3"/>
  <c r="J49" i="3"/>
  <c r="K10" i="3"/>
  <c r="K11" i="3"/>
  <c r="K12" i="3"/>
  <c r="K13" i="3"/>
  <c r="K14" i="3"/>
  <c r="K15" i="3"/>
  <c r="K16" i="3"/>
  <c r="K17" i="3"/>
  <c r="K18" i="3"/>
  <c r="K19" i="3"/>
  <c r="K20" i="3"/>
  <c r="K49" i="3"/>
  <c r="L10" i="3"/>
  <c r="L11" i="3"/>
  <c r="L12" i="3"/>
  <c r="L13" i="3"/>
  <c r="L14" i="3"/>
  <c r="L15" i="3"/>
  <c r="L16" i="3"/>
  <c r="L17" i="3"/>
  <c r="L18" i="3"/>
  <c r="L19" i="3"/>
  <c r="L20" i="3"/>
  <c r="L49" i="3"/>
  <c r="M10" i="3"/>
  <c r="M11" i="3"/>
  <c r="M12" i="3"/>
  <c r="M13" i="3"/>
  <c r="M14" i="3"/>
  <c r="M15" i="3"/>
  <c r="M16" i="3"/>
  <c r="M17" i="3"/>
  <c r="M18" i="3"/>
  <c r="M19" i="3"/>
  <c r="M20" i="3"/>
  <c r="M49" i="3"/>
  <c r="N10" i="3"/>
  <c r="N11" i="3"/>
  <c r="N12" i="3"/>
  <c r="N13" i="3"/>
  <c r="N14" i="3"/>
  <c r="N15" i="3"/>
  <c r="N16" i="3"/>
  <c r="N17" i="3"/>
  <c r="N18" i="3"/>
  <c r="N19" i="3"/>
  <c r="N20" i="3"/>
  <c r="N49" i="3"/>
  <c r="O49" i="3"/>
  <c r="D48" i="3"/>
  <c r="E48" i="3"/>
  <c r="F48" i="3"/>
  <c r="G48" i="3"/>
  <c r="H48" i="3"/>
  <c r="I48" i="3"/>
  <c r="J48" i="3"/>
  <c r="K48" i="3"/>
  <c r="L48" i="3"/>
  <c r="M48" i="3"/>
  <c r="N48" i="3"/>
  <c r="O48" i="3"/>
  <c r="D47" i="3"/>
  <c r="E47" i="3"/>
  <c r="F47" i="3"/>
  <c r="G47" i="3"/>
  <c r="H47" i="3"/>
  <c r="I47" i="3"/>
  <c r="J47" i="3"/>
  <c r="K47" i="3"/>
  <c r="L47" i="3"/>
  <c r="M47" i="3"/>
  <c r="N47" i="3"/>
  <c r="O47" i="3"/>
  <c r="D46" i="3"/>
  <c r="E46" i="3"/>
  <c r="F46" i="3"/>
  <c r="G46" i="3"/>
  <c r="H46" i="3"/>
  <c r="I46" i="3"/>
  <c r="J46" i="3"/>
  <c r="K46" i="3"/>
  <c r="L46" i="3"/>
  <c r="M46" i="3"/>
  <c r="N46" i="3"/>
  <c r="O46" i="3"/>
  <c r="D45" i="3"/>
  <c r="E45" i="3"/>
  <c r="F45" i="3"/>
  <c r="G45" i="3"/>
  <c r="H45" i="3"/>
  <c r="I45" i="3"/>
  <c r="J45" i="3"/>
  <c r="K45" i="3"/>
  <c r="L45" i="3"/>
  <c r="M45" i="3"/>
  <c r="N45" i="3"/>
  <c r="O45" i="3"/>
  <c r="D44" i="3"/>
  <c r="E44" i="3"/>
  <c r="F44" i="3"/>
  <c r="G44" i="3"/>
  <c r="H44" i="3"/>
  <c r="I44" i="3"/>
  <c r="J44" i="3"/>
  <c r="K44" i="3"/>
  <c r="L44" i="3"/>
  <c r="M44" i="3"/>
  <c r="N44" i="3"/>
  <c r="O44" i="3"/>
  <c r="D43" i="3"/>
  <c r="E43" i="3"/>
  <c r="F43" i="3"/>
  <c r="G43" i="3"/>
  <c r="H43" i="3"/>
  <c r="I43" i="3"/>
  <c r="J43" i="3"/>
  <c r="K43" i="3"/>
  <c r="L43" i="3"/>
  <c r="M43" i="3"/>
  <c r="N43" i="3"/>
  <c r="O43" i="3"/>
  <c r="D42" i="3"/>
  <c r="E42" i="3"/>
  <c r="F42" i="3"/>
  <c r="G42" i="3"/>
  <c r="H42" i="3"/>
  <c r="I42" i="3"/>
  <c r="J42" i="3"/>
  <c r="K42" i="3"/>
  <c r="L42" i="3"/>
  <c r="M42" i="3"/>
  <c r="N42" i="3"/>
  <c r="O42" i="3"/>
  <c r="D41" i="3"/>
  <c r="E41" i="3"/>
  <c r="F41" i="3"/>
  <c r="G41" i="3"/>
  <c r="H41" i="3"/>
  <c r="I41" i="3"/>
  <c r="J41" i="3"/>
  <c r="K41" i="3"/>
  <c r="L41" i="3"/>
  <c r="M41" i="3"/>
  <c r="N41" i="3"/>
  <c r="O41" i="3"/>
  <c r="D40" i="3"/>
  <c r="E40" i="3"/>
  <c r="F40" i="3"/>
  <c r="G40" i="3"/>
  <c r="H40" i="3"/>
  <c r="I40" i="3"/>
  <c r="J40" i="3"/>
  <c r="K40" i="3"/>
  <c r="L40" i="3"/>
  <c r="M40" i="3"/>
  <c r="N40" i="3"/>
  <c r="O40" i="3"/>
  <c r="D39" i="3"/>
  <c r="E39" i="3"/>
  <c r="F39" i="3"/>
  <c r="G39" i="3"/>
  <c r="H39" i="3"/>
  <c r="I39" i="3"/>
  <c r="J39" i="3"/>
  <c r="K39" i="3"/>
  <c r="L39" i="3"/>
  <c r="M39" i="3"/>
  <c r="N39" i="3"/>
  <c r="O39" i="3"/>
  <c r="F33" i="3"/>
  <c r="E33" i="3"/>
  <c r="C33" i="3"/>
  <c r="F32" i="3"/>
  <c r="E32" i="3"/>
  <c r="C32" i="3"/>
  <c r="F31" i="3"/>
  <c r="E31" i="3"/>
  <c r="C31" i="3"/>
  <c r="F30" i="3"/>
  <c r="E30" i="3"/>
  <c r="C30" i="3"/>
  <c r="F29" i="3"/>
  <c r="E29" i="3"/>
  <c r="C29" i="3"/>
  <c r="F28" i="3"/>
  <c r="E28" i="3"/>
  <c r="C28" i="3"/>
  <c r="F27" i="3"/>
  <c r="E27" i="3"/>
  <c r="C27" i="3"/>
  <c r="F26" i="3"/>
  <c r="E26" i="3"/>
  <c r="C26" i="3"/>
  <c r="F25" i="3"/>
  <c r="E25" i="3"/>
  <c r="C25" i="3"/>
  <c r="F24" i="3"/>
  <c r="E24" i="3"/>
  <c r="C24" i="3"/>
  <c r="F23" i="3"/>
  <c r="E23" i="3"/>
  <c r="C23" i="3"/>
</calcChain>
</file>

<file path=xl/sharedStrings.xml><?xml version="1.0" encoding="utf-8"?>
<sst xmlns="http://schemas.openxmlformats.org/spreadsheetml/2006/main" count="80" uniqueCount="57">
  <si>
    <t>TV</t>
  </si>
  <si>
    <t>FM</t>
  </si>
  <si>
    <t>BB</t>
  </si>
  <si>
    <t>NP</t>
  </si>
  <si>
    <t>&lt;=</t>
  </si>
  <si>
    <t>&gt;=</t>
  </si>
  <si>
    <t xml:space="preserve"> TC:</t>
  </si>
  <si>
    <t>TR:</t>
  </si>
  <si>
    <t>Модель продаж</t>
  </si>
  <si>
    <t>Учащиеся/Спрос</t>
  </si>
  <si>
    <t>Группы/
Преподаватели</t>
  </si>
  <si>
    <t>Учащиеся/
Предложение</t>
  </si>
  <si>
    <r>
      <t xml:space="preserve">Задание 
</t>
    </r>
    <r>
      <rPr>
        <sz val="10"/>
        <rFont val="Arial Cyr"/>
        <charset val="204"/>
      </rPr>
      <t xml:space="preserve">Вы принимаете решение об открытии месячных компьютерных курсов для бухгалтеров. 
Ожидаемая численность слушателей в месяц колеблется в пределах от 100 до 200 человек.  
Средняя стоимость подобных курсов на рынке сейчас составляет 1200 руб. с человека.
Каждый привлекаемый преподаватель готов работать с одной группой, численность которой не превышает 10 человек.
Текущие расходы на обслуживание одной группы составляют 3 тыс. руб., на оплату труда преподавателя 5,5 тыс. руб.
Аренда помещения, где будут проводиться все занятия, обходится в 4,5 тыс. руб. в месяц.
</t>
    </r>
    <r>
      <rPr>
        <b/>
        <sz val="10"/>
        <rFont val="Arial Cyr"/>
        <charset val="204"/>
      </rPr>
      <t xml:space="preserve">Сколько преподавателей стоит привлечь? </t>
    </r>
    <r>
      <rPr>
        <sz val="10"/>
        <rFont val="Arial Cyr"/>
        <charset val="204"/>
      </rPr>
      <t xml:space="preserve">
</t>
    </r>
    <r>
      <rPr>
        <b/>
        <sz val="10"/>
        <rFont val="Arial Cyr"/>
        <charset val="204"/>
      </rPr>
      <t xml:space="preserve">А если поднять зарплату преподавателю до 7 тыс.руб. в месяц, то как изменится ваша ожидаемая прибыль?
При какой стоимости за курсы (при заработной плате преподавателя в 7 тыс. руб.) вы по крайней мере 
не будете иметь убытки?  </t>
    </r>
  </si>
  <si>
    <t>аренда помещения</t>
  </si>
  <si>
    <t>расходы на обслуживание</t>
  </si>
  <si>
    <t>оплата преподавателей</t>
  </si>
  <si>
    <t>средняя стоимость курса</t>
  </si>
  <si>
    <t>СРЕД</t>
  </si>
  <si>
    <t>МИН</t>
  </si>
  <si>
    <t>МАКС</t>
  </si>
  <si>
    <t>МИНИМАКС</t>
  </si>
  <si>
    <t>Матрица горя</t>
  </si>
  <si>
    <r>
      <t xml:space="preserve">Ответы
</t>
    </r>
    <r>
      <rPr>
        <sz val="10"/>
        <rFont val="Arial Cyr"/>
        <charset val="204"/>
      </rPr>
      <t xml:space="preserve">
</t>
    </r>
    <r>
      <rPr>
        <b/>
        <sz val="10"/>
        <rFont val="Arial Cyr"/>
        <charset val="204"/>
      </rPr>
      <t xml:space="preserve">Сколько преподавателей стоит привлечь?
</t>
    </r>
    <r>
      <rPr>
        <sz val="10"/>
        <rFont val="Arial Cyr"/>
        <charset val="204"/>
      </rPr>
      <t xml:space="preserve">13 преподавателей
</t>
    </r>
    <r>
      <rPr>
        <b/>
        <sz val="10"/>
        <rFont val="Arial Cyr"/>
        <charset val="204"/>
      </rPr>
      <t xml:space="preserve">А если поднять зарплату преподавателю до 7 тыс.руб. в месяц, то как изменится ваша ожидаемая прибыль?
</t>
    </r>
    <r>
      <rPr>
        <sz val="10"/>
        <rFont val="Arial Cyr"/>
        <charset val="204"/>
      </rPr>
      <t>Прибыль сократится более чем в два раза и целесообразней будет нанять 11 преподавателей, а не 13</t>
    </r>
    <r>
      <rPr>
        <b/>
        <sz val="10"/>
        <rFont val="Arial Cyr"/>
        <charset val="204"/>
      </rPr>
      <t xml:space="preserve">
При какой стоимости за курсы (при заработной плате преподавателя в 7 тыс. руб.) вы по крайней мере 
не будете иметь убытки?
</t>
    </r>
    <r>
      <rPr>
        <sz val="10"/>
        <rFont val="Arial Cyr"/>
        <charset val="204"/>
      </rPr>
      <t>При цене 2045 рублей курсы будут безубыточными, даже если нанять 20 преподавателей</t>
    </r>
  </si>
  <si>
    <r>
      <t xml:space="preserve">Задача Рекламный бюджет фирмы </t>
    </r>
    <r>
      <rPr>
        <sz val="10"/>
        <rFont val="Arial Cyr"/>
        <charset val="204"/>
      </rPr>
      <t xml:space="preserve">       
Фирма рекламирует свою продукцию с использованием четырех средств: телевизора, радио, газет и афиш.         
Из различных рекламных экспериментов, которые проводились в прошлом, известно,         
что эти средства приводят к увеличению прибыли соответственно на 10, 3, 7 и 4 ден. ед. в расчете на 1 ден. ед., затраченную на рекламу.        
Распределение рекламного бюджета по различным средствам подчинено следующим ограничениям:        
а) полный бюджет не должен превосходить 500 000 ден. ед.;        
б) следует расходовать не более 40 % бюджета на телевидение и не более 20 % бюджета на афиши;        
в) вследствие привлекательности для подростков радио на него следует расходовать по крайней мере половину того, что планируется на телевидение.        
Найдите сумму средств, которую необходимо потратить на каждый способ рекламы, чтобы максимизировать свою прибыль        
1. Все ли способы рекламы стоит использовать. Если в оптимальном плане какой-либо способ рекламы не задействован, что необходимо изменить для его использования в рекламной компании?        
2. Стоит ли рассматривать возможность дополнительного расходования средств на радио, есть ли какой -то способ рекламы на котором стоит увеличить расход средств.        
3. Если фирма сократит общий бюджет рекламной компании на 50000 ден. ед., как измениться прибыль фирмы
</t>
    </r>
    <r>
      <rPr>
        <i/>
        <sz val="10"/>
        <rFont val="Arial Cyr"/>
        <charset val="204"/>
      </rPr>
      <t xml:space="preserve">При рассмотрении каждого следующего варианта изменения условий возвращайте ранее измененные параметры к исходным значениям.  </t>
    </r>
    <r>
      <rPr>
        <b/>
        <i/>
        <sz val="10"/>
        <rFont val="Arial Cyr"/>
        <charset val="204"/>
      </rPr>
      <t xml:space="preserve">      </t>
    </r>
  </si>
  <si>
    <t>Общий бюджет</t>
  </si>
  <si>
    <t>Не менее 40% на ТВ</t>
  </si>
  <si>
    <t>Не более 20% на щиты</t>
  </si>
  <si>
    <t>Радио не менее чем половина от ТВ</t>
  </si>
  <si>
    <r>
      <t xml:space="preserve">Ответы </t>
    </r>
    <r>
      <rPr>
        <sz val="10"/>
        <rFont val="Arial Cyr"/>
        <charset val="204"/>
      </rPr>
      <t xml:space="preserve">       
</t>
    </r>
    <r>
      <rPr>
        <b/>
        <sz val="10"/>
        <rFont val="Arial Cyr"/>
        <charset val="204"/>
      </rPr>
      <t xml:space="preserve">Найдите сумму средств, которую необходимо потратить на каждый способ рекламы, чтобы максимизировать свою прибыль        
</t>
    </r>
    <r>
      <rPr>
        <sz val="10"/>
        <rFont val="Arial Cyr"/>
        <charset val="204"/>
      </rPr>
      <t>TV: 333333.33; FM: 166666.67; NP: 0; BB: 0</t>
    </r>
    <r>
      <rPr>
        <b/>
        <sz val="10"/>
        <rFont val="Arial Cyr"/>
        <charset val="204"/>
      </rPr>
      <t xml:space="preserve">
1. Все ли способы рекламы стоит использовать. Если в оптимальном плане какой-либо способ рекламы не задействован, что необходимо изменить для его использования в рекламной компании?
</t>
    </r>
    <r>
      <rPr>
        <sz val="10"/>
        <rFont val="Arial Cyr"/>
        <charset val="204"/>
      </rPr>
      <t>Увеличить прибыльность рекламы в газетах на 2/3; Увеличить прибыльность рекламы на билбордах на 11/3</t>
    </r>
    <r>
      <rPr>
        <b/>
        <sz val="10"/>
        <rFont val="Arial Cyr"/>
        <charset val="204"/>
      </rPr>
      <t xml:space="preserve">
2. Стоит ли рассматривать возможность дополнительного расходования средств на радио, есть ли какой -то способ рекламы на котором стоит увеличить расход средств.
</t>
    </r>
    <r>
      <rPr>
        <sz val="10"/>
        <rFont val="Arial Cyr"/>
        <charset val="204"/>
      </rPr>
      <t>Да, стоит, так как теневая цена положительная</t>
    </r>
    <r>
      <rPr>
        <b/>
        <sz val="10"/>
        <rFont val="Arial Cyr"/>
        <charset val="204"/>
      </rPr>
      <t xml:space="preserve">        
3. Если фирма сократит общий бюджет рекламной компании на 50000 ден. ед., как измениться прибыль фирмы
</t>
    </r>
    <r>
      <rPr>
        <sz val="10"/>
        <rFont val="Arial Cyr"/>
        <charset val="204"/>
      </rPr>
      <t>Сократится более чем на 300 тысяч</t>
    </r>
    <r>
      <rPr>
        <b/>
        <sz val="10"/>
        <rFont val="Arial Cyr"/>
        <charset val="204"/>
      </rPr>
      <t xml:space="preserve">        </t>
    </r>
    <r>
      <rPr>
        <b/>
        <i/>
        <sz val="10"/>
        <rFont val="Arial Cyr"/>
        <charset val="204"/>
      </rPr>
      <t xml:space="preserve">       </t>
    </r>
  </si>
  <si>
    <t>Microsoft Excel 14.3 Отчет об устойчивости</t>
  </si>
  <si>
    <t>Лист: [mgmtsol.xlsx]Рекламный Бюджет</t>
  </si>
  <si>
    <t>Ячейки переменных</t>
  </si>
  <si>
    <t>Ячейка</t>
  </si>
  <si>
    <t>Имя</t>
  </si>
  <si>
    <t>Окончательное</t>
  </si>
  <si>
    <t>Значение</t>
  </si>
  <si>
    <t>Приведенн.</t>
  </si>
  <si>
    <t>Стоимость</t>
  </si>
  <si>
    <t>Целевая функция</t>
  </si>
  <si>
    <t>Коэффициент</t>
  </si>
  <si>
    <t>Допустимое</t>
  </si>
  <si>
    <t>Увеличение</t>
  </si>
  <si>
    <t>Уменьшение</t>
  </si>
  <si>
    <t>Ограничения</t>
  </si>
  <si>
    <t>Тень</t>
  </si>
  <si>
    <t>Цена</t>
  </si>
  <si>
    <t>Ограничение</t>
  </si>
  <si>
    <t>Правая сторона</t>
  </si>
  <si>
    <t>$C$6</t>
  </si>
  <si>
    <t>$D$6</t>
  </si>
  <si>
    <t>$E$6</t>
  </si>
  <si>
    <t>$F$6</t>
  </si>
  <si>
    <t>$G$10</t>
  </si>
  <si>
    <t>$G$7</t>
  </si>
  <si>
    <t>$G$8</t>
  </si>
  <si>
    <t>$G$9</t>
  </si>
  <si>
    <t>Отчет создан: 1/23/2014 9:08:09 PM</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</si>
</sst>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charset val="204"/>
      <scheme val="minor"/>
    </font>
    <font>
      <b/>
      <sz val="12"/>
      <color theme="1"/>
      <name val="Calibri"/>
      <family val="2"/>
      <charset val="204"/>
      <scheme val="minor"/>
    </font>
    <font>
      <sz val="12"/>
      <color theme="1"/>
      <name val="Times New Roman"/>
    </font>
    <font>
      <b/>
      <i/>
      <sz val="11"/>
      <color rgb="FF000000"/>
      <name val="Times New Roman"/>
    </font>
    <font>
      <u/>
      <sz val="12"/>
      <color theme="10"/>
      <name val="Calibri"/>
      <family val="2"/>
      <charset val="204"/>
      <scheme val="minor"/>
    </font>
    <font>
      <u/>
      <sz val="12"/>
      <color theme="11"/>
      <name val="Calibri"/>
      <family val="2"/>
      <charset val="204"/>
      <scheme val="minor"/>
    </font>
    <font>
      <b/>
      <sz val="10"/>
      <name val="Arial Cyr"/>
      <charset val="204"/>
    </font>
    <font>
      <sz val="10"/>
      <name val="Arial Cyr"/>
      <charset val="204"/>
    </font>
    <font>
      <i/>
      <sz val="10"/>
      <name val="Arial Cyr"/>
      <charset val="204"/>
    </font>
    <font>
      <b/>
      <i/>
      <sz val="10"/>
      <name val="Arial Cyr"/>
      <charset val="204"/>
    </font>
    <font>
      <sz val="12"/>
      <color theme="9" tint="-0.249977111117893"/>
      <name val="Calibri"/>
      <scheme val="minor"/>
    </font>
    <font>
      <b/>
      <sz val="12"/>
      <color indexed="18"/>
      <name val="Calibri"/>
      <family val="2"/>
      <charset val="204"/>
      <scheme val="minor"/>
    </font>
  </fonts>
  <fills count="16">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indexed="4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rgb="FFF2F2F2"/>
        <bgColor rgb="FF000000"/>
      </patternFill>
    </fill>
    <fill>
      <patternFill patternType="solid">
        <fgColor rgb="FFF2DCDB"/>
        <bgColor rgb="FF000000"/>
      </patternFill>
    </fill>
    <fill>
      <patternFill patternType="solid">
        <fgColor theme="2"/>
        <bgColor indexed="64"/>
      </patternFill>
    </fill>
    <fill>
      <patternFill patternType="solid">
        <fgColor theme="5" tint="0.39997558519241921"/>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style="thin">
        <color indexed="23"/>
      </right>
      <top style="thin">
        <color indexed="23"/>
      </top>
      <bottom style="medium">
        <color indexed="23"/>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s>
  <cellStyleXfs count="3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83">
    <xf numFmtId="0" fontId="0" fillId="0" borderId="0" xfId="0"/>
    <xf numFmtId="0" fontId="2" fillId="0" borderId="0" xfId="0" applyFont="1" applyAlignment="1">
      <alignment vertical="center"/>
    </xf>
    <xf numFmtId="0" fontId="3" fillId="0" borderId="0" xfId="0" applyFont="1" applyAlignment="1">
      <alignment vertical="center"/>
    </xf>
    <xf numFmtId="0" fontId="1" fillId="0" borderId="0" xfId="0" applyFont="1"/>
    <xf numFmtId="0" fontId="0" fillId="4" borderId="0" xfId="0" applyFill="1"/>
    <xf numFmtId="0" fontId="0" fillId="5" borderId="0" xfId="0" applyFill="1"/>
    <xf numFmtId="2" fontId="0" fillId="0" borderId="0" xfId="0" applyNumberFormat="1"/>
    <xf numFmtId="0" fontId="0" fillId="6" borderId="2" xfId="0" applyFill="1" applyBorder="1"/>
    <xf numFmtId="0" fontId="0" fillId="6" borderId="3" xfId="0" applyFill="1" applyBorder="1"/>
    <xf numFmtId="0" fontId="0" fillId="7" borderId="2" xfId="0" applyFill="1" applyBorder="1"/>
    <xf numFmtId="0" fontId="0" fillId="7" borderId="4" xfId="0" applyFill="1" applyBorder="1"/>
    <xf numFmtId="0" fontId="0" fillId="7" borderId="3" xfId="0" applyFill="1" applyBorder="1"/>
    <xf numFmtId="0" fontId="0" fillId="7" borderId="1" xfId="0" applyFill="1" applyBorder="1" applyAlignment="1">
      <alignment wrapText="1"/>
    </xf>
    <xf numFmtId="0" fontId="0" fillId="4" borderId="4" xfId="0" applyFill="1" applyBorder="1"/>
    <xf numFmtId="0" fontId="0" fillId="4" borderId="3" xfId="0" applyFill="1" applyBorder="1"/>
    <xf numFmtId="0" fontId="0" fillId="7" borderId="5" xfId="0" applyFill="1" applyBorder="1"/>
    <xf numFmtId="0" fontId="0" fillId="4" borderId="6" xfId="0" applyFill="1" applyBorder="1"/>
    <xf numFmtId="0" fontId="0" fillId="0" borderId="7" xfId="0" applyBorder="1"/>
    <xf numFmtId="0" fontId="0" fillId="0" borderId="8" xfId="0" applyBorder="1"/>
    <xf numFmtId="0" fontId="0" fillId="0" borderId="9" xfId="0" applyBorder="1"/>
    <xf numFmtId="0" fontId="0" fillId="7" borderId="10" xfId="0" applyFill="1" applyBorder="1"/>
    <xf numFmtId="0" fontId="0" fillId="0" borderId="11" xfId="0" applyBorder="1"/>
    <xf numFmtId="0" fontId="0" fillId="0" borderId="0" xfId="0" applyBorder="1"/>
    <xf numFmtId="0" fontId="0" fillId="0" borderId="6" xfId="0" applyBorder="1"/>
    <xf numFmtId="0" fontId="0" fillId="7" borderId="12" xfId="0" applyFill="1" applyBorder="1"/>
    <xf numFmtId="0" fontId="0" fillId="4" borderId="13" xfId="0" applyFill="1" applyBorder="1"/>
    <xf numFmtId="0" fontId="0" fillId="0" borderId="14" xfId="0" applyBorder="1"/>
    <xf numFmtId="0" fontId="0" fillId="0" borderId="15" xfId="0" applyBorder="1"/>
    <xf numFmtId="0" fontId="0" fillId="0" borderId="13" xfId="0" applyBorder="1"/>
    <xf numFmtId="0" fontId="7" fillId="0" borderId="0" xfId="0" applyFont="1" applyAlignment="1"/>
    <xf numFmtId="0" fontId="7" fillId="9" borderId="1" xfId="0" applyFont="1" applyFill="1" applyBorder="1" applyAlignment="1"/>
    <xf numFmtId="0" fontId="7" fillId="9" borderId="7" xfId="0" applyFont="1" applyFill="1" applyBorder="1" applyAlignment="1"/>
    <xf numFmtId="0" fontId="0" fillId="9" borderId="9" xfId="0" applyFont="1" applyFill="1" applyBorder="1" applyAlignment="1"/>
    <xf numFmtId="0" fontId="7" fillId="9" borderId="11" xfId="0" applyFont="1" applyFill="1" applyBorder="1" applyAlignment="1"/>
    <xf numFmtId="0" fontId="0" fillId="9" borderId="6" xfId="0" applyFont="1" applyFill="1" applyBorder="1" applyAlignment="1"/>
    <xf numFmtId="0" fontId="7" fillId="9" borderId="14" xfId="0" applyFont="1" applyFill="1" applyBorder="1" applyAlignment="1"/>
    <xf numFmtId="0" fontId="0" fillId="9" borderId="13" xfId="0" applyFont="1" applyFill="1" applyBorder="1" applyAlignment="1"/>
    <xf numFmtId="0" fontId="0" fillId="10" borderId="1" xfId="0" applyFill="1" applyBorder="1"/>
    <xf numFmtId="2" fontId="0" fillId="0" borderId="7" xfId="0" applyNumberFormat="1" applyBorder="1"/>
    <xf numFmtId="2" fontId="0" fillId="0" borderId="11" xfId="0" applyNumberFormat="1" applyBorder="1"/>
    <xf numFmtId="2" fontId="0" fillId="0" borderId="14" xfId="0" applyNumberFormat="1" applyBorder="1"/>
    <xf numFmtId="2" fontId="0" fillId="11" borderId="12" xfId="0" applyNumberFormat="1" applyFill="1" applyBorder="1"/>
    <xf numFmtId="0" fontId="0" fillId="12" borderId="2" xfId="0" applyFill="1" applyBorder="1"/>
    <xf numFmtId="0" fontId="0" fillId="12" borderId="4" xfId="0" applyFill="1" applyBorder="1"/>
    <xf numFmtId="0" fontId="0" fillId="12" borderId="3" xfId="0" applyFill="1" applyBorder="1"/>
    <xf numFmtId="0" fontId="0" fillId="12" borderId="10" xfId="0" applyFill="1" applyBorder="1"/>
    <xf numFmtId="0" fontId="0" fillId="13" borderId="6" xfId="0" applyFill="1" applyBorder="1"/>
    <xf numFmtId="0" fontId="0" fillId="0" borderId="5" xfId="0" applyFill="1" applyBorder="1"/>
    <xf numFmtId="0" fontId="0" fillId="0" borderId="10" xfId="0" applyFill="1" applyBorder="1"/>
    <xf numFmtId="0" fontId="0" fillId="12" borderId="12" xfId="0" applyFill="1" applyBorder="1"/>
    <xf numFmtId="0" fontId="0" fillId="13" borderId="13" xfId="0" applyFill="1" applyBorder="1"/>
    <xf numFmtId="0" fontId="0" fillId="0" borderId="12" xfId="0" applyFill="1" applyBorder="1"/>
    <xf numFmtId="2" fontId="0" fillId="2" borderId="1" xfId="0" applyNumberFormat="1" applyFill="1" applyBorder="1"/>
    <xf numFmtId="2" fontId="0" fillId="9" borderId="1" xfId="0" applyNumberFormat="1" applyFill="1" applyBorder="1"/>
    <xf numFmtId="2" fontId="0" fillId="0" borderId="8" xfId="0" applyNumberFormat="1" applyBorder="1"/>
    <xf numFmtId="2" fontId="0" fillId="0" borderId="9" xfId="0" applyNumberFormat="1" applyBorder="1"/>
    <xf numFmtId="2" fontId="0" fillId="0" borderId="0" xfId="0" applyNumberFormat="1" applyBorder="1"/>
    <xf numFmtId="2" fontId="0" fillId="0" borderId="6" xfId="0" applyNumberFormat="1" applyBorder="1"/>
    <xf numFmtId="2" fontId="0" fillId="0" borderId="15" xfId="0" applyNumberFormat="1" applyBorder="1"/>
    <xf numFmtId="2" fontId="0" fillId="0" borderId="13" xfId="0" applyNumberFormat="1" applyBorder="1"/>
    <xf numFmtId="2" fontId="10" fillId="0" borderId="0" xfId="0" applyNumberFormat="1" applyFont="1" applyAlignment="1">
      <alignment horizontal="center"/>
    </xf>
    <xf numFmtId="2" fontId="0" fillId="3" borderId="0" xfId="0" applyNumberFormat="1" applyFill="1"/>
    <xf numFmtId="2" fontId="0" fillId="5" borderId="0" xfId="0" applyNumberFormat="1" applyFill="1"/>
    <xf numFmtId="2" fontId="0" fillId="14" borderId="19" xfId="0" applyNumberFormat="1" applyFill="1" applyBorder="1" applyAlignment="1"/>
    <xf numFmtId="0" fontId="0" fillId="15" borderId="20" xfId="0" applyFill="1" applyBorder="1" applyAlignment="1"/>
    <xf numFmtId="0" fontId="0" fillId="15" borderId="21" xfId="0" applyFill="1" applyBorder="1" applyAlignment="1"/>
    <xf numFmtId="0" fontId="0" fillId="15" borderId="19" xfId="0" applyFill="1" applyBorder="1" applyAlignment="1"/>
    <xf numFmtId="0" fontId="6" fillId="8" borderId="16" xfId="0" applyFont="1" applyFill="1" applyBorder="1" applyAlignment="1">
      <alignment vertical="center" wrapText="1"/>
    </xf>
    <xf numFmtId="0" fontId="0" fillId="8" borderId="17" xfId="0" applyFill="1" applyBorder="1" applyAlignment="1">
      <alignment wrapText="1"/>
    </xf>
    <xf numFmtId="0" fontId="0" fillId="8" borderId="18" xfId="0" applyFill="1" applyBorder="1" applyAlignment="1">
      <alignment wrapText="1"/>
    </xf>
    <xf numFmtId="0" fontId="0" fillId="13" borderId="9" xfId="0" applyFill="1" applyBorder="1"/>
    <xf numFmtId="0" fontId="0" fillId="13" borderId="13" xfId="0" applyFill="1" applyBorder="1"/>
    <xf numFmtId="0" fontId="0" fillId="13" borderId="8" xfId="0" applyFill="1" applyBorder="1"/>
    <xf numFmtId="0" fontId="0" fillId="13" borderId="15" xfId="0" applyFill="1" applyBorder="1"/>
    <xf numFmtId="0" fontId="0" fillId="12" borderId="4" xfId="0" applyFill="1" applyBorder="1"/>
    <xf numFmtId="0" fontId="0" fillId="12" borderId="5" xfId="0" applyFill="1" applyBorder="1" applyAlignment="1">
      <alignment wrapText="1"/>
    </xf>
    <xf numFmtId="0" fontId="0" fillId="0" borderId="12" xfId="0" applyBorder="1" applyAlignment="1">
      <alignment wrapText="1"/>
    </xf>
    <xf numFmtId="0" fontId="0" fillId="13" borderId="7" xfId="0" applyFill="1" applyBorder="1"/>
    <xf numFmtId="0" fontId="0" fillId="13" borderId="14" xfId="0" applyFill="1" applyBorder="1"/>
    <xf numFmtId="0" fontId="0" fillId="0" borderId="24" xfId="0" applyFill="1" applyBorder="1" applyAlignment="1"/>
    <xf numFmtId="0" fontId="0" fillId="0" borderId="25" xfId="0" applyFill="1" applyBorder="1" applyAlignment="1"/>
    <xf numFmtId="0" fontId="11" fillId="0" borderId="22" xfId="0" applyFont="1" applyFill="1" applyBorder="1" applyAlignment="1">
      <alignment horizontal="center"/>
    </xf>
    <xf numFmtId="0" fontId="11" fillId="0" borderId="23" xfId="0" applyFont="1" applyFill="1" applyBorder="1" applyAlignment="1">
      <alignment horizontal="center"/>
    </xf>
  </cellXfs>
  <cellStyles count="31">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Обычный" xfId="0" builtinId="0"/>
    <cellStyle name="Просмотренная гиперссылка" xfId="2" builtinId="9" hidden="1"/>
    <cellStyle name="Просмотренная гиперссылка" xfId="4" builtinId="9" hidden="1"/>
    <cellStyle name="Просмотренная гиперссылка" xfId="6" builtinId="9" hidden="1"/>
    <cellStyle name="Просмотренная гиперссылка" xfId="8" builtinId="9" hidden="1"/>
    <cellStyle name="Просмотренная гиперссылка" xfId="10" builtinId="9" hidden="1"/>
    <cellStyle name="Просмотренная гиперссылка" xfId="12" builtinId="9" hidden="1"/>
    <cellStyle name="Просмотренная гиперссылка" xfId="14" builtinId="9" hidden="1"/>
    <cellStyle name="Просмотренная гиперссылка" xfId="16" builtinId="9" hidden="1"/>
    <cellStyle name="Просмотренная гиперссылка" xfId="18" builtinId="9" hidden="1"/>
    <cellStyle name="Просмотренная гиперссылка" xfId="20" builtinId="9" hidden="1"/>
    <cellStyle name="Просмотренная гиперссылка" xfId="22" builtinId="9" hidden="1"/>
    <cellStyle name="Просмотренная гиперссылка" xfId="24" builtinId="9" hidden="1"/>
    <cellStyle name="Просмотренная гиперссылка" xfId="26" builtinId="9" hidden="1"/>
    <cellStyle name="Просмотренная гиперссылка" xfId="28" builtinId="9" hidden="1"/>
    <cellStyle name="Просмотренная гиперссылка" xfId="30" builtinId="9" hidde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Тема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GridLines="0" workbookViewId="0">
      <selection sqref="A1:A3"/>
    </sheetView>
  </sheetViews>
  <sheetFormatPr baseColWidth="10" defaultRowHeight="15" x14ac:dyDescent="0"/>
  <cols>
    <col min="1" max="1" width="2.33203125" customWidth="1"/>
    <col min="2" max="2" width="7.5" customWidth="1"/>
    <col min="3" max="3" width="32.1640625" bestFit="1" customWidth="1"/>
    <col min="4" max="4" width="14.6640625" bestFit="1" customWidth="1"/>
    <col min="5" max="5" width="12.83203125" bestFit="1" customWidth="1"/>
    <col min="6" max="6" width="16.6640625" bestFit="1" customWidth="1"/>
    <col min="7" max="7" width="12.1640625" bestFit="1" customWidth="1"/>
    <col min="8" max="8" width="12.6640625" bestFit="1" customWidth="1"/>
  </cols>
  <sheetData>
    <row r="1" spans="1:8">
      <c r="A1" s="3" t="s">
        <v>29</v>
      </c>
    </row>
    <row r="2" spans="1:8">
      <c r="A2" s="3" t="s">
        <v>30</v>
      </c>
    </row>
    <row r="3" spans="1:8">
      <c r="A3" s="3" t="s">
        <v>56</v>
      </c>
    </row>
    <row r="6" spans="1:8" ht="16" thickBot="1">
      <c r="A6" t="s">
        <v>31</v>
      </c>
    </row>
    <row r="7" spans="1:8">
      <c r="B7" s="81"/>
      <c r="C7" s="81"/>
      <c r="D7" s="81" t="s">
        <v>34</v>
      </c>
      <c r="E7" s="81" t="s">
        <v>36</v>
      </c>
      <c r="F7" s="81" t="s">
        <v>38</v>
      </c>
      <c r="G7" s="81" t="s">
        <v>40</v>
      </c>
      <c r="H7" s="81" t="s">
        <v>40</v>
      </c>
    </row>
    <row r="8" spans="1:8" ht="16" thickBot="1">
      <c r="B8" s="82" t="s">
        <v>32</v>
      </c>
      <c r="C8" s="82" t="s">
        <v>33</v>
      </c>
      <c r="D8" s="82" t="s">
        <v>35</v>
      </c>
      <c r="E8" s="82" t="s">
        <v>37</v>
      </c>
      <c r="F8" s="82" t="s">
        <v>39</v>
      </c>
      <c r="G8" s="82" t="s">
        <v>41</v>
      </c>
      <c r="H8" s="82" t="s">
        <v>42</v>
      </c>
    </row>
    <row r="9" spans="1:8">
      <c r="B9" s="79" t="s">
        <v>48</v>
      </c>
      <c r="C9" s="79" t="s">
        <v>0</v>
      </c>
      <c r="D9" s="79">
        <v>333333.33333333331</v>
      </c>
      <c r="E9" s="79">
        <v>0</v>
      </c>
      <c r="F9" s="79">
        <v>9</v>
      </c>
      <c r="G9" s="79">
        <v>1E+30</v>
      </c>
      <c r="H9" s="79">
        <v>0.99999999999999911</v>
      </c>
    </row>
    <row r="10" spans="1:8">
      <c r="B10" s="79" t="s">
        <v>49</v>
      </c>
      <c r="C10" s="79" t="s">
        <v>1</v>
      </c>
      <c r="D10" s="79">
        <v>166666.66666666666</v>
      </c>
      <c r="E10" s="79">
        <v>0</v>
      </c>
      <c r="F10" s="79">
        <v>2</v>
      </c>
      <c r="G10" s="79">
        <v>6.9999999999999982</v>
      </c>
      <c r="H10" s="79">
        <v>1.9999999999999982</v>
      </c>
    </row>
    <row r="11" spans="1:8">
      <c r="B11" s="79" t="s">
        <v>50</v>
      </c>
      <c r="C11" s="79" t="s">
        <v>3</v>
      </c>
      <c r="D11" s="79">
        <v>0</v>
      </c>
      <c r="E11" s="79">
        <v>-0.66666666666666607</v>
      </c>
      <c r="F11" s="79">
        <v>6</v>
      </c>
      <c r="G11" s="79">
        <v>0.66666666666666607</v>
      </c>
      <c r="H11" s="79">
        <v>1E+30</v>
      </c>
    </row>
    <row r="12" spans="1:8" ht="16" thickBot="1">
      <c r="B12" s="80" t="s">
        <v>51</v>
      </c>
      <c r="C12" s="80" t="s">
        <v>2</v>
      </c>
      <c r="D12" s="80">
        <v>0</v>
      </c>
      <c r="E12" s="80">
        <v>-3.6666666666666661</v>
      </c>
      <c r="F12" s="80">
        <v>3</v>
      </c>
      <c r="G12" s="80">
        <v>3.6666666666666661</v>
      </c>
      <c r="H12" s="80">
        <v>1E+30</v>
      </c>
    </row>
    <row r="14" spans="1:8" ht="16" thickBot="1">
      <c r="A14" t="s">
        <v>43</v>
      </c>
    </row>
    <row r="15" spans="1:8">
      <c r="B15" s="81"/>
      <c r="C15" s="81"/>
      <c r="D15" s="81" t="s">
        <v>34</v>
      </c>
      <c r="E15" s="81" t="s">
        <v>44</v>
      </c>
      <c r="F15" s="81" t="s">
        <v>46</v>
      </c>
      <c r="G15" s="81" t="s">
        <v>40</v>
      </c>
      <c r="H15" s="81" t="s">
        <v>40</v>
      </c>
    </row>
    <row r="16" spans="1:8" ht="16" thickBot="1">
      <c r="B16" s="82" t="s">
        <v>32</v>
      </c>
      <c r="C16" s="82" t="s">
        <v>33</v>
      </c>
      <c r="D16" s="82" t="s">
        <v>35</v>
      </c>
      <c r="E16" s="82" t="s">
        <v>45</v>
      </c>
      <c r="F16" s="82" t="s">
        <v>47</v>
      </c>
      <c r="G16" s="82" t="s">
        <v>41</v>
      </c>
      <c r="H16" s="82" t="s">
        <v>42</v>
      </c>
    </row>
    <row r="17" spans="2:8">
      <c r="B17" s="79" t="s">
        <v>52</v>
      </c>
      <c r="C17" s="79" t="s">
        <v>27</v>
      </c>
      <c r="D17" s="79">
        <v>0</v>
      </c>
      <c r="E17" s="79">
        <v>4.6666666666666661</v>
      </c>
      <c r="F17" s="79">
        <v>0</v>
      </c>
      <c r="G17" s="79">
        <v>249999.99999999997</v>
      </c>
      <c r="H17" s="79">
        <v>199999.99999999997</v>
      </c>
    </row>
    <row r="18" spans="2:8">
      <c r="B18" s="79" t="s">
        <v>53</v>
      </c>
      <c r="C18" s="79" t="s">
        <v>24</v>
      </c>
      <c r="D18" s="79">
        <v>500000</v>
      </c>
      <c r="E18" s="79">
        <v>6.6666666666666661</v>
      </c>
      <c r="F18" s="79">
        <v>500000</v>
      </c>
      <c r="G18" s="79">
        <v>1E+30</v>
      </c>
      <c r="H18" s="79">
        <v>199999.99999999997</v>
      </c>
    </row>
    <row r="19" spans="2:8">
      <c r="B19" s="79" t="s">
        <v>54</v>
      </c>
      <c r="C19" s="79" t="s">
        <v>25</v>
      </c>
      <c r="D19" s="79">
        <v>333333.33333333331</v>
      </c>
      <c r="E19" s="79">
        <v>0</v>
      </c>
      <c r="F19" s="79">
        <v>200000</v>
      </c>
      <c r="G19" s="79">
        <v>133333.33333333331</v>
      </c>
      <c r="H19" s="79">
        <v>1E+30</v>
      </c>
    </row>
    <row r="20" spans="2:8" ht="16" thickBot="1">
      <c r="B20" s="80" t="s">
        <v>55</v>
      </c>
      <c r="C20" s="80" t="s">
        <v>26</v>
      </c>
      <c r="D20" s="80">
        <v>0</v>
      </c>
      <c r="E20" s="80">
        <v>0</v>
      </c>
      <c r="F20" s="80">
        <v>100000</v>
      </c>
      <c r="G20" s="80">
        <v>1E+30</v>
      </c>
      <c r="H20" s="80">
        <v>100000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J18"/>
  <sheetViews>
    <sheetView tabSelected="1" topLeftCell="A5" zoomScale="125" zoomScaleNormal="125" zoomScalePageLayoutView="125" workbookViewId="0">
      <selection activeCell="C4" sqref="C4"/>
    </sheetView>
  </sheetViews>
  <sheetFormatPr baseColWidth="10" defaultRowHeight="15" x14ac:dyDescent="0"/>
  <cols>
    <col min="1" max="1" width="10.83203125" customWidth="1"/>
    <col min="2" max="2" width="35.1640625" customWidth="1"/>
  </cols>
  <sheetData>
    <row r="1" spans="1:10" ht="307" customHeight="1" thickBot="1">
      <c r="A1" s="67" t="s">
        <v>23</v>
      </c>
      <c r="B1" s="68"/>
      <c r="C1" s="68"/>
      <c r="D1" s="68"/>
      <c r="E1" s="68"/>
      <c r="F1" s="68"/>
      <c r="G1" s="68"/>
      <c r="H1" s="68"/>
      <c r="I1" s="68"/>
      <c r="J1" s="69"/>
    </row>
    <row r="2" spans="1:10">
      <c r="B2" s="3"/>
    </row>
    <row r="3" spans="1:10">
      <c r="B3" s="4" t="s">
        <v>6</v>
      </c>
      <c r="C3" s="4">
        <v>500000</v>
      </c>
    </row>
    <row r="5" spans="1:10">
      <c r="C5" s="53" t="s">
        <v>0</v>
      </c>
      <c r="D5" s="53" t="s">
        <v>1</v>
      </c>
      <c r="E5" s="53" t="s">
        <v>3</v>
      </c>
      <c r="F5" s="53" t="s">
        <v>2</v>
      </c>
      <c r="G5" s="6"/>
      <c r="H5" s="6"/>
      <c r="I5" s="6"/>
    </row>
    <row r="6" spans="1:10">
      <c r="C6" s="52">
        <v>333333.33333333331</v>
      </c>
      <c r="D6" s="52">
        <v>166666.66666666666</v>
      </c>
      <c r="E6" s="52">
        <v>0</v>
      </c>
      <c r="F6" s="52">
        <v>0</v>
      </c>
      <c r="G6" s="6"/>
      <c r="H6" s="6"/>
      <c r="I6" s="6"/>
    </row>
    <row r="7" spans="1:10">
      <c r="B7" t="s">
        <v>24</v>
      </c>
      <c r="C7" s="38">
        <v>1</v>
      </c>
      <c r="D7" s="54">
        <v>1</v>
      </c>
      <c r="E7" s="54">
        <v>1</v>
      </c>
      <c r="F7" s="55">
        <v>1</v>
      </c>
      <c r="G7" s="6">
        <f>SUMPRODUCT($C$6:$F$6,C7:F7)</f>
        <v>500000</v>
      </c>
      <c r="H7" s="60" t="s">
        <v>4</v>
      </c>
      <c r="I7" s="6">
        <f>C3</f>
        <v>500000</v>
      </c>
      <c r="J7" s="64">
        <v>7.6666666666666661</v>
      </c>
    </row>
    <row r="8" spans="1:10">
      <c r="B8" t="s">
        <v>25</v>
      </c>
      <c r="C8" s="39">
        <v>1</v>
      </c>
      <c r="D8" s="56">
        <v>0</v>
      </c>
      <c r="E8" s="56">
        <v>0</v>
      </c>
      <c r="F8" s="57">
        <v>0</v>
      </c>
      <c r="G8" s="6">
        <f>SUMPRODUCT($C$6:$F$6,C8:F8)</f>
        <v>333333.33333333331</v>
      </c>
      <c r="H8" s="60" t="s">
        <v>5</v>
      </c>
      <c r="I8" s="6">
        <f>C3*40/100</f>
        <v>200000</v>
      </c>
      <c r="J8" s="64">
        <v>0</v>
      </c>
    </row>
    <row r="9" spans="1:10" ht="16" thickBot="1">
      <c r="B9" t="s">
        <v>26</v>
      </c>
      <c r="C9" s="39">
        <v>0</v>
      </c>
      <c r="D9" s="56">
        <v>0</v>
      </c>
      <c r="E9" s="56">
        <v>0</v>
      </c>
      <c r="F9" s="57">
        <v>1</v>
      </c>
      <c r="G9" s="6">
        <f>SUMPRODUCT($C$6:$F$6,C9:F9)</f>
        <v>0</v>
      </c>
      <c r="H9" s="60" t="s">
        <v>4</v>
      </c>
      <c r="I9" s="6">
        <f>C3*20/100</f>
        <v>100000</v>
      </c>
      <c r="J9" s="65">
        <v>0</v>
      </c>
    </row>
    <row r="10" spans="1:10">
      <c r="B10" t="s">
        <v>27</v>
      </c>
      <c r="C10" s="40">
        <f>1/2</f>
        <v>0.5</v>
      </c>
      <c r="D10" s="58">
        <v>-1</v>
      </c>
      <c r="E10" s="58">
        <v>0</v>
      </c>
      <c r="F10" s="59">
        <v>0</v>
      </c>
      <c r="G10" s="6">
        <f>SUMPRODUCT($C$6:$F$6,C10:F10)</f>
        <v>0</v>
      </c>
      <c r="H10" s="60" t="s">
        <v>4</v>
      </c>
      <c r="I10" s="6">
        <v>0</v>
      </c>
      <c r="J10" s="66">
        <v>4.6666666666666661</v>
      </c>
    </row>
    <row r="12" spans="1:10">
      <c r="C12" s="61">
        <v>10</v>
      </c>
      <c r="D12" s="61">
        <v>3</v>
      </c>
      <c r="E12" s="61">
        <v>7</v>
      </c>
      <c r="F12" s="61">
        <v>4</v>
      </c>
    </row>
    <row r="13" spans="1:10">
      <c r="C13" s="63">
        <v>0</v>
      </c>
      <c r="D13" s="63">
        <v>0</v>
      </c>
      <c r="E13" s="63">
        <v>-0.66666666666666607</v>
      </c>
      <c r="F13" s="63">
        <v>-3.6666666666666661</v>
      </c>
    </row>
    <row r="14" spans="1:10">
      <c r="B14" s="5" t="s">
        <v>7</v>
      </c>
      <c r="C14" s="62">
        <f>SUMPRODUCT(C6:F6,C12:F12)-SUM(C6:F6)</f>
        <v>3333333.333333333</v>
      </c>
    </row>
    <row r="15" spans="1:10" ht="16" thickBot="1"/>
    <row r="16" spans="1:10" ht="197" customHeight="1" thickBot="1">
      <c r="A16" s="67" t="s">
        <v>28</v>
      </c>
      <c r="B16" s="68"/>
      <c r="C16" s="68"/>
      <c r="D16" s="68"/>
      <c r="E16" s="68"/>
      <c r="F16" s="68"/>
      <c r="G16" s="68"/>
      <c r="H16" s="68"/>
      <c r="I16" s="68"/>
      <c r="J16" s="69"/>
    </row>
    <row r="17" spans="2:2">
      <c r="B17" s="1"/>
    </row>
    <row r="18" spans="2:2">
      <c r="B18" s="2"/>
    </row>
  </sheetData>
  <mergeCells count="2">
    <mergeCell ref="A1:J1"/>
    <mergeCell ref="A16:J1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sheetPr>
  <dimension ref="A1:O51"/>
  <sheetViews>
    <sheetView topLeftCell="A18" zoomScale="125" zoomScaleNormal="125" zoomScalePageLayoutView="125" workbookViewId="0">
      <selection activeCell="D10" sqref="D10"/>
    </sheetView>
  </sheetViews>
  <sheetFormatPr baseColWidth="10" defaultColWidth="10.1640625" defaultRowHeight="15" x14ac:dyDescent="0"/>
  <cols>
    <col min="1" max="1" width="9.83203125" customWidth="1"/>
    <col min="2" max="2" width="14.83203125" customWidth="1"/>
    <col min="3" max="3" width="13.33203125" customWidth="1"/>
    <col min="6" max="6" width="11" customWidth="1"/>
  </cols>
  <sheetData>
    <row r="1" spans="1:14" ht="154" customHeight="1" thickBot="1">
      <c r="A1" s="67" t="s">
        <v>12</v>
      </c>
      <c r="B1" s="68"/>
      <c r="C1" s="68"/>
      <c r="D1" s="68"/>
      <c r="E1" s="68"/>
      <c r="F1" s="68"/>
      <c r="G1" s="68"/>
      <c r="H1" s="68"/>
      <c r="I1" s="68"/>
      <c r="J1" s="69"/>
      <c r="K1" s="29"/>
    </row>
    <row r="2" spans="1:14">
      <c r="A2" s="29"/>
      <c r="B2" s="29"/>
      <c r="C2" s="29"/>
      <c r="D2" s="29"/>
      <c r="E2" s="29"/>
      <c r="F2" s="29"/>
      <c r="G2" s="29"/>
      <c r="H2" s="29"/>
      <c r="I2" s="29"/>
      <c r="J2" s="29"/>
      <c r="K2" s="29"/>
    </row>
    <row r="3" spans="1:14">
      <c r="B3" s="30">
        <v>4500</v>
      </c>
      <c r="C3" s="31" t="s">
        <v>13</v>
      </c>
      <c r="D3" s="32"/>
      <c r="E3" s="29"/>
      <c r="F3" s="29"/>
      <c r="G3" s="29"/>
      <c r="H3" s="29"/>
      <c r="I3" s="29"/>
      <c r="J3" s="29"/>
      <c r="K3" s="29"/>
    </row>
    <row r="4" spans="1:14">
      <c r="B4" s="30">
        <v>3000</v>
      </c>
      <c r="C4" s="33" t="s">
        <v>14</v>
      </c>
      <c r="D4" s="34"/>
      <c r="E4" s="29"/>
      <c r="F4" s="29"/>
      <c r="G4" s="29"/>
      <c r="H4" s="29"/>
      <c r="I4" s="29"/>
      <c r="J4" s="29"/>
      <c r="K4" s="29"/>
    </row>
    <row r="5" spans="1:14">
      <c r="B5" s="30">
        <v>5500</v>
      </c>
      <c r="C5" s="33" t="s">
        <v>15</v>
      </c>
      <c r="D5" s="34"/>
      <c r="E5" s="29"/>
      <c r="F5" s="29"/>
      <c r="G5" s="29"/>
      <c r="H5" s="29"/>
      <c r="I5" s="29"/>
      <c r="J5" s="29"/>
      <c r="K5" s="29"/>
    </row>
    <row r="6" spans="1:14">
      <c r="B6" s="30">
        <v>1200</v>
      </c>
      <c r="C6" s="35" t="s">
        <v>16</v>
      </c>
      <c r="D6" s="36"/>
      <c r="E6" s="29"/>
      <c r="F6" s="29"/>
      <c r="G6" s="29"/>
      <c r="H6" s="29"/>
      <c r="I6" s="29"/>
      <c r="J6" s="29"/>
      <c r="K6" s="29"/>
    </row>
    <row r="7" spans="1:14">
      <c r="A7" s="29"/>
      <c r="B7" s="29"/>
      <c r="C7" s="29"/>
      <c r="D7" s="29"/>
      <c r="E7" s="29"/>
      <c r="F7" s="29"/>
      <c r="G7" s="29"/>
      <c r="H7" s="29"/>
      <c r="I7" s="29"/>
      <c r="J7" s="29"/>
      <c r="K7" s="29"/>
    </row>
    <row r="8" spans="1:14">
      <c r="B8" s="7" t="s">
        <v>8</v>
      </c>
      <c r="C8" s="8"/>
      <c r="D8" s="9"/>
      <c r="E8" s="10"/>
      <c r="F8" s="10"/>
      <c r="G8" s="10" t="s">
        <v>9</v>
      </c>
      <c r="H8" s="10"/>
      <c r="I8" s="10"/>
      <c r="J8" s="10"/>
      <c r="K8" s="10"/>
      <c r="L8" s="10"/>
      <c r="M8" s="10"/>
      <c r="N8" s="11"/>
    </row>
    <row r="9" spans="1:14" ht="30">
      <c r="B9" s="12" t="s">
        <v>10</v>
      </c>
      <c r="C9" s="12" t="s">
        <v>11</v>
      </c>
      <c r="D9" s="13">
        <v>100</v>
      </c>
      <c r="E9" s="13">
        <v>110</v>
      </c>
      <c r="F9" s="13">
        <v>120</v>
      </c>
      <c r="G9" s="13">
        <v>130</v>
      </c>
      <c r="H9" s="13">
        <v>140</v>
      </c>
      <c r="I9" s="13">
        <v>150</v>
      </c>
      <c r="J9" s="13">
        <v>160</v>
      </c>
      <c r="K9" s="13">
        <v>170</v>
      </c>
      <c r="L9" s="13">
        <v>180</v>
      </c>
      <c r="M9" s="13">
        <v>190</v>
      </c>
      <c r="N9" s="14">
        <v>200</v>
      </c>
    </row>
    <row r="10" spans="1:14">
      <c r="B10" s="15">
        <v>10</v>
      </c>
      <c r="C10" s="16">
        <f>B10*10</f>
        <v>100</v>
      </c>
      <c r="D10" s="17">
        <f>$B$6*MIN(D$9,$C10)-$B10*($B$4+$B$5)-$B$3</f>
        <v>30500</v>
      </c>
      <c r="E10" s="18">
        <f t="shared" ref="E10:N20" si="0">$B$6*MIN(E$9,$C10)-$B10*($B$4+$B$5)-$B$3</f>
        <v>30500</v>
      </c>
      <c r="F10" s="18">
        <f t="shared" si="0"/>
        <v>30500</v>
      </c>
      <c r="G10" s="18">
        <f t="shared" si="0"/>
        <v>30500</v>
      </c>
      <c r="H10" s="18">
        <f t="shared" si="0"/>
        <v>30500</v>
      </c>
      <c r="I10" s="18">
        <f t="shared" si="0"/>
        <v>30500</v>
      </c>
      <c r="J10" s="18">
        <f t="shared" si="0"/>
        <v>30500</v>
      </c>
      <c r="K10" s="18">
        <f t="shared" si="0"/>
        <v>30500</v>
      </c>
      <c r="L10" s="18">
        <f t="shared" si="0"/>
        <v>30500</v>
      </c>
      <c r="M10" s="18">
        <f t="shared" si="0"/>
        <v>30500</v>
      </c>
      <c r="N10" s="19">
        <f t="shared" si="0"/>
        <v>30500</v>
      </c>
    </row>
    <row r="11" spans="1:14">
      <c r="B11" s="20">
        <v>11</v>
      </c>
      <c r="C11" s="16">
        <f t="shared" ref="C11:C20" si="1">B11*10</f>
        <v>110</v>
      </c>
      <c r="D11" s="21">
        <f t="shared" ref="D11:D20" si="2">$B$6*MIN(D$9,$C11)-$B11*($B$4+$B$5)-$B$3</f>
        <v>22000</v>
      </c>
      <c r="E11" s="22">
        <f t="shared" si="0"/>
        <v>34000</v>
      </c>
      <c r="F11" s="22">
        <f t="shared" si="0"/>
        <v>34000</v>
      </c>
      <c r="G11" s="22">
        <f t="shared" si="0"/>
        <v>34000</v>
      </c>
      <c r="H11" s="22">
        <f t="shared" si="0"/>
        <v>34000</v>
      </c>
      <c r="I11" s="22">
        <f t="shared" si="0"/>
        <v>34000</v>
      </c>
      <c r="J11" s="22">
        <f t="shared" si="0"/>
        <v>34000</v>
      </c>
      <c r="K11" s="22">
        <f t="shared" si="0"/>
        <v>34000</v>
      </c>
      <c r="L11" s="22">
        <f t="shared" si="0"/>
        <v>34000</v>
      </c>
      <c r="M11" s="22">
        <f t="shared" si="0"/>
        <v>34000</v>
      </c>
      <c r="N11" s="23">
        <f t="shared" si="0"/>
        <v>34000</v>
      </c>
    </row>
    <row r="12" spans="1:14">
      <c r="B12" s="20">
        <v>12</v>
      </c>
      <c r="C12" s="16">
        <f t="shared" si="1"/>
        <v>120</v>
      </c>
      <c r="D12" s="21">
        <f t="shared" si="2"/>
        <v>13500</v>
      </c>
      <c r="E12" s="22">
        <f t="shared" si="0"/>
        <v>25500</v>
      </c>
      <c r="F12" s="22">
        <f t="shared" si="0"/>
        <v>37500</v>
      </c>
      <c r="G12" s="22">
        <f t="shared" si="0"/>
        <v>37500</v>
      </c>
      <c r="H12" s="22">
        <f t="shared" si="0"/>
        <v>37500</v>
      </c>
      <c r="I12" s="22">
        <f t="shared" si="0"/>
        <v>37500</v>
      </c>
      <c r="J12" s="22">
        <f t="shared" si="0"/>
        <v>37500</v>
      </c>
      <c r="K12" s="22">
        <f t="shared" si="0"/>
        <v>37500</v>
      </c>
      <c r="L12" s="22">
        <f t="shared" si="0"/>
        <v>37500</v>
      </c>
      <c r="M12" s="22">
        <f t="shared" si="0"/>
        <v>37500</v>
      </c>
      <c r="N12" s="23">
        <f t="shared" si="0"/>
        <v>37500</v>
      </c>
    </row>
    <row r="13" spans="1:14">
      <c r="B13" s="20">
        <v>13</v>
      </c>
      <c r="C13" s="16">
        <f t="shared" si="1"/>
        <v>130</v>
      </c>
      <c r="D13" s="21">
        <f t="shared" si="2"/>
        <v>5000</v>
      </c>
      <c r="E13" s="22">
        <f t="shared" si="0"/>
        <v>17000</v>
      </c>
      <c r="F13" s="22">
        <f t="shared" si="0"/>
        <v>29000</v>
      </c>
      <c r="G13" s="22">
        <f t="shared" si="0"/>
        <v>41000</v>
      </c>
      <c r="H13" s="22">
        <f t="shared" si="0"/>
        <v>41000</v>
      </c>
      <c r="I13" s="22">
        <f t="shared" si="0"/>
        <v>41000</v>
      </c>
      <c r="J13" s="22">
        <f t="shared" si="0"/>
        <v>41000</v>
      </c>
      <c r="K13" s="22">
        <f t="shared" si="0"/>
        <v>41000</v>
      </c>
      <c r="L13" s="22">
        <f t="shared" si="0"/>
        <v>41000</v>
      </c>
      <c r="M13" s="22">
        <f t="shared" si="0"/>
        <v>41000</v>
      </c>
      <c r="N13" s="23">
        <f t="shared" si="0"/>
        <v>41000</v>
      </c>
    </row>
    <row r="14" spans="1:14">
      <c r="B14" s="20">
        <v>14</v>
      </c>
      <c r="C14" s="16">
        <f t="shared" si="1"/>
        <v>140</v>
      </c>
      <c r="D14" s="21">
        <f t="shared" si="2"/>
        <v>-3500</v>
      </c>
      <c r="E14" s="22">
        <f t="shared" si="0"/>
        <v>8500</v>
      </c>
      <c r="F14" s="22">
        <f t="shared" si="0"/>
        <v>20500</v>
      </c>
      <c r="G14" s="22">
        <f t="shared" si="0"/>
        <v>32500</v>
      </c>
      <c r="H14" s="22">
        <f t="shared" si="0"/>
        <v>44500</v>
      </c>
      <c r="I14" s="22">
        <f t="shared" si="0"/>
        <v>44500</v>
      </c>
      <c r="J14" s="22">
        <f t="shared" si="0"/>
        <v>44500</v>
      </c>
      <c r="K14" s="22">
        <f t="shared" si="0"/>
        <v>44500</v>
      </c>
      <c r="L14" s="22">
        <f t="shared" si="0"/>
        <v>44500</v>
      </c>
      <c r="M14" s="22">
        <f t="shared" si="0"/>
        <v>44500</v>
      </c>
      <c r="N14" s="23">
        <f t="shared" si="0"/>
        <v>44500</v>
      </c>
    </row>
    <row r="15" spans="1:14">
      <c r="B15" s="20">
        <v>15</v>
      </c>
      <c r="C15" s="16">
        <f t="shared" si="1"/>
        <v>150</v>
      </c>
      <c r="D15" s="21">
        <f t="shared" si="2"/>
        <v>-12000</v>
      </c>
      <c r="E15" s="22">
        <f t="shared" si="0"/>
        <v>0</v>
      </c>
      <c r="F15" s="22">
        <f t="shared" si="0"/>
        <v>12000</v>
      </c>
      <c r="G15" s="22">
        <f t="shared" si="0"/>
        <v>24000</v>
      </c>
      <c r="H15" s="22">
        <f t="shared" si="0"/>
        <v>36000</v>
      </c>
      <c r="I15" s="22">
        <f t="shared" si="0"/>
        <v>48000</v>
      </c>
      <c r="J15" s="22">
        <f t="shared" si="0"/>
        <v>48000</v>
      </c>
      <c r="K15" s="22">
        <f t="shared" si="0"/>
        <v>48000</v>
      </c>
      <c r="L15" s="22">
        <f t="shared" si="0"/>
        <v>48000</v>
      </c>
      <c r="M15" s="22">
        <f t="shared" si="0"/>
        <v>48000</v>
      </c>
      <c r="N15" s="23">
        <f t="shared" si="0"/>
        <v>48000</v>
      </c>
    </row>
    <row r="16" spans="1:14">
      <c r="B16" s="20">
        <v>16</v>
      </c>
      <c r="C16" s="16">
        <f t="shared" si="1"/>
        <v>160</v>
      </c>
      <c r="D16" s="21">
        <f t="shared" si="2"/>
        <v>-20500</v>
      </c>
      <c r="E16" s="22">
        <f t="shared" si="0"/>
        <v>-8500</v>
      </c>
      <c r="F16" s="22">
        <f t="shared" si="0"/>
        <v>3500</v>
      </c>
      <c r="G16" s="22">
        <f t="shared" si="0"/>
        <v>15500</v>
      </c>
      <c r="H16" s="22">
        <f t="shared" si="0"/>
        <v>27500</v>
      </c>
      <c r="I16" s="22">
        <f t="shared" si="0"/>
        <v>39500</v>
      </c>
      <c r="J16" s="22">
        <f t="shared" si="0"/>
        <v>51500</v>
      </c>
      <c r="K16" s="22">
        <f t="shared" si="0"/>
        <v>51500</v>
      </c>
      <c r="L16" s="22">
        <f t="shared" si="0"/>
        <v>51500</v>
      </c>
      <c r="M16" s="22">
        <f t="shared" si="0"/>
        <v>51500</v>
      </c>
      <c r="N16" s="23">
        <f t="shared" si="0"/>
        <v>51500</v>
      </c>
    </row>
    <row r="17" spans="2:14">
      <c r="B17" s="20">
        <v>17</v>
      </c>
      <c r="C17" s="16">
        <f t="shared" si="1"/>
        <v>170</v>
      </c>
      <c r="D17" s="21">
        <f t="shared" si="2"/>
        <v>-29000</v>
      </c>
      <c r="E17" s="22">
        <f t="shared" si="0"/>
        <v>-17000</v>
      </c>
      <c r="F17" s="22">
        <f t="shared" si="0"/>
        <v>-5000</v>
      </c>
      <c r="G17" s="22">
        <f t="shared" si="0"/>
        <v>7000</v>
      </c>
      <c r="H17" s="22">
        <f t="shared" si="0"/>
        <v>19000</v>
      </c>
      <c r="I17" s="22">
        <f t="shared" si="0"/>
        <v>31000</v>
      </c>
      <c r="J17" s="22">
        <f t="shared" si="0"/>
        <v>43000</v>
      </c>
      <c r="K17" s="22">
        <f t="shared" si="0"/>
        <v>55000</v>
      </c>
      <c r="L17" s="22">
        <f t="shared" si="0"/>
        <v>55000</v>
      </c>
      <c r="M17" s="22">
        <f t="shared" si="0"/>
        <v>55000</v>
      </c>
      <c r="N17" s="23">
        <f t="shared" si="0"/>
        <v>55000</v>
      </c>
    </row>
    <row r="18" spans="2:14">
      <c r="B18" s="20">
        <v>18</v>
      </c>
      <c r="C18" s="16">
        <f t="shared" si="1"/>
        <v>180</v>
      </c>
      <c r="D18" s="21">
        <f t="shared" si="2"/>
        <v>-37500</v>
      </c>
      <c r="E18" s="22">
        <f t="shared" si="0"/>
        <v>-25500</v>
      </c>
      <c r="F18" s="22">
        <f t="shared" si="0"/>
        <v>-13500</v>
      </c>
      <c r="G18" s="22">
        <f t="shared" si="0"/>
        <v>-1500</v>
      </c>
      <c r="H18" s="22">
        <f t="shared" si="0"/>
        <v>10500</v>
      </c>
      <c r="I18" s="22">
        <f t="shared" si="0"/>
        <v>22500</v>
      </c>
      <c r="J18" s="22">
        <f t="shared" si="0"/>
        <v>34500</v>
      </c>
      <c r="K18" s="22">
        <f t="shared" si="0"/>
        <v>46500</v>
      </c>
      <c r="L18" s="22">
        <f t="shared" si="0"/>
        <v>58500</v>
      </c>
      <c r="M18" s="22">
        <f t="shared" si="0"/>
        <v>58500</v>
      </c>
      <c r="N18" s="23">
        <f t="shared" si="0"/>
        <v>58500</v>
      </c>
    </row>
    <row r="19" spans="2:14">
      <c r="B19" s="20">
        <v>19</v>
      </c>
      <c r="C19" s="16">
        <f t="shared" si="1"/>
        <v>190</v>
      </c>
      <c r="D19" s="21">
        <f t="shared" si="2"/>
        <v>-46000</v>
      </c>
      <c r="E19" s="22">
        <f t="shared" si="0"/>
        <v>-34000</v>
      </c>
      <c r="F19" s="22">
        <f t="shared" si="0"/>
        <v>-22000</v>
      </c>
      <c r="G19" s="22">
        <f t="shared" si="0"/>
        <v>-10000</v>
      </c>
      <c r="H19" s="22">
        <f t="shared" si="0"/>
        <v>2000</v>
      </c>
      <c r="I19" s="22">
        <f t="shared" si="0"/>
        <v>14000</v>
      </c>
      <c r="J19" s="22">
        <f t="shared" si="0"/>
        <v>26000</v>
      </c>
      <c r="K19" s="22">
        <f t="shared" si="0"/>
        <v>38000</v>
      </c>
      <c r="L19" s="22">
        <f t="shared" si="0"/>
        <v>50000</v>
      </c>
      <c r="M19" s="22">
        <f t="shared" si="0"/>
        <v>62000</v>
      </c>
      <c r="N19" s="23">
        <f t="shared" si="0"/>
        <v>62000</v>
      </c>
    </row>
    <row r="20" spans="2:14">
      <c r="B20" s="24">
        <v>20</v>
      </c>
      <c r="C20" s="25">
        <f t="shared" si="1"/>
        <v>200</v>
      </c>
      <c r="D20" s="26">
        <f t="shared" si="2"/>
        <v>-54500</v>
      </c>
      <c r="E20" s="27">
        <f t="shared" si="0"/>
        <v>-42500</v>
      </c>
      <c r="F20" s="27">
        <f t="shared" si="0"/>
        <v>-30500</v>
      </c>
      <c r="G20" s="27">
        <f t="shared" si="0"/>
        <v>-18500</v>
      </c>
      <c r="H20" s="27">
        <f t="shared" si="0"/>
        <v>-6500</v>
      </c>
      <c r="I20" s="27">
        <f t="shared" si="0"/>
        <v>5500</v>
      </c>
      <c r="J20" s="27">
        <f t="shared" si="0"/>
        <v>17500</v>
      </c>
      <c r="K20" s="27">
        <f t="shared" si="0"/>
        <v>29500</v>
      </c>
      <c r="L20" s="27">
        <f t="shared" si="0"/>
        <v>41500</v>
      </c>
      <c r="M20" s="27">
        <f t="shared" si="0"/>
        <v>53500</v>
      </c>
      <c r="N20" s="28">
        <f t="shared" si="0"/>
        <v>65500</v>
      </c>
    </row>
    <row r="22" spans="2:14" ht="30">
      <c r="B22" s="12" t="s">
        <v>10</v>
      </c>
      <c r="C22" s="37" t="s">
        <v>17</v>
      </c>
      <c r="D22" s="37" t="s">
        <v>18</v>
      </c>
      <c r="E22" s="37" t="s">
        <v>19</v>
      </c>
      <c r="F22" s="37" t="s">
        <v>20</v>
      </c>
    </row>
    <row r="23" spans="2:14">
      <c r="B23" s="15">
        <v>10</v>
      </c>
      <c r="C23" s="38">
        <f t="shared" ref="C23:C33" si="3">AVERAGE(D10:N10)</f>
        <v>30500</v>
      </c>
      <c r="D23" s="18">
        <v>15500</v>
      </c>
      <c r="E23" s="18">
        <f t="shared" ref="E23:E33" si="4">MAX(D10:N10)</f>
        <v>30500</v>
      </c>
      <c r="F23" s="19">
        <f t="shared" ref="F23:F33" si="5">$F$34*MIN(D10:N10)+(1-$F$34)*MAX(D10:N10)</f>
        <v>30500</v>
      </c>
    </row>
    <row r="24" spans="2:14">
      <c r="B24" s="20">
        <v>11</v>
      </c>
      <c r="C24" s="39">
        <f t="shared" si="3"/>
        <v>32909.090909090912</v>
      </c>
      <c r="D24" s="22">
        <v>5500</v>
      </c>
      <c r="E24" s="22">
        <f t="shared" si="4"/>
        <v>34000</v>
      </c>
      <c r="F24" s="23">
        <f t="shared" si="5"/>
        <v>29200</v>
      </c>
    </row>
    <row r="25" spans="2:14">
      <c r="B25" s="20">
        <v>12</v>
      </c>
      <c r="C25" s="39">
        <f t="shared" si="3"/>
        <v>34227.272727272728</v>
      </c>
      <c r="D25" s="22">
        <v>-4500</v>
      </c>
      <c r="E25" s="22">
        <f t="shared" si="4"/>
        <v>37500</v>
      </c>
      <c r="F25" s="23">
        <f t="shared" si="5"/>
        <v>27900</v>
      </c>
    </row>
    <row r="26" spans="2:14">
      <c r="B26" s="20">
        <v>13</v>
      </c>
      <c r="C26" s="39">
        <f t="shared" si="3"/>
        <v>34454.545454545456</v>
      </c>
      <c r="D26" s="22">
        <v>-14500</v>
      </c>
      <c r="E26" s="22">
        <f t="shared" si="4"/>
        <v>41000</v>
      </c>
      <c r="F26" s="23">
        <f t="shared" si="5"/>
        <v>26600</v>
      </c>
    </row>
    <row r="27" spans="2:14">
      <c r="B27" s="20">
        <v>14</v>
      </c>
      <c r="C27" s="39">
        <f t="shared" si="3"/>
        <v>33590.909090909088</v>
      </c>
      <c r="D27" s="22">
        <v>-24500</v>
      </c>
      <c r="E27" s="22">
        <f t="shared" si="4"/>
        <v>44500</v>
      </c>
      <c r="F27" s="23">
        <f t="shared" si="5"/>
        <v>25300</v>
      </c>
    </row>
    <row r="28" spans="2:14">
      <c r="B28" s="20">
        <v>15</v>
      </c>
      <c r="C28" s="39">
        <f t="shared" si="3"/>
        <v>31636.363636363636</v>
      </c>
      <c r="D28" s="22">
        <v>-34500</v>
      </c>
      <c r="E28" s="22">
        <f t="shared" si="4"/>
        <v>48000</v>
      </c>
      <c r="F28" s="23">
        <f t="shared" si="5"/>
        <v>24000</v>
      </c>
    </row>
    <row r="29" spans="2:14">
      <c r="B29" s="20">
        <v>16</v>
      </c>
      <c r="C29" s="39">
        <f t="shared" si="3"/>
        <v>28590.909090909092</v>
      </c>
      <c r="D29" s="22">
        <v>-44500</v>
      </c>
      <c r="E29" s="22">
        <f t="shared" si="4"/>
        <v>51500</v>
      </c>
      <c r="F29" s="23">
        <f t="shared" si="5"/>
        <v>22700</v>
      </c>
    </row>
    <row r="30" spans="2:14">
      <c r="B30" s="20">
        <v>17</v>
      </c>
      <c r="C30" s="39">
        <f t="shared" si="3"/>
        <v>24454.545454545456</v>
      </c>
      <c r="D30" s="22">
        <v>-54500</v>
      </c>
      <c r="E30" s="22">
        <f t="shared" si="4"/>
        <v>55000</v>
      </c>
      <c r="F30" s="23">
        <f t="shared" si="5"/>
        <v>21400</v>
      </c>
    </row>
    <row r="31" spans="2:14">
      <c r="B31" s="20">
        <v>18</v>
      </c>
      <c r="C31" s="39">
        <f t="shared" si="3"/>
        <v>19227.272727272728</v>
      </c>
      <c r="D31" s="22">
        <v>-64500</v>
      </c>
      <c r="E31" s="22">
        <f t="shared" si="4"/>
        <v>58500</v>
      </c>
      <c r="F31" s="23">
        <f t="shared" si="5"/>
        <v>20100</v>
      </c>
    </row>
    <row r="32" spans="2:14">
      <c r="B32" s="20">
        <v>19</v>
      </c>
      <c r="C32" s="39">
        <f t="shared" si="3"/>
        <v>12909.09090909091</v>
      </c>
      <c r="D32" s="22">
        <v>-74500</v>
      </c>
      <c r="E32" s="22">
        <f t="shared" si="4"/>
        <v>62000</v>
      </c>
      <c r="F32" s="23">
        <f t="shared" si="5"/>
        <v>18800</v>
      </c>
    </row>
    <row r="33" spans="2:15">
      <c r="B33" s="24">
        <v>20</v>
      </c>
      <c r="C33" s="40">
        <f t="shared" si="3"/>
        <v>5500</v>
      </c>
      <c r="D33" s="27">
        <v>-84500</v>
      </c>
      <c r="E33" s="27">
        <f t="shared" si="4"/>
        <v>65500</v>
      </c>
      <c r="F33" s="28">
        <f t="shared" si="5"/>
        <v>17500</v>
      </c>
    </row>
    <row r="34" spans="2:15">
      <c r="F34" s="41">
        <v>0.4</v>
      </c>
    </row>
    <row r="36" spans="2:15">
      <c r="B36" s="7" t="s">
        <v>21</v>
      </c>
      <c r="C36" s="8"/>
      <c r="D36" s="42"/>
      <c r="E36" s="43"/>
      <c r="F36" s="43"/>
      <c r="G36" s="74" t="s">
        <v>9</v>
      </c>
      <c r="H36" s="74"/>
      <c r="I36" s="43"/>
      <c r="J36" s="43"/>
      <c r="K36" s="43"/>
      <c r="L36" s="43"/>
      <c r="M36" s="43"/>
      <c r="N36" s="44"/>
    </row>
    <row r="37" spans="2:15">
      <c r="B37" s="75" t="s">
        <v>10</v>
      </c>
      <c r="C37" s="75" t="s">
        <v>11</v>
      </c>
      <c r="D37" s="77">
        <v>100</v>
      </c>
      <c r="E37" s="72">
        <v>110</v>
      </c>
      <c r="F37" s="72">
        <v>120</v>
      </c>
      <c r="G37" s="72">
        <v>130</v>
      </c>
      <c r="H37" s="72">
        <v>140</v>
      </c>
      <c r="I37" s="72">
        <v>150</v>
      </c>
      <c r="J37" s="72">
        <v>160</v>
      </c>
      <c r="K37" s="72">
        <v>170</v>
      </c>
      <c r="L37" s="72">
        <v>180</v>
      </c>
      <c r="M37" s="72">
        <v>190</v>
      </c>
      <c r="N37" s="70">
        <v>200</v>
      </c>
    </row>
    <row r="38" spans="2:15">
      <c r="B38" s="76"/>
      <c r="C38" s="76"/>
      <c r="D38" s="78"/>
      <c r="E38" s="73"/>
      <c r="F38" s="73"/>
      <c r="G38" s="73"/>
      <c r="H38" s="73"/>
      <c r="I38" s="73"/>
      <c r="J38" s="73"/>
      <c r="K38" s="73"/>
      <c r="L38" s="73"/>
      <c r="M38" s="73"/>
      <c r="N38" s="71"/>
    </row>
    <row r="39" spans="2:15">
      <c r="B39" s="45">
        <v>10</v>
      </c>
      <c r="C39" s="46">
        <v>100</v>
      </c>
      <c r="D39" s="17">
        <f t="shared" ref="D39:N39" si="6">MAX(D$10:D$20)-D10</f>
        <v>0</v>
      </c>
      <c r="E39" s="18">
        <f t="shared" si="6"/>
        <v>3500</v>
      </c>
      <c r="F39" s="18">
        <f t="shared" si="6"/>
        <v>7000</v>
      </c>
      <c r="G39" s="18">
        <f t="shared" si="6"/>
        <v>10500</v>
      </c>
      <c r="H39" s="18">
        <f t="shared" si="6"/>
        <v>14000</v>
      </c>
      <c r="I39" s="18">
        <f t="shared" si="6"/>
        <v>17500</v>
      </c>
      <c r="J39" s="18">
        <f t="shared" si="6"/>
        <v>21000</v>
      </c>
      <c r="K39" s="18">
        <f t="shared" si="6"/>
        <v>24500</v>
      </c>
      <c r="L39" s="18">
        <f t="shared" si="6"/>
        <v>28000</v>
      </c>
      <c r="M39" s="18">
        <f t="shared" si="6"/>
        <v>31500</v>
      </c>
      <c r="N39" s="19">
        <f t="shared" si="6"/>
        <v>35000</v>
      </c>
      <c r="O39" s="47">
        <f>MAX(D39:N39)</f>
        <v>35000</v>
      </c>
    </row>
    <row r="40" spans="2:15">
      <c r="B40" s="45">
        <v>11</v>
      </c>
      <c r="C40" s="46">
        <v>110</v>
      </c>
      <c r="D40" s="21">
        <f t="shared" ref="D40:N40" si="7">MAX(D$10:D$20)-D11</f>
        <v>8500</v>
      </c>
      <c r="E40" s="22">
        <f t="shared" si="7"/>
        <v>0</v>
      </c>
      <c r="F40" s="22">
        <f t="shared" si="7"/>
        <v>3500</v>
      </c>
      <c r="G40" s="22">
        <f t="shared" si="7"/>
        <v>7000</v>
      </c>
      <c r="H40" s="22">
        <f t="shared" si="7"/>
        <v>10500</v>
      </c>
      <c r="I40" s="22">
        <f t="shared" si="7"/>
        <v>14000</v>
      </c>
      <c r="J40" s="22">
        <f t="shared" si="7"/>
        <v>17500</v>
      </c>
      <c r="K40" s="22">
        <f t="shared" si="7"/>
        <v>21000</v>
      </c>
      <c r="L40" s="22">
        <f t="shared" si="7"/>
        <v>24500</v>
      </c>
      <c r="M40" s="22">
        <f t="shared" si="7"/>
        <v>28000</v>
      </c>
      <c r="N40" s="23">
        <f t="shared" si="7"/>
        <v>31500</v>
      </c>
      <c r="O40" s="48">
        <f t="shared" ref="O40:O49" si="8">MAX(D40:N40)</f>
        <v>31500</v>
      </c>
    </row>
    <row r="41" spans="2:15">
      <c r="B41" s="45">
        <v>12</v>
      </c>
      <c r="C41" s="46">
        <v>120</v>
      </c>
      <c r="D41" s="21">
        <f t="shared" ref="D41:N41" si="9">MAX(D$10:D$20)-D12</f>
        <v>17000</v>
      </c>
      <c r="E41" s="22">
        <f t="shared" si="9"/>
        <v>8500</v>
      </c>
      <c r="F41" s="22">
        <f t="shared" si="9"/>
        <v>0</v>
      </c>
      <c r="G41" s="22">
        <f t="shared" si="9"/>
        <v>3500</v>
      </c>
      <c r="H41" s="22">
        <f t="shared" si="9"/>
        <v>7000</v>
      </c>
      <c r="I41" s="22">
        <f t="shared" si="9"/>
        <v>10500</v>
      </c>
      <c r="J41" s="22">
        <f t="shared" si="9"/>
        <v>14000</v>
      </c>
      <c r="K41" s="22">
        <f t="shared" si="9"/>
        <v>17500</v>
      </c>
      <c r="L41" s="22">
        <f t="shared" si="9"/>
        <v>21000</v>
      </c>
      <c r="M41" s="22">
        <f t="shared" si="9"/>
        <v>24500</v>
      </c>
      <c r="N41" s="23">
        <f t="shared" si="9"/>
        <v>28000</v>
      </c>
      <c r="O41" s="48">
        <f t="shared" si="8"/>
        <v>28000</v>
      </c>
    </row>
    <row r="42" spans="2:15">
      <c r="B42" s="45">
        <v>13</v>
      </c>
      <c r="C42" s="46">
        <v>130</v>
      </c>
      <c r="D42" s="21">
        <f t="shared" ref="D42:N42" si="10">MAX(D$10:D$20)-D13</f>
        <v>25500</v>
      </c>
      <c r="E42" s="22">
        <f t="shared" si="10"/>
        <v>17000</v>
      </c>
      <c r="F42" s="22">
        <f t="shared" si="10"/>
        <v>8500</v>
      </c>
      <c r="G42" s="22">
        <f t="shared" si="10"/>
        <v>0</v>
      </c>
      <c r="H42" s="22">
        <f t="shared" si="10"/>
        <v>3500</v>
      </c>
      <c r="I42" s="22">
        <f t="shared" si="10"/>
        <v>7000</v>
      </c>
      <c r="J42" s="22">
        <f t="shared" si="10"/>
        <v>10500</v>
      </c>
      <c r="K42" s="22">
        <f t="shared" si="10"/>
        <v>14000</v>
      </c>
      <c r="L42" s="22">
        <f t="shared" si="10"/>
        <v>17500</v>
      </c>
      <c r="M42" s="22">
        <f t="shared" si="10"/>
        <v>21000</v>
      </c>
      <c r="N42" s="23">
        <f t="shared" si="10"/>
        <v>24500</v>
      </c>
      <c r="O42" s="48">
        <f t="shared" si="8"/>
        <v>25500</v>
      </c>
    </row>
    <row r="43" spans="2:15">
      <c r="B43" s="45">
        <v>14</v>
      </c>
      <c r="C43" s="46">
        <v>140</v>
      </c>
      <c r="D43" s="21">
        <f t="shared" ref="D43:N43" si="11">MAX(D$10:D$20)-D14</f>
        <v>34000</v>
      </c>
      <c r="E43" s="22">
        <f t="shared" si="11"/>
        <v>25500</v>
      </c>
      <c r="F43" s="22">
        <f t="shared" si="11"/>
        <v>17000</v>
      </c>
      <c r="G43" s="22">
        <f t="shared" si="11"/>
        <v>8500</v>
      </c>
      <c r="H43" s="22">
        <f t="shared" si="11"/>
        <v>0</v>
      </c>
      <c r="I43" s="22">
        <f t="shared" si="11"/>
        <v>3500</v>
      </c>
      <c r="J43" s="22">
        <f t="shared" si="11"/>
        <v>7000</v>
      </c>
      <c r="K43" s="22">
        <f t="shared" si="11"/>
        <v>10500</v>
      </c>
      <c r="L43" s="22">
        <f t="shared" si="11"/>
        <v>14000</v>
      </c>
      <c r="M43" s="22">
        <f t="shared" si="11"/>
        <v>17500</v>
      </c>
      <c r="N43" s="23">
        <f t="shared" si="11"/>
        <v>21000</v>
      </c>
      <c r="O43" s="48">
        <f t="shared" si="8"/>
        <v>34000</v>
      </c>
    </row>
    <row r="44" spans="2:15">
      <c r="B44" s="45">
        <v>15</v>
      </c>
      <c r="C44" s="46">
        <v>150</v>
      </c>
      <c r="D44" s="21">
        <f t="shared" ref="D44:N44" si="12">MAX(D$10:D$20)-D15</f>
        <v>42500</v>
      </c>
      <c r="E44" s="22">
        <f t="shared" si="12"/>
        <v>34000</v>
      </c>
      <c r="F44" s="22">
        <f t="shared" si="12"/>
        <v>25500</v>
      </c>
      <c r="G44" s="22">
        <f t="shared" si="12"/>
        <v>17000</v>
      </c>
      <c r="H44" s="22">
        <f t="shared" si="12"/>
        <v>8500</v>
      </c>
      <c r="I44" s="22">
        <f t="shared" si="12"/>
        <v>0</v>
      </c>
      <c r="J44" s="22">
        <f t="shared" si="12"/>
        <v>3500</v>
      </c>
      <c r="K44" s="22">
        <f t="shared" si="12"/>
        <v>7000</v>
      </c>
      <c r="L44" s="22">
        <f t="shared" si="12"/>
        <v>10500</v>
      </c>
      <c r="M44" s="22">
        <f t="shared" si="12"/>
        <v>14000</v>
      </c>
      <c r="N44" s="23">
        <f t="shared" si="12"/>
        <v>17500</v>
      </c>
      <c r="O44" s="48">
        <f t="shared" si="8"/>
        <v>42500</v>
      </c>
    </row>
    <row r="45" spans="2:15">
      <c r="B45" s="45">
        <v>16</v>
      </c>
      <c r="C45" s="46">
        <v>160</v>
      </c>
      <c r="D45" s="21">
        <f t="shared" ref="D45:N45" si="13">MAX(D$10:D$20)-D16</f>
        <v>51000</v>
      </c>
      <c r="E45" s="22">
        <f t="shared" si="13"/>
        <v>42500</v>
      </c>
      <c r="F45" s="22">
        <f t="shared" si="13"/>
        <v>34000</v>
      </c>
      <c r="G45" s="22">
        <f t="shared" si="13"/>
        <v>25500</v>
      </c>
      <c r="H45" s="22">
        <f t="shared" si="13"/>
        <v>17000</v>
      </c>
      <c r="I45" s="22">
        <f t="shared" si="13"/>
        <v>8500</v>
      </c>
      <c r="J45" s="22">
        <f t="shared" si="13"/>
        <v>0</v>
      </c>
      <c r="K45" s="22">
        <f t="shared" si="13"/>
        <v>3500</v>
      </c>
      <c r="L45" s="22">
        <f t="shared" si="13"/>
        <v>7000</v>
      </c>
      <c r="M45" s="22">
        <f t="shared" si="13"/>
        <v>10500</v>
      </c>
      <c r="N45" s="23">
        <f t="shared" si="13"/>
        <v>14000</v>
      </c>
      <c r="O45" s="48">
        <f t="shared" si="8"/>
        <v>51000</v>
      </c>
    </row>
    <row r="46" spans="2:15">
      <c r="B46" s="45">
        <v>17</v>
      </c>
      <c r="C46" s="46">
        <v>170</v>
      </c>
      <c r="D46" s="21">
        <f t="shared" ref="D46:N46" si="14">MAX(D$10:D$20)-D17</f>
        <v>59500</v>
      </c>
      <c r="E46" s="22">
        <f t="shared" si="14"/>
        <v>51000</v>
      </c>
      <c r="F46" s="22">
        <f t="shared" si="14"/>
        <v>42500</v>
      </c>
      <c r="G46" s="22">
        <f t="shared" si="14"/>
        <v>34000</v>
      </c>
      <c r="H46" s="22">
        <f t="shared" si="14"/>
        <v>25500</v>
      </c>
      <c r="I46" s="22">
        <f t="shared" si="14"/>
        <v>17000</v>
      </c>
      <c r="J46" s="22">
        <f t="shared" si="14"/>
        <v>8500</v>
      </c>
      <c r="K46" s="22">
        <f t="shared" si="14"/>
        <v>0</v>
      </c>
      <c r="L46" s="22">
        <f t="shared" si="14"/>
        <v>3500</v>
      </c>
      <c r="M46" s="22">
        <f t="shared" si="14"/>
        <v>7000</v>
      </c>
      <c r="N46" s="23">
        <f t="shared" si="14"/>
        <v>10500</v>
      </c>
      <c r="O46" s="48">
        <f t="shared" si="8"/>
        <v>59500</v>
      </c>
    </row>
    <row r="47" spans="2:15">
      <c r="B47" s="45">
        <v>18</v>
      </c>
      <c r="C47" s="46">
        <v>180</v>
      </c>
      <c r="D47" s="21">
        <f t="shared" ref="D47:N47" si="15">MAX(D$10:D$20)-D18</f>
        <v>68000</v>
      </c>
      <c r="E47" s="22">
        <f t="shared" si="15"/>
        <v>59500</v>
      </c>
      <c r="F47" s="22">
        <f t="shared" si="15"/>
        <v>51000</v>
      </c>
      <c r="G47" s="22">
        <f t="shared" si="15"/>
        <v>42500</v>
      </c>
      <c r="H47" s="22">
        <f t="shared" si="15"/>
        <v>34000</v>
      </c>
      <c r="I47" s="22">
        <f t="shared" si="15"/>
        <v>25500</v>
      </c>
      <c r="J47" s="22">
        <f t="shared" si="15"/>
        <v>17000</v>
      </c>
      <c r="K47" s="22">
        <f t="shared" si="15"/>
        <v>8500</v>
      </c>
      <c r="L47" s="22">
        <f t="shared" si="15"/>
        <v>0</v>
      </c>
      <c r="M47" s="22">
        <f t="shared" si="15"/>
        <v>3500</v>
      </c>
      <c r="N47" s="23">
        <f t="shared" si="15"/>
        <v>7000</v>
      </c>
      <c r="O47" s="48">
        <f t="shared" si="8"/>
        <v>68000</v>
      </c>
    </row>
    <row r="48" spans="2:15">
      <c r="B48" s="45">
        <v>19</v>
      </c>
      <c r="C48" s="46">
        <v>190</v>
      </c>
      <c r="D48" s="21">
        <f t="shared" ref="D48:N48" si="16">MAX(D$10:D$20)-D19</f>
        <v>76500</v>
      </c>
      <c r="E48" s="22">
        <f t="shared" si="16"/>
        <v>68000</v>
      </c>
      <c r="F48" s="22">
        <f t="shared" si="16"/>
        <v>59500</v>
      </c>
      <c r="G48" s="22">
        <f t="shared" si="16"/>
        <v>51000</v>
      </c>
      <c r="H48" s="22">
        <f t="shared" si="16"/>
        <v>42500</v>
      </c>
      <c r="I48" s="22">
        <f t="shared" si="16"/>
        <v>34000</v>
      </c>
      <c r="J48" s="22">
        <f t="shared" si="16"/>
        <v>25500</v>
      </c>
      <c r="K48" s="22">
        <f t="shared" si="16"/>
        <v>17000</v>
      </c>
      <c r="L48" s="22">
        <f t="shared" si="16"/>
        <v>8500</v>
      </c>
      <c r="M48" s="22">
        <f t="shared" si="16"/>
        <v>0</v>
      </c>
      <c r="N48" s="23">
        <f t="shared" si="16"/>
        <v>3500</v>
      </c>
      <c r="O48" s="48">
        <f t="shared" si="8"/>
        <v>76500</v>
      </c>
    </row>
    <row r="49" spans="1:15">
      <c r="B49" s="49">
        <v>20</v>
      </c>
      <c r="C49" s="50">
        <v>200</v>
      </c>
      <c r="D49" s="26">
        <f t="shared" ref="D49:N49" si="17">MAX(D$10:D$20)-D20</f>
        <v>85000</v>
      </c>
      <c r="E49" s="27">
        <f t="shared" si="17"/>
        <v>76500</v>
      </c>
      <c r="F49" s="27">
        <f t="shared" si="17"/>
        <v>68000</v>
      </c>
      <c r="G49" s="27">
        <f t="shared" si="17"/>
        <v>59500</v>
      </c>
      <c r="H49" s="27">
        <f t="shared" si="17"/>
        <v>51000</v>
      </c>
      <c r="I49" s="27">
        <f t="shared" si="17"/>
        <v>42500</v>
      </c>
      <c r="J49" s="27">
        <f t="shared" si="17"/>
        <v>34000</v>
      </c>
      <c r="K49" s="27">
        <f t="shared" si="17"/>
        <v>25500</v>
      </c>
      <c r="L49" s="27">
        <f t="shared" si="17"/>
        <v>17000</v>
      </c>
      <c r="M49" s="27">
        <f t="shared" si="17"/>
        <v>8500</v>
      </c>
      <c r="N49" s="28">
        <f t="shared" si="17"/>
        <v>0</v>
      </c>
      <c r="O49" s="51">
        <f t="shared" si="8"/>
        <v>85000</v>
      </c>
    </row>
    <row r="50" spans="1:15" ht="16" thickBot="1"/>
    <row r="51" spans="1:15" ht="159" customHeight="1" thickBot="1">
      <c r="A51" s="67" t="s">
        <v>22</v>
      </c>
      <c r="B51" s="68"/>
      <c r="C51" s="68"/>
      <c r="D51" s="68"/>
      <c r="E51" s="68"/>
      <c r="F51" s="68"/>
      <c r="G51" s="68"/>
      <c r="H51" s="68"/>
      <c r="I51" s="68"/>
      <c r="J51" s="69"/>
    </row>
  </sheetData>
  <mergeCells count="16">
    <mergeCell ref="A51:J51"/>
    <mergeCell ref="N37:N38"/>
    <mergeCell ref="J37:J38"/>
    <mergeCell ref="I37:I38"/>
    <mergeCell ref="A1:J1"/>
    <mergeCell ref="G36:H36"/>
    <mergeCell ref="B37:B38"/>
    <mergeCell ref="C37:C38"/>
    <mergeCell ref="K37:K38"/>
    <mergeCell ref="L37:L38"/>
    <mergeCell ref="M37:M38"/>
    <mergeCell ref="H37:H38"/>
    <mergeCell ref="G37:G38"/>
    <mergeCell ref="F37:F38"/>
    <mergeCell ref="E37:E38"/>
    <mergeCell ref="D37:D38"/>
  </mergeCells>
  <conditionalFormatting sqref="D23:D33">
    <cfRule type="top10" dxfId="4" priority="5" rank="1"/>
  </conditionalFormatting>
  <conditionalFormatting sqref="C23:C33">
    <cfRule type="top10" dxfId="3" priority="4" rank="1"/>
  </conditionalFormatting>
  <conditionalFormatting sqref="E23:E33">
    <cfRule type="top10" dxfId="2" priority="3" rank="1"/>
  </conditionalFormatting>
  <conditionalFormatting sqref="F23:F33">
    <cfRule type="top10" dxfId="1" priority="2" rank="1"/>
  </conditionalFormatting>
  <conditionalFormatting sqref="O39:O49">
    <cfRule type="top10" dxfId="0" priority="1" bottom="1" rank="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vt:i4>
      </vt:variant>
    </vt:vector>
  </HeadingPairs>
  <TitlesOfParts>
    <vt:vector size="3" baseType="lpstr">
      <vt:lpstr>Отчет об устойчивости 2</vt:lpstr>
      <vt:lpstr>Рекламный Бюджет</vt:lpstr>
      <vt:lpstr>Курсы</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boris</dc:creator>
  <cp:lastModifiedBy>boris</cp:lastModifiedBy>
  <dcterms:created xsi:type="dcterms:W3CDTF">2014-01-21T16:27:51Z</dcterms:created>
  <dcterms:modified xsi:type="dcterms:W3CDTF">2014-01-26T06:47:07Z</dcterms:modified>
</cp:coreProperties>
</file>