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sin\Documents\Privateer\TextData\"/>
    </mc:Choice>
  </mc:AlternateContent>
  <bookViews>
    <workbookView xWindow="0" yWindow="0" windowWidth="20490" windowHeight="7755"/>
  </bookViews>
  <sheets>
    <sheet name="Warheads" sheetId="1" r:id="rId1"/>
  </sheets>
  <calcPr calcId="152511"/>
</workbook>
</file>

<file path=xl/calcChain.xml><?xml version="1.0" encoding="utf-8"?>
<calcChain xmlns="http://schemas.openxmlformats.org/spreadsheetml/2006/main">
  <c r="M30" i="1" l="1"/>
  <c r="M26" i="1"/>
  <c r="M22" i="1"/>
  <c r="M12" i="1"/>
  <c r="M8" i="1"/>
  <c r="M4" i="1"/>
  <c r="M40" i="1" l="1"/>
  <c r="M44" i="1"/>
  <c r="M48" i="1"/>
  <c r="G60" i="1"/>
  <c r="G61" i="1"/>
  <c r="G62" i="1"/>
  <c r="Q2" i="1" l="1"/>
  <c r="F20" i="1" s="1"/>
  <c r="Q20" i="1" s="1"/>
  <c r="R2" i="1"/>
  <c r="S2" i="1"/>
  <c r="T2" i="1"/>
  <c r="Q3" i="1"/>
  <c r="F21" i="1" s="1"/>
  <c r="Q21" i="1" s="1"/>
  <c r="R3" i="1"/>
  <c r="S3" i="1"/>
  <c r="T3" i="1"/>
  <c r="Q4" i="1"/>
  <c r="F22" i="1" s="1"/>
  <c r="Q22" i="1" s="1"/>
  <c r="R4" i="1"/>
  <c r="S4" i="1"/>
  <c r="T4" i="1"/>
  <c r="Q6" i="1"/>
  <c r="R6" i="1"/>
  <c r="S6" i="1"/>
  <c r="T6" i="1"/>
  <c r="Q7" i="1"/>
  <c r="R7" i="1"/>
  <c r="S7" i="1"/>
  <c r="T7" i="1"/>
  <c r="Q8" i="1"/>
  <c r="R8" i="1"/>
  <c r="S8" i="1"/>
  <c r="T8" i="1"/>
  <c r="Q10" i="1"/>
  <c r="R10" i="1"/>
  <c r="H28" i="1" s="1"/>
  <c r="R28" i="1" s="1"/>
  <c r="S10" i="1"/>
  <c r="I28" i="1" s="1"/>
  <c r="S28" i="1" s="1"/>
  <c r="T10" i="1"/>
  <c r="Q11" i="1"/>
  <c r="R11" i="1"/>
  <c r="H29" i="1" s="1"/>
  <c r="R29" i="1" s="1"/>
  <c r="S11" i="1"/>
  <c r="I29" i="1" s="1"/>
  <c r="S29" i="1" s="1"/>
  <c r="T11" i="1"/>
  <c r="Q12" i="1"/>
  <c r="R12" i="1"/>
  <c r="H30" i="1" s="1"/>
  <c r="R30" i="1" s="1"/>
  <c r="S12" i="1"/>
  <c r="I30" i="1" s="1"/>
  <c r="S30" i="1" s="1"/>
  <c r="T12" i="1"/>
  <c r="H47" i="1" l="1"/>
  <c r="H62" i="1"/>
  <c r="H60" i="1"/>
  <c r="Q39" i="1"/>
  <c r="F39" i="1"/>
  <c r="F40" i="1"/>
  <c r="Q40" i="1" s="1"/>
  <c r="Q38" i="1"/>
  <c r="F61" i="1" s="1"/>
  <c r="F56" i="1"/>
  <c r="F38" i="1"/>
  <c r="I48" i="1"/>
  <c r="S48" i="1" s="1"/>
  <c r="I60" i="1"/>
  <c r="I62" i="1"/>
  <c r="I47" i="1"/>
  <c r="I46" i="1"/>
  <c r="S46" i="1" s="1"/>
  <c r="I25" i="1"/>
  <c r="S25" i="1" s="1"/>
  <c r="I21" i="1"/>
  <c r="S21" i="1" s="1"/>
  <c r="H48" i="1"/>
  <c r="R48" i="1" s="1"/>
  <c r="R26" i="1"/>
  <c r="H26" i="1"/>
  <c r="H25" i="1"/>
  <c r="R25" i="1" s="1"/>
  <c r="H24" i="1"/>
  <c r="R24" i="1" s="1"/>
  <c r="H22" i="1"/>
  <c r="R22" i="1" s="1"/>
  <c r="H21" i="1"/>
  <c r="R21" i="1" s="1"/>
  <c r="H20" i="1"/>
  <c r="R20" i="1" s="1"/>
  <c r="I24" i="1"/>
  <c r="S24" i="1" s="1"/>
  <c r="I20" i="1"/>
  <c r="S20" i="1" s="1"/>
  <c r="Q30" i="1"/>
  <c r="F30" i="1"/>
  <c r="F28" i="1"/>
  <c r="Q28" i="1" s="1"/>
  <c r="F24" i="1"/>
  <c r="Q24" i="1" s="1"/>
  <c r="I26" i="1"/>
  <c r="S26" i="1" s="1"/>
  <c r="I22" i="1"/>
  <c r="S22" i="1" s="1"/>
  <c r="H46" i="1"/>
  <c r="R46" i="1" s="1"/>
  <c r="F29" i="1"/>
  <c r="Q29" i="1" s="1"/>
  <c r="F26" i="1"/>
  <c r="Q26" i="1" s="1"/>
  <c r="Q25" i="1"/>
  <c r="F25" i="1"/>
  <c r="J30" i="1"/>
  <c r="T30" i="1" s="1"/>
  <c r="J29" i="1"/>
  <c r="T29" i="1" s="1"/>
  <c r="J28" i="1"/>
  <c r="T28" i="1" s="1"/>
  <c r="J26" i="1"/>
  <c r="T26" i="1" s="1"/>
  <c r="J25" i="1"/>
  <c r="T25" i="1" s="1"/>
  <c r="T24" i="1"/>
  <c r="J24" i="1"/>
  <c r="J22" i="1"/>
  <c r="T22" i="1" s="1"/>
  <c r="J21" i="1"/>
  <c r="T21" i="1" s="1"/>
  <c r="J20" i="1"/>
  <c r="T20" i="1" s="1"/>
  <c r="S47" i="1"/>
  <c r="I61" i="1" s="1"/>
  <c r="R47" i="1"/>
  <c r="H61" i="1" s="1"/>
  <c r="J43" i="1" l="1"/>
  <c r="T43" i="1" s="1"/>
  <c r="F44" i="1"/>
  <c r="Q44" i="1" s="1"/>
  <c r="I38" i="1"/>
  <c r="S38" i="1" s="1"/>
  <c r="I56" i="1"/>
  <c r="I43" i="1"/>
  <c r="S43" i="1" s="1"/>
  <c r="H56" i="1"/>
  <c r="H38" i="1"/>
  <c r="R38" i="1" s="1"/>
  <c r="J40" i="1"/>
  <c r="T40" i="1" s="1"/>
  <c r="J56" i="1"/>
  <c r="J38" i="1"/>
  <c r="T38" i="1" s="1"/>
  <c r="J48" i="1"/>
  <c r="T48" i="1" s="1"/>
  <c r="F46" i="1"/>
  <c r="Q46" i="1" s="1"/>
  <c r="F60" i="1"/>
  <c r="F62" i="1"/>
  <c r="H43" i="1"/>
  <c r="R43" i="1" s="1"/>
  <c r="J46" i="1"/>
  <c r="T46" i="1" s="1"/>
  <c r="I44" i="1"/>
  <c r="S44" i="1" s="1"/>
  <c r="H40" i="1"/>
  <c r="R40" i="1" s="1"/>
  <c r="J42" i="1"/>
  <c r="T42" i="1" s="1"/>
  <c r="F43" i="1"/>
  <c r="Q43" i="1" s="1"/>
  <c r="F48" i="1"/>
  <c r="Q48" i="1" s="1"/>
  <c r="H39" i="1"/>
  <c r="R39" i="1" s="1"/>
  <c r="H44" i="1"/>
  <c r="R44" i="1" s="1"/>
  <c r="J39" i="1"/>
  <c r="T39" i="1" s="1"/>
  <c r="J60" i="1"/>
  <c r="J47" i="1"/>
  <c r="T47" i="1" s="1"/>
  <c r="J61" i="1" s="1"/>
  <c r="J62" i="1"/>
  <c r="I40" i="1"/>
  <c r="S40" i="1" s="1"/>
  <c r="H42" i="1"/>
  <c r="R42" i="1" s="1"/>
  <c r="J44" i="1"/>
  <c r="T44" i="1" s="1"/>
  <c r="F47" i="1"/>
  <c r="Q47" i="1" s="1"/>
  <c r="F42" i="1"/>
  <c r="Q42" i="1" s="1"/>
  <c r="I42" i="1"/>
  <c r="S42" i="1" s="1"/>
  <c r="I39" i="1"/>
  <c r="S39" i="1" s="1"/>
</calcChain>
</file>

<file path=xl/sharedStrings.xml><?xml version="1.0" encoding="utf-8"?>
<sst xmlns="http://schemas.openxmlformats.org/spreadsheetml/2006/main" count="215" uniqueCount="40">
  <si>
    <t>#</t>
  </si>
  <si>
    <t>Size</t>
  </si>
  <si>
    <t>Weapon</t>
  </si>
  <si>
    <t>Ammo</t>
  </si>
  <si>
    <t>SD</t>
  </si>
  <si>
    <t>AP</t>
  </si>
  <si>
    <t>AD</t>
  </si>
  <si>
    <t>CD</t>
  </si>
  <si>
    <t>HD</t>
  </si>
  <si>
    <t>HT</t>
  </si>
  <si>
    <t>Light</t>
  </si>
  <si>
    <t>Autocannon</t>
  </si>
  <si>
    <t>KineticPenetrator</t>
  </si>
  <si>
    <t xml:space="preserve">ShapedCharge     </t>
  </si>
  <si>
    <t xml:space="preserve">ShrapnelRound    </t>
  </si>
  <si>
    <t>HVGun</t>
  </si>
  <si>
    <t>Howitzer</t>
  </si>
  <si>
    <t xml:space="preserve">Lance       </t>
  </si>
  <si>
    <t xml:space="preserve">Laser       </t>
  </si>
  <si>
    <t>PlasmaCannon</t>
  </si>
  <si>
    <t>Medium</t>
  </si>
  <si>
    <t>Heavy</t>
  </si>
  <si>
    <t>DPS (Shield)</t>
  </si>
  <si>
    <t>DPS (Armour)</t>
  </si>
  <si>
    <t>DPS (Comp)</t>
  </si>
  <si>
    <t>DPS (Hull)</t>
  </si>
  <si>
    <t>Interval</t>
  </si>
  <si>
    <t>Weapon effect size</t>
  </si>
  <si>
    <t>Projectile Size</t>
  </si>
  <si>
    <t>Tracking</t>
  </si>
  <si>
    <t>Range</t>
  </si>
  <si>
    <t>Systems hit</t>
  </si>
  <si>
    <t>Spread Size</t>
  </si>
  <si>
    <t>Torpedo Type</t>
  </si>
  <si>
    <t>LongRange</t>
  </si>
  <si>
    <t>Blast Radius</t>
  </si>
  <si>
    <t>StrikeCraft</t>
  </si>
  <si>
    <t>FighterCannon</t>
  </si>
  <si>
    <t>FighterAutoannon</t>
  </si>
  <si>
    <t>Vs. strike craft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</si>
</sst>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tabSelected="1" topLeftCell="A25" workbookViewId="0">
      <selection activeCell="N22" sqref="N22"/>
    </sheetView>
  </sheetViews>
  <sheetFormatPr defaultRowHeight="15" x14ac:dyDescent="0.25"/>
  <cols>
    <col min="2" max="2" width="13.28515625" bestFit="1" customWidth="1"/>
    <col min="3" max="3" width="17.42578125" bestFit="1" customWidth="1"/>
    <col min="4" max="4" width="7.85546875" bestFit="1" customWidth="1"/>
    <col min="11" max="11" width="11.140625" bestFit="1" customWidth="1"/>
    <col min="12" max="13" width="18.28515625" bestFit="1" customWidth="1"/>
    <col min="14" max="14" width="13.7109375" bestFit="1" customWidth="1"/>
    <col min="15" max="15" width="18.28515625" customWidth="1"/>
    <col min="16" max="16" width="13.7109375" bestFit="1" customWidth="1"/>
    <col min="17" max="17" width="11.85546875" bestFit="1" customWidth="1"/>
    <col min="18" max="18" width="13.140625" bestFit="1" customWidth="1"/>
    <col min="19" max="19" width="11.42578125" bestFit="1" customWidth="1"/>
    <col min="20" max="20" width="9.855468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26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31</v>
      </c>
      <c r="M1" t="s">
        <v>35</v>
      </c>
      <c r="N1" t="s">
        <v>39</v>
      </c>
      <c r="O1" t="s">
        <v>27</v>
      </c>
      <c r="Q1" t="s">
        <v>22</v>
      </c>
      <c r="R1" t="s">
        <v>23</v>
      </c>
      <c r="S1" t="s">
        <v>24</v>
      </c>
      <c r="T1" t="s">
        <v>25</v>
      </c>
    </row>
    <row r="2" spans="1:20" x14ac:dyDescent="0.25">
      <c r="A2">
        <v>3</v>
      </c>
      <c r="B2" t="s">
        <v>10</v>
      </c>
      <c r="C2" t="s">
        <v>11</v>
      </c>
      <c r="D2">
        <v>0.5</v>
      </c>
      <c r="E2" t="s">
        <v>12</v>
      </c>
      <c r="F2">
        <v>10</v>
      </c>
      <c r="G2">
        <v>90</v>
      </c>
      <c r="H2">
        <v>3</v>
      </c>
      <c r="I2">
        <v>8</v>
      </c>
      <c r="J2">
        <v>2</v>
      </c>
      <c r="K2">
        <v>0</v>
      </c>
      <c r="L2">
        <v>1</v>
      </c>
      <c r="M2">
        <v>0</v>
      </c>
      <c r="N2">
        <v>0.6</v>
      </c>
      <c r="O2">
        <v>0.2</v>
      </c>
      <c r="Q2">
        <f>F2/D2</f>
        <v>20</v>
      </c>
      <c r="R2">
        <f>H2/D2</f>
        <v>6</v>
      </c>
      <c r="S2">
        <f>I2/D2</f>
        <v>16</v>
      </c>
      <c r="T2">
        <f>J2/D2</f>
        <v>4</v>
      </c>
    </row>
    <row r="3" spans="1:20" x14ac:dyDescent="0.25">
      <c r="A3">
        <v>3</v>
      </c>
      <c r="B3" t="s">
        <v>10</v>
      </c>
      <c r="C3" t="s">
        <v>11</v>
      </c>
      <c r="D3">
        <v>0.5</v>
      </c>
      <c r="E3" t="s">
        <v>13</v>
      </c>
      <c r="F3">
        <v>15</v>
      </c>
      <c r="G3">
        <v>70</v>
      </c>
      <c r="H3">
        <v>5</v>
      </c>
      <c r="I3">
        <v>7</v>
      </c>
      <c r="J3">
        <v>4</v>
      </c>
      <c r="K3">
        <v>0</v>
      </c>
      <c r="L3">
        <v>1</v>
      </c>
      <c r="M3">
        <v>0</v>
      </c>
      <c r="N3">
        <v>0.6</v>
      </c>
      <c r="O3">
        <v>0.2</v>
      </c>
      <c r="Q3">
        <f>F3/D3</f>
        <v>30</v>
      </c>
      <c r="R3">
        <f>H3/D3</f>
        <v>10</v>
      </c>
      <c r="S3">
        <f>I3/D3</f>
        <v>14</v>
      </c>
      <c r="T3">
        <f>J3/D3</f>
        <v>8</v>
      </c>
    </row>
    <row r="4" spans="1:20" x14ac:dyDescent="0.25">
      <c r="A4">
        <v>3</v>
      </c>
      <c r="B4" t="s">
        <v>10</v>
      </c>
      <c r="C4" t="s">
        <v>11</v>
      </c>
      <c r="D4">
        <v>0.5</v>
      </c>
      <c r="E4" t="s">
        <v>14</v>
      </c>
      <c r="F4">
        <v>20</v>
      </c>
      <c r="G4">
        <v>0</v>
      </c>
      <c r="H4">
        <v>3</v>
      </c>
      <c r="I4">
        <v>8</v>
      </c>
      <c r="J4">
        <v>1</v>
      </c>
      <c r="K4">
        <v>0</v>
      </c>
      <c r="L4">
        <v>1</v>
      </c>
      <c r="M4">
        <f>O4/0.3*0.5</f>
        <v>0.5</v>
      </c>
      <c r="N4">
        <v>0.6</v>
      </c>
      <c r="O4">
        <v>0.3</v>
      </c>
      <c r="Q4">
        <f>F4/D4</f>
        <v>40</v>
      </c>
      <c r="R4">
        <f>H4/D4</f>
        <v>6</v>
      </c>
      <c r="S4">
        <f>I4/D4</f>
        <v>16</v>
      </c>
      <c r="T4">
        <f>J4/D4</f>
        <v>2</v>
      </c>
    </row>
    <row r="6" spans="1:20" x14ac:dyDescent="0.25">
      <c r="A6">
        <v>3</v>
      </c>
      <c r="B6" t="s">
        <v>10</v>
      </c>
      <c r="C6" t="s">
        <v>15</v>
      </c>
      <c r="D6">
        <v>2</v>
      </c>
      <c r="E6" t="s">
        <v>12</v>
      </c>
      <c r="F6">
        <v>60</v>
      </c>
      <c r="G6">
        <v>250</v>
      </c>
      <c r="H6">
        <v>8</v>
      </c>
      <c r="I6">
        <v>40</v>
      </c>
      <c r="J6">
        <v>8</v>
      </c>
      <c r="K6">
        <v>0</v>
      </c>
      <c r="L6">
        <v>1</v>
      </c>
      <c r="M6">
        <v>0</v>
      </c>
      <c r="N6">
        <v>0.55000000000000004</v>
      </c>
      <c r="O6">
        <v>0.3</v>
      </c>
      <c r="Q6">
        <f>F6/D6</f>
        <v>30</v>
      </c>
      <c r="R6">
        <f>H6/D6</f>
        <v>4</v>
      </c>
      <c r="S6">
        <f>I6/D6</f>
        <v>20</v>
      </c>
      <c r="T6">
        <f>J6/D6</f>
        <v>4</v>
      </c>
    </row>
    <row r="7" spans="1:20" x14ac:dyDescent="0.25">
      <c r="A7">
        <v>3</v>
      </c>
      <c r="B7" t="s">
        <v>10</v>
      </c>
      <c r="C7" t="s">
        <v>15</v>
      </c>
      <c r="D7">
        <v>2</v>
      </c>
      <c r="E7" t="s">
        <v>13</v>
      </c>
      <c r="F7">
        <v>80</v>
      </c>
      <c r="G7">
        <v>145</v>
      </c>
      <c r="H7">
        <v>12</v>
      </c>
      <c r="I7">
        <v>28</v>
      </c>
      <c r="J7">
        <v>16</v>
      </c>
      <c r="K7">
        <v>0</v>
      </c>
      <c r="L7">
        <v>1</v>
      </c>
      <c r="M7">
        <v>0</v>
      </c>
      <c r="N7">
        <v>0.55000000000000004</v>
      </c>
      <c r="O7">
        <v>0.3</v>
      </c>
      <c r="Q7">
        <f>F7/D7</f>
        <v>40</v>
      </c>
      <c r="R7">
        <f>H7/D7</f>
        <v>6</v>
      </c>
      <c r="S7">
        <f>I7/D7</f>
        <v>14</v>
      </c>
      <c r="T7">
        <f>J7/D7</f>
        <v>8</v>
      </c>
    </row>
    <row r="8" spans="1:20" x14ac:dyDescent="0.25">
      <c r="A8">
        <v>3</v>
      </c>
      <c r="B8" t="s">
        <v>10</v>
      </c>
      <c r="C8" t="s">
        <v>15</v>
      </c>
      <c r="D8">
        <v>2</v>
      </c>
      <c r="E8" t="s">
        <v>14</v>
      </c>
      <c r="F8">
        <v>90</v>
      </c>
      <c r="G8">
        <v>35</v>
      </c>
      <c r="H8">
        <v>6</v>
      </c>
      <c r="I8">
        <v>30</v>
      </c>
      <c r="J8">
        <v>6</v>
      </c>
      <c r="K8">
        <v>0</v>
      </c>
      <c r="L8">
        <v>1</v>
      </c>
      <c r="M8">
        <f>O8/0.3*0.5</f>
        <v>0.58333333333333337</v>
      </c>
      <c r="N8">
        <v>0.7</v>
      </c>
      <c r="O8">
        <v>0.35</v>
      </c>
      <c r="Q8">
        <f>F8/D8</f>
        <v>45</v>
      </c>
      <c r="R8">
        <f>H8/D8</f>
        <v>3</v>
      </c>
      <c r="S8">
        <f>I8/D8</f>
        <v>15</v>
      </c>
      <c r="T8">
        <f>J8/D8</f>
        <v>3</v>
      </c>
    </row>
    <row r="10" spans="1:20" x14ac:dyDescent="0.25">
      <c r="A10">
        <v>3</v>
      </c>
      <c r="B10" t="s">
        <v>10</v>
      </c>
      <c r="C10" t="s">
        <v>16</v>
      </c>
      <c r="D10">
        <v>2</v>
      </c>
      <c r="E10" t="s">
        <v>12</v>
      </c>
      <c r="F10">
        <v>50</v>
      </c>
      <c r="G10">
        <v>180</v>
      </c>
      <c r="H10">
        <v>6</v>
      </c>
      <c r="I10">
        <v>36</v>
      </c>
      <c r="J10">
        <v>6</v>
      </c>
      <c r="K10">
        <v>0</v>
      </c>
      <c r="L10">
        <v>1</v>
      </c>
      <c r="M10">
        <v>0</v>
      </c>
      <c r="N10">
        <v>0.55000000000000004</v>
      </c>
      <c r="O10">
        <v>0.3</v>
      </c>
      <c r="Q10">
        <f>F10/D10</f>
        <v>25</v>
      </c>
      <c r="R10">
        <f>H10/D10</f>
        <v>3</v>
      </c>
      <c r="S10">
        <f>I10/D10</f>
        <v>18</v>
      </c>
      <c r="T10">
        <f>J10/D10</f>
        <v>3</v>
      </c>
    </row>
    <row r="11" spans="1:20" x14ac:dyDescent="0.25">
      <c r="A11">
        <v>3</v>
      </c>
      <c r="B11" t="s">
        <v>10</v>
      </c>
      <c r="C11" t="s">
        <v>16</v>
      </c>
      <c r="D11">
        <v>2</v>
      </c>
      <c r="E11" t="s">
        <v>13</v>
      </c>
      <c r="F11">
        <v>100</v>
      </c>
      <c r="G11">
        <v>175</v>
      </c>
      <c r="H11">
        <v>16</v>
      </c>
      <c r="I11">
        <v>34</v>
      </c>
      <c r="J11">
        <v>24</v>
      </c>
      <c r="K11">
        <v>0</v>
      </c>
      <c r="L11">
        <v>1</v>
      </c>
      <c r="M11">
        <v>0</v>
      </c>
      <c r="N11">
        <v>0.55000000000000004</v>
      </c>
      <c r="O11">
        <v>0.35</v>
      </c>
      <c r="Q11">
        <f>F11/D11</f>
        <v>50</v>
      </c>
      <c r="R11">
        <f>H11/D11</f>
        <v>8</v>
      </c>
      <c r="S11">
        <f>I11/D11</f>
        <v>17</v>
      </c>
      <c r="T11">
        <f>J11/D11</f>
        <v>12</v>
      </c>
    </row>
    <row r="12" spans="1:20" x14ac:dyDescent="0.25">
      <c r="A12">
        <v>3</v>
      </c>
      <c r="B12" t="s">
        <v>10</v>
      </c>
      <c r="C12" t="s">
        <v>16</v>
      </c>
      <c r="D12">
        <v>2</v>
      </c>
      <c r="E12" t="s">
        <v>14</v>
      </c>
      <c r="F12">
        <v>120</v>
      </c>
      <c r="G12">
        <v>45</v>
      </c>
      <c r="H12">
        <v>6</v>
      </c>
      <c r="I12">
        <v>35</v>
      </c>
      <c r="J12">
        <v>6</v>
      </c>
      <c r="K12">
        <v>0</v>
      </c>
      <c r="L12">
        <v>1</v>
      </c>
      <c r="M12">
        <f>O12/0.3*0.5</f>
        <v>0.58333333333333337</v>
      </c>
      <c r="N12">
        <v>0.7</v>
      </c>
      <c r="O12">
        <v>0.35</v>
      </c>
      <c r="Q12">
        <f>F12/D12</f>
        <v>60</v>
      </c>
      <c r="R12">
        <f>H12/D12</f>
        <v>3</v>
      </c>
      <c r="S12">
        <f>I12/D12</f>
        <v>17.5</v>
      </c>
      <c r="T12">
        <f>J12/D12</f>
        <v>3</v>
      </c>
    </row>
    <row r="14" spans="1:20" x14ac:dyDescent="0.25">
      <c r="A14" t="s">
        <v>0</v>
      </c>
      <c r="B14" t="s">
        <v>1</v>
      </c>
      <c r="C14" t="s">
        <v>2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31</v>
      </c>
      <c r="L14" t="s">
        <v>27</v>
      </c>
    </row>
    <row r="15" spans="1:20" x14ac:dyDescent="0.25">
      <c r="A15">
        <v>2</v>
      </c>
      <c r="B15" t="s">
        <v>10</v>
      </c>
      <c r="C15" t="s">
        <v>17</v>
      </c>
      <c r="E15">
        <v>45</v>
      </c>
      <c r="F15">
        <v>225</v>
      </c>
      <c r="G15">
        <v>10</v>
      </c>
      <c r="H15">
        <v>32</v>
      </c>
      <c r="I15">
        <v>8</v>
      </c>
      <c r="J15">
        <v>8</v>
      </c>
      <c r="K15">
        <v>1</v>
      </c>
      <c r="L15">
        <v>0</v>
      </c>
    </row>
    <row r="16" spans="1:20" x14ac:dyDescent="0.25">
      <c r="A16">
        <v>2</v>
      </c>
      <c r="B16" t="s">
        <v>10</v>
      </c>
      <c r="C16" t="s">
        <v>18</v>
      </c>
      <c r="E16">
        <v>100</v>
      </c>
      <c r="F16">
        <v>125</v>
      </c>
      <c r="G16">
        <v>5</v>
      </c>
      <c r="H16">
        <v>30</v>
      </c>
      <c r="I16">
        <v>7</v>
      </c>
      <c r="J16">
        <v>10</v>
      </c>
      <c r="K16">
        <v>1</v>
      </c>
      <c r="L16">
        <v>0</v>
      </c>
    </row>
    <row r="17" spans="1:20" x14ac:dyDescent="0.25">
      <c r="A17">
        <v>2</v>
      </c>
      <c r="B17" t="s">
        <v>10</v>
      </c>
      <c r="C17" t="s">
        <v>19</v>
      </c>
      <c r="E17">
        <v>75</v>
      </c>
      <c r="F17">
        <v>110</v>
      </c>
      <c r="G17">
        <v>7</v>
      </c>
      <c r="H17">
        <v>31</v>
      </c>
      <c r="I17">
        <v>7</v>
      </c>
      <c r="J17">
        <v>12</v>
      </c>
      <c r="K17">
        <v>1</v>
      </c>
      <c r="L17">
        <v>0.1</v>
      </c>
    </row>
    <row r="19" spans="1:20" x14ac:dyDescent="0.25">
      <c r="A19" t="s">
        <v>0</v>
      </c>
      <c r="B19" t="s">
        <v>1</v>
      </c>
      <c r="C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31</v>
      </c>
      <c r="M19" t="s">
        <v>35</v>
      </c>
      <c r="N19" t="s">
        <v>39</v>
      </c>
      <c r="O19" t="s">
        <v>27</v>
      </c>
    </row>
    <row r="20" spans="1:20" x14ac:dyDescent="0.25">
      <c r="A20">
        <v>3</v>
      </c>
      <c r="B20" t="s">
        <v>20</v>
      </c>
      <c r="C20" t="s">
        <v>11</v>
      </c>
      <c r="D20">
        <v>0.75</v>
      </c>
      <c r="E20" t="s">
        <v>12</v>
      </c>
      <c r="F20">
        <f>2*Q2*D20</f>
        <v>30</v>
      </c>
      <c r="G20">
        <v>155</v>
      </c>
      <c r="H20">
        <f>2*R2*D20</f>
        <v>9</v>
      </c>
      <c r="I20">
        <f>2*S2*D20</f>
        <v>24</v>
      </c>
      <c r="J20">
        <f>2*T2*D20</f>
        <v>6</v>
      </c>
      <c r="K20">
        <v>0</v>
      </c>
      <c r="L20">
        <v>1</v>
      </c>
      <c r="M20">
        <v>0</v>
      </c>
      <c r="N20">
        <v>0.35</v>
      </c>
      <c r="O20">
        <v>0.3</v>
      </c>
      <c r="Q20">
        <f>F20/D20</f>
        <v>40</v>
      </c>
      <c r="R20">
        <f>H20/D20</f>
        <v>12</v>
      </c>
      <c r="S20">
        <f>I20/D20</f>
        <v>32</v>
      </c>
      <c r="T20">
        <f>J20/D20</f>
        <v>8</v>
      </c>
    </row>
    <row r="21" spans="1:20" x14ac:dyDescent="0.25">
      <c r="A21">
        <v>3</v>
      </c>
      <c r="B21" t="s">
        <v>20</v>
      </c>
      <c r="C21" t="s">
        <v>11</v>
      </c>
      <c r="D21">
        <v>0.75</v>
      </c>
      <c r="E21" t="s">
        <v>13</v>
      </c>
      <c r="F21">
        <f>2*Q3*D21</f>
        <v>45</v>
      </c>
      <c r="G21">
        <v>140</v>
      </c>
      <c r="H21">
        <f>2*R3*D21</f>
        <v>15</v>
      </c>
      <c r="I21">
        <f>2*S3*D21</f>
        <v>21</v>
      </c>
      <c r="J21">
        <f>2*T3*D21</f>
        <v>12</v>
      </c>
      <c r="K21">
        <v>0</v>
      </c>
      <c r="L21">
        <v>1</v>
      </c>
      <c r="M21">
        <v>0</v>
      </c>
      <c r="N21">
        <v>0.35</v>
      </c>
      <c r="O21">
        <v>0.3</v>
      </c>
      <c r="Q21">
        <f>F21/D21</f>
        <v>60</v>
      </c>
      <c r="R21">
        <f>H21/D21</f>
        <v>20</v>
      </c>
      <c r="S21">
        <f>I21/D21</f>
        <v>28</v>
      </c>
      <c r="T21">
        <f>J21/D21</f>
        <v>16</v>
      </c>
    </row>
    <row r="22" spans="1:20" x14ac:dyDescent="0.25">
      <c r="A22">
        <v>3</v>
      </c>
      <c r="B22" t="s">
        <v>20</v>
      </c>
      <c r="C22" t="s">
        <v>11</v>
      </c>
      <c r="D22">
        <v>0.75</v>
      </c>
      <c r="E22" t="s">
        <v>14</v>
      </c>
      <c r="F22">
        <f>2*Q4*D22</f>
        <v>60</v>
      </c>
      <c r="G22">
        <v>50</v>
      </c>
      <c r="H22">
        <f>2*R4*D22</f>
        <v>9</v>
      </c>
      <c r="I22">
        <f>2*S4*D22</f>
        <v>24</v>
      </c>
      <c r="J22">
        <f>2*T4*D22</f>
        <v>3</v>
      </c>
      <c r="K22">
        <v>0</v>
      </c>
      <c r="L22">
        <v>1</v>
      </c>
      <c r="M22">
        <f>O22/0.3*0.5</f>
        <v>0.58333333333333337</v>
      </c>
      <c r="N22">
        <v>0.85</v>
      </c>
      <c r="O22">
        <v>0.35</v>
      </c>
      <c r="Q22">
        <f>F22/D22</f>
        <v>80</v>
      </c>
      <c r="R22">
        <f>H22/D22</f>
        <v>12</v>
      </c>
      <c r="S22">
        <f>I22/D22</f>
        <v>32</v>
      </c>
      <c r="T22">
        <f>J22/D22</f>
        <v>4</v>
      </c>
    </row>
    <row r="24" spans="1:20" x14ac:dyDescent="0.25">
      <c r="A24">
        <v>3</v>
      </c>
      <c r="B24" t="s">
        <v>20</v>
      </c>
      <c r="C24" t="s">
        <v>15</v>
      </c>
      <c r="D24">
        <v>4</v>
      </c>
      <c r="E24" t="s">
        <v>12</v>
      </c>
      <c r="F24">
        <f>2*Q6*D24</f>
        <v>240</v>
      </c>
      <c r="G24">
        <v>500</v>
      </c>
      <c r="H24">
        <f>2*R6*D24</f>
        <v>32</v>
      </c>
      <c r="I24">
        <f>2*S6*D24</f>
        <v>160</v>
      </c>
      <c r="J24">
        <f>2*T6*D24</f>
        <v>32</v>
      </c>
      <c r="K24">
        <v>0</v>
      </c>
      <c r="L24">
        <v>1</v>
      </c>
      <c r="M24">
        <v>0</v>
      </c>
      <c r="N24">
        <v>0.25</v>
      </c>
      <c r="O24">
        <v>0.35</v>
      </c>
      <c r="Q24">
        <f>F24/D24</f>
        <v>60</v>
      </c>
      <c r="R24">
        <f>H24/D24</f>
        <v>8</v>
      </c>
      <c r="S24">
        <f>I24/D24</f>
        <v>40</v>
      </c>
      <c r="T24">
        <f>J24/D24</f>
        <v>8</v>
      </c>
    </row>
    <row r="25" spans="1:20" x14ac:dyDescent="0.25">
      <c r="A25">
        <v>3</v>
      </c>
      <c r="B25" t="s">
        <v>20</v>
      </c>
      <c r="C25" t="s">
        <v>15</v>
      </c>
      <c r="D25">
        <v>4</v>
      </c>
      <c r="E25" t="s">
        <v>13</v>
      </c>
      <c r="F25">
        <f>2*Q7*D25</f>
        <v>320</v>
      </c>
      <c r="G25">
        <v>280</v>
      </c>
      <c r="H25">
        <f>2*R7*D25</f>
        <v>48</v>
      </c>
      <c r="I25">
        <f>2*S7*D25</f>
        <v>112</v>
      </c>
      <c r="J25">
        <f>2*T7*D25</f>
        <v>64</v>
      </c>
      <c r="K25">
        <v>0</v>
      </c>
      <c r="L25">
        <v>1</v>
      </c>
      <c r="M25">
        <v>0</v>
      </c>
      <c r="N25">
        <v>0.25</v>
      </c>
      <c r="O25">
        <v>0.35</v>
      </c>
      <c r="Q25">
        <f>F25/D25</f>
        <v>80</v>
      </c>
      <c r="R25">
        <f>H25/D25</f>
        <v>12</v>
      </c>
      <c r="S25">
        <f>I25/D25</f>
        <v>28</v>
      </c>
      <c r="T25">
        <f>J25/D25</f>
        <v>16</v>
      </c>
    </row>
    <row r="26" spans="1:20" x14ac:dyDescent="0.25">
      <c r="A26">
        <v>3</v>
      </c>
      <c r="B26" t="s">
        <v>20</v>
      </c>
      <c r="C26" t="s">
        <v>15</v>
      </c>
      <c r="D26">
        <v>4</v>
      </c>
      <c r="E26" t="s">
        <v>14</v>
      </c>
      <c r="F26">
        <f>2*Q8*D26</f>
        <v>360</v>
      </c>
      <c r="G26">
        <v>100</v>
      </c>
      <c r="H26">
        <f>2*R8*D26</f>
        <v>24</v>
      </c>
      <c r="I26">
        <f>2*S8*D26</f>
        <v>120</v>
      </c>
      <c r="J26">
        <f>2*T8*D26</f>
        <v>24</v>
      </c>
      <c r="K26">
        <v>0</v>
      </c>
      <c r="L26">
        <v>1</v>
      </c>
      <c r="M26">
        <f>O26/0.3*0.5</f>
        <v>0.66666666666666674</v>
      </c>
      <c r="N26">
        <v>0.9</v>
      </c>
      <c r="O26">
        <v>0.4</v>
      </c>
      <c r="Q26">
        <f>F26/D26</f>
        <v>90</v>
      </c>
      <c r="R26">
        <f>H26/D26</f>
        <v>6</v>
      </c>
      <c r="S26">
        <f>I26/D26</f>
        <v>30</v>
      </c>
      <c r="T26">
        <f>J26/D26</f>
        <v>6</v>
      </c>
    </row>
    <row r="28" spans="1:20" x14ac:dyDescent="0.25">
      <c r="A28">
        <v>3</v>
      </c>
      <c r="B28" t="s">
        <v>20</v>
      </c>
      <c r="C28" t="s">
        <v>16</v>
      </c>
      <c r="D28">
        <v>4</v>
      </c>
      <c r="E28" t="s">
        <v>12</v>
      </c>
      <c r="F28">
        <f>2*Q10*D28</f>
        <v>200</v>
      </c>
      <c r="G28">
        <v>380</v>
      </c>
      <c r="H28">
        <f>2*R10*D28</f>
        <v>24</v>
      </c>
      <c r="I28">
        <f>2*S10*D28</f>
        <v>144</v>
      </c>
      <c r="J28">
        <f>2*T10*D28</f>
        <v>24</v>
      </c>
      <c r="K28">
        <v>0</v>
      </c>
      <c r="L28">
        <v>1</v>
      </c>
      <c r="M28">
        <v>0</v>
      </c>
      <c r="N28">
        <v>0.25</v>
      </c>
      <c r="O28">
        <v>0.35</v>
      </c>
      <c r="Q28">
        <f>F28/D28</f>
        <v>50</v>
      </c>
      <c r="R28">
        <f>H28/D28</f>
        <v>6</v>
      </c>
      <c r="S28">
        <f>I28/D28</f>
        <v>36</v>
      </c>
      <c r="T28">
        <f>J28/D28</f>
        <v>6</v>
      </c>
    </row>
    <row r="29" spans="1:20" x14ac:dyDescent="0.25">
      <c r="A29">
        <v>3</v>
      </c>
      <c r="B29" t="s">
        <v>20</v>
      </c>
      <c r="C29" t="s">
        <v>16</v>
      </c>
      <c r="D29">
        <v>4</v>
      </c>
      <c r="E29" t="s">
        <v>13</v>
      </c>
      <c r="F29">
        <f>2*Q11*D29</f>
        <v>400</v>
      </c>
      <c r="G29">
        <v>350</v>
      </c>
      <c r="H29">
        <f>2*R11*D29</f>
        <v>64</v>
      </c>
      <c r="I29">
        <f>2*S11*D29</f>
        <v>136</v>
      </c>
      <c r="J29">
        <f>2*T11*D29</f>
        <v>96</v>
      </c>
      <c r="K29">
        <v>0</v>
      </c>
      <c r="L29">
        <v>1</v>
      </c>
      <c r="M29">
        <v>0</v>
      </c>
      <c r="N29">
        <v>0.25</v>
      </c>
      <c r="O29">
        <v>0.45</v>
      </c>
      <c r="Q29">
        <f>F29/D29</f>
        <v>100</v>
      </c>
      <c r="R29">
        <f>H29/D29</f>
        <v>16</v>
      </c>
      <c r="S29">
        <f>I29/D29</f>
        <v>34</v>
      </c>
      <c r="T29">
        <f>J29/D29</f>
        <v>24</v>
      </c>
    </row>
    <row r="30" spans="1:20" x14ac:dyDescent="0.25">
      <c r="A30">
        <v>3</v>
      </c>
      <c r="B30" t="s">
        <v>20</v>
      </c>
      <c r="C30" t="s">
        <v>16</v>
      </c>
      <c r="D30">
        <v>4</v>
      </c>
      <c r="E30" t="s">
        <v>14</v>
      </c>
      <c r="F30">
        <f>2*Q12*D30</f>
        <v>480</v>
      </c>
      <c r="G30">
        <v>130</v>
      </c>
      <c r="H30">
        <f>2*R12*D30</f>
        <v>24</v>
      </c>
      <c r="I30">
        <f>2*S12*D30</f>
        <v>140</v>
      </c>
      <c r="J30">
        <f>2*T12*D30</f>
        <v>24</v>
      </c>
      <c r="K30">
        <v>0</v>
      </c>
      <c r="L30">
        <v>1</v>
      </c>
      <c r="M30">
        <f>O30/0.3*0.5</f>
        <v>0.75</v>
      </c>
      <c r="N30">
        <v>0.9</v>
      </c>
      <c r="O30">
        <v>0.45</v>
      </c>
      <c r="Q30">
        <f>F30/D30</f>
        <v>120</v>
      </c>
      <c r="R30">
        <f>H30/D30</f>
        <v>6</v>
      </c>
      <c r="S30">
        <f>I30/D30</f>
        <v>35</v>
      </c>
      <c r="T30">
        <f>J30/D30</f>
        <v>6</v>
      </c>
    </row>
    <row r="32" spans="1:20" x14ac:dyDescent="0.25">
      <c r="A32" t="s">
        <v>0</v>
      </c>
      <c r="B32" t="s">
        <v>1</v>
      </c>
      <c r="C32" t="s">
        <v>2</v>
      </c>
      <c r="E32" t="s">
        <v>4</v>
      </c>
      <c r="F32" t="s">
        <v>5</v>
      </c>
      <c r="G32" t="s">
        <v>6</v>
      </c>
      <c r="H32" t="s">
        <v>7</v>
      </c>
      <c r="I32" t="s">
        <v>8</v>
      </c>
      <c r="J32" t="s">
        <v>9</v>
      </c>
      <c r="K32" t="s">
        <v>31</v>
      </c>
      <c r="L32" t="s">
        <v>27</v>
      </c>
    </row>
    <row r="33" spans="1:20" x14ac:dyDescent="0.25">
      <c r="A33">
        <v>2</v>
      </c>
      <c r="B33" t="s">
        <v>20</v>
      </c>
      <c r="C33" t="s">
        <v>17</v>
      </c>
      <c r="E33">
        <v>100</v>
      </c>
      <c r="F33">
        <v>450</v>
      </c>
      <c r="G33">
        <v>22</v>
      </c>
      <c r="H33">
        <v>80</v>
      </c>
      <c r="I33">
        <v>20</v>
      </c>
      <c r="J33">
        <v>8</v>
      </c>
      <c r="K33">
        <v>1</v>
      </c>
      <c r="L33">
        <v>0</v>
      </c>
    </row>
    <row r="34" spans="1:20" x14ac:dyDescent="0.25">
      <c r="A34">
        <v>2</v>
      </c>
      <c r="B34" t="s">
        <v>20</v>
      </c>
      <c r="C34" t="s">
        <v>18</v>
      </c>
      <c r="E34">
        <v>250</v>
      </c>
      <c r="F34">
        <v>250</v>
      </c>
      <c r="G34">
        <v>12</v>
      </c>
      <c r="H34">
        <v>70</v>
      </c>
      <c r="I34">
        <v>18</v>
      </c>
      <c r="J34">
        <v>10</v>
      </c>
      <c r="K34">
        <v>1</v>
      </c>
      <c r="L34">
        <v>0</v>
      </c>
    </row>
    <row r="35" spans="1:20" x14ac:dyDescent="0.25">
      <c r="A35">
        <v>2</v>
      </c>
      <c r="B35" t="s">
        <v>20</v>
      </c>
      <c r="C35" t="s">
        <v>19</v>
      </c>
      <c r="E35">
        <v>170</v>
      </c>
      <c r="F35">
        <v>180</v>
      </c>
      <c r="G35">
        <v>16</v>
      </c>
      <c r="H35">
        <v>75</v>
      </c>
      <c r="I35">
        <v>16</v>
      </c>
      <c r="J35">
        <v>12</v>
      </c>
      <c r="K35">
        <v>1</v>
      </c>
      <c r="L35">
        <v>0.125</v>
      </c>
    </row>
    <row r="37" spans="1:20" x14ac:dyDescent="0.25">
      <c r="A37" t="s">
        <v>0</v>
      </c>
      <c r="B37" t="s">
        <v>1</v>
      </c>
      <c r="C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31</v>
      </c>
      <c r="M37" t="s">
        <v>35</v>
      </c>
      <c r="N37" t="s">
        <v>39</v>
      </c>
      <c r="O37" t="s">
        <v>27</v>
      </c>
    </row>
    <row r="38" spans="1:20" x14ac:dyDescent="0.25">
      <c r="A38">
        <v>3</v>
      </c>
      <c r="B38" t="s">
        <v>21</v>
      </c>
      <c r="C38" t="s">
        <v>11</v>
      </c>
      <c r="D38">
        <v>1</v>
      </c>
      <c r="E38" t="s">
        <v>12</v>
      </c>
      <c r="F38">
        <f>2.5*Q20*D38</f>
        <v>100</v>
      </c>
      <c r="G38">
        <v>270</v>
      </c>
      <c r="H38">
        <f>2.5*R20*D38</f>
        <v>30</v>
      </c>
      <c r="I38">
        <f>2.5*S20*D38</f>
        <v>80</v>
      </c>
      <c r="J38">
        <f>2.5*T20*D38</f>
        <v>20</v>
      </c>
      <c r="K38">
        <v>0</v>
      </c>
      <c r="L38">
        <v>1</v>
      </c>
      <c r="M38">
        <v>0</v>
      </c>
      <c r="N38">
        <v>0.2</v>
      </c>
      <c r="O38">
        <v>0.3</v>
      </c>
      <c r="Q38">
        <f>F38/D38</f>
        <v>100</v>
      </c>
      <c r="R38">
        <f>H38/D38</f>
        <v>30</v>
      </c>
      <c r="S38">
        <f>I38/D38</f>
        <v>80</v>
      </c>
      <c r="T38">
        <f>J38/D38</f>
        <v>20</v>
      </c>
    </row>
    <row r="39" spans="1:20" x14ac:dyDescent="0.25">
      <c r="A39">
        <v>3</v>
      </c>
      <c r="B39" t="s">
        <v>21</v>
      </c>
      <c r="C39" t="s">
        <v>11</v>
      </c>
      <c r="D39">
        <v>1</v>
      </c>
      <c r="E39" t="s">
        <v>13</v>
      </c>
      <c r="F39">
        <f>2.5*Q21*D39</f>
        <v>150</v>
      </c>
      <c r="G39">
        <v>250</v>
      </c>
      <c r="H39">
        <f>2.5*R21*D39</f>
        <v>50</v>
      </c>
      <c r="I39">
        <f>2.5*S21*D39</f>
        <v>70</v>
      </c>
      <c r="J39">
        <f>2.5*T21*D39</f>
        <v>40</v>
      </c>
      <c r="K39">
        <v>0</v>
      </c>
      <c r="L39">
        <v>1</v>
      </c>
      <c r="M39">
        <v>0</v>
      </c>
      <c r="N39">
        <v>0.2</v>
      </c>
      <c r="O39">
        <v>0.3</v>
      </c>
      <c r="Q39">
        <f>F39/D39</f>
        <v>150</v>
      </c>
      <c r="R39">
        <f>H39/D39</f>
        <v>50</v>
      </c>
      <c r="S39">
        <f>I39/D39</f>
        <v>70</v>
      </c>
      <c r="T39">
        <f>J39/D39</f>
        <v>40</v>
      </c>
    </row>
    <row r="40" spans="1:20" x14ac:dyDescent="0.25">
      <c r="A40">
        <v>3</v>
      </c>
      <c r="B40" t="s">
        <v>21</v>
      </c>
      <c r="C40" t="s">
        <v>11</v>
      </c>
      <c r="D40">
        <v>1</v>
      </c>
      <c r="E40" t="s">
        <v>14</v>
      </c>
      <c r="F40">
        <f>2.5*Q22*D40</f>
        <v>200</v>
      </c>
      <c r="G40">
        <v>100</v>
      </c>
      <c r="H40">
        <f>2.5*R22*D40</f>
        <v>30</v>
      </c>
      <c r="I40">
        <f>2.5*S22*D40</f>
        <v>80</v>
      </c>
      <c r="J40">
        <f>2.5*T22*D40</f>
        <v>10</v>
      </c>
      <c r="K40">
        <v>0</v>
      </c>
      <c r="L40">
        <v>1</v>
      </c>
      <c r="M40">
        <f>O40/0.3*0.25</f>
        <v>0.29166666666666669</v>
      </c>
      <c r="N40">
        <v>1</v>
      </c>
      <c r="O40">
        <v>0.35</v>
      </c>
      <c r="Q40">
        <f>F40/D40</f>
        <v>200</v>
      </c>
      <c r="R40">
        <f>H40/D40</f>
        <v>30</v>
      </c>
      <c r="S40">
        <f>I40/D40</f>
        <v>80</v>
      </c>
      <c r="T40">
        <f>J40/D40</f>
        <v>10</v>
      </c>
    </row>
    <row r="42" spans="1:20" x14ac:dyDescent="0.25">
      <c r="A42">
        <v>3</v>
      </c>
      <c r="B42" t="s">
        <v>21</v>
      </c>
      <c r="C42" t="s">
        <v>15</v>
      </c>
      <c r="D42">
        <v>8</v>
      </c>
      <c r="E42" t="s">
        <v>12</v>
      </c>
      <c r="F42">
        <f>2.5*Q24*D42</f>
        <v>1200</v>
      </c>
      <c r="G42">
        <v>1000</v>
      </c>
      <c r="H42">
        <f>2.5*R24*D42</f>
        <v>160</v>
      </c>
      <c r="I42">
        <f>2.5*S24*D42</f>
        <v>800</v>
      </c>
      <c r="J42">
        <f>2.5*T24*D42</f>
        <v>160</v>
      </c>
      <c r="K42">
        <v>0</v>
      </c>
      <c r="L42">
        <v>1</v>
      </c>
      <c r="M42">
        <v>0</v>
      </c>
      <c r="N42">
        <v>0.1</v>
      </c>
      <c r="O42">
        <v>0.4</v>
      </c>
      <c r="Q42">
        <f>F42/D42</f>
        <v>150</v>
      </c>
      <c r="R42">
        <f>H42/D42</f>
        <v>20</v>
      </c>
      <c r="S42">
        <f>I42/D42</f>
        <v>100</v>
      </c>
      <c r="T42">
        <f>J42/D42</f>
        <v>20</v>
      </c>
    </row>
    <row r="43" spans="1:20" x14ac:dyDescent="0.25">
      <c r="A43">
        <v>3</v>
      </c>
      <c r="B43" t="s">
        <v>21</v>
      </c>
      <c r="C43" t="s">
        <v>15</v>
      </c>
      <c r="D43">
        <v>8</v>
      </c>
      <c r="E43" t="s">
        <v>13</v>
      </c>
      <c r="F43">
        <f>2.5*Q25*D43</f>
        <v>1600</v>
      </c>
      <c r="G43">
        <v>600</v>
      </c>
      <c r="H43">
        <f>2.5*R25*D43</f>
        <v>240</v>
      </c>
      <c r="I43">
        <f>2.5*S25*D43</f>
        <v>560</v>
      </c>
      <c r="J43">
        <f>2.5*T25*D43</f>
        <v>320</v>
      </c>
      <c r="K43">
        <v>0</v>
      </c>
      <c r="L43">
        <v>1</v>
      </c>
      <c r="M43">
        <v>0</v>
      </c>
      <c r="N43">
        <v>0.1</v>
      </c>
      <c r="O43">
        <v>0.45</v>
      </c>
      <c r="Q43">
        <f>F43/D43</f>
        <v>200</v>
      </c>
      <c r="R43">
        <f>H43/D43</f>
        <v>30</v>
      </c>
      <c r="S43">
        <f>I43/D43</f>
        <v>70</v>
      </c>
      <c r="T43">
        <f>J43/D43</f>
        <v>40</v>
      </c>
    </row>
    <row r="44" spans="1:20" x14ac:dyDescent="0.25">
      <c r="A44">
        <v>3</v>
      </c>
      <c r="B44" t="s">
        <v>21</v>
      </c>
      <c r="C44" t="s">
        <v>15</v>
      </c>
      <c r="D44">
        <v>8</v>
      </c>
      <c r="E44" t="s">
        <v>14</v>
      </c>
      <c r="F44">
        <f>2.5*Q26*D44</f>
        <v>1800</v>
      </c>
      <c r="G44">
        <v>160</v>
      </c>
      <c r="H44">
        <f>2.5*R26*D44</f>
        <v>120</v>
      </c>
      <c r="I44">
        <f>2.5*S26*D44</f>
        <v>600</v>
      </c>
      <c r="J44">
        <f>2.5*T26*D44</f>
        <v>120</v>
      </c>
      <c r="K44">
        <v>0</v>
      </c>
      <c r="L44">
        <v>1</v>
      </c>
      <c r="M44">
        <f>O44/0.3*0.25</f>
        <v>0.41666666666666669</v>
      </c>
      <c r="N44">
        <v>1</v>
      </c>
      <c r="O44">
        <v>0.5</v>
      </c>
      <c r="Q44">
        <f>F44/D44</f>
        <v>225</v>
      </c>
      <c r="R44">
        <f>H44/D44</f>
        <v>15</v>
      </c>
      <c r="S44">
        <f>I44/D44</f>
        <v>75</v>
      </c>
      <c r="T44">
        <f>J44/D44</f>
        <v>15</v>
      </c>
    </row>
    <row r="46" spans="1:20" x14ac:dyDescent="0.25">
      <c r="A46">
        <v>3</v>
      </c>
      <c r="B46" t="s">
        <v>21</v>
      </c>
      <c r="C46" t="s">
        <v>16</v>
      </c>
      <c r="D46">
        <v>8</v>
      </c>
      <c r="E46" t="s">
        <v>12</v>
      </c>
      <c r="F46">
        <f>2.5*Q28*D46</f>
        <v>1000</v>
      </c>
      <c r="G46">
        <v>770</v>
      </c>
      <c r="H46">
        <f>2.5*R28*D46</f>
        <v>120</v>
      </c>
      <c r="I46">
        <f>2.5*S28*D46</f>
        <v>720</v>
      </c>
      <c r="J46">
        <f>2.5*T28*D46</f>
        <v>120</v>
      </c>
      <c r="K46">
        <v>0</v>
      </c>
      <c r="L46">
        <v>1</v>
      </c>
      <c r="M46">
        <v>0</v>
      </c>
      <c r="N46">
        <v>0.1</v>
      </c>
      <c r="O46">
        <v>0.4</v>
      </c>
      <c r="Q46">
        <f>F46/D46</f>
        <v>125</v>
      </c>
      <c r="R46">
        <f>H46/D46</f>
        <v>15</v>
      </c>
      <c r="S46">
        <f>I46/D46</f>
        <v>90</v>
      </c>
      <c r="T46">
        <f>J46/D46</f>
        <v>15</v>
      </c>
    </row>
    <row r="47" spans="1:20" x14ac:dyDescent="0.25">
      <c r="A47">
        <v>3</v>
      </c>
      <c r="B47" t="s">
        <v>21</v>
      </c>
      <c r="C47" t="s">
        <v>16</v>
      </c>
      <c r="D47">
        <v>8</v>
      </c>
      <c r="E47" t="s">
        <v>13</v>
      </c>
      <c r="F47">
        <f>2.5*Q29*D47</f>
        <v>2000</v>
      </c>
      <c r="G47">
        <v>700</v>
      </c>
      <c r="H47">
        <f>2.5*R29*D47</f>
        <v>320</v>
      </c>
      <c r="I47">
        <f>2.5*S29*D47</f>
        <v>680</v>
      </c>
      <c r="J47">
        <f>2.5*T29*D47</f>
        <v>480</v>
      </c>
      <c r="K47">
        <v>0</v>
      </c>
      <c r="L47">
        <v>1</v>
      </c>
      <c r="M47">
        <v>0</v>
      </c>
      <c r="N47">
        <v>0.1</v>
      </c>
      <c r="O47">
        <v>0.5</v>
      </c>
      <c r="Q47">
        <f>F47/D47</f>
        <v>250</v>
      </c>
      <c r="R47">
        <f>H47/D47</f>
        <v>40</v>
      </c>
      <c r="S47">
        <f>I47/D47</f>
        <v>85</v>
      </c>
      <c r="T47">
        <f>J47/D47</f>
        <v>60</v>
      </c>
    </row>
    <row r="48" spans="1:20" x14ac:dyDescent="0.25">
      <c r="A48">
        <v>3</v>
      </c>
      <c r="B48" t="s">
        <v>21</v>
      </c>
      <c r="C48" t="s">
        <v>16</v>
      </c>
      <c r="D48">
        <v>8</v>
      </c>
      <c r="E48" t="s">
        <v>14</v>
      </c>
      <c r="F48">
        <f>2.5*Q30*D48</f>
        <v>2400</v>
      </c>
      <c r="G48">
        <v>180</v>
      </c>
      <c r="H48">
        <f>2.5*R30*D48</f>
        <v>120</v>
      </c>
      <c r="I48">
        <f>2.5*S30*D48</f>
        <v>700</v>
      </c>
      <c r="J48">
        <f>2.5*T30*D48</f>
        <v>120</v>
      </c>
      <c r="K48">
        <v>0</v>
      </c>
      <c r="L48">
        <v>1</v>
      </c>
      <c r="M48">
        <f>O48/0.3*0.25</f>
        <v>0.45833333333333337</v>
      </c>
      <c r="N48">
        <v>1</v>
      </c>
      <c r="O48">
        <v>0.55000000000000004</v>
      </c>
      <c r="Q48">
        <f>F48/D48</f>
        <v>300</v>
      </c>
      <c r="R48">
        <f>H48/D48</f>
        <v>15</v>
      </c>
      <c r="S48">
        <f>I48/D48</f>
        <v>87.5</v>
      </c>
      <c r="T48">
        <f>J48/D48</f>
        <v>15</v>
      </c>
    </row>
    <row r="50" spans="1:15" x14ac:dyDescent="0.25">
      <c r="A50" t="s">
        <v>0</v>
      </c>
      <c r="B50" t="s">
        <v>1</v>
      </c>
      <c r="C50" t="s">
        <v>2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  <c r="K50" t="s">
        <v>31</v>
      </c>
      <c r="L50" t="s">
        <v>27</v>
      </c>
    </row>
    <row r="51" spans="1:15" x14ac:dyDescent="0.25">
      <c r="A51">
        <v>2</v>
      </c>
      <c r="B51" t="s">
        <v>21</v>
      </c>
      <c r="C51" t="s">
        <v>17</v>
      </c>
      <c r="E51">
        <v>210</v>
      </c>
      <c r="F51">
        <v>800</v>
      </c>
      <c r="G51">
        <v>50</v>
      </c>
      <c r="H51">
        <v>165</v>
      </c>
      <c r="I51">
        <v>41</v>
      </c>
      <c r="J51">
        <v>12</v>
      </c>
      <c r="K51">
        <v>1</v>
      </c>
      <c r="L51">
        <v>0</v>
      </c>
    </row>
    <row r="52" spans="1:15" x14ac:dyDescent="0.25">
      <c r="A52">
        <v>2</v>
      </c>
      <c r="B52" t="s">
        <v>21</v>
      </c>
      <c r="C52" t="s">
        <v>18</v>
      </c>
      <c r="E52">
        <v>560</v>
      </c>
      <c r="F52">
        <v>450</v>
      </c>
      <c r="G52">
        <v>25</v>
      </c>
      <c r="H52">
        <v>150</v>
      </c>
      <c r="I52">
        <v>38</v>
      </c>
      <c r="J52">
        <v>14</v>
      </c>
      <c r="K52">
        <v>1</v>
      </c>
      <c r="L52">
        <v>0</v>
      </c>
    </row>
    <row r="53" spans="1:15" x14ac:dyDescent="0.25">
      <c r="A53">
        <v>2</v>
      </c>
      <c r="B53" t="s">
        <v>21</v>
      </c>
      <c r="C53" t="s">
        <v>19</v>
      </c>
      <c r="E53">
        <v>370</v>
      </c>
      <c r="F53">
        <v>240</v>
      </c>
      <c r="G53">
        <v>35</v>
      </c>
      <c r="H53">
        <v>160</v>
      </c>
      <c r="I53">
        <v>36</v>
      </c>
      <c r="J53">
        <v>16</v>
      </c>
      <c r="K53">
        <v>1</v>
      </c>
      <c r="L53">
        <v>1.5</v>
      </c>
    </row>
    <row r="55" spans="1:15" x14ac:dyDescent="0.25">
      <c r="A55" t="s">
        <v>0</v>
      </c>
      <c r="B55" t="s">
        <v>1</v>
      </c>
      <c r="C55" t="s">
        <v>2</v>
      </c>
      <c r="E55" t="s">
        <v>3</v>
      </c>
      <c r="F55" t="s">
        <v>4</v>
      </c>
      <c r="G55" t="s">
        <v>5</v>
      </c>
      <c r="H55" t="s">
        <v>6</v>
      </c>
      <c r="I55" t="s">
        <v>7</v>
      </c>
      <c r="J55" t="s">
        <v>8</v>
      </c>
      <c r="K55" t="s">
        <v>9</v>
      </c>
      <c r="L55" t="s">
        <v>31</v>
      </c>
      <c r="M55" t="s">
        <v>35</v>
      </c>
      <c r="N55" t="s">
        <v>39</v>
      </c>
      <c r="O55" t="s">
        <v>27</v>
      </c>
    </row>
    <row r="56" spans="1:15" x14ac:dyDescent="0.25">
      <c r="A56">
        <v>3</v>
      </c>
      <c r="B56" t="s">
        <v>36</v>
      </c>
      <c r="C56" t="s">
        <v>37</v>
      </c>
      <c r="D56">
        <v>0.75</v>
      </c>
      <c r="E56" t="s">
        <v>12</v>
      </c>
      <c r="F56">
        <f>1*D56*Q20</f>
        <v>30</v>
      </c>
      <c r="G56">
        <v>175</v>
      </c>
      <c r="H56">
        <f>1*D56*R20</f>
        <v>9</v>
      </c>
      <c r="I56">
        <f>1*D56*S20</f>
        <v>24</v>
      </c>
      <c r="J56">
        <f>1*D56*T20</f>
        <v>6</v>
      </c>
      <c r="K56">
        <v>0</v>
      </c>
      <c r="L56">
        <v>1</v>
      </c>
      <c r="M56">
        <v>0</v>
      </c>
      <c r="N56">
        <v>1</v>
      </c>
      <c r="O56">
        <v>0.15</v>
      </c>
    </row>
    <row r="57" spans="1:15" x14ac:dyDescent="0.25">
      <c r="A57">
        <v>3</v>
      </c>
      <c r="B57" t="s">
        <v>36</v>
      </c>
      <c r="C57" t="s">
        <v>38</v>
      </c>
      <c r="D57">
        <v>0.5</v>
      </c>
      <c r="E57" t="s">
        <v>12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0.65</v>
      </c>
      <c r="O57">
        <v>0.1</v>
      </c>
    </row>
    <row r="59" spans="1:15" x14ac:dyDescent="0.25">
      <c r="A59" t="s">
        <v>0</v>
      </c>
      <c r="B59" t="s">
        <v>33</v>
      </c>
      <c r="C59" t="s">
        <v>32</v>
      </c>
      <c r="E59" t="s">
        <v>30</v>
      </c>
      <c r="F59" t="s">
        <v>4</v>
      </c>
      <c r="G59" t="s">
        <v>5</v>
      </c>
      <c r="H59" t="s">
        <v>6</v>
      </c>
      <c r="I59" t="s">
        <v>7</v>
      </c>
      <c r="J59" t="s">
        <v>8</v>
      </c>
      <c r="K59" t="s">
        <v>9</v>
      </c>
      <c r="L59" t="s">
        <v>31</v>
      </c>
      <c r="M59" t="s">
        <v>27</v>
      </c>
      <c r="N59" t="s">
        <v>28</v>
      </c>
    </row>
    <row r="60" spans="1:15" x14ac:dyDescent="0.25">
      <c r="A60">
        <v>4</v>
      </c>
      <c r="B60" t="s">
        <v>34</v>
      </c>
      <c r="C60">
        <v>4</v>
      </c>
      <c r="D60">
        <v>20</v>
      </c>
      <c r="E60">
        <v>26</v>
      </c>
      <c r="F60">
        <f>Q28*D60*0.25</f>
        <v>250</v>
      </c>
      <c r="G60">
        <f>G29</f>
        <v>350</v>
      </c>
      <c r="H60">
        <f>R29*D60*0.5</f>
        <v>160</v>
      </c>
      <c r="I60">
        <f>S29*D60</f>
        <v>680</v>
      </c>
      <c r="J60">
        <f>T29*D60*0.75</f>
        <v>360</v>
      </c>
      <c r="K60">
        <v>0</v>
      </c>
      <c r="L60">
        <v>2</v>
      </c>
      <c r="M60">
        <v>0.22500000000000001</v>
      </c>
      <c r="N60">
        <v>5</v>
      </c>
    </row>
    <row r="61" spans="1:15" x14ac:dyDescent="0.25">
      <c r="A61">
        <v>4</v>
      </c>
      <c r="B61" t="s">
        <v>21</v>
      </c>
      <c r="C61">
        <v>3</v>
      </c>
      <c r="D61">
        <v>20</v>
      </c>
      <c r="E61">
        <v>15</v>
      </c>
      <c r="F61">
        <f>Q38*D61*0.25</f>
        <v>500</v>
      </c>
      <c r="G61">
        <f>G47</f>
        <v>700</v>
      </c>
      <c r="H61">
        <f>R47*D61*0.5</f>
        <v>400</v>
      </c>
      <c r="I61">
        <f>S47*D61*0.55</f>
        <v>935.00000000000011</v>
      </c>
      <c r="J61">
        <f>T47*D61*0.5</f>
        <v>600</v>
      </c>
      <c r="K61">
        <v>0</v>
      </c>
      <c r="L61">
        <v>3</v>
      </c>
      <c r="M61">
        <v>0.25</v>
      </c>
      <c r="N61">
        <v>9</v>
      </c>
    </row>
    <row r="62" spans="1:15" x14ac:dyDescent="0.25">
      <c r="A62">
        <v>4</v>
      </c>
      <c r="B62" t="s">
        <v>29</v>
      </c>
      <c r="C62">
        <v>2</v>
      </c>
      <c r="D62">
        <v>20</v>
      </c>
      <c r="E62">
        <v>19</v>
      </c>
      <c r="F62">
        <f>Q28*D62*0.25</f>
        <v>250</v>
      </c>
      <c r="G62">
        <f>G25</f>
        <v>280</v>
      </c>
      <c r="H62">
        <f>R29*D60*0.35</f>
        <v>112</v>
      </c>
      <c r="I62">
        <f>S29*D60</f>
        <v>680</v>
      </c>
      <c r="J62">
        <f>T29*D60*0.65</f>
        <v>312</v>
      </c>
      <c r="K62">
        <v>0</v>
      </c>
      <c r="L62">
        <v>2</v>
      </c>
      <c r="M62">
        <v>0.22500000000000001</v>
      </c>
      <c r="N6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Warheads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Sosin</dc:creator>
  <cp:lastModifiedBy>Boris Sosin</cp:lastModifiedBy>
  <dcterms:created xsi:type="dcterms:W3CDTF">2018-09-19T22:14:05Z</dcterms:created>
  <dcterms:modified xsi:type="dcterms:W3CDTF">2019-06-02T20:14:12Z</dcterms:modified>
</cp:coreProperties>
</file>