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ris\Documents\Privateer\TextData\Unused tables\"/>
    </mc:Choice>
  </mc:AlternateContent>
  <xr:revisionPtr revIDLastSave="0" documentId="13_ncr:1_{CEFBDEC3-0AB8-4B7C-95BB-33FAFFAD9566}" xr6:coauthVersionLast="47" xr6:coauthVersionMax="47" xr10:uidLastSave="{00000000-0000-0000-0000-000000000000}"/>
  <bookViews>
    <workbookView xWindow="-120" yWindow="-120" windowWidth="29040" windowHeight="15720" xr2:uid="{A602D0A2-0592-433F-9F01-19FEB1EAE4B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2" i="1"/>
  <c r="AP15" i="1"/>
  <c r="AT15" i="1" s="1"/>
  <c r="AP14" i="1"/>
  <c r="AT14" i="1" s="1"/>
  <c r="AP13" i="1"/>
  <c r="AP11" i="1"/>
  <c r="AS11" i="1" s="1"/>
  <c r="AP10" i="1"/>
  <c r="AS10" i="1" s="1"/>
  <c r="AP9" i="1"/>
  <c r="AU14" i="1"/>
  <c r="AU15" i="1"/>
  <c r="AU13" i="1"/>
  <c r="AV13" i="1" s="1"/>
  <c r="AK10" i="1"/>
  <c r="AN10" i="1" s="1"/>
  <c r="AK11" i="1"/>
  <c r="AN11" i="1" s="1"/>
  <c r="AK12" i="1"/>
  <c r="AN12" i="1" s="1"/>
  <c r="AK13" i="1"/>
  <c r="AO13" i="1" s="1"/>
  <c r="AK14" i="1"/>
  <c r="AO14" i="1" s="1"/>
  <c r="AK15" i="1"/>
  <c r="AK9" i="1"/>
  <c r="AF8" i="1"/>
  <c r="AJ8" i="1" s="1"/>
  <c r="AF9" i="1"/>
  <c r="AF10" i="1"/>
  <c r="AG10" i="1" s="1"/>
  <c r="AF11" i="1"/>
  <c r="AJ11" i="1" s="1"/>
  <c r="AF12" i="1"/>
  <c r="AI12" i="1" s="1"/>
  <c r="AF13" i="1"/>
  <c r="AI13" i="1" s="1"/>
  <c r="AF14" i="1"/>
  <c r="AI14" i="1" s="1"/>
  <c r="AF15" i="1"/>
  <c r="AJ15" i="1" s="1"/>
  <c r="AF7" i="1"/>
  <c r="AA6" i="1"/>
  <c r="AA7" i="1"/>
  <c r="AA8" i="1"/>
  <c r="AE8" i="1" s="1"/>
  <c r="AA9" i="1"/>
  <c r="AE9" i="1" s="1"/>
  <c r="AA10" i="1"/>
  <c r="AA11" i="1"/>
  <c r="AA12" i="1"/>
  <c r="AC12" i="1" s="1"/>
  <c r="AA13" i="1"/>
  <c r="AD13" i="1" s="1"/>
  <c r="AA14" i="1"/>
  <c r="AC14" i="1" s="1"/>
  <c r="AA15" i="1"/>
  <c r="AD15" i="1" s="1"/>
  <c r="AA5" i="1"/>
  <c r="AD5" i="1" s="1"/>
  <c r="V3" i="1"/>
  <c r="V4" i="1"/>
  <c r="V5" i="1"/>
  <c r="Z5" i="1" s="1"/>
  <c r="V6" i="1"/>
  <c r="V7" i="1"/>
  <c r="Y7" i="1" s="1"/>
  <c r="V8" i="1"/>
  <c r="V9" i="1"/>
  <c r="V10" i="1"/>
  <c r="V11" i="1"/>
  <c r="X11" i="1" s="1"/>
  <c r="V12" i="1"/>
  <c r="W12" i="1" s="1"/>
  <c r="V13" i="1"/>
  <c r="X13" i="1" s="1"/>
  <c r="V14" i="1"/>
  <c r="Y14" i="1" s="1"/>
  <c r="V15" i="1"/>
  <c r="V2" i="1"/>
  <c r="Q3" i="1"/>
  <c r="Q4" i="1"/>
  <c r="U4" i="1" s="1"/>
  <c r="Q5" i="1"/>
  <c r="S5" i="1" s="1"/>
  <c r="Q6" i="1"/>
  <c r="U6" i="1" s="1"/>
  <c r="Q7" i="1"/>
  <c r="Q8" i="1"/>
  <c r="U8" i="1" s="1"/>
  <c r="Q9" i="1"/>
  <c r="S9" i="1" s="1"/>
  <c r="Q10" i="1"/>
  <c r="U10" i="1" s="1"/>
  <c r="Q11" i="1"/>
  <c r="U11" i="1" s="1"/>
  <c r="Q12" i="1"/>
  <c r="S12" i="1" s="1"/>
  <c r="Q13" i="1"/>
  <c r="S13" i="1" s="1"/>
  <c r="Q14" i="1"/>
  <c r="S14" i="1" s="1"/>
  <c r="Q15" i="1"/>
  <c r="Q2" i="1"/>
  <c r="T10" i="1" s="1"/>
  <c r="L3" i="1"/>
  <c r="L4" i="1"/>
  <c r="P4" i="1" s="1"/>
  <c r="L5" i="1"/>
  <c r="P5" i="1" s="1"/>
  <c r="L6" i="1"/>
  <c r="N6" i="1" s="1"/>
  <c r="L7" i="1"/>
  <c r="P7" i="1" s="1"/>
  <c r="L8" i="1"/>
  <c r="N8" i="1" s="1"/>
  <c r="L9" i="1"/>
  <c r="M9" i="1" s="1"/>
  <c r="L10" i="1"/>
  <c r="O10" i="1" s="1"/>
  <c r="L11" i="1"/>
  <c r="P11" i="1" s="1"/>
  <c r="L12" i="1"/>
  <c r="M12" i="1" s="1"/>
  <c r="L13" i="1"/>
  <c r="O13" i="1" s="1"/>
  <c r="L14" i="1"/>
  <c r="N14" i="1" s="1"/>
  <c r="L15" i="1"/>
  <c r="L2" i="1"/>
  <c r="O2" i="1" s="1"/>
  <c r="U7" i="1"/>
  <c r="P3" i="1"/>
  <c r="O5" i="1"/>
  <c r="AY3" i="1"/>
  <c r="AY4" i="1"/>
  <c r="AY5" i="1"/>
  <c r="AY6" i="1"/>
  <c r="AY7" i="1"/>
  <c r="AY8" i="1"/>
  <c r="AY9" i="1"/>
  <c r="AY10" i="1"/>
  <c r="AY11" i="1"/>
  <c r="AY12" i="1"/>
  <c r="AY14" i="1"/>
  <c r="AY15" i="1"/>
  <c r="AY2" i="1"/>
  <c r="AT3" i="1"/>
  <c r="AT4" i="1"/>
  <c r="AT5" i="1"/>
  <c r="AT6" i="1"/>
  <c r="AT7" i="1"/>
  <c r="AT8" i="1"/>
  <c r="AT9" i="1"/>
  <c r="AT12" i="1"/>
  <c r="AT13" i="1"/>
  <c r="AT2" i="1"/>
  <c r="AO3" i="1"/>
  <c r="AO4" i="1"/>
  <c r="AO5" i="1"/>
  <c r="AO6" i="1"/>
  <c r="AO7" i="1"/>
  <c r="AO8" i="1"/>
  <c r="AO9" i="1"/>
  <c r="AO15" i="1"/>
  <c r="AO2" i="1"/>
  <c r="AJ3" i="1"/>
  <c r="AJ4" i="1"/>
  <c r="AJ5" i="1"/>
  <c r="AJ6" i="1"/>
  <c r="AJ7" i="1"/>
  <c r="AJ9" i="1"/>
  <c r="AJ2" i="1"/>
  <c r="AE3" i="1"/>
  <c r="AE4" i="1"/>
  <c r="AE6" i="1"/>
  <c r="AE7" i="1"/>
  <c r="AE10" i="1"/>
  <c r="AE11" i="1"/>
  <c r="AE12" i="1"/>
  <c r="AE2" i="1"/>
  <c r="Z3" i="1"/>
  <c r="Z4" i="1"/>
  <c r="Z6" i="1"/>
  <c r="Z7" i="1"/>
  <c r="Z8" i="1"/>
  <c r="Z9" i="1"/>
  <c r="Z10" i="1"/>
  <c r="Z15" i="1"/>
  <c r="Z2" i="1"/>
  <c r="U3" i="1"/>
  <c r="U9" i="1"/>
  <c r="U15" i="1"/>
  <c r="U2" i="1"/>
  <c r="P12" i="1"/>
  <c r="P15" i="1"/>
  <c r="P2" i="1"/>
  <c r="O3" i="1"/>
  <c r="O4" i="1"/>
  <c r="O15" i="1"/>
  <c r="Y15" i="1"/>
  <c r="Y11" i="1"/>
  <c r="Y10" i="1"/>
  <c r="Y9" i="1"/>
  <c r="Y8" i="1"/>
  <c r="Y6" i="1"/>
  <c r="Y5" i="1"/>
  <c r="Y4" i="1"/>
  <c r="Y3" i="1"/>
  <c r="Y2" i="1"/>
  <c r="AD3" i="1"/>
  <c r="AD4" i="1"/>
  <c r="AD6" i="1"/>
  <c r="AD7" i="1"/>
  <c r="AD10" i="1"/>
  <c r="AD11" i="1"/>
  <c r="AD12" i="1"/>
  <c r="AI3" i="1"/>
  <c r="AI4" i="1"/>
  <c r="AI5" i="1"/>
  <c r="AI6" i="1"/>
  <c r="AI7" i="1"/>
  <c r="AI9" i="1"/>
  <c r="AI10" i="1"/>
  <c r="AI11" i="1"/>
  <c r="AN3" i="1"/>
  <c r="AN4" i="1"/>
  <c r="AN5" i="1"/>
  <c r="AN6" i="1"/>
  <c r="AN7" i="1"/>
  <c r="AN8" i="1"/>
  <c r="AN9" i="1"/>
  <c r="AN14" i="1"/>
  <c r="AN15" i="1"/>
  <c r="AS3" i="1"/>
  <c r="AS4" i="1"/>
  <c r="AS5" i="1"/>
  <c r="AS6" i="1"/>
  <c r="AS7" i="1"/>
  <c r="AS8" i="1"/>
  <c r="AS9" i="1"/>
  <c r="AS12" i="1"/>
  <c r="AS13" i="1"/>
  <c r="AS14" i="1"/>
  <c r="AS15" i="1"/>
  <c r="AX3" i="1"/>
  <c r="AX4" i="1"/>
  <c r="AX5" i="1"/>
  <c r="AX6" i="1"/>
  <c r="AX7" i="1"/>
  <c r="AX8" i="1"/>
  <c r="AX9" i="1"/>
  <c r="AX10" i="1"/>
  <c r="AX11" i="1"/>
  <c r="AX12" i="1"/>
  <c r="AX14" i="1"/>
  <c r="AX15" i="1"/>
  <c r="AX2" i="1"/>
  <c r="AS2" i="1"/>
  <c r="AN2" i="1"/>
  <c r="AD2" i="1"/>
  <c r="AI2" i="1"/>
  <c r="T14" i="1"/>
  <c r="T12" i="1"/>
  <c r="T6" i="1"/>
  <c r="T3" i="1"/>
  <c r="S15" i="1"/>
  <c r="S7" i="1"/>
  <c r="S4" i="1"/>
  <c r="S3" i="1"/>
  <c r="AR15" i="1"/>
  <c r="AR14" i="1"/>
  <c r="AR13" i="1"/>
  <c r="AR12" i="1"/>
  <c r="AR11" i="1"/>
  <c r="AR9" i="1"/>
  <c r="AR8" i="1"/>
  <c r="AR7" i="1"/>
  <c r="AR6" i="1"/>
  <c r="AR5" i="1"/>
  <c r="AR4" i="1"/>
  <c r="AR3" i="1"/>
  <c r="AR2" i="1"/>
  <c r="AW15" i="1"/>
  <c r="AW14" i="1"/>
  <c r="AW12" i="1"/>
  <c r="AW11" i="1"/>
  <c r="AW10" i="1"/>
  <c r="AW9" i="1"/>
  <c r="AW8" i="1"/>
  <c r="AW7" i="1"/>
  <c r="AW6" i="1"/>
  <c r="AW5" i="1"/>
  <c r="AW4" i="1"/>
  <c r="AW3" i="1"/>
  <c r="AW2" i="1"/>
  <c r="AM15" i="1"/>
  <c r="AM14" i="1"/>
  <c r="AM9" i="1"/>
  <c r="AM8" i="1"/>
  <c r="AM7" i="1"/>
  <c r="AM6" i="1"/>
  <c r="AM5" i="1"/>
  <c r="AM4" i="1"/>
  <c r="AM3" i="1"/>
  <c r="AM2" i="1"/>
  <c r="AH11" i="1"/>
  <c r="AH9" i="1"/>
  <c r="AH8" i="1"/>
  <c r="AH7" i="1"/>
  <c r="AH6" i="1"/>
  <c r="AH5" i="1"/>
  <c r="AH4" i="1"/>
  <c r="AH3" i="1"/>
  <c r="AH2" i="1"/>
  <c r="AC11" i="1"/>
  <c r="AC10" i="1"/>
  <c r="AC7" i="1"/>
  <c r="AC6" i="1"/>
  <c r="AC4" i="1"/>
  <c r="AC3" i="1"/>
  <c r="AC2" i="1"/>
  <c r="X15" i="1"/>
  <c r="X10" i="1"/>
  <c r="X9" i="1"/>
  <c r="X8" i="1"/>
  <c r="X6" i="1"/>
  <c r="X5" i="1"/>
  <c r="X4" i="1"/>
  <c r="X3" i="1"/>
  <c r="X2" i="1"/>
  <c r="N3" i="1"/>
  <c r="N4" i="1"/>
  <c r="N15" i="1"/>
  <c r="N2" i="1"/>
  <c r="AV15" i="1"/>
  <c r="AV14" i="1"/>
  <c r="AV12" i="1"/>
  <c r="AV11" i="1"/>
  <c r="AV10" i="1"/>
  <c r="AV9" i="1"/>
  <c r="AV8" i="1"/>
  <c r="AV7" i="1"/>
  <c r="AV6" i="1"/>
  <c r="AV5" i="1"/>
  <c r="AV4" i="1"/>
  <c r="AV3" i="1"/>
  <c r="AV2" i="1"/>
  <c r="AQ15" i="1"/>
  <c r="AQ14" i="1"/>
  <c r="AQ13" i="1"/>
  <c r="AQ12" i="1"/>
  <c r="AQ11" i="1"/>
  <c r="AQ9" i="1"/>
  <c r="AQ8" i="1"/>
  <c r="AQ7" i="1"/>
  <c r="AQ6" i="1"/>
  <c r="AQ5" i="1"/>
  <c r="AQ4" i="1"/>
  <c r="AQ3" i="1"/>
  <c r="AQ2" i="1"/>
  <c r="AL15" i="1"/>
  <c r="AL14" i="1"/>
  <c r="AL9" i="1"/>
  <c r="AL8" i="1"/>
  <c r="AL7" i="1"/>
  <c r="AL6" i="1"/>
  <c r="AL5" i="1"/>
  <c r="AL4" i="1"/>
  <c r="AL3" i="1"/>
  <c r="AL2" i="1"/>
  <c r="AG11" i="1"/>
  <c r="AG9" i="1"/>
  <c r="AG7" i="1"/>
  <c r="AG6" i="1"/>
  <c r="AG5" i="1"/>
  <c r="AG4" i="1"/>
  <c r="AG3" i="1"/>
  <c r="AG2" i="1"/>
  <c r="AB12" i="1"/>
  <c r="AB11" i="1"/>
  <c r="AB10" i="1"/>
  <c r="AB8" i="1"/>
  <c r="AB7" i="1"/>
  <c r="AB6" i="1"/>
  <c r="AB4" i="1"/>
  <c r="AB3" i="1"/>
  <c r="AB2" i="1"/>
  <c r="W15" i="1"/>
  <c r="W10" i="1"/>
  <c r="W9" i="1"/>
  <c r="W8" i="1"/>
  <c r="W6" i="1"/>
  <c r="W5" i="1"/>
  <c r="W4" i="1"/>
  <c r="W3" i="1"/>
  <c r="W2" i="1"/>
  <c r="R15" i="1"/>
  <c r="R8" i="1"/>
  <c r="R7" i="1"/>
  <c r="R6" i="1"/>
  <c r="R4" i="1"/>
  <c r="R3" i="1"/>
  <c r="M3" i="1"/>
  <c r="M4" i="1"/>
  <c r="M5" i="1"/>
  <c r="M6" i="1"/>
  <c r="M7" i="1"/>
  <c r="M11" i="1"/>
  <c r="M15" i="1"/>
  <c r="AL10" i="1" l="1"/>
  <c r="N9" i="1"/>
  <c r="X12" i="1"/>
  <c r="Z14" i="1"/>
  <c r="P10" i="1"/>
  <c r="N10" i="1"/>
  <c r="AG13" i="1"/>
  <c r="N7" i="1"/>
  <c r="Z12" i="1"/>
  <c r="AG14" i="1"/>
  <c r="AY13" i="1"/>
  <c r="AG15" i="1"/>
  <c r="AE5" i="1"/>
  <c r="AB15" i="1"/>
  <c r="AM10" i="1"/>
  <c r="AO12" i="1"/>
  <c r="AC5" i="1"/>
  <c r="P9" i="1"/>
  <c r="AO10" i="1"/>
  <c r="AB5" i="1"/>
  <c r="M10" i="1"/>
  <c r="R10" i="1"/>
  <c r="O9" i="1"/>
  <c r="R11" i="1"/>
  <c r="AH14" i="1"/>
  <c r="AI15" i="1"/>
  <c r="AJ13" i="1"/>
  <c r="T11" i="1"/>
  <c r="AX13" i="1"/>
  <c r="P8" i="1"/>
  <c r="W7" i="1"/>
  <c r="AG8" i="1"/>
  <c r="T13" i="1"/>
  <c r="AI8" i="1"/>
  <c r="T2" i="1"/>
  <c r="T15" i="1"/>
  <c r="AJ14" i="1"/>
  <c r="AT10" i="1"/>
  <c r="M8" i="1"/>
  <c r="R9" i="1"/>
  <c r="AG12" i="1"/>
  <c r="AQ10" i="1"/>
  <c r="AR10" i="1"/>
  <c r="O8" i="1"/>
  <c r="W11" i="1"/>
  <c r="AB13" i="1"/>
  <c r="AL11" i="1"/>
  <c r="X7" i="1"/>
  <c r="AH12" i="1"/>
  <c r="AW13" i="1"/>
  <c r="T5" i="1"/>
  <c r="AE13" i="1"/>
  <c r="AJ12" i="1"/>
  <c r="T7" i="1"/>
  <c r="T8" i="1"/>
  <c r="Z11" i="1"/>
  <c r="T9" i="1"/>
  <c r="R2" i="1"/>
  <c r="S2" i="1"/>
  <c r="AO11" i="1"/>
  <c r="AT11" i="1"/>
  <c r="R5" i="1"/>
  <c r="AD8" i="1"/>
  <c r="M2" i="1"/>
  <c r="AM13" i="1"/>
  <c r="AL13" i="1"/>
  <c r="AL12" i="1"/>
  <c r="AM11" i="1"/>
  <c r="AN13" i="1"/>
  <c r="AM12" i="1"/>
  <c r="AJ10" i="1"/>
  <c r="AH13" i="1"/>
  <c r="AH15" i="1"/>
  <c r="AH10" i="1"/>
  <c r="AB9" i="1"/>
  <c r="AE15" i="1"/>
  <c r="AC13" i="1"/>
  <c r="AE14" i="1"/>
  <c r="AB14" i="1"/>
  <c r="AD14" i="1"/>
  <c r="AC8" i="1"/>
  <c r="AC9" i="1"/>
  <c r="AD9" i="1"/>
  <c r="AC15" i="1"/>
  <c r="Z13" i="1"/>
  <c r="W13" i="1"/>
  <c r="Y12" i="1"/>
  <c r="Y13" i="1"/>
  <c r="W14" i="1"/>
  <c r="X14" i="1"/>
  <c r="R12" i="1"/>
  <c r="S8" i="1"/>
  <c r="O14" i="1"/>
  <c r="O12" i="1"/>
  <c r="S6" i="1"/>
  <c r="U12" i="1"/>
  <c r="T4" i="1"/>
  <c r="U5" i="1"/>
  <c r="S10" i="1"/>
  <c r="R13" i="1"/>
  <c r="S11" i="1"/>
  <c r="U14" i="1"/>
  <c r="R14" i="1"/>
  <c r="U13" i="1"/>
  <c r="M14" i="1"/>
  <c r="N11" i="1"/>
  <c r="P14" i="1"/>
  <c r="N5" i="1"/>
  <c r="O11" i="1"/>
  <c r="P13" i="1"/>
  <c r="N13" i="1"/>
  <c r="O7" i="1"/>
  <c r="N12" i="1"/>
  <c r="O6" i="1"/>
  <c r="P6" i="1"/>
  <c r="M13" i="1"/>
</calcChain>
</file>

<file path=xl/sharedStrings.xml><?xml version="1.0" encoding="utf-8"?>
<sst xmlns="http://schemas.openxmlformats.org/spreadsheetml/2006/main" count="116" uniqueCount="44">
  <si>
    <t>Speed</t>
  </si>
  <si>
    <t>Acceleration</t>
  </si>
  <si>
    <t>Class</t>
  </si>
  <si>
    <t>Sloop</t>
  </si>
  <si>
    <t>Scale</t>
  </si>
  <si>
    <t>Monitor</t>
  </si>
  <si>
    <t>Torpedo sloop</t>
  </si>
  <si>
    <t>Richmond</t>
  </si>
  <si>
    <t>Charleston</t>
  </si>
  <si>
    <t>Turning</t>
  </si>
  <si>
    <t>Frigate</t>
  </si>
  <si>
    <t>Cochrane</t>
  </si>
  <si>
    <t>Chickasaw</t>
  </si>
  <si>
    <t>Acceleration - const</t>
  </si>
  <si>
    <t>Turning - const</t>
  </si>
  <si>
    <t>Destroyer</t>
  </si>
  <si>
    <t>Sachsen</t>
  </si>
  <si>
    <t>Roanoke</t>
  </si>
  <si>
    <t>?</t>
  </si>
  <si>
    <t>Light cruiser</t>
  </si>
  <si>
    <t>Kaiser Max</t>
  </si>
  <si>
    <t>Cruiser</t>
  </si>
  <si>
    <t>Aurora</t>
  </si>
  <si>
    <t>Heavy cruiser</t>
  </si>
  <si>
    <t>Arminius</t>
  </si>
  <si>
    <t>Carrier</t>
  </si>
  <si>
    <t>Hermes</t>
  </si>
  <si>
    <t>Demi-battleship</t>
  </si>
  <si>
    <t>Navarino</t>
  </si>
  <si>
    <t>Battleship</t>
  </si>
  <si>
    <t>Devastation</t>
  </si>
  <si>
    <t>No. engine comps</t>
  </si>
  <si>
    <t>Battlecruiser</t>
  </si>
  <si>
    <t>Marceau</t>
  </si>
  <si>
    <t>n/a</t>
  </si>
  <si>
    <t>Base speed constant</t>
  </si>
  <si>
    <t>Braking</t>
  </si>
  <si>
    <t>Braking - const</t>
  </si>
  <si>
    <t>Speed - const</t>
  </si>
  <si>
    <t>Base acceleration constant</t>
  </si>
  <si>
    <t>Base braking constant</t>
  </si>
  <si>
    <t>Base turning constant</t>
  </si>
  <si>
    <t>thrust</t>
  </si>
  <si>
    <t>Time to max speed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</si>
</sst>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</fills>
  <borders count="8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theme="4" tint="0.39997558519241921"/>
      </bottom>
      <diagonal/>
    </border>
    <border>
      <left style="thin">
        <color indexed="64"/>
      </left>
      <right/>
      <top/>
      <bottom style="medium">
        <color theme="4" tint="0.3999755851924192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theme="4" tint="0.39997558519241921"/>
      </top>
      <bottom/>
      <diagonal/>
    </border>
    <border>
      <left/>
      <right/>
      <top style="medium">
        <color theme="4" tint="0.39997558519241921"/>
      </top>
      <bottom/>
      <diagonal/>
    </border>
  </borders>
  <cellStyleXfs count="7">
    <xf numFmtId="0" fontId="0" fillId="0" borderId="0"/>
    <xf numFmtId="0" fontId="2" fillId="0" borderId="1" applyNumberFormat="0" applyFill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</cellStyleXfs>
  <cellXfs count="21">
    <xf numFmtId="0" fontId="0" fillId="0" borderId="0" xfId="0"/>
    <xf numFmtId="0" fontId="2" fillId="0" borderId="1" xfId="1"/>
    <xf numFmtId="0" fontId="1" fillId="2" borderId="0" xfId="2" applyBorder="1"/>
    <xf numFmtId="0" fontId="1" fillId="6" borderId="0" xfId="6" applyBorder="1"/>
    <xf numFmtId="0" fontId="1" fillId="4" borderId="0" xfId="4" applyBorder="1"/>
    <xf numFmtId="0" fontId="1" fillId="3" borderId="0" xfId="3" applyBorder="1"/>
    <xf numFmtId="0" fontId="1" fillId="5" borderId="0" xfId="5" applyBorder="1"/>
    <xf numFmtId="0" fontId="2" fillId="0" borderId="3" xfId="1" applyBorder="1"/>
    <xf numFmtId="0" fontId="1" fillId="2" borderId="2" xfId="2" applyBorder="1"/>
    <xf numFmtId="0" fontId="1" fillId="6" borderId="2" xfId="6" applyBorder="1"/>
    <xf numFmtId="0" fontId="1" fillId="4" borderId="2" xfId="4" applyBorder="1"/>
    <xf numFmtId="0" fontId="1" fillId="5" borderId="2" xfId="5" applyBorder="1"/>
    <xf numFmtId="0" fontId="1" fillId="3" borderId="2" xfId="3" applyBorder="1"/>
    <xf numFmtId="0" fontId="2" fillId="0" borderId="4" xfId="1" applyBorder="1"/>
    <xf numFmtId="0" fontId="1" fillId="2" borderId="5" xfId="2" applyBorder="1"/>
    <xf numFmtId="0" fontId="1" fillId="6" borderId="5" xfId="6" applyBorder="1"/>
    <xf numFmtId="0" fontId="1" fillId="4" borderId="5" xfId="4" applyBorder="1"/>
    <xf numFmtId="0" fontId="1" fillId="5" borderId="5" xfId="5" applyBorder="1"/>
    <xf numFmtId="0" fontId="1" fillId="3" borderId="5" xfId="3" applyBorder="1"/>
    <xf numFmtId="0" fontId="1" fillId="2" borderId="6" xfId="2" applyBorder="1"/>
    <xf numFmtId="0" fontId="1" fillId="2" borderId="7" xfId="2" applyBorder="1"/>
  </cellXfs>
  <cellStyles count="7">
    <cellStyle name="20% - Accent1" xfId="2" builtinId="30"/>
    <cellStyle name="20% - Accent2" xfId="3" builtinId="34"/>
    <cellStyle name="20% - Accent4" xfId="4" builtinId="42"/>
    <cellStyle name="20% - Accent5" xfId="5" builtinId="46"/>
    <cellStyle name="20% - Accent6" xfId="6" builtinId="50"/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AB7B1-2AED-4E72-B6AA-EF9CE1B6A1F5}">
  <dimension ref="A1:BB17"/>
  <sheetViews>
    <sheetView tabSelected="1" zoomScaleNormal="100" workbookViewId="0">
      <selection activeCell="A16" sqref="A16"/>
    </sheetView>
  </sheetViews>
  <sheetFormatPr defaultRowHeight="15" x14ac:dyDescent="0.25"/>
  <cols>
    <col min="1" max="1" width="15.5703125" bestFit="1" customWidth="1"/>
    <col min="2" max="2" width="11.5703125" bestFit="1" customWidth="1"/>
    <col min="3" max="3" width="13" bestFit="1" customWidth="1"/>
    <col min="4" max="4" width="19.140625" bestFit="1" customWidth="1"/>
    <col min="5" max="5" width="19.140625" customWidth="1"/>
    <col min="6" max="6" width="15.5703125" bestFit="1" customWidth="1"/>
    <col min="7" max="7" width="14.5703125" bestFit="1" customWidth="1"/>
    <col min="8" max="8" width="19.28515625" bestFit="1" customWidth="1"/>
    <col min="9" max="9" width="19.7109375" bestFit="1" customWidth="1"/>
    <col min="10" max="10" width="24.85546875" bestFit="1" customWidth="1"/>
    <col min="11" max="11" width="20.42578125" bestFit="1" customWidth="1"/>
    <col min="12" max="12" width="20.28515625" bestFit="1" customWidth="1"/>
    <col min="13" max="13" width="17.140625" bestFit="1" customWidth="1"/>
    <col min="14" max="14" width="9.28515625" bestFit="1" customWidth="1"/>
    <col min="15" max="15" width="17.42578125" bestFit="1" customWidth="1"/>
    <col min="16" max="16" width="7.5703125" bestFit="1" customWidth="1"/>
    <col min="17" max="17" width="12.140625" bestFit="1" customWidth="1"/>
    <col min="18" max="18" width="17" bestFit="1" customWidth="1"/>
    <col min="19" max="19" width="12" bestFit="1" customWidth="1"/>
    <col min="20" max="20" width="17.140625" bestFit="1" customWidth="1"/>
    <col min="21" max="21" width="8.7109375" bestFit="1" customWidth="1"/>
    <col min="22" max="22" width="12.140625" bestFit="1" customWidth="1"/>
    <col min="23" max="23" width="17" bestFit="1" customWidth="1"/>
    <col min="24" max="24" width="12.140625" bestFit="1" customWidth="1"/>
    <col min="25" max="25" width="17.28515625" bestFit="1" customWidth="1"/>
    <col min="26" max="26" width="8.5703125" bestFit="1" customWidth="1"/>
    <col min="27" max="27" width="17" bestFit="1" customWidth="1"/>
    <col min="28" max="28" width="8.85546875" bestFit="1" customWidth="1"/>
    <col min="29" max="29" width="8.42578125" bestFit="1" customWidth="1"/>
    <col min="30" max="30" width="17.28515625" bestFit="1" customWidth="1"/>
    <col min="31" max="31" width="8.5703125" bestFit="1" customWidth="1"/>
    <col min="32" max="32" width="12.140625" bestFit="1" customWidth="1"/>
    <col min="33" max="33" width="17" bestFit="1" customWidth="1"/>
    <col min="34" max="34" width="12.140625" bestFit="1" customWidth="1"/>
    <col min="35" max="35" width="17.28515625" bestFit="1" customWidth="1"/>
    <col min="36" max="36" width="8.42578125" bestFit="1" customWidth="1"/>
    <col min="37" max="37" width="12.140625" bestFit="1" customWidth="1"/>
    <col min="38" max="38" width="17" bestFit="1" customWidth="1"/>
    <col min="39" max="39" width="8.42578125" bestFit="1" customWidth="1"/>
    <col min="40" max="40" width="12.28515625" bestFit="1" customWidth="1"/>
    <col min="41" max="41" width="9.28515625" bestFit="1" customWidth="1"/>
    <col min="42" max="42" width="12.140625" bestFit="1" customWidth="1"/>
    <col min="44" max="44" width="9.28515625" bestFit="1" customWidth="1"/>
    <col min="45" max="45" width="12.28515625" bestFit="1" customWidth="1"/>
    <col min="46" max="46" width="9.28515625" bestFit="1" customWidth="1"/>
    <col min="47" max="47" width="12.140625" bestFit="1" customWidth="1"/>
    <col min="49" max="49" width="9.28515625" bestFit="1" customWidth="1"/>
    <col min="50" max="50" width="12.28515625" bestFit="1" customWidth="1"/>
  </cols>
  <sheetData>
    <row r="1" spans="1:54" s="1" customFormat="1" ht="15.75" thickBot="1" x14ac:dyDescent="0.3">
      <c r="A1" s="1" t="s">
        <v>4</v>
      </c>
      <c r="B1" s="1" t="s">
        <v>2</v>
      </c>
      <c r="C1" s="1" t="s">
        <v>38</v>
      </c>
      <c r="D1" s="1" t="s">
        <v>13</v>
      </c>
      <c r="E1" s="1" t="s">
        <v>43</v>
      </c>
      <c r="F1" s="1" t="s">
        <v>37</v>
      </c>
      <c r="G1" s="7" t="s">
        <v>14</v>
      </c>
      <c r="H1" s="1" t="s">
        <v>35</v>
      </c>
      <c r="I1" s="1" t="s">
        <v>39</v>
      </c>
      <c r="J1" s="1" t="s">
        <v>40</v>
      </c>
      <c r="K1" s="7" t="s">
        <v>41</v>
      </c>
      <c r="L1" s="13" t="s">
        <v>31</v>
      </c>
      <c r="M1" s="1" t="s">
        <v>0</v>
      </c>
      <c r="N1" s="1" t="s">
        <v>1</v>
      </c>
      <c r="O1" s="1" t="s">
        <v>36</v>
      </c>
      <c r="P1" s="7" t="s">
        <v>9</v>
      </c>
      <c r="Q1" s="1" t="s">
        <v>31</v>
      </c>
      <c r="R1" s="1" t="s">
        <v>0</v>
      </c>
      <c r="S1" s="1" t="s">
        <v>1</v>
      </c>
      <c r="T1" s="1" t="s">
        <v>36</v>
      </c>
      <c r="U1" s="1" t="s">
        <v>9</v>
      </c>
      <c r="V1" s="1" t="s">
        <v>31</v>
      </c>
      <c r="W1" s="1" t="s">
        <v>0</v>
      </c>
      <c r="X1" s="1" t="s">
        <v>1</v>
      </c>
      <c r="Y1" s="1" t="s">
        <v>36</v>
      </c>
      <c r="Z1" s="1" t="s">
        <v>9</v>
      </c>
      <c r="AA1" s="1" t="s">
        <v>31</v>
      </c>
      <c r="AB1" s="1" t="s">
        <v>0</v>
      </c>
      <c r="AC1" s="1" t="s">
        <v>1</v>
      </c>
      <c r="AD1" s="1" t="s">
        <v>36</v>
      </c>
      <c r="AE1" s="1" t="s">
        <v>9</v>
      </c>
      <c r="AF1" s="1" t="s">
        <v>31</v>
      </c>
      <c r="AG1" s="1" t="s">
        <v>0</v>
      </c>
      <c r="AH1" s="1" t="s">
        <v>1</v>
      </c>
      <c r="AI1" s="1" t="s">
        <v>36</v>
      </c>
      <c r="AJ1" s="1" t="s">
        <v>9</v>
      </c>
      <c r="AK1" s="1" t="s">
        <v>31</v>
      </c>
      <c r="AL1" s="1" t="s">
        <v>0</v>
      </c>
      <c r="AM1" s="1" t="s">
        <v>1</v>
      </c>
      <c r="AN1" s="1" t="s">
        <v>36</v>
      </c>
      <c r="AO1" s="1" t="s">
        <v>9</v>
      </c>
      <c r="AP1" s="1" t="s">
        <v>31</v>
      </c>
      <c r="AQ1" s="1" t="s">
        <v>0</v>
      </c>
      <c r="AR1" s="1" t="s">
        <v>1</v>
      </c>
      <c r="AS1" s="1" t="s">
        <v>36</v>
      </c>
      <c r="AT1" s="1" t="s">
        <v>9</v>
      </c>
      <c r="AU1" s="1" t="s">
        <v>31</v>
      </c>
      <c r="AV1" s="1" t="s">
        <v>0</v>
      </c>
      <c r="AW1" s="1" t="s">
        <v>1</v>
      </c>
      <c r="AX1" s="1" t="s">
        <v>36</v>
      </c>
      <c r="AY1" s="1" t="s">
        <v>9</v>
      </c>
      <c r="BA1"/>
      <c r="BB1"/>
    </row>
    <row r="2" spans="1:54" s="2" customFormat="1" x14ac:dyDescent="0.25">
      <c r="A2" s="2" t="s">
        <v>3</v>
      </c>
      <c r="B2" s="2" t="s">
        <v>5</v>
      </c>
      <c r="C2" s="2">
        <v>0.9</v>
      </c>
      <c r="D2" s="2">
        <v>0.1</v>
      </c>
      <c r="E2" s="2">
        <f>C2/D2</f>
        <v>9</v>
      </c>
      <c r="F2" s="2">
        <f>9*D2</f>
        <v>0.9</v>
      </c>
      <c r="G2" s="8">
        <v>30</v>
      </c>
      <c r="H2" s="2">
        <v>7.45</v>
      </c>
      <c r="I2" s="2">
        <v>8.4499999999999993</v>
      </c>
      <c r="J2" s="2">
        <v>7.45</v>
      </c>
      <c r="K2" s="8">
        <v>28</v>
      </c>
      <c r="L2" s="14">
        <f>1 * $B$17</f>
        <v>1.2</v>
      </c>
      <c r="M2" s="2">
        <f>0.1*($H2+SQRT(L2))</f>
        <v>0.85454451150103328</v>
      </c>
      <c r="N2" s="2">
        <f>0.01*($I2+SQRT(L2))</f>
        <v>9.5454451150103314E-2</v>
      </c>
      <c r="O2" s="2">
        <f>0.1*($J2+SQRT(L2))</f>
        <v>0.85454451150103328</v>
      </c>
      <c r="P2" s="8">
        <f>$K2+L2</f>
        <v>29.2</v>
      </c>
      <c r="Q2" s="19">
        <f>$B$17*2</f>
        <v>2.4</v>
      </c>
      <c r="R2" s="20">
        <f>0.1*($H2+SQRT(Q2))</f>
        <v>0.89991933384829681</v>
      </c>
      <c r="S2" s="20">
        <f>0.01*($I2+SQRT(Q2))</f>
        <v>9.9991933384829659E-2</v>
      </c>
      <c r="T2" s="2">
        <f>0.1*($J2+SQRT(Q2))</f>
        <v>0.89991933384829681</v>
      </c>
      <c r="U2" s="8">
        <f>$K2+Q2</f>
        <v>30.4</v>
      </c>
      <c r="V2" s="19">
        <f>$B$17*3</f>
        <v>3.5999999999999996</v>
      </c>
      <c r="W2" s="20">
        <f>0.1*($H2+SQRT(V2))</f>
        <v>0.93473665961010277</v>
      </c>
      <c r="X2" s="20">
        <f>0.01*($I2+SQRT(V2))</f>
        <v>0.10347366596101028</v>
      </c>
      <c r="Y2" s="2">
        <f>0.1*($J2+SQRT(V2))</f>
        <v>0.93473665961010277</v>
      </c>
      <c r="Z2" s="8">
        <f>$K2+V2</f>
        <v>31.6</v>
      </c>
      <c r="AA2" s="19" t="s">
        <v>34</v>
      </c>
      <c r="AB2" s="20" t="e">
        <f>0.1*($H2+SQRT(AA2))</f>
        <v>#VALUE!</v>
      </c>
      <c r="AC2" s="20" t="e">
        <f>0.01*($I2+SQRT(AA2))</f>
        <v>#VALUE!</v>
      </c>
      <c r="AD2" s="2" t="e">
        <f>0.1*($J2+SQRT(AA2))</f>
        <v>#VALUE!</v>
      </c>
      <c r="AE2" s="8" t="e">
        <f>$K2+AA2</f>
        <v>#VALUE!</v>
      </c>
      <c r="AF2" s="19" t="s">
        <v>34</v>
      </c>
      <c r="AG2" s="20" t="e">
        <f>0.1*($H2+SQRT(AF2))</f>
        <v>#VALUE!</v>
      </c>
      <c r="AH2" s="20" t="e">
        <f>0.01*($I2+SQRT(AF2))</f>
        <v>#VALUE!</v>
      </c>
      <c r="AI2" s="2" t="e">
        <f>0.1*($J2+SQRT(AF2))</f>
        <v>#VALUE!</v>
      </c>
      <c r="AJ2" s="8" t="e">
        <f>$K2+AF2</f>
        <v>#VALUE!</v>
      </c>
      <c r="AK2" s="19" t="s">
        <v>34</v>
      </c>
      <c r="AL2" s="20" t="e">
        <f>0.1*($H2+SQRT(AK2))</f>
        <v>#VALUE!</v>
      </c>
      <c r="AM2" s="20" t="e">
        <f>0.01*($I2+SQRT(AK2))</f>
        <v>#VALUE!</v>
      </c>
      <c r="AN2" s="2" t="e">
        <f>0.1*($J2+SQRT(AK2))</f>
        <v>#VALUE!</v>
      </c>
      <c r="AO2" s="8" t="e">
        <f>$K2+AK2</f>
        <v>#VALUE!</v>
      </c>
      <c r="AP2" s="19" t="s">
        <v>34</v>
      </c>
      <c r="AQ2" s="20" t="e">
        <f>0.1*($H2+SQRT(AP2))</f>
        <v>#VALUE!</v>
      </c>
      <c r="AR2" s="20" t="e">
        <f>0.01*($I2+SQRT(AP2))</f>
        <v>#VALUE!</v>
      </c>
      <c r="AS2" s="2" t="e">
        <f>0.1*($J2+SQRT(AP2))</f>
        <v>#VALUE!</v>
      </c>
      <c r="AT2" s="8" t="e">
        <f>$K2+AP2</f>
        <v>#VALUE!</v>
      </c>
      <c r="AU2" s="2" t="s">
        <v>34</v>
      </c>
      <c r="AV2" s="2" t="e">
        <f>0.1*($H2+SQRT(AU2))</f>
        <v>#VALUE!</v>
      </c>
      <c r="AW2" s="2" t="e">
        <f>0.01*($I2+SQRT(AU2))</f>
        <v>#VALUE!</v>
      </c>
      <c r="AX2" s="2" t="e">
        <f>0.1*($J2+SQRT(AU2))</f>
        <v>#VALUE!</v>
      </c>
      <c r="AY2" s="8" t="e">
        <f>$K2+AU2</f>
        <v>#VALUE!</v>
      </c>
      <c r="BA2"/>
      <c r="BB2"/>
    </row>
    <row r="3" spans="1:54" s="2" customFormat="1" x14ac:dyDescent="0.25">
      <c r="A3" s="2" t="s">
        <v>3</v>
      </c>
      <c r="B3" s="2" t="s">
        <v>7</v>
      </c>
      <c r="C3" s="2">
        <v>0.9</v>
      </c>
      <c r="D3" s="2">
        <v>0.1</v>
      </c>
      <c r="E3" s="2">
        <f t="shared" ref="E3:E15" si="0">C3/D3</f>
        <v>9</v>
      </c>
      <c r="F3" s="2">
        <f t="shared" ref="F3:F15" si="1">9*D3</f>
        <v>0.9</v>
      </c>
      <c r="G3" s="8">
        <v>30</v>
      </c>
      <c r="H3" s="2">
        <v>7.45</v>
      </c>
      <c r="I3" s="2">
        <v>8.4499999999999993</v>
      </c>
      <c r="J3" s="2">
        <v>7.45</v>
      </c>
      <c r="K3" s="8">
        <v>28</v>
      </c>
      <c r="L3" s="14">
        <f t="shared" ref="L3:L15" si="2">1 * $B$17</f>
        <v>1.2</v>
      </c>
      <c r="M3" s="2">
        <f>0.1*($H3+SQRT(L3))</f>
        <v>0.85454451150103328</v>
      </c>
      <c r="N3" s="2">
        <f>0.01*($I3+SQRT(L3))</f>
        <v>9.5454451150103314E-2</v>
      </c>
      <c r="O3" s="2">
        <f>0.1*($J3+SQRT(L3))</f>
        <v>0.85454451150103328</v>
      </c>
      <c r="P3" s="8">
        <f>$K3+L3</f>
        <v>29.2</v>
      </c>
      <c r="Q3" s="14">
        <f t="shared" ref="Q3:Q15" si="3">$B$17*2</f>
        <v>2.4</v>
      </c>
      <c r="R3" s="2">
        <f>0.1*($H3+SQRT(Q3))</f>
        <v>0.89991933384829681</v>
      </c>
      <c r="S3" s="2">
        <f>0.01*($I3+SQRT(Q3))</f>
        <v>9.9991933384829659E-2</v>
      </c>
      <c r="T3" s="2">
        <f>0.1*($J3+SQRT(Q3))</f>
        <v>0.89991933384829681</v>
      </c>
      <c r="U3" s="8">
        <f>$K3+Q3</f>
        <v>30.4</v>
      </c>
      <c r="V3" s="14">
        <f t="shared" ref="V3:V15" si="4">$B$17*3</f>
        <v>3.5999999999999996</v>
      </c>
      <c r="W3" s="2">
        <f>0.1*($H3+SQRT(V3))</f>
        <v>0.93473665961010277</v>
      </c>
      <c r="X3" s="2">
        <f>0.01*($I3+SQRT(V3))</f>
        <v>0.10347366596101028</v>
      </c>
      <c r="Y3" s="2">
        <f>0.1*($J3+SQRT(V3))</f>
        <v>0.93473665961010277</v>
      </c>
      <c r="Z3" s="8">
        <f>$K3+V3</f>
        <v>31.6</v>
      </c>
      <c r="AA3" s="14" t="s">
        <v>34</v>
      </c>
      <c r="AB3" s="2" t="e">
        <f>0.1*($H3+SQRT(AA3))</f>
        <v>#VALUE!</v>
      </c>
      <c r="AC3" s="2" t="e">
        <f>0.01*($I3+SQRT(AA3))</f>
        <v>#VALUE!</v>
      </c>
      <c r="AD3" s="2" t="e">
        <f>0.1*($J3+SQRT(AA3))</f>
        <v>#VALUE!</v>
      </c>
      <c r="AE3" s="8" t="e">
        <f>$K3+AA3</f>
        <v>#VALUE!</v>
      </c>
      <c r="AF3" s="14" t="s">
        <v>34</v>
      </c>
      <c r="AG3" s="2" t="e">
        <f>0.1*($H3+SQRT(AF3))</f>
        <v>#VALUE!</v>
      </c>
      <c r="AH3" s="2" t="e">
        <f>0.01*($I3+SQRT(AF3))</f>
        <v>#VALUE!</v>
      </c>
      <c r="AI3" s="2" t="e">
        <f>0.1*($J3+SQRT(AF3))</f>
        <v>#VALUE!</v>
      </c>
      <c r="AJ3" s="8" t="e">
        <f>$K3+AF3</f>
        <v>#VALUE!</v>
      </c>
      <c r="AK3" s="14" t="s">
        <v>34</v>
      </c>
      <c r="AL3" s="2" t="e">
        <f>0.1*($H3+SQRT(AK3))</f>
        <v>#VALUE!</v>
      </c>
      <c r="AM3" s="2" t="e">
        <f>0.01*($I3+SQRT(AK3))</f>
        <v>#VALUE!</v>
      </c>
      <c r="AN3" s="2" t="e">
        <f>0.1*($J3+SQRT(AK3))</f>
        <v>#VALUE!</v>
      </c>
      <c r="AO3" s="8" t="e">
        <f>$K3+AK3</f>
        <v>#VALUE!</v>
      </c>
      <c r="AP3" s="14" t="s">
        <v>34</v>
      </c>
      <c r="AQ3" s="2" t="e">
        <f>0.1*($H3+SQRT(AP3))</f>
        <v>#VALUE!</v>
      </c>
      <c r="AR3" s="2" t="e">
        <f>0.01*($I3+SQRT(AP3))</f>
        <v>#VALUE!</v>
      </c>
      <c r="AS3" s="2" t="e">
        <f>0.1*($J3+SQRT(AP3))</f>
        <v>#VALUE!</v>
      </c>
      <c r="AT3" s="8" t="e">
        <f>$K3+AP3</f>
        <v>#VALUE!</v>
      </c>
      <c r="AU3" s="2" t="s">
        <v>34</v>
      </c>
      <c r="AV3" s="2" t="e">
        <f>0.1*($H3+SQRT(AU3))</f>
        <v>#VALUE!</v>
      </c>
      <c r="AW3" s="2" t="e">
        <f>0.01*($I3+SQRT(AU3))</f>
        <v>#VALUE!</v>
      </c>
      <c r="AX3" s="2" t="e">
        <f>0.1*($J3+SQRT(AU3))</f>
        <v>#VALUE!</v>
      </c>
      <c r="AY3" s="2" t="e">
        <f>$K3+AU3</f>
        <v>#VALUE!</v>
      </c>
      <c r="BA3"/>
      <c r="BB3"/>
    </row>
    <row r="4" spans="1:54" s="2" customFormat="1" x14ac:dyDescent="0.25">
      <c r="A4" s="2" t="s">
        <v>6</v>
      </c>
      <c r="B4" s="2" t="s">
        <v>8</v>
      </c>
      <c r="C4" s="2">
        <v>0.92</v>
      </c>
      <c r="D4" s="2">
        <v>0.11</v>
      </c>
      <c r="E4" s="2">
        <f t="shared" si="0"/>
        <v>8.3636363636363633</v>
      </c>
      <c r="F4" s="2">
        <f t="shared" si="1"/>
        <v>0.99</v>
      </c>
      <c r="G4" s="8">
        <v>35</v>
      </c>
      <c r="H4" s="2">
        <v>7.65</v>
      </c>
      <c r="I4" s="2">
        <v>9.4499999999999993</v>
      </c>
      <c r="J4" s="2">
        <v>8.35</v>
      </c>
      <c r="K4" s="8">
        <v>33</v>
      </c>
      <c r="L4" s="14">
        <f t="shared" si="2"/>
        <v>1.2</v>
      </c>
      <c r="M4" s="2">
        <f>0.1*($H4+SQRT(L4))</f>
        <v>0.87454451150103329</v>
      </c>
      <c r="N4" s="2">
        <f>0.01*($I4+SQRT(L4))</f>
        <v>0.10545445115010331</v>
      </c>
      <c r="O4" s="2">
        <f>0.1*($J4+SQRT(L4))</f>
        <v>0.94454451150103313</v>
      </c>
      <c r="P4" s="8">
        <f>$K4+L4</f>
        <v>34.200000000000003</v>
      </c>
      <c r="Q4" s="14">
        <f t="shared" si="3"/>
        <v>2.4</v>
      </c>
      <c r="R4" s="2">
        <f>0.1*($H4+SQRT(Q4))</f>
        <v>0.91991933384829672</v>
      </c>
      <c r="S4" s="2">
        <f>0.01*($I4+SQRT(Q4))</f>
        <v>0.10999193338482967</v>
      </c>
      <c r="T4" s="2">
        <f>0.1*($J4+SQRT(Q4))</f>
        <v>0.98991933384829667</v>
      </c>
      <c r="U4" s="8">
        <f>$K4+Q4</f>
        <v>35.4</v>
      </c>
      <c r="V4" s="14">
        <f t="shared" si="4"/>
        <v>3.5999999999999996</v>
      </c>
      <c r="W4" s="2">
        <f>0.1*($H4+SQRT(V4))</f>
        <v>0.9547366596101029</v>
      </c>
      <c r="X4" s="2">
        <f>0.01*($I4+SQRT(V4))</f>
        <v>0.11347366596101027</v>
      </c>
      <c r="Y4" s="2">
        <f>0.1*($J4+SQRT(V4))</f>
        <v>1.0247366596101029</v>
      </c>
      <c r="Z4" s="8">
        <f>$K4+V4</f>
        <v>36.6</v>
      </c>
      <c r="AA4" s="14" t="s">
        <v>34</v>
      </c>
      <c r="AB4" s="2" t="e">
        <f>0.1*($H4+SQRT(AA4))</f>
        <v>#VALUE!</v>
      </c>
      <c r="AC4" s="2" t="e">
        <f>0.01*($I4+SQRT(AA4))</f>
        <v>#VALUE!</v>
      </c>
      <c r="AD4" s="2" t="e">
        <f>0.1*($J4+SQRT(AA4))</f>
        <v>#VALUE!</v>
      </c>
      <c r="AE4" s="8" t="e">
        <f>$K4+AA4</f>
        <v>#VALUE!</v>
      </c>
      <c r="AF4" s="14" t="s">
        <v>34</v>
      </c>
      <c r="AG4" s="2" t="e">
        <f>0.1*($H4+SQRT(AF4))</f>
        <v>#VALUE!</v>
      </c>
      <c r="AH4" s="2" t="e">
        <f>0.01*($I4+SQRT(AF4))</f>
        <v>#VALUE!</v>
      </c>
      <c r="AI4" s="2" t="e">
        <f>0.1*($J4+SQRT(AF4))</f>
        <v>#VALUE!</v>
      </c>
      <c r="AJ4" s="8" t="e">
        <f>$K4+AF4</f>
        <v>#VALUE!</v>
      </c>
      <c r="AK4" s="14" t="s">
        <v>34</v>
      </c>
      <c r="AL4" s="2" t="e">
        <f>0.1*($H4+SQRT(AK4))</f>
        <v>#VALUE!</v>
      </c>
      <c r="AM4" s="2" t="e">
        <f>0.01*($I4+SQRT(AK4))</f>
        <v>#VALUE!</v>
      </c>
      <c r="AN4" s="2" t="e">
        <f>0.1*($J4+SQRT(AK4))</f>
        <v>#VALUE!</v>
      </c>
      <c r="AO4" s="8" t="e">
        <f>$K4+AK4</f>
        <v>#VALUE!</v>
      </c>
      <c r="AP4" s="14" t="s">
        <v>34</v>
      </c>
      <c r="AQ4" s="2" t="e">
        <f>0.1*($H4+SQRT(AP4))</f>
        <v>#VALUE!</v>
      </c>
      <c r="AR4" s="2" t="e">
        <f>0.01*($I4+SQRT(AP4))</f>
        <v>#VALUE!</v>
      </c>
      <c r="AS4" s="2" t="e">
        <f>0.1*($J4+SQRT(AP4))</f>
        <v>#VALUE!</v>
      </c>
      <c r="AT4" s="8" t="e">
        <f>$K4+AP4</f>
        <v>#VALUE!</v>
      </c>
      <c r="AU4" s="2" t="s">
        <v>34</v>
      </c>
      <c r="AV4" s="2" t="e">
        <f>0.1*($H4+SQRT(AU4))</f>
        <v>#VALUE!</v>
      </c>
      <c r="AW4" s="2" t="e">
        <f>0.01*($I4+SQRT(AU4))</f>
        <v>#VALUE!</v>
      </c>
      <c r="AX4" s="2" t="e">
        <f>0.1*($J4+SQRT(AU4))</f>
        <v>#VALUE!</v>
      </c>
      <c r="AY4" s="2" t="e">
        <f>$K4+AU4</f>
        <v>#VALUE!</v>
      </c>
      <c r="BA4"/>
      <c r="BB4"/>
    </row>
    <row r="5" spans="1:54" s="3" customFormat="1" x14ac:dyDescent="0.25">
      <c r="A5" s="3" t="s">
        <v>10</v>
      </c>
      <c r="B5" s="3" t="s">
        <v>11</v>
      </c>
      <c r="C5" s="3">
        <v>0.85</v>
      </c>
      <c r="D5" s="3">
        <v>8.6999999999999994E-2</v>
      </c>
      <c r="E5" s="3">
        <f t="shared" si="0"/>
        <v>9.7701149425287355</v>
      </c>
      <c r="F5" s="3">
        <f t="shared" si="1"/>
        <v>0.78299999999999992</v>
      </c>
      <c r="G5" s="9">
        <v>30</v>
      </c>
      <c r="H5" s="3">
        <v>6.6</v>
      </c>
      <c r="I5" s="3">
        <v>6.95</v>
      </c>
      <c r="J5" s="3">
        <v>5.93</v>
      </c>
      <c r="K5" s="9">
        <v>27</v>
      </c>
      <c r="L5" s="15">
        <f t="shared" si="2"/>
        <v>1.2</v>
      </c>
      <c r="M5" s="3">
        <f>0.1*($H5+SQRT(L5))</f>
        <v>0.7695445115010332</v>
      </c>
      <c r="N5" s="3">
        <f>0.01*($I5+SQRT(L5))</f>
        <v>8.0454451150103329E-2</v>
      </c>
      <c r="O5" s="3">
        <f>0.1*($J5+SQRT(L5))</f>
        <v>0.70254451150103314</v>
      </c>
      <c r="P5" s="9">
        <f>$K5+L5</f>
        <v>28.2</v>
      </c>
      <c r="Q5" s="15">
        <f t="shared" si="3"/>
        <v>2.4</v>
      </c>
      <c r="R5" s="3">
        <f>0.1*($H5+SQRT(Q5))</f>
        <v>0.81491933384829673</v>
      </c>
      <c r="S5" s="3">
        <f>0.01*($I5+SQRT(Q5))</f>
        <v>8.4991933384829674E-2</v>
      </c>
      <c r="T5" s="3">
        <f>0.1*($J2+SQRT(Q2))</f>
        <v>0.89991933384829681</v>
      </c>
      <c r="U5" s="9">
        <f>$K5+Q5</f>
        <v>29.4</v>
      </c>
      <c r="V5" s="15">
        <f t="shared" si="4"/>
        <v>3.5999999999999996</v>
      </c>
      <c r="W5" s="3">
        <f>0.1*($H5+SQRT(V5))</f>
        <v>0.84973665961010281</v>
      </c>
      <c r="X5" s="3">
        <f>0.01*($I5+SQRT(V5))</f>
        <v>8.8473665961010278E-2</v>
      </c>
      <c r="Y5" s="3">
        <f>0.1*($J5+SQRT(V5))</f>
        <v>0.78273665961010286</v>
      </c>
      <c r="Z5" s="9">
        <f>$K5+V5</f>
        <v>30.6</v>
      </c>
      <c r="AA5" s="15">
        <f>$B$17*4</f>
        <v>4.8</v>
      </c>
      <c r="AB5" s="3">
        <f>0.1*($H5+SQRT(AA5))</f>
        <v>0.87908902300206648</v>
      </c>
      <c r="AC5" s="3">
        <f>0.01*($I5+SQRT(AA5))</f>
        <v>9.1408902300206651E-2</v>
      </c>
      <c r="AD5" s="3">
        <f>0.1*($J5+SQRT(AA5))</f>
        <v>0.81208902300206631</v>
      </c>
      <c r="AE5" s="9">
        <f>$K5+AA5</f>
        <v>31.8</v>
      </c>
      <c r="AF5" s="15" t="s">
        <v>34</v>
      </c>
      <c r="AG5" s="3" t="e">
        <f>0.1*($H5+SQRT(AF5))</f>
        <v>#VALUE!</v>
      </c>
      <c r="AH5" s="3" t="e">
        <f>0.01*($I5+SQRT(AF5))</f>
        <v>#VALUE!</v>
      </c>
      <c r="AI5" s="3" t="e">
        <f>0.1*($J5+SQRT(AF5))</f>
        <v>#VALUE!</v>
      </c>
      <c r="AJ5" s="9" t="e">
        <f>$K5+AF5</f>
        <v>#VALUE!</v>
      </c>
      <c r="AK5" s="15" t="s">
        <v>34</v>
      </c>
      <c r="AL5" s="3" t="e">
        <f>0.1*($H5+SQRT(AK5))</f>
        <v>#VALUE!</v>
      </c>
      <c r="AM5" s="3" t="e">
        <f>0.01*($I5+SQRT(AK5))</f>
        <v>#VALUE!</v>
      </c>
      <c r="AN5" s="3" t="e">
        <f>0.1*($J5+SQRT(AK5))</f>
        <v>#VALUE!</v>
      </c>
      <c r="AO5" s="9" t="e">
        <f>$K5+AK5</f>
        <v>#VALUE!</v>
      </c>
      <c r="AP5" s="15" t="s">
        <v>34</v>
      </c>
      <c r="AQ5" s="3" t="e">
        <f>0.1*($H5+SQRT(AP5))</f>
        <v>#VALUE!</v>
      </c>
      <c r="AR5" s="3" t="e">
        <f>0.01*($I5+SQRT(AP5))</f>
        <v>#VALUE!</v>
      </c>
      <c r="AS5" s="3" t="e">
        <f>0.1*($J5+SQRT(AP5))</f>
        <v>#VALUE!</v>
      </c>
      <c r="AT5" s="9" t="e">
        <f>$K5+AP5</f>
        <v>#VALUE!</v>
      </c>
      <c r="AU5" s="3" t="s">
        <v>34</v>
      </c>
      <c r="AV5" s="3" t="e">
        <f>0.1*($H5+SQRT(AU5))</f>
        <v>#VALUE!</v>
      </c>
      <c r="AW5" s="3" t="e">
        <f>0.01*($I5+SQRT(AU5))</f>
        <v>#VALUE!</v>
      </c>
      <c r="AX5" s="3" t="e">
        <f>0.1*($J5+SQRT(AU5))</f>
        <v>#VALUE!</v>
      </c>
      <c r="AY5" s="3" t="e">
        <f>$K5+AU5</f>
        <v>#VALUE!</v>
      </c>
      <c r="BA5"/>
      <c r="BB5"/>
    </row>
    <row r="6" spans="1:54" s="3" customFormat="1" x14ac:dyDescent="0.25">
      <c r="A6" s="3" t="s">
        <v>10</v>
      </c>
      <c r="B6" s="3" t="s">
        <v>12</v>
      </c>
      <c r="C6" s="3">
        <v>0.82499999999999996</v>
      </c>
      <c r="D6" s="3">
        <v>8.5000000000000006E-2</v>
      </c>
      <c r="E6" s="3">
        <f t="shared" si="0"/>
        <v>9.7058823529411757</v>
      </c>
      <c r="F6" s="3">
        <f t="shared" si="1"/>
        <v>0.76500000000000001</v>
      </c>
      <c r="G6" s="9">
        <v>29</v>
      </c>
      <c r="H6" s="3">
        <v>6.35</v>
      </c>
      <c r="I6" s="3">
        <v>6.6</v>
      </c>
      <c r="J6" s="3">
        <v>5.75</v>
      </c>
      <c r="K6" s="9">
        <v>26</v>
      </c>
      <c r="L6" s="15">
        <f t="shared" si="2"/>
        <v>1.2</v>
      </c>
      <c r="M6" s="3">
        <f>0.1*($H6+SQRT(L6))</f>
        <v>0.74454451150103318</v>
      </c>
      <c r="N6" s="3">
        <f>0.01*($I6+SQRT(L6))</f>
        <v>7.6954451150103312E-2</v>
      </c>
      <c r="O6" s="3">
        <f>0.1*($J6+SQRT(L6))</f>
        <v>0.68454451150103324</v>
      </c>
      <c r="P6" s="9">
        <f>$K6+L6</f>
        <v>27.2</v>
      </c>
      <c r="Q6" s="15">
        <f t="shared" si="3"/>
        <v>2.4</v>
      </c>
      <c r="R6" s="3">
        <f>0.1*($H6+SQRT(Q6))</f>
        <v>0.78991933384829671</v>
      </c>
      <c r="S6" s="3">
        <f>0.01*($I6+SQRT(Q6))</f>
        <v>8.1491933384829671E-2</v>
      </c>
      <c r="T6" s="3">
        <f>0.1*($J2+SQRT(Q2))</f>
        <v>0.89991933384829681</v>
      </c>
      <c r="U6" s="9">
        <f>$K6+Q6</f>
        <v>28.4</v>
      </c>
      <c r="V6" s="15">
        <f t="shared" si="4"/>
        <v>3.5999999999999996</v>
      </c>
      <c r="W6" s="3">
        <f>0.1*($H6+SQRT(V6))</f>
        <v>0.82473665961010278</v>
      </c>
      <c r="X6" s="3">
        <f>0.01*($I6+SQRT(V6))</f>
        <v>8.4973665961010275E-2</v>
      </c>
      <c r="Y6" s="3">
        <f>0.1*($J6+SQRT(V6))</f>
        <v>0.76473665961010284</v>
      </c>
      <c r="Z6" s="9">
        <f>$K6+V6</f>
        <v>29.6</v>
      </c>
      <c r="AA6" s="15">
        <f t="shared" ref="AA6:AA15" si="5">$B$17*4</f>
        <v>4.8</v>
      </c>
      <c r="AB6" s="3">
        <f>0.1*($H6+SQRT(AA6))</f>
        <v>0.85408902300206657</v>
      </c>
      <c r="AC6" s="3">
        <f>0.01*($I6+SQRT(AA6))</f>
        <v>8.7908902300206648E-2</v>
      </c>
      <c r="AD6" s="3">
        <f>0.1*($J6+SQRT(AA6))</f>
        <v>0.79408902300206652</v>
      </c>
      <c r="AE6" s="9">
        <f>$K6+AA6</f>
        <v>30.8</v>
      </c>
      <c r="AF6" s="15" t="s">
        <v>34</v>
      </c>
      <c r="AG6" s="3" t="e">
        <f>0.1*($H6+SQRT(AF6))</f>
        <v>#VALUE!</v>
      </c>
      <c r="AH6" s="3" t="e">
        <f>0.01*($I6+SQRT(AF6))</f>
        <v>#VALUE!</v>
      </c>
      <c r="AI6" s="3" t="e">
        <f>0.1*($J6+SQRT(AF6))</f>
        <v>#VALUE!</v>
      </c>
      <c r="AJ6" s="9" t="e">
        <f>$K6+AF6</f>
        <v>#VALUE!</v>
      </c>
      <c r="AK6" s="15" t="s">
        <v>34</v>
      </c>
      <c r="AL6" s="3" t="e">
        <f>0.1*($H6+SQRT(AK6))</f>
        <v>#VALUE!</v>
      </c>
      <c r="AM6" s="3" t="e">
        <f>0.01*($I6+SQRT(AK6))</f>
        <v>#VALUE!</v>
      </c>
      <c r="AN6" s="3" t="e">
        <f>0.1*($J6+SQRT(AK6))</f>
        <v>#VALUE!</v>
      </c>
      <c r="AO6" s="9" t="e">
        <f>$K6+AK6</f>
        <v>#VALUE!</v>
      </c>
      <c r="AP6" s="15" t="s">
        <v>34</v>
      </c>
      <c r="AQ6" s="3" t="e">
        <f>0.1*($H6+SQRT(AP6))</f>
        <v>#VALUE!</v>
      </c>
      <c r="AR6" s="3" t="e">
        <f>0.01*($I6+SQRT(AP6))</f>
        <v>#VALUE!</v>
      </c>
      <c r="AS6" s="3" t="e">
        <f>0.1*($J6+SQRT(AP6))</f>
        <v>#VALUE!</v>
      </c>
      <c r="AT6" s="9" t="e">
        <f>$K6+AP6</f>
        <v>#VALUE!</v>
      </c>
      <c r="AU6" s="3" t="s">
        <v>34</v>
      </c>
      <c r="AV6" s="3" t="e">
        <f>0.1*($H6+SQRT(AU6))</f>
        <v>#VALUE!</v>
      </c>
      <c r="AW6" s="3" t="e">
        <f>0.01*($I6+SQRT(AU6))</f>
        <v>#VALUE!</v>
      </c>
      <c r="AX6" s="3" t="e">
        <f>0.1*($J6+SQRT(AU6))</f>
        <v>#VALUE!</v>
      </c>
      <c r="AY6" s="3" t="e">
        <f>$K6+AU6</f>
        <v>#VALUE!</v>
      </c>
      <c r="BA6"/>
      <c r="BB6"/>
    </row>
    <row r="7" spans="1:54" s="4" customFormat="1" x14ac:dyDescent="0.25">
      <c r="A7" s="4" t="s">
        <v>15</v>
      </c>
      <c r="B7" s="4" t="s">
        <v>16</v>
      </c>
      <c r="C7" s="4">
        <v>0.77500000000000002</v>
      </c>
      <c r="D7" s="4">
        <v>7.7499999999999999E-2</v>
      </c>
      <c r="E7" s="4">
        <f t="shared" si="0"/>
        <v>10</v>
      </c>
      <c r="F7" s="4">
        <f t="shared" si="1"/>
        <v>0.69750000000000001</v>
      </c>
      <c r="G7" s="10">
        <v>28</v>
      </c>
      <c r="H7" s="4">
        <v>5.56</v>
      </c>
      <c r="I7" s="4">
        <v>5.57</v>
      </c>
      <c r="J7" s="4">
        <v>4.78</v>
      </c>
      <c r="K7" s="10">
        <v>24</v>
      </c>
      <c r="L7" s="16">
        <f t="shared" si="2"/>
        <v>1.2</v>
      </c>
      <c r="M7" s="4">
        <f>0.1*($H7+SQRT(L7))</f>
        <v>0.66554451150103322</v>
      </c>
      <c r="N7" s="4">
        <f>0.01*($I7+SQRT(L7))</f>
        <v>6.6654451150103322E-2</v>
      </c>
      <c r="O7" s="4">
        <f>0.1*($J7+SQRT(L7))</f>
        <v>0.58754451150103326</v>
      </c>
      <c r="P7" s="10">
        <f>$K7+L7</f>
        <v>25.2</v>
      </c>
      <c r="Q7" s="16">
        <f t="shared" si="3"/>
        <v>2.4</v>
      </c>
      <c r="R7" s="4">
        <f>0.1*($H7+SQRT(Q7))</f>
        <v>0.71091933384829664</v>
      </c>
      <c r="S7" s="4">
        <f>0.01*($I7+SQRT(Q7))</f>
        <v>7.1191933384829667E-2</v>
      </c>
      <c r="T7" s="4">
        <f>0.1*($J2+SQRT(Q2))</f>
        <v>0.89991933384829681</v>
      </c>
      <c r="U7" s="10">
        <f>$K7+Q7</f>
        <v>26.4</v>
      </c>
      <c r="V7" s="16">
        <f t="shared" si="4"/>
        <v>3.5999999999999996</v>
      </c>
      <c r="W7" s="4">
        <f>0.1*($H7+SQRT(V7))</f>
        <v>0.74573665961010271</v>
      </c>
      <c r="X7" s="4">
        <f>0.01*($I7+SQRT(V7))</f>
        <v>7.4673665961010285E-2</v>
      </c>
      <c r="Y7" s="4">
        <f>0.1*($J7+SQRT(V7))</f>
        <v>0.66773665961010276</v>
      </c>
      <c r="Z7" s="10">
        <f>$K7+V7</f>
        <v>27.6</v>
      </c>
      <c r="AA7" s="16">
        <f t="shared" si="5"/>
        <v>4.8</v>
      </c>
      <c r="AB7" s="4">
        <f>0.1*($H7+SQRT(AA7))</f>
        <v>0.77508902300206639</v>
      </c>
      <c r="AC7" s="4">
        <f>0.01*($I7+SQRT(AA7))</f>
        <v>7.7608902300206645E-2</v>
      </c>
      <c r="AD7" s="4">
        <f>0.1*($J7+SQRT(AA7))</f>
        <v>0.69708902300206654</v>
      </c>
      <c r="AE7" s="10">
        <f>$K7+AA7</f>
        <v>28.8</v>
      </c>
      <c r="AF7" s="16">
        <f>$B$17*5</f>
        <v>6</v>
      </c>
      <c r="AG7" s="4">
        <f>0.1*($H7+SQRT(AF7))</f>
        <v>0.80094897427831779</v>
      </c>
      <c r="AH7" s="4">
        <f>0.01*($I7+SQRT(AF7))</f>
        <v>8.0194897427831799E-2</v>
      </c>
      <c r="AI7" s="4">
        <f>0.1*($J7+SQRT(AF7))</f>
        <v>0.72294897427831784</v>
      </c>
      <c r="AJ7" s="10">
        <f>$K7+AF7</f>
        <v>30</v>
      </c>
      <c r="AK7" s="16" t="s">
        <v>34</v>
      </c>
      <c r="AL7" s="4" t="e">
        <f>0.1*($H7+SQRT(AK7))</f>
        <v>#VALUE!</v>
      </c>
      <c r="AM7" s="4" t="e">
        <f>0.01*($I7+SQRT(AK7))</f>
        <v>#VALUE!</v>
      </c>
      <c r="AN7" s="4" t="e">
        <f>0.1*($J7+SQRT(AK7))</f>
        <v>#VALUE!</v>
      </c>
      <c r="AO7" s="10" t="e">
        <f>$K7+AK7</f>
        <v>#VALUE!</v>
      </c>
      <c r="AP7" s="16" t="s">
        <v>34</v>
      </c>
      <c r="AQ7" s="4" t="e">
        <f>0.1*($H7+SQRT(AP7))</f>
        <v>#VALUE!</v>
      </c>
      <c r="AR7" s="4" t="e">
        <f>0.01*($I7+SQRT(AP7))</f>
        <v>#VALUE!</v>
      </c>
      <c r="AS7" s="4" t="e">
        <f>0.1*($J7+SQRT(AP7))</f>
        <v>#VALUE!</v>
      </c>
      <c r="AT7" s="10" t="e">
        <f>$K7+AP7</f>
        <v>#VALUE!</v>
      </c>
      <c r="AU7" s="4" t="s">
        <v>34</v>
      </c>
      <c r="AV7" s="4" t="e">
        <f>0.1*($H7+SQRT(AU7))</f>
        <v>#VALUE!</v>
      </c>
      <c r="AW7" s="4" t="e">
        <f>0.01*($I7+SQRT(AU7))</f>
        <v>#VALUE!</v>
      </c>
      <c r="AX7" s="4" t="e">
        <f>0.1*($J7+SQRT(AU7))</f>
        <v>#VALUE!</v>
      </c>
      <c r="AY7" s="4" t="e">
        <f>$K7+AU7</f>
        <v>#VALUE!</v>
      </c>
      <c r="BA7"/>
      <c r="BB7"/>
    </row>
    <row r="8" spans="1:54" s="4" customFormat="1" x14ac:dyDescent="0.25">
      <c r="A8" s="4" t="s">
        <v>15</v>
      </c>
      <c r="B8" s="4" t="s">
        <v>17</v>
      </c>
      <c r="C8" s="4">
        <v>0.75</v>
      </c>
      <c r="D8" s="4">
        <v>7.2999999999999995E-2</v>
      </c>
      <c r="E8" s="4">
        <f t="shared" si="0"/>
        <v>10.273972602739727</v>
      </c>
      <c r="F8" s="4">
        <f t="shared" si="1"/>
        <v>0.65699999999999992</v>
      </c>
      <c r="G8" s="10" t="s">
        <v>18</v>
      </c>
      <c r="H8" s="4">
        <v>5.31</v>
      </c>
      <c r="I8" s="4">
        <v>5.12</v>
      </c>
      <c r="J8" s="4">
        <v>4.38</v>
      </c>
      <c r="K8" s="10">
        <v>23</v>
      </c>
      <c r="L8" s="16">
        <f t="shared" si="2"/>
        <v>1.2</v>
      </c>
      <c r="M8" s="4">
        <f>0.1*($H8+SQRT(L8))</f>
        <v>0.64054451150103331</v>
      </c>
      <c r="N8" s="4">
        <f>0.01*($I8+SQRT(L8))</f>
        <v>6.2154451150103325E-2</v>
      </c>
      <c r="O8" s="4">
        <f>0.1*($J8+SQRT(L8))</f>
        <v>0.54754451150103323</v>
      </c>
      <c r="P8" s="10">
        <f>$K8+L8</f>
        <v>24.2</v>
      </c>
      <c r="Q8" s="16">
        <f t="shared" si="3"/>
        <v>2.4</v>
      </c>
      <c r="R8" s="4">
        <f>0.1*($H8+SQRT(Q8))</f>
        <v>0.68591933384829673</v>
      </c>
      <c r="S8" s="4">
        <f>0.01*($I8+SQRT(Q8))</f>
        <v>6.6691933384829677E-2</v>
      </c>
      <c r="T8" s="4">
        <f>0.1*($J2+SQRT(Q2))</f>
        <v>0.89991933384829681</v>
      </c>
      <c r="U8" s="10">
        <f>$K8+Q8</f>
        <v>25.4</v>
      </c>
      <c r="V8" s="16">
        <f t="shared" si="4"/>
        <v>3.5999999999999996</v>
      </c>
      <c r="W8" s="4">
        <f>0.1*($H8+SQRT(V8))</f>
        <v>0.72073665961010269</v>
      </c>
      <c r="X8" s="4">
        <f>0.01*($I8+SQRT(V8))</f>
        <v>7.0173665961010268E-2</v>
      </c>
      <c r="Y8" s="4">
        <f>0.1*($J8+SQRT(V8))</f>
        <v>0.62773665961010272</v>
      </c>
      <c r="Z8" s="10">
        <f>$K8+V8</f>
        <v>26.6</v>
      </c>
      <c r="AA8" s="16">
        <f t="shared" si="5"/>
        <v>4.8</v>
      </c>
      <c r="AB8" s="4">
        <f>0.1*($H8+SQRT(AA8))</f>
        <v>0.75008902300206648</v>
      </c>
      <c r="AC8" s="4">
        <f>0.01*($I8+SQRT(AA8))</f>
        <v>7.3108902300206641E-2</v>
      </c>
      <c r="AD8" s="4">
        <f>0.1*($J8+SQRT(AA8))</f>
        <v>0.65708902300206651</v>
      </c>
      <c r="AE8" s="10">
        <f>$K8+AA8</f>
        <v>27.8</v>
      </c>
      <c r="AF8" s="16">
        <f t="shared" ref="AF8:AF15" si="6">$B$17*5</f>
        <v>6</v>
      </c>
      <c r="AG8" s="4">
        <f>0.1*($H8+SQRT(AF8))</f>
        <v>0.77594897427831777</v>
      </c>
      <c r="AH8" s="4">
        <f>0.01*($I8+SQRT(AF8))</f>
        <v>7.5694897427831781E-2</v>
      </c>
      <c r="AI8" s="4">
        <f>0.1*($J8+SQRT(AF8))</f>
        <v>0.6829489742783178</v>
      </c>
      <c r="AJ8" s="10">
        <f>$K8+AF8</f>
        <v>29</v>
      </c>
      <c r="AK8" s="16" t="s">
        <v>34</v>
      </c>
      <c r="AL8" s="4" t="e">
        <f>0.1*($H8+SQRT(AK8))</f>
        <v>#VALUE!</v>
      </c>
      <c r="AM8" s="4" t="e">
        <f>0.01*($I8+SQRT(AK8))</f>
        <v>#VALUE!</v>
      </c>
      <c r="AN8" s="4" t="e">
        <f>0.1*($J8+SQRT(AK8))</f>
        <v>#VALUE!</v>
      </c>
      <c r="AO8" s="10" t="e">
        <f>$K8+AK8</f>
        <v>#VALUE!</v>
      </c>
      <c r="AP8" s="16" t="s">
        <v>34</v>
      </c>
      <c r="AQ8" s="4" t="e">
        <f>0.1*($H8+SQRT(AP8))</f>
        <v>#VALUE!</v>
      </c>
      <c r="AR8" s="4" t="e">
        <f>0.01*($I8+SQRT(AP8))</f>
        <v>#VALUE!</v>
      </c>
      <c r="AS8" s="4" t="e">
        <f>0.1*($J8+SQRT(AP8))</f>
        <v>#VALUE!</v>
      </c>
      <c r="AT8" s="10" t="e">
        <f>$K8+AP8</f>
        <v>#VALUE!</v>
      </c>
      <c r="AU8" s="4" t="s">
        <v>34</v>
      </c>
      <c r="AV8" s="4" t="e">
        <f>0.1*($H8+SQRT(AU8))</f>
        <v>#VALUE!</v>
      </c>
      <c r="AW8" s="4" t="e">
        <f>0.01*($I8+SQRT(AU8))</f>
        <v>#VALUE!</v>
      </c>
      <c r="AX8" s="4" t="e">
        <f>0.1*($J8+SQRT(AU8))</f>
        <v>#VALUE!</v>
      </c>
      <c r="AY8" s="4" t="e">
        <f>$K8+AU8</f>
        <v>#VALUE!</v>
      </c>
      <c r="BA8"/>
      <c r="BB8"/>
    </row>
    <row r="9" spans="1:54" s="6" customFormat="1" x14ac:dyDescent="0.25">
      <c r="A9" s="6" t="s">
        <v>19</v>
      </c>
      <c r="B9" s="6" t="s">
        <v>20</v>
      </c>
      <c r="C9" s="6">
        <v>0.72499999999999998</v>
      </c>
      <c r="D9" s="6">
        <v>6.8000000000000005E-2</v>
      </c>
      <c r="E9" s="6">
        <f t="shared" si="0"/>
        <v>10.661764705882351</v>
      </c>
      <c r="F9" s="6">
        <f t="shared" si="1"/>
        <v>0.6120000000000001</v>
      </c>
      <c r="G9" s="11">
        <v>26</v>
      </c>
      <c r="H9" s="6">
        <v>4.8</v>
      </c>
      <c r="I9" s="6">
        <v>4.3499999999999996</v>
      </c>
      <c r="J9" s="6">
        <v>3.67</v>
      </c>
      <c r="K9" s="11">
        <v>21</v>
      </c>
      <c r="L9" s="17">
        <f t="shared" si="2"/>
        <v>1.2</v>
      </c>
      <c r="M9" s="6">
        <f>0.1*($H9+SQRT(L9))</f>
        <v>0.58954451150103326</v>
      </c>
      <c r="N9" s="6">
        <f>0.01*($I9+SQRT(L9))</f>
        <v>5.4454451150103313E-2</v>
      </c>
      <c r="O9" s="6">
        <f>0.1*($J9+SQRT(L9))</f>
        <v>0.47654451150103316</v>
      </c>
      <c r="P9" s="11">
        <f>$K9+L9</f>
        <v>22.2</v>
      </c>
      <c r="Q9" s="17">
        <f t="shared" si="3"/>
        <v>2.4</v>
      </c>
      <c r="R9" s="6">
        <f>0.1*($H9+SQRT(Q9))</f>
        <v>0.63491933384829669</v>
      </c>
      <c r="S9" s="6">
        <f>0.01*($I9+SQRT(Q9))</f>
        <v>5.8991933384829665E-2</v>
      </c>
      <c r="T9" s="6">
        <f>0.1*($J2+SQRT(Q2))</f>
        <v>0.89991933384829681</v>
      </c>
      <c r="U9" s="11">
        <f>$K9+Q9</f>
        <v>23.4</v>
      </c>
      <c r="V9" s="17">
        <f t="shared" si="4"/>
        <v>3.5999999999999996</v>
      </c>
      <c r="W9" s="6">
        <f>0.1*($H9+SQRT(V9))</f>
        <v>0.66973665961010276</v>
      </c>
      <c r="X9" s="6">
        <f>0.01*($I9+SQRT(V9))</f>
        <v>6.2473665961010276E-2</v>
      </c>
      <c r="Y9" s="6">
        <f>0.1*($J9+SQRT(V9))</f>
        <v>0.55673665961010277</v>
      </c>
      <c r="Z9" s="11">
        <f>$K9+V9</f>
        <v>24.6</v>
      </c>
      <c r="AA9" s="17">
        <f t="shared" si="5"/>
        <v>4.8</v>
      </c>
      <c r="AB9" s="6">
        <f>0.1*($H9+SQRT(AA9))</f>
        <v>0.69908902300206643</v>
      </c>
      <c r="AC9" s="6">
        <f>0.01*($I9+SQRT(AA9))</f>
        <v>6.5408902300206642E-2</v>
      </c>
      <c r="AD9" s="6">
        <f>0.1*($J9+SQRT(AA9))</f>
        <v>0.58608902300206644</v>
      </c>
      <c r="AE9" s="11">
        <f>$K9+AA9</f>
        <v>25.8</v>
      </c>
      <c r="AF9" s="17">
        <f t="shared" si="6"/>
        <v>6</v>
      </c>
      <c r="AG9" s="6">
        <f>0.1*($H9+SQRT(AF9))</f>
        <v>0.72494897427831784</v>
      </c>
      <c r="AH9" s="6">
        <f>0.01*($I9+SQRT(AF9))</f>
        <v>6.7994897427831782E-2</v>
      </c>
      <c r="AI9" s="6">
        <f>0.1*($J9+SQRT(AF9))</f>
        <v>0.61194897427831785</v>
      </c>
      <c r="AJ9" s="11">
        <f>$K9+AF9</f>
        <v>27</v>
      </c>
      <c r="AK9" s="17">
        <f>$B$17*6</f>
        <v>7.1999999999999993</v>
      </c>
      <c r="AL9" s="6">
        <f>0.1*($H9+SQRT(AK9))</f>
        <v>0.74832815729997471</v>
      </c>
      <c r="AM9" s="6">
        <f>0.01*($I9+SQRT(AK9))</f>
        <v>7.0332815729997486E-2</v>
      </c>
      <c r="AN9" s="6">
        <f>0.1*($J9+SQRT(AK9))</f>
        <v>0.63532815729997483</v>
      </c>
      <c r="AO9" s="11">
        <f>$K9+AK9</f>
        <v>28.2</v>
      </c>
      <c r="AP9" s="17">
        <f>$B$17*7</f>
        <v>8.4</v>
      </c>
      <c r="AQ9" s="6">
        <f>0.1*($H9+SQRT(AP9))</f>
        <v>0.76982753492378875</v>
      </c>
      <c r="AR9" s="6">
        <f>0.01*($I9+SQRT(AP9))</f>
        <v>7.2482753492378885E-2</v>
      </c>
      <c r="AS9" s="6">
        <f>0.1*($J9+SQRT(AP9))</f>
        <v>0.65682753492378887</v>
      </c>
      <c r="AT9" s="11">
        <f>$K9+AP9</f>
        <v>29.4</v>
      </c>
      <c r="AU9" s="6" t="s">
        <v>34</v>
      </c>
      <c r="AV9" s="6" t="e">
        <f>0.1*($H9+SQRT(AU9))</f>
        <v>#VALUE!</v>
      </c>
      <c r="AW9" s="6" t="e">
        <f>0.01*($I9+SQRT(AU9))</f>
        <v>#VALUE!</v>
      </c>
      <c r="AX9" s="6" t="e">
        <f>0.1*($J9+SQRT(AU9))</f>
        <v>#VALUE!</v>
      </c>
      <c r="AY9" s="6" t="e">
        <f>$K9+AU9</f>
        <v>#VALUE!</v>
      </c>
      <c r="BA9"/>
      <c r="BB9"/>
    </row>
    <row r="10" spans="1:54" s="6" customFormat="1" x14ac:dyDescent="0.25">
      <c r="A10" s="6" t="s">
        <v>21</v>
      </c>
      <c r="B10" s="6" t="s">
        <v>22</v>
      </c>
      <c r="C10" s="6">
        <v>0.71499999999999997</v>
      </c>
      <c r="D10" s="6">
        <v>6.6000000000000003E-2</v>
      </c>
      <c r="E10" s="6">
        <f t="shared" si="0"/>
        <v>10.833333333333332</v>
      </c>
      <c r="F10" s="6">
        <f t="shared" si="1"/>
        <v>0.59400000000000008</v>
      </c>
      <c r="G10" s="11">
        <v>25</v>
      </c>
      <c r="H10" s="6">
        <v>4.7</v>
      </c>
      <c r="I10" s="6">
        <v>4.1399999999999997</v>
      </c>
      <c r="J10" s="6">
        <v>3.5</v>
      </c>
      <c r="K10" s="11">
        <v>20</v>
      </c>
      <c r="L10" s="17">
        <f t="shared" si="2"/>
        <v>1.2</v>
      </c>
      <c r="M10" s="6">
        <f>0.1*($H10+SQRT(L10))</f>
        <v>0.57954451150103325</v>
      </c>
      <c r="N10" s="6">
        <f>0.01*($I10+SQRT(L10))</f>
        <v>5.2354451150103322E-2</v>
      </c>
      <c r="O10" s="6">
        <f>0.1*($J10+SQRT(L10))</f>
        <v>0.4595445115010332</v>
      </c>
      <c r="P10" s="11">
        <f>$K10+L10</f>
        <v>21.2</v>
      </c>
      <c r="Q10" s="17">
        <f t="shared" si="3"/>
        <v>2.4</v>
      </c>
      <c r="R10" s="6">
        <f>0.1*($H10+SQRT(Q10))</f>
        <v>0.62491933384829679</v>
      </c>
      <c r="S10" s="6">
        <f>0.01*($I10+SQRT(Q10))</f>
        <v>5.6891933384829667E-2</v>
      </c>
      <c r="T10" s="6">
        <f>0.1*($J2+SQRT(Q2))</f>
        <v>0.89991933384829681</v>
      </c>
      <c r="U10" s="11">
        <f>$K10+Q10</f>
        <v>22.4</v>
      </c>
      <c r="V10" s="17">
        <f t="shared" si="4"/>
        <v>3.5999999999999996</v>
      </c>
      <c r="W10" s="6">
        <f>0.1*($H10+SQRT(V10))</f>
        <v>0.65973665961010275</v>
      </c>
      <c r="X10" s="6">
        <f>0.01*($I10+SQRT(V10))</f>
        <v>6.0373665961010271E-2</v>
      </c>
      <c r="Y10" s="6">
        <f>0.1*($J10+SQRT(V10))</f>
        <v>0.53973665961010286</v>
      </c>
      <c r="Z10" s="11">
        <f>$K10+V10</f>
        <v>23.6</v>
      </c>
      <c r="AA10" s="17">
        <f t="shared" si="5"/>
        <v>4.8</v>
      </c>
      <c r="AB10" s="6">
        <f>0.1*($H10+SQRT(AA10))</f>
        <v>0.68908902300206654</v>
      </c>
      <c r="AC10" s="6">
        <f>0.01*($I10+SQRT(AA10))</f>
        <v>6.3308902300206638E-2</v>
      </c>
      <c r="AD10" s="6">
        <f>0.1*($J10+SQRT(AA10))</f>
        <v>0.56908902300206643</v>
      </c>
      <c r="AE10" s="11">
        <f>$K10+AA10</f>
        <v>24.8</v>
      </c>
      <c r="AF10" s="17">
        <f t="shared" si="6"/>
        <v>6</v>
      </c>
      <c r="AG10" s="6">
        <f>0.1*($H10+SQRT(AF10))</f>
        <v>0.71494897427831783</v>
      </c>
      <c r="AH10" s="6">
        <f>0.01*($I10+SQRT(AF10))</f>
        <v>6.5894897427831778E-2</v>
      </c>
      <c r="AI10" s="6">
        <f>0.1*($J10+SQRT(AF10))</f>
        <v>0.59494897427831783</v>
      </c>
      <c r="AJ10" s="11">
        <f>$K10+AF10</f>
        <v>26</v>
      </c>
      <c r="AK10" s="17">
        <f t="shared" ref="AK10:AK15" si="7">$B$17*6</f>
        <v>7.1999999999999993</v>
      </c>
      <c r="AL10" s="6">
        <f>0.1*($H10+SQRT(AK10))</f>
        <v>0.73832815729997481</v>
      </c>
      <c r="AM10" s="6">
        <f>0.01*($I10+SQRT(AK10))</f>
        <v>6.8232815729997467E-2</v>
      </c>
      <c r="AN10" s="6">
        <f>0.1*($J10+SQRT(AK10))</f>
        <v>0.61832815729997481</v>
      </c>
      <c r="AO10" s="11">
        <f>$K10+AK10</f>
        <v>27.2</v>
      </c>
      <c r="AP10" s="17">
        <f>$B$17*7</f>
        <v>8.4</v>
      </c>
      <c r="AQ10" s="6">
        <f>0.1*($H10+SQRT(AP10))</f>
        <v>0.75982753492378885</v>
      </c>
      <c r="AR10" s="6">
        <f>0.01*($I10+SQRT(AP10))</f>
        <v>7.0382753492378866E-2</v>
      </c>
      <c r="AS10" s="6">
        <f>0.1*($J10+SQRT(AP10))</f>
        <v>0.63982753492378885</v>
      </c>
      <c r="AT10" s="11">
        <f>$K10+AP10</f>
        <v>28.4</v>
      </c>
      <c r="AU10" s="6" t="s">
        <v>34</v>
      </c>
      <c r="AV10" s="6" t="e">
        <f>0.1*($H10+SQRT(AU10))</f>
        <v>#VALUE!</v>
      </c>
      <c r="AW10" s="6" t="e">
        <f>0.01*($I10+SQRT(AU10))</f>
        <v>#VALUE!</v>
      </c>
      <c r="AX10" s="6" t="e">
        <f>0.1*($J10+SQRT(AU10))</f>
        <v>#VALUE!</v>
      </c>
      <c r="AY10" s="6" t="e">
        <f>$K10+AU10</f>
        <v>#VALUE!</v>
      </c>
      <c r="BA10"/>
      <c r="BB10"/>
    </row>
    <row r="11" spans="1:54" s="6" customFormat="1" x14ac:dyDescent="0.25">
      <c r="A11" s="6" t="s">
        <v>23</v>
      </c>
      <c r="B11" s="6" t="s">
        <v>24</v>
      </c>
      <c r="C11" s="6">
        <v>0.7</v>
      </c>
      <c r="D11" s="6">
        <v>6.4000000000000001E-2</v>
      </c>
      <c r="E11" s="6">
        <f t="shared" si="0"/>
        <v>10.937499999999998</v>
      </c>
      <c r="F11" s="6">
        <f t="shared" si="1"/>
        <v>0.57600000000000007</v>
      </c>
      <c r="G11" s="11">
        <v>25</v>
      </c>
      <c r="H11" s="6">
        <v>4.55</v>
      </c>
      <c r="I11" s="6">
        <v>3.95</v>
      </c>
      <c r="J11" s="6">
        <v>3.31</v>
      </c>
      <c r="K11" s="11">
        <v>20</v>
      </c>
      <c r="L11" s="17">
        <f t="shared" si="2"/>
        <v>1.2</v>
      </c>
      <c r="M11" s="6">
        <f>0.1*($H11+SQRT(L11))</f>
        <v>0.56454451150103324</v>
      </c>
      <c r="N11" s="6">
        <f>0.01*($I11+SQRT(L11))</f>
        <v>5.045445115010333E-2</v>
      </c>
      <c r="O11" s="6">
        <f>0.1*($J11+SQRT(L11))</f>
        <v>0.44054451150103324</v>
      </c>
      <c r="P11" s="11">
        <f>$K11+L11</f>
        <v>21.2</v>
      </c>
      <c r="Q11" s="17">
        <f t="shared" si="3"/>
        <v>2.4</v>
      </c>
      <c r="R11" s="6">
        <f>0.1*($H11+SQRT(Q11))</f>
        <v>0.60991933384829666</v>
      </c>
      <c r="S11" s="6">
        <f>0.01*($I11+SQRT(Q11))</f>
        <v>5.4991933384829668E-2</v>
      </c>
      <c r="T11" s="6">
        <f>0.1*($J2+SQRT(Q2))</f>
        <v>0.89991933384829681</v>
      </c>
      <c r="U11" s="11">
        <f>$K11+Q11</f>
        <v>22.4</v>
      </c>
      <c r="V11" s="17">
        <f t="shared" si="4"/>
        <v>3.5999999999999996</v>
      </c>
      <c r="W11" s="6">
        <f>0.1*($H11+SQRT(V11))</f>
        <v>0.64473665961010274</v>
      </c>
      <c r="X11" s="6">
        <f>0.01*($I11+SQRT(V11))</f>
        <v>5.8473665961010272E-2</v>
      </c>
      <c r="Y11" s="6">
        <f>0.1*($J11+SQRT(V11))</f>
        <v>0.52073665961010274</v>
      </c>
      <c r="Z11" s="11">
        <f>$K11+V11</f>
        <v>23.6</v>
      </c>
      <c r="AA11" s="17">
        <f t="shared" si="5"/>
        <v>4.8</v>
      </c>
      <c r="AB11" s="6">
        <f>0.1*($H11+SQRT(AA11))</f>
        <v>0.67408902300206641</v>
      </c>
      <c r="AC11" s="6">
        <f>0.01*($I11+SQRT(AA11))</f>
        <v>6.1408902300206646E-2</v>
      </c>
      <c r="AD11" s="6">
        <f>0.1*($J11+SQRT(AA11))</f>
        <v>0.55008902300206641</v>
      </c>
      <c r="AE11" s="11">
        <f>$K11+AA11</f>
        <v>24.8</v>
      </c>
      <c r="AF11" s="17">
        <f t="shared" si="6"/>
        <v>6</v>
      </c>
      <c r="AG11" s="6">
        <f>0.1*($H11+SQRT(AF11))</f>
        <v>0.69994897427831781</v>
      </c>
      <c r="AH11" s="6">
        <f>0.01*($I11+SQRT(AF11))</f>
        <v>6.3994897427831779E-2</v>
      </c>
      <c r="AI11" s="6">
        <f>0.1*($J11+SQRT(AF11))</f>
        <v>0.57594897427831782</v>
      </c>
      <c r="AJ11" s="11">
        <f>$K11+AF11</f>
        <v>26</v>
      </c>
      <c r="AK11" s="17">
        <f t="shared" si="7"/>
        <v>7.1999999999999993</v>
      </c>
      <c r="AL11" s="6">
        <f>0.1*($H11+SQRT(AK11))</f>
        <v>0.72332815729997479</v>
      </c>
      <c r="AM11" s="6">
        <f>0.01*($I11+SQRT(AK11))</f>
        <v>6.6332815729997469E-2</v>
      </c>
      <c r="AN11" s="6">
        <f>0.1*($J11+SQRT(AK11))</f>
        <v>0.5993281572999748</v>
      </c>
      <c r="AO11" s="11">
        <f>$K11+AK11</f>
        <v>27.2</v>
      </c>
      <c r="AP11" s="17">
        <f>$B$17*7</f>
        <v>8.4</v>
      </c>
      <c r="AQ11" s="6">
        <f>0.1*($H11+SQRT(AP11))</f>
        <v>0.74482753492378873</v>
      </c>
      <c r="AR11" s="6">
        <f>0.01*($I11+SQRT(AP11))</f>
        <v>6.8482753492378881E-2</v>
      </c>
      <c r="AS11" s="6">
        <f>0.1*($J11+SQRT(AP11))</f>
        <v>0.62082753492378884</v>
      </c>
      <c r="AT11" s="11">
        <f>$K11+AP11</f>
        <v>28.4</v>
      </c>
      <c r="AU11" s="6" t="s">
        <v>34</v>
      </c>
      <c r="AV11" s="6" t="e">
        <f>0.1*($H11+SQRT(AU11))</f>
        <v>#VALUE!</v>
      </c>
      <c r="AW11" s="6" t="e">
        <f>0.01*($I11+SQRT(AU11))</f>
        <v>#VALUE!</v>
      </c>
      <c r="AX11" s="6" t="e">
        <f>0.1*($J11+SQRT(AU11))</f>
        <v>#VALUE!</v>
      </c>
      <c r="AY11" s="6" t="e">
        <f>$K11+AU11</f>
        <v>#VALUE!</v>
      </c>
      <c r="BA11"/>
      <c r="BB11"/>
    </row>
    <row r="12" spans="1:54" s="5" customFormat="1" x14ac:dyDescent="0.25">
      <c r="A12" s="5" t="s">
        <v>25</v>
      </c>
      <c r="B12" s="5" t="s">
        <v>26</v>
      </c>
      <c r="C12" s="5">
        <v>0.67</v>
      </c>
      <c r="D12" s="5">
        <v>0.06</v>
      </c>
      <c r="E12" s="5">
        <f t="shared" si="0"/>
        <v>11.166666666666668</v>
      </c>
      <c r="F12" s="5">
        <f t="shared" si="1"/>
        <v>0.54</v>
      </c>
      <c r="G12" s="12">
        <v>23</v>
      </c>
      <c r="H12" s="5">
        <v>4.25</v>
      </c>
      <c r="I12" s="5">
        <v>3.55</v>
      </c>
      <c r="J12" s="5">
        <v>2.95</v>
      </c>
      <c r="K12" s="12">
        <v>18</v>
      </c>
      <c r="L12" s="18">
        <f t="shared" si="2"/>
        <v>1.2</v>
      </c>
      <c r="M12" s="5">
        <f>0.1*($H12+SQRT(L12))</f>
        <v>0.53454451150103321</v>
      </c>
      <c r="N12" s="5">
        <f>0.01*($I12+SQRT(L12))</f>
        <v>4.6454451150103326E-2</v>
      </c>
      <c r="O12" s="5">
        <f>0.1*($J12+SQRT(L12))</f>
        <v>0.40454451150103332</v>
      </c>
      <c r="P12" s="12">
        <f>$K12+L12</f>
        <v>19.2</v>
      </c>
      <c r="Q12" s="18">
        <f t="shared" si="3"/>
        <v>2.4</v>
      </c>
      <c r="R12" s="5">
        <f>0.1*($H12+SQRT(Q12))</f>
        <v>0.57991933384829675</v>
      </c>
      <c r="S12" s="5">
        <f>0.01*($I12+SQRT(Q12))</f>
        <v>5.0991933384829664E-2</v>
      </c>
      <c r="T12" s="5">
        <f>0.1*($J2+SQRT(Q2))</f>
        <v>0.89991933384829681</v>
      </c>
      <c r="U12" s="12">
        <f>$K12+Q12</f>
        <v>20.399999999999999</v>
      </c>
      <c r="V12" s="18">
        <f t="shared" si="4"/>
        <v>3.5999999999999996</v>
      </c>
      <c r="W12" s="5">
        <f>0.1*($H12+SQRT(V12))</f>
        <v>0.61473665961010282</v>
      </c>
      <c r="X12" s="5">
        <f>0.01*($I12+SQRT(V12))</f>
        <v>5.4473665961010269E-2</v>
      </c>
      <c r="Y12" s="5">
        <f>0.1*($J12+SQRT(V12))</f>
        <v>0.48473665961010276</v>
      </c>
      <c r="Z12" s="12">
        <f>$K12+V12</f>
        <v>21.6</v>
      </c>
      <c r="AA12" s="18">
        <f t="shared" si="5"/>
        <v>4.8</v>
      </c>
      <c r="AB12" s="5">
        <f>0.1*($H12+SQRT(AA12))</f>
        <v>0.6440890230020665</v>
      </c>
      <c r="AC12" s="5">
        <f>0.01*($I12+SQRT(AA12))</f>
        <v>5.7408902300206642E-2</v>
      </c>
      <c r="AD12" s="5">
        <f>0.1*($J12+SQRT(AA12))</f>
        <v>0.51408902300206649</v>
      </c>
      <c r="AE12" s="12">
        <f>$K12+AA12</f>
        <v>22.8</v>
      </c>
      <c r="AF12" s="18">
        <f t="shared" si="6"/>
        <v>6</v>
      </c>
      <c r="AG12" s="5">
        <f>0.1*($H12+SQRT(AF12))</f>
        <v>0.66994897427831779</v>
      </c>
      <c r="AH12" s="5">
        <f>0.01*($I12+SQRT(AF12))</f>
        <v>5.9994897427831775E-2</v>
      </c>
      <c r="AI12" s="5">
        <f>0.1*($J12+SQRT(AF12))</f>
        <v>0.53994897427831778</v>
      </c>
      <c r="AJ12" s="12">
        <f>$K12+AF12</f>
        <v>24</v>
      </c>
      <c r="AK12" s="18">
        <f t="shared" si="7"/>
        <v>7.1999999999999993</v>
      </c>
      <c r="AL12" s="5">
        <f>0.1*($H12+SQRT(AK12))</f>
        <v>0.69332815729997488</v>
      </c>
      <c r="AM12" s="5">
        <f>0.01*($I12+SQRT(AK12))</f>
        <v>6.2332815729997472E-2</v>
      </c>
      <c r="AN12" s="5">
        <f>0.1*($J12+SQRT(AK12))</f>
        <v>0.56332815729997476</v>
      </c>
      <c r="AO12" s="12">
        <f>$K12+AK12</f>
        <v>25.2</v>
      </c>
      <c r="AP12" s="18" t="s">
        <v>34</v>
      </c>
      <c r="AQ12" s="5" t="e">
        <f>0.1*($H12+SQRT(AP12))</f>
        <v>#VALUE!</v>
      </c>
      <c r="AR12" s="5" t="e">
        <f>0.01*($I12+SQRT(AP12))</f>
        <v>#VALUE!</v>
      </c>
      <c r="AS12" s="5" t="e">
        <f>0.1*($J12+SQRT(AP12))</f>
        <v>#VALUE!</v>
      </c>
      <c r="AT12" s="12" t="e">
        <f>$K12+AP12</f>
        <v>#VALUE!</v>
      </c>
      <c r="AU12" s="5" t="s">
        <v>34</v>
      </c>
      <c r="AV12" s="5" t="e">
        <f>0.1*($H12+SQRT(AU12))</f>
        <v>#VALUE!</v>
      </c>
      <c r="AW12" s="5" t="e">
        <f>0.01*($I12+SQRT(AU12))</f>
        <v>#VALUE!</v>
      </c>
      <c r="AX12" s="5" t="e">
        <f>0.1*($J12+SQRT(AU12))</f>
        <v>#VALUE!</v>
      </c>
      <c r="AY12" s="5" t="e">
        <f>$K12+AU12</f>
        <v>#VALUE!</v>
      </c>
      <c r="BA12"/>
      <c r="BB12"/>
    </row>
    <row r="13" spans="1:54" s="3" customFormat="1" x14ac:dyDescent="0.25">
      <c r="A13" s="3" t="s">
        <v>27</v>
      </c>
      <c r="B13" s="3" t="s">
        <v>28</v>
      </c>
      <c r="C13" s="3">
        <v>0.63500000000000001</v>
      </c>
      <c r="D13" s="3">
        <v>5.7000000000000002E-2</v>
      </c>
      <c r="E13" s="3">
        <f t="shared" si="0"/>
        <v>11.140350877192983</v>
      </c>
      <c r="F13" s="3">
        <f t="shared" si="1"/>
        <v>0.51300000000000001</v>
      </c>
      <c r="G13" s="9">
        <v>24</v>
      </c>
      <c r="H13" s="3">
        <v>3.67</v>
      </c>
      <c r="I13" s="3">
        <v>3</v>
      </c>
      <c r="J13" s="3">
        <v>2.4500000000000002</v>
      </c>
      <c r="K13" s="9">
        <v>18</v>
      </c>
      <c r="L13" s="15">
        <f t="shared" si="2"/>
        <v>1.2</v>
      </c>
      <c r="M13" s="3">
        <f>0.1*($H13+SQRT(L13))</f>
        <v>0.47654451150103316</v>
      </c>
      <c r="N13" s="3">
        <f>0.01*($I13+SQRT(L13))</f>
        <v>4.0954451150103315E-2</v>
      </c>
      <c r="O13" s="3">
        <f>0.1*($J13+SQRT(L13))</f>
        <v>0.35454451150103328</v>
      </c>
      <c r="P13" s="9">
        <f>$K13+L13</f>
        <v>19.2</v>
      </c>
      <c r="Q13" s="15">
        <f t="shared" si="3"/>
        <v>2.4</v>
      </c>
      <c r="R13" s="3">
        <f>0.1*($H13+SQRT(Q13))</f>
        <v>0.5219193338482967</v>
      </c>
      <c r="S13" s="3">
        <f>0.01*($I13+SQRT(Q13))</f>
        <v>4.5491933384829666E-2</v>
      </c>
      <c r="T13" s="3">
        <f>0.1*($J2+SQRT(Q2))</f>
        <v>0.89991933384829681</v>
      </c>
      <c r="U13" s="9">
        <f>$K13+Q13</f>
        <v>20.399999999999999</v>
      </c>
      <c r="V13" s="15">
        <f t="shared" si="4"/>
        <v>3.5999999999999996</v>
      </c>
      <c r="W13" s="3">
        <f>0.1*($H13+SQRT(V13))</f>
        <v>0.55673665961010277</v>
      </c>
      <c r="X13" s="3">
        <f>0.01*($I13+SQRT(V13))</f>
        <v>4.8973665961010278E-2</v>
      </c>
      <c r="Y13" s="3">
        <f>0.1*($J13+SQRT(V13))</f>
        <v>0.43473665961010277</v>
      </c>
      <c r="Z13" s="9">
        <f>$K13+V13</f>
        <v>21.6</v>
      </c>
      <c r="AA13" s="15">
        <f t="shared" si="5"/>
        <v>4.8</v>
      </c>
      <c r="AB13" s="3">
        <f>0.1*($H13+SQRT(AA13))</f>
        <v>0.58608902300206644</v>
      </c>
      <c r="AC13" s="3">
        <f>0.01*($I13+SQRT(AA13))</f>
        <v>5.1908902300206644E-2</v>
      </c>
      <c r="AD13" s="3">
        <f>0.1*($J13+SQRT(AA13))</f>
        <v>0.46408902300206645</v>
      </c>
      <c r="AE13" s="9">
        <f>$K13+AA13</f>
        <v>22.8</v>
      </c>
      <c r="AF13" s="15">
        <f t="shared" si="6"/>
        <v>6</v>
      </c>
      <c r="AG13" s="3">
        <f>0.1*($H13+SQRT(AF13))</f>
        <v>0.61194897427831785</v>
      </c>
      <c r="AH13" s="3">
        <f>0.01*($I13+SQRT(AF13))</f>
        <v>5.4494897427831777E-2</v>
      </c>
      <c r="AI13" s="3">
        <f>0.1*($J13+SQRT(AF13))</f>
        <v>0.48994897427831785</v>
      </c>
      <c r="AJ13" s="9">
        <f>$K13+AF13</f>
        <v>24</v>
      </c>
      <c r="AK13" s="15">
        <f t="shared" si="7"/>
        <v>7.1999999999999993</v>
      </c>
      <c r="AL13" s="3">
        <f>0.1*($H13+SQRT(AK13))</f>
        <v>0.63532815729997483</v>
      </c>
      <c r="AM13" s="3">
        <f>0.01*($I13+SQRT(AK13))</f>
        <v>5.6832815729997481E-2</v>
      </c>
      <c r="AN13" s="3">
        <f>0.1*($J13+SQRT(AK13))</f>
        <v>0.51332815729997472</v>
      </c>
      <c r="AO13" s="9">
        <f>$K13+AK13</f>
        <v>25.2</v>
      </c>
      <c r="AP13" s="15">
        <f>$B$17*7</f>
        <v>8.4</v>
      </c>
      <c r="AQ13" s="3">
        <f>0.1*($H13+SQRT(AP13))</f>
        <v>0.65682753492378887</v>
      </c>
      <c r="AR13" s="3">
        <f>0.01*($I13+SQRT(AP13))</f>
        <v>5.8982753492378887E-2</v>
      </c>
      <c r="AS13" s="3">
        <f>0.1*($J13+SQRT(AP13))</f>
        <v>0.53482753492378876</v>
      </c>
      <c r="AT13" s="9">
        <f>$K13+AP13</f>
        <v>26.4</v>
      </c>
      <c r="AU13" s="3">
        <f>$B$17*8</f>
        <v>9.6</v>
      </c>
      <c r="AV13" s="3">
        <f>0.1*($H13+SQRT(AU13))</f>
        <v>0.6768386676965934</v>
      </c>
      <c r="AW13" s="3">
        <f>0.01*($I13+SQRT(AU13))</f>
        <v>6.0983866769659341E-2</v>
      </c>
      <c r="AX13" s="3">
        <f>0.1*($J13+SQRT(AU13))</f>
        <v>0.5548386676965934</v>
      </c>
      <c r="AY13" s="3">
        <f>$K13+AU13</f>
        <v>27.6</v>
      </c>
      <c r="BA13"/>
      <c r="BB13"/>
    </row>
    <row r="14" spans="1:54" s="3" customFormat="1" x14ac:dyDescent="0.25">
      <c r="A14" s="3" t="s">
        <v>32</v>
      </c>
      <c r="B14" s="3" t="s">
        <v>33</v>
      </c>
      <c r="C14" s="3">
        <v>0.63500000000000001</v>
      </c>
      <c r="D14" s="3">
        <v>5.7000000000000002E-2</v>
      </c>
      <c r="E14" s="3">
        <f t="shared" si="0"/>
        <v>11.140350877192983</v>
      </c>
      <c r="F14" s="3">
        <f t="shared" si="1"/>
        <v>0.51300000000000001</v>
      </c>
      <c r="G14" s="9" t="s">
        <v>18</v>
      </c>
      <c r="H14" s="3">
        <v>3.67</v>
      </c>
      <c r="I14" s="3">
        <v>3</v>
      </c>
      <c r="J14" s="3">
        <v>2.4500000000000002</v>
      </c>
      <c r="K14" s="9">
        <v>17</v>
      </c>
      <c r="L14" s="15">
        <f t="shared" si="2"/>
        <v>1.2</v>
      </c>
      <c r="M14" s="3">
        <f>0.1*($H14+SQRT(L14))</f>
        <v>0.47654451150103316</v>
      </c>
      <c r="N14" s="3">
        <f>0.01*($I14+SQRT(L14))</f>
        <v>4.0954451150103315E-2</v>
      </c>
      <c r="O14" s="3">
        <f>0.1*($J14+SQRT(L14))</f>
        <v>0.35454451150103328</v>
      </c>
      <c r="P14" s="9">
        <f>$K14+L14</f>
        <v>18.2</v>
      </c>
      <c r="Q14" s="15">
        <f t="shared" si="3"/>
        <v>2.4</v>
      </c>
      <c r="R14" s="3">
        <f>0.1*($H14+SQRT(Q14))</f>
        <v>0.5219193338482967</v>
      </c>
      <c r="S14" s="3">
        <f>0.01*($I14+SQRT(Q14))</f>
        <v>4.5491933384829666E-2</v>
      </c>
      <c r="T14" s="3">
        <f>0.1*($J2+SQRT(Q2))</f>
        <v>0.89991933384829681</v>
      </c>
      <c r="U14" s="9">
        <f>$K14+Q14</f>
        <v>19.399999999999999</v>
      </c>
      <c r="V14" s="15">
        <f t="shared" si="4"/>
        <v>3.5999999999999996</v>
      </c>
      <c r="W14" s="3">
        <f>0.1*($H14+SQRT(V14))</f>
        <v>0.55673665961010277</v>
      </c>
      <c r="X14" s="3">
        <f>0.01*($I14+SQRT(V14))</f>
        <v>4.8973665961010278E-2</v>
      </c>
      <c r="Y14" s="3">
        <f>0.1*($J14+SQRT(V14))</f>
        <v>0.43473665961010277</v>
      </c>
      <c r="Z14" s="9">
        <f>$K14+V14</f>
        <v>20.6</v>
      </c>
      <c r="AA14" s="15">
        <f t="shared" si="5"/>
        <v>4.8</v>
      </c>
      <c r="AB14" s="3">
        <f>0.1*($H14+SQRT(AA14))</f>
        <v>0.58608902300206644</v>
      </c>
      <c r="AC14" s="3">
        <f>0.01*($I14+SQRT(AA14))</f>
        <v>5.1908902300206644E-2</v>
      </c>
      <c r="AD14" s="3">
        <f>0.1*($J14+SQRT(AA14))</f>
        <v>0.46408902300206645</v>
      </c>
      <c r="AE14" s="9">
        <f>$K14+AA14</f>
        <v>21.8</v>
      </c>
      <c r="AF14" s="15">
        <f t="shared" si="6"/>
        <v>6</v>
      </c>
      <c r="AG14" s="3">
        <f>0.1*($H14+SQRT(AF14))</f>
        <v>0.61194897427831785</v>
      </c>
      <c r="AH14" s="3">
        <f>0.01*($I14+SQRT(AF14))</f>
        <v>5.4494897427831777E-2</v>
      </c>
      <c r="AI14" s="3">
        <f>0.1*($J14+SQRT(AF14))</f>
        <v>0.48994897427831785</v>
      </c>
      <c r="AJ14" s="9">
        <f>$K14+AF14</f>
        <v>23</v>
      </c>
      <c r="AK14" s="15">
        <f t="shared" si="7"/>
        <v>7.1999999999999993</v>
      </c>
      <c r="AL14" s="3">
        <f>0.1*($H14+SQRT(AK14))</f>
        <v>0.63532815729997483</v>
      </c>
      <c r="AM14" s="3">
        <f>0.01*($I14+SQRT(AK14))</f>
        <v>5.6832815729997481E-2</v>
      </c>
      <c r="AN14" s="3">
        <f>0.1*($J14+SQRT(AK14))</f>
        <v>0.51332815729997472</v>
      </c>
      <c r="AO14" s="9">
        <f>$K14+AK14</f>
        <v>24.2</v>
      </c>
      <c r="AP14" s="15">
        <f>$B$17*7</f>
        <v>8.4</v>
      </c>
      <c r="AQ14" s="3">
        <f>0.1*($H14+SQRT(AP14))</f>
        <v>0.65682753492378887</v>
      </c>
      <c r="AR14" s="3">
        <f>0.01*($I14+SQRT(AP14))</f>
        <v>5.8982753492378887E-2</v>
      </c>
      <c r="AS14" s="3">
        <f>0.1*($J14+SQRT(AP14))</f>
        <v>0.53482753492378876</v>
      </c>
      <c r="AT14" s="9">
        <f>$K14+AP14</f>
        <v>25.4</v>
      </c>
      <c r="AU14" s="3">
        <f t="shared" ref="AU14:AU15" si="8">$B$17*8</f>
        <v>9.6</v>
      </c>
      <c r="AV14" s="3">
        <f>0.1*($H14+SQRT(AU14))</f>
        <v>0.6768386676965934</v>
      </c>
      <c r="AW14" s="3">
        <f>0.01*($I14+SQRT(AU14))</f>
        <v>6.0983866769659341E-2</v>
      </c>
      <c r="AX14" s="3">
        <f>0.1*($J14+SQRT(AU14))</f>
        <v>0.5548386676965934</v>
      </c>
      <c r="AY14" s="3">
        <f>$K14+AU14</f>
        <v>26.6</v>
      </c>
      <c r="BA14"/>
      <c r="BB14"/>
    </row>
    <row r="15" spans="1:54" s="3" customFormat="1" x14ac:dyDescent="0.25">
      <c r="A15" s="3" t="s">
        <v>29</v>
      </c>
      <c r="B15" s="3" t="s">
        <v>30</v>
      </c>
      <c r="C15" s="3">
        <v>0.625</v>
      </c>
      <c r="D15" s="3">
        <v>5.2999999999999999E-2</v>
      </c>
      <c r="E15" s="3">
        <f t="shared" si="0"/>
        <v>11.79245283018868</v>
      </c>
      <c r="F15" s="3">
        <f t="shared" si="1"/>
        <v>0.47699999999999998</v>
      </c>
      <c r="G15" s="9">
        <v>23</v>
      </c>
      <c r="H15" s="3">
        <v>3.57</v>
      </c>
      <c r="I15" s="3">
        <v>2.62</v>
      </c>
      <c r="J15" s="3">
        <v>2.09</v>
      </c>
      <c r="K15" s="9">
        <v>17</v>
      </c>
      <c r="L15" s="15">
        <f t="shared" si="2"/>
        <v>1.2</v>
      </c>
      <c r="M15" s="3">
        <f>0.1*($H15+SQRT(L15))</f>
        <v>0.46654451150103321</v>
      </c>
      <c r="N15" s="3">
        <f>0.01*($I15+SQRT(L15))</f>
        <v>3.7154451150103324E-2</v>
      </c>
      <c r="O15" s="3">
        <f>0.1*($J15+SQRT(L15))</f>
        <v>0.31854451150103325</v>
      </c>
      <c r="P15" s="9">
        <f>$K15+L15</f>
        <v>18.2</v>
      </c>
      <c r="Q15" s="15">
        <f t="shared" si="3"/>
        <v>2.4</v>
      </c>
      <c r="R15" s="3">
        <f>0.1*($H15+SQRT(Q15))</f>
        <v>0.51191933384829669</v>
      </c>
      <c r="S15" s="3">
        <f>0.01*($I15+SQRT(Q15))</f>
        <v>4.1691933384829669E-2</v>
      </c>
      <c r="T15" s="3">
        <f>0.1*($J2+SQRT(Q2))</f>
        <v>0.89991933384829681</v>
      </c>
      <c r="U15" s="9">
        <f>$K15+Q15</f>
        <v>19.399999999999999</v>
      </c>
      <c r="V15" s="15">
        <f t="shared" si="4"/>
        <v>3.5999999999999996</v>
      </c>
      <c r="W15" s="3">
        <f>0.1*($H15+SQRT(V15))</f>
        <v>0.54673665961010276</v>
      </c>
      <c r="X15" s="3">
        <f>0.01*($I15+SQRT(V15))</f>
        <v>4.5173665961010273E-2</v>
      </c>
      <c r="Y15" s="3">
        <f>0.1*($J15+SQRT(V15))</f>
        <v>0.39873665961010274</v>
      </c>
      <c r="Z15" s="9">
        <f>$K15+V15</f>
        <v>20.6</v>
      </c>
      <c r="AA15" s="15">
        <f t="shared" si="5"/>
        <v>4.8</v>
      </c>
      <c r="AB15" s="3">
        <f>0.1*($H15+SQRT(AA15))</f>
        <v>0.57608902300206644</v>
      </c>
      <c r="AC15" s="3">
        <f>0.01*($I15+SQRT(AA15))</f>
        <v>4.8108902300206646E-2</v>
      </c>
      <c r="AD15" s="3">
        <f>0.1*($J15+SQRT(AA15))</f>
        <v>0.42808902300206642</v>
      </c>
      <c r="AE15" s="9">
        <f>$K15+AA15</f>
        <v>21.8</v>
      </c>
      <c r="AF15" s="15">
        <f t="shared" si="6"/>
        <v>6</v>
      </c>
      <c r="AG15" s="3">
        <f>0.1*($H15+SQRT(AF15))</f>
        <v>0.60194897427831773</v>
      </c>
      <c r="AH15" s="3">
        <f>0.01*($I15+SQRT(AF15))</f>
        <v>5.069489742783178E-2</v>
      </c>
      <c r="AI15" s="3">
        <f>0.1*($J15+SQRT(AF15))</f>
        <v>0.45394897427831782</v>
      </c>
      <c r="AJ15" s="9">
        <f>$K15+AF15</f>
        <v>23</v>
      </c>
      <c r="AK15" s="15">
        <f t="shared" si="7"/>
        <v>7.1999999999999993</v>
      </c>
      <c r="AL15" s="3">
        <f>0.1*($H15+SQRT(AK15))</f>
        <v>0.62532815729997482</v>
      </c>
      <c r="AM15" s="3">
        <f>0.01*($I15+SQRT(AK15))</f>
        <v>5.3032815729997476E-2</v>
      </c>
      <c r="AN15" s="3">
        <f>0.1*($J15+SQRT(AK15))</f>
        <v>0.4773281572999748</v>
      </c>
      <c r="AO15" s="9">
        <f>$K15+AK15</f>
        <v>24.2</v>
      </c>
      <c r="AP15" s="15">
        <f>$B$17*7</f>
        <v>8.4</v>
      </c>
      <c r="AQ15" s="3">
        <f>0.1*($H15+SQRT(AP15))</f>
        <v>0.64682753492378886</v>
      </c>
      <c r="AR15" s="3">
        <f>0.01*($I15+SQRT(AP15))</f>
        <v>5.5182753492378875E-2</v>
      </c>
      <c r="AS15" s="3">
        <f>0.1*($J15+SQRT(AP15))</f>
        <v>0.49882753492378884</v>
      </c>
      <c r="AT15" s="9">
        <f>$K15+AP15</f>
        <v>25.4</v>
      </c>
      <c r="AU15" s="3">
        <f t="shared" si="8"/>
        <v>9.6</v>
      </c>
      <c r="AV15" s="3">
        <f>0.1*($H15+SQRT(AU15))</f>
        <v>0.66683866769659339</v>
      </c>
      <c r="AW15" s="3">
        <f>0.01*($I15+SQRT(AU15))</f>
        <v>5.7183866769659336E-2</v>
      </c>
      <c r="AX15" s="3">
        <f>0.1*($J15+SQRT(AU15))</f>
        <v>0.51883866769659337</v>
      </c>
      <c r="AY15" s="3">
        <f>$K15+AU15</f>
        <v>26.6</v>
      </c>
      <c r="BA15"/>
      <c r="BB15"/>
    </row>
    <row r="17" spans="1:2" x14ac:dyDescent="0.25">
      <c r="A17" t="s">
        <v>42</v>
      </c>
      <c r="B17">
        <v>1.2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Boris van Sosin</dc:creator>
  <cp:lastModifiedBy>Boris van Sosin</cp:lastModifiedBy>
  <dcterms:created xsi:type="dcterms:W3CDTF">2023-07-15T11:18:45Z</dcterms:created>
  <dcterms:modified xsi:type="dcterms:W3CDTF">2023-07-29T20:51:07Z</dcterms:modified>
</cp:coreProperties>
</file>