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eltao365-my.sharepoint.com/personal/boris_wang_deltaww_com/Documents/deltaproject/DEJbackup/SoftbankExcel/"/>
    </mc:Choice>
  </mc:AlternateContent>
  <xr:revisionPtr revIDLastSave="0" documentId="13_ncr:1_{5F76E038-D574-43C4-A995-18E0FB43AE38}" xr6:coauthVersionLast="47" xr6:coauthVersionMax="47" xr10:uidLastSave="{00000000-0000-0000-0000-000000000000}"/>
  <bookViews>
    <workbookView xWindow="-120" yWindow="-120" windowWidth="29040" windowHeight="15720" tabRatio="755" firstSheet="1" activeTab="2" xr2:uid="{00000000-000D-0000-FFFF-FFFF00000000}"/>
  </bookViews>
  <sheets>
    <sheet name="0000" sheetId="4" state="veryHidden" r:id="rId1"/>
    <sheet name="改版履歴" sheetId="66" r:id="rId2"/>
    <sheet name="基本情報＆留意事項" sheetId="60" r:id="rId3"/>
    <sheet name="見積依頼" sheetId="38" r:id="rId4"/>
    <sheet name="見積書明細" sheetId="45" state="hidden" r:id="rId5"/>
    <sheet name="見積書" sheetId="44" r:id="rId6"/>
    <sheet name="注文書" sheetId="48" r:id="rId7"/>
    <sheet name="納品書" sheetId="62" r:id="rId8"/>
    <sheet name="請求書" sheetId="64" r:id="rId9"/>
    <sheet name="製品名一覧" sheetId="42" r:id="rId10"/>
    <sheet name="集計用" sheetId="67" r:id="rId11"/>
  </sheets>
  <definedNames>
    <definedName name="__IntlFixup" hidden="1">TRUE</definedName>
    <definedName name="__IntlFixupTable" localSheetId="5" hidden="1">#REF!</definedName>
    <definedName name="__IntlFixupTable" localSheetId="6" hidden="1">#REF!</definedName>
    <definedName name="__IntlFixupTable" localSheetId="7" hidden="1">#REF!</definedName>
    <definedName name="__IntlFixupTable" localSheetId="8" hidden="1">#REF!</definedName>
    <definedName name="__IntlFixupTable" hidden="1">#REF!</definedName>
    <definedName name="_xlnm._FilterDatabase" localSheetId="3" hidden="1">見積依頼!#REF!</definedName>
    <definedName name="_xlnm._FilterDatabase" localSheetId="10" hidden="1">集計用!#REF!</definedName>
    <definedName name="BBPF４">[0]!BBPF４</definedName>
    <definedName name="BBPF4期工事">[0]!BBPF4期工事</definedName>
    <definedName name="GoAssetChart">[0]!GoAssetChart</definedName>
    <definedName name="GoBack">[0]!GoBack</definedName>
    <definedName name="GoBalanceSheet">[0]!GoBalanceSheet</definedName>
    <definedName name="GoCashFlow">[0]!GoCashFlow</definedName>
    <definedName name="GoData">[0]!GoData</definedName>
    <definedName name="GoIncomeChart">[0]!GoIncomeChart</definedName>
    <definedName name="_xlnm.Print_Area" localSheetId="5">見積書!$A$1:$AG$43</definedName>
    <definedName name="_xlnm.Print_Area" localSheetId="6">注文書!$A$1:$AJ$43</definedName>
    <definedName name="_xlnm.Print_Area" localSheetId="7">納品書!$A$1:$AD$46</definedName>
    <definedName name="_xlnm.Print_Area" localSheetId="8">請求書!$A$1:$AE$43</definedName>
    <definedName name="オプション">製品名一覧!$B$53:$B$59</definedName>
    <definedName name="スマート電源">製品名一覧!$B$29:$B$52</definedName>
    <definedName name="屋内直流分電盤">製品名一覧!$B$64</definedName>
    <definedName name="屋内直流分電盤付属品">製品名一覧!$B$65:$B$68</definedName>
    <definedName name="屋内整流器２U単整流器100V">製品名一覧!$B$13:$B$15</definedName>
    <definedName name="屋内整流器４U単相200V">製品名一覧!$B$10:$B$12</definedName>
    <definedName name="屋内整流器６U三相整流器">製品名一覧!$B$5:$B$9</definedName>
    <definedName name="屋外直流分電盤">製品名一覧!$B$60</definedName>
    <definedName name="屋外直流分電盤付属品">製品名一覧!$B$61:$B$63</definedName>
    <definedName name="屋外蓄電池">製品名一覧!$B$16:$B$18</definedName>
    <definedName name="屋外整流器">製品名一覧!$B$19:$B$20</definedName>
    <definedName name="発電機">製品名一覧!$B$2:$B$4</definedName>
    <definedName name="整流器付属品">製品名一覧!$B$21:$B$28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64" l="1"/>
  <c r="X6" i="64"/>
  <c r="W8" i="62"/>
  <c r="W7" i="62"/>
  <c r="L8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M21" i="38" s="1"/>
  <c r="L7" i="38"/>
  <c r="M7" i="38" s="1"/>
  <c r="M20" i="38"/>
  <c r="M6" i="38" l="1"/>
  <c r="C16" i="62"/>
  <c r="AG2" i="67"/>
  <c r="M8" i="38"/>
  <c r="M12" i="38"/>
  <c r="M13" i="38"/>
  <c r="M14" i="38"/>
  <c r="Y15" i="67"/>
  <c r="Y16" i="67"/>
  <c r="M19" i="38" l="1"/>
  <c r="Y14" i="67" s="1"/>
  <c r="M18" i="38"/>
  <c r="Y13" i="67" s="1"/>
  <c r="M17" i="38"/>
  <c r="Y12" i="67" s="1"/>
  <c r="M16" i="38"/>
  <c r="Y11" i="67" s="1"/>
  <c r="M15" i="38"/>
  <c r="Y10" i="67" s="1"/>
  <c r="M11" i="38"/>
  <c r="Y6" i="67" s="1"/>
  <c r="M10" i="38"/>
  <c r="Y5" i="67" s="1"/>
  <c r="M9" i="38"/>
  <c r="Y4" i="67" s="1"/>
  <c r="Y3" i="67"/>
  <c r="Y7" i="67"/>
  <c r="Y8" i="67"/>
  <c r="Y9" i="67"/>
  <c r="C2" i="45" l="1"/>
  <c r="D2" i="45" s="1"/>
  <c r="B17" i="48" s="1"/>
  <c r="F2" i="45" l="1"/>
  <c r="R20" i="44" s="1"/>
  <c r="B20" i="44"/>
  <c r="B16" i="64"/>
  <c r="B21" i="62"/>
  <c r="P21" i="62" s="1"/>
  <c r="C37" i="48"/>
  <c r="C38" i="48"/>
  <c r="C39" i="48"/>
  <c r="C40" i="48"/>
  <c r="C41" i="48"/>
  <c r="C42" i="48"/>
  <c r="V21" i="67"/>
  <c r="Z3" i="67"/>
  <c r="Z4" i="67"/>
  <c r="Z5" i="67"/>
  <c r="Z6" i="67"/>
  <c r="Z7" i="67"/>
  <c r="Z8" i="67"/>
  <c r="Z9" i="67"/>
  <c r="Z10" i="67"/>
  <c r="Z11" i="67"/>
  <c r="Z12" i="67"/>
  <c r="Z13" i="67"/>
  <c r="Z14" i="67"/>
  <c r="Z15" i="67"/>
  <c r="Z16" i="67"/>
  <c r="Z2" i="67"/>
  <c r="O17" i="62"/>
  <c r="AB19" i="64"/>
  <c r="AB17" i="64"/>
  <c r="AB18" i="64"/>
  <c r="AB16" i="64"/>
  <c r="C18" i="62"/>
  <c r="L17" i="62"/>
  <c r="AD2" i="44" l="1"/>
  <c r="C8" i="67" l="1"/>
  <c r="C9" i="67"/>
  <c r="C10" i="67"/>
  <c r="C11" i="67"/>
  <c r="C12" i="67"/>
  <c r="C13" i="67"/>
  <c r="C14" i="67"/>
  <c r="C15" i="67"/>
  <c r="C16" i="67"/>
  <c r="AH6" i="67"/>
  <c r="AH7" i="67"/>
  <c r="AH8" i="67"/>
  <c r="AH9" i="67"/>
  <c r="AH10" i="67"/>
  <c r="AH11" i="67"/>
  <c r="AH12" i="67"/>
  <c r="AH13" i="67"/>
  <c r="AH14" i="67"/>
  <c r="AH15" i="67"/>
  <c r="AH16" i="67"/>
  <c r="AG6" i="67"/>
  <c r="AG7" i="67"/>
  <c r="AG8" i="67"/>
  <c r="AG9" i="67"/>
  <c r="AG10" i="67"/>
  <c r="AG11" i="67"/>
  <c r="AG12" i="67"/>
  <c r="AG13" i="67"/>
  <c r="AG14" i="67"/>
  <c r="AG15" i="67"/>
  <c r="AG16" i="67"/>
  <c r="AF6" i="67" l="1"/>
  <c r="AF7" i="67"/>
  <c r="AF8" i="67"/>
  <c r="AF9" i="67"/>
  <c r="AF10" i="67"/>
  <c r="AF11" i="67"/>
  <c r="AF12" i="67"/>
  <c r="AF13" i="67"/>
  <c r="AF14" i="67"/>
  <c r="AF15" i="67"/>
  <c r="AF16" i="67"/>
  <c r="D6" i="67"/>
  <c r="D7" i="67"/>
  <c r="D8" i="67"/>
  <c r="D9" i="67"/>
  <c r="D10" i="67"/>
  <c r="D11" i="67"/>
  <c r="D12" i="67"/>
  <c r="D13" i="67"/>
  <c r="D14" i="67"/>
  <c r="D15" i="67"/>
  <c r="D16" i="67"/>
  <c r="F2" i="67" l="1"/>
  <c r="AA2" i="67" s="1"/>
  <c r="E2" i="67"/>
  <c r="C17" i="62" l="1"/>
  <c r="E16" i="62"/>
  <c r="C15" i="62"/>
  <c r="AG2" i="48"/>
  <c r="AH1" i="48"/>
  <c r="V24" i="67"/>
  <c r="AK2" i="67" s="1"/>
  <c r="U2" i="67"/>
  <c r="AB1" i="62" s="1"/>
  <c r="W2" i="67"/>
  <c r="I3" i="45"/>
  <c r="AG18" i="48" s="1"/>
  <c r="I4" i="45"/>
  <c r="AB2" i="64" l="1"/>
  <c r="AB2" i="62"/>
  <c r="D17" i="44"/>
  <c r="AE8" i="67"/>
  <c r="AE9" i="67"/>
  <c r="AE10" i="67"/>
  <c r="AE11" i="67"/>
  <c r="AE12" i="67"/>
  <c r="AE13" i="67"/>
  <c r="AE14" i="67"/>
  <c r="AE15" i="67"/>
  <c r="AE16" i="67"/>
  <c r="AC8" i="67"/>
  <c r="AD8" i="67"/>
  <c r="AC9" i="67"/>
  <c r="AD9" i="67"/>
  <c r="AC10" i="67"/>
  <c r="AD10" i="67"/>
  <c r="AC11" i="67"/>
  <c r="AD11" i="67"/>
  <c r="AC12" i="67"/>
  <c r="AD12" i="67"/>
  <c r="AC13" i="67"/>
  <c r="AD13" i="67"/>
  <c r="AC14" i="67"/>
  <c r="AD14" i="67"/>
  <c r="AC15" i="67"/>
  <c r="AD15" i="67"/>
  <c r="AC16" i="67"/>
  <c r="AD16" i="67"/>
  <c r="AK8" i="67"/>
  <c r="AK9" i="67"/>
  <c r="AK10" i="67"/>
  <c r="AK11" i="67"/>
  <c r="AK12" i="67"/>
  <c r="AK13" i="67"/>
  <c r="AK14" i="67"/>
  <c r="AK15" i="67"/>
  <c r="AK16" i="67"/>
  <c r="A12" i="67"/>
  <c r="B12" i="67"/>
  <c r="E12" i="67"/>
  <c r="F12" i="67"/>
  <c r="AA12" i="67" s="1"/>
  <c r="G12" i="67"/>
  <c r="H12" i="67"/>
  <c r="I12" i="67"/>
  <c r="J12" i="67"/>
  <c r="K12" i="67"/>
  <c r="L12" i="67"/>
  <c r="M12" i="67"/>
  <c r="N12" i="67"/>
  <c r="O12" i="67"/>
  <c r="P12" i="67"/>
  <c r="Q12" i="67"/>
  <c r="R12" i="67"/>
  <c r="T12" i="67"/>
  <c r="U12" i="67"/>
  <c r="W12" i="67"/>
  <c r="X12" i="67"/>
  <c r="AB12" i="67"/>
  <c r="A13" i="67"/>
  <c r="B13" i="67"/>
  <c r="E13" i="67"/>
  <c r="F13" i="67"/>
  <c r="AA13" i="67" s="1"/>
  <c r="G13" i="67"/>
  <c r="H13" i="67"/>
  <c r="I13" i="67"/>
  <c r="J13" i="67"/>
  <c r="K13" i="67"/>
  <c r="L13" i="67"/>
  <c r="M13" i="67"/>
  <c r="N13" i="67"/>
  <c r="O13" i="67"/>
  <c r="P13" i="67"/>
  <c r="Q13" i="67"/>
  <c r="R13" i="67"/>
  <c r="T13" i="67"/>
  <c r="U13" i="67"/>
  <c r="W13" i="67"/>
  <c r="X13" i="67"/>
  <c r="AB13" i="67"/>
  <c r="A14" i="67"/>
  <c r="B14" i="67"/>
  <c r="E14" i="67"/>
  <c r="F14" i="67"/>
  <c r="AA14" i="67" s="1"/>
  <c r="G14" i="67"/>
  <c r="H14" i="67"/>
  <c r="I14" i="67"/>
  <c r="J14" i="67"/>
  <c r="K14" i="67"/>
  <c r="L14" i="67"/>
  <c r="M14" i="67"/>
  <c r="N14" i="67"/>
  <c r="O14" i="67"/>
  <c r="P14" i="67"/>
  <c r="Q14" i="67"/>
  <c r="R14" i="67"/>
  <c r="T14" i="67"/>
  <c r="U14" i="67"/>
  <c r="W14" i="67"/>
  <c r="X14" i="67"/>
  <c r="AB14" i="67"/>
  <c r="A15" i="67"/>
  <c r="B15" i="67"/>
  <c r="E15" i="67"/>
  <c r="F15" i="67"/>
  <c r="AA15" i="67" s="1"/>
  <c r="G15" i="67"/>
  <c r="H15" i="67"/>
  <c r="I15" i="67"/>
  <c r="J15" i="67"/>
  <c r="K15" i="67"/>
  <c r="L15" i="67"/>
  <c r="M15" i="67"/>
  <c r="N15" i="67"/>
  <c r="O15" i="67"/>
  <c r="P15" i="67"/>
  <c r="Q15" i="67"/>
  <c r="R15" i="67"/>
  <c r="T15" i="67"/>
  <c r="U15" i="67"/>
  <c r="W15" i="67"/>
  <c r="X15" i="67"/>
  <c r="AB15" i="67"/>
  <c r="A16" i="67"/>
  <c r="B16" i="67"/>
  <c r="E16" i="67"/>
  <c r="F16" i="67"/>
  <c r="AA16" i="67" s="1"/>
  <c r="G16" i="67"/>
  <c r="H16" i="67"/>
  <c r="I16" i="67"/>
  <c r="J16" i="67"/>
  <c r="K16" i="67"/>
  <c r="L16" i="67"/>
  <c r="M16" i="67"/>
  <c r="N16" i="67"/>
  <c r="O16" i="67"/>
  <c r="P16" i="67"/>
  <c r="Q16" i="67"/>
  <c r="R16" i="67"/>
  <c r="T16" i="67"/>
  <c r="U16" i="67"/>
  <c r="W16" i="67"/>
  <c r="X16" i="67"/>
  <c r="AB16" i="67"/>
  <c r="AB20" i="64"/>
  <c r="AB21" i="64"/>
  <c r="AB22" i="64"/>
  <c r="AB23" i="64"/>
  <c r="AB24" i="64"/>
  <c r="AB25" i="64"/>
  <c r="AB26" i="64"/>
  <c r="AB27" i="64"/>
  <c r="AB28" i="64"/>
  <c r="AB29" i="64"/>
  <c r="AB30" i="64"/>
  <c r="AA22" i="62"/>
  <c r="AA23" i="62"/>
  <c r="AA24" i="62"/>
  <c r="AA25" i="62"/>
  <c r="AA26" i="62"/>
  <c r="AA27" i="62"/>
  <c r="AA28" i="62"/>
  <c r="AA29" i="62"/>
  <c r="AA30" i="62"/>
  <c r="AA31" i="62"/>
  <c r="AA32" i="62"/>
  <c r="AA33" i="62"/>
  <c r="AA34" i="62"/>
  <c r="AA35" i="62"/>
  <c r="AA21" i="62"/>
  <c r="AI3" i="67"/>
  <c r="AI4" i="67"/>
  <c r="AG19" i="48"/>
  <c r="I5" i="45"/>
  <c r="AI5" i="67" s="1"/>
  <c r="I6" i="45"/>
  <c r="AG21" i="48" s="1"/>
  <c r="I7" i="45"/>
  <c r="AG22" i="48" s="1"/>
  <c r="I8" i="45"/>
  <c r="AG23" i="48" s="1"/>
  <c r="I9" i="45"/>
  <c r="AI9" i="67" s="1"/>
  <c r="I10" i="45"/>
  <c r="AI10" i="67" s="1"/>
  <c r="I11" i="45"/>
  <c r="AI11" i="67" s="1"/>
  <c r="I12" i="45"/>
  <c r="AI12" i="67" s="1"/>
  <c r="I13" i="45"/>
  <c r="AI13" i="67" s="1"/>
  <c r="I14" i="45"/>
  <c r="AI14" i="67" s="1"/>
  <c r="I15" i="45"/>
  <c r="AI15" i="67" s="1"/>
  <c r="I16" i="45"/>
  <c r="AG31" i="48" s="1"/>
  <c r="I2" i="45"/>
  <c r="AG17" i="48" s="1"/>
  <c r="J8" i="67"/>
  <c r="J9" i="67"/>
  <c r="J10" i="67"/>
  <c r="J11" i="67"/>
  <c r="AE1" i="44"/>
  <c r="W21" i="62"/>
  <c r="W22" i="62"/>
  <c r="W23" i="62"/>
  <c r="W24" i="62"/>
  <c r="W25" i="62"/>
  <c r="W26" i="62"/>
  <c r="AK3" i="67"/>
  <c r="AK4" i="67" s="1"/>
  <c r="AK5" i="67" s="1"/>
  <c r="AK6" i="67" s="1"/>
  <c r="AK7" i="67" s="1"/>
  <c r="W8" i="67"/>
  <c r="X8" i="67"/>
  <c r="W9" i="67"/>
  <c r="X9" i="67"/>
  <c r="W10" i="67"/>
  <c r="X10" i="67"/>
  <c r="W11" i="67"/>
  <c r="X11" i="67"/>
  <c r="W3" i="67"/>
  <c r="W4" i="67" s="1"/>
  <c r="W5" i="67" s="1"/>
  <c r="W6" i="67" s="1"/>
  <c r="W7" i="67" s="1"/>
  <c r="T8" i="67"/>
  <c r="U8" i="67"/>
  <c r="T9" i="67"/>
  <c r="U9" i="67"/>
  <c r="T10" i="67"/>
  <c r="U10" i="67"/>
  <c r="T11" i="67"/>
  <c r="U11" i="67"/>
  <c r="U3" i="67"/>
  <c r="U4" i="67" s="1"/>
  <c r="U5" i="67" s="1"/>
  <c r="U6" i="67" s="1"/>
  <c r="U7" i="67" s="1"/>
  <c r="L8" i="67"/>
  <c r="M8" i="67"/>
  <c r="N8" i="67"/>
  <c r="O8" i="67"/>
  <c r="P8" i="67"/>
  <c r="Q8" i="67"/>
  <c r="R8" i="67"/>
  <c r="L9" i="67"/>
  <c r="M9" i="67"/>
  <c r="N9" i="67"/>
  <c r="O9" i="67"/>
  <c r="P9" i="67"/>
  <c r="Q9" i="67"/>
  <c r="R9" i="67"/>
  <c r="L10" i="67"/>
  <c r="M10" i="67"/>
  <c r="N10" i="67"/>
  <c r="O10" i="67"/>
  <c r="P10" i="67"/>
  <c r="Q10" i="67"/>
  <c r="R10" i="67"/>
  <c r="L11" i="67"/>
  <c r="M11" i="67"/>
  <c r="N11" i="67"/>
  <c r="O11" i="67"/>
  <c r="P11" i="67"/>
  <c r="Q11" i="67"/>
  <c r="R11" i="67"/>
  <c r="K8" i="67"/>
  <c r="K9" i="67"/>
  <c r="K10" i="67"/>
  <c r="K11" i="67"/>
  <c r="H8" i="67"/>
  <c r="I8" i="67"/>
  <c r="H9" i="67"/>
  <c r="I9" i="67"/>
  <c r="H10" i="67"/>
  <c r="I10" i="67"/>
  <c r="H11" i="67"/>
  <c r="I11" i="67"/>
  <c r="B8" i="67"/>
  <c r="B9" i="67"/>
  <c r="B10" i="67"/>
  <c r="B11" i="67"/>
  <c r="B2" i="67"/>
  <c r="B3" i="67" s="1"/>
  <c r="B4" i="67" s="1"/>
  <c r="B5" i="67" s="1"/>
  <c r="B6" i="67" s="1"/>
  <c r="B7" i="67" s="1"/>
  <c r="C2" i="67"/>
  <c r="C3" i="67" s="1"/>
  <c r="C4" i="67" s="1"/>
  <c r="C5" i="67" s="1"/>
  <c r="C6" i="67" s="1"/>
  <c r="C7" i="67" s="1"/>
  <c r="D2" i="67"/>
  <c r="D3" i="67" s="1"/>
  <c r="D4" i="67" s="1"/>
  <c r="D5" i="67" s="1"/>
  <c r="W28" i="62"/>
  <c r="W29" i="62"/>
  <c r="W30" i="62"/>
  <c r="W31" i="62"/>
  <c r="W32" i="62"/>
  <c r="W33" i="62"/>
  <c r="W34" i="62"/>
  <c r="W35" i="62"/>
  <c r="W27" i="62"/>
  <c r="B12" i="45"/>
  <c r="C12" i="45"/>
  <c r="D12" i="45" s="1"/>
  <c r="E12" i="45"/>
  <c r="U31" i="62" s="1"/>
  <c r="H12" i="45"/>
  <c r="X26" i="64" s="1"/>
  <c r="B13" i="45"/>
  <c r="C13" i="45"/>
  <c r="D13" i="45" s="1"/>
  <c r="E13" i="45"/>
  <c r="P31" i="44" s="1"/>
  <c r="H13" i="45"/>
  <c r="Z31" i="44" s="1"/>
  <c r="B14" i="45"/>
  <c r="C14" i="45"/>
  <c r="D14" i="45" s="1"/>
  <c r="E14" i="45"/>
  <c r="S29" i="48" s="1"/>
  <c r="H14" i="45"/>
  <c r="X28" i="64" s="1"/>
  <c r="B15" i="45"/>
  <c r="C15" i="45"/>
  <c r="D15" i="45" s="1"/>
  <c r="E15" i="45"/>
  <c r="S30" i="48" s="1"/>
  <c r="H15" i="45"/>
  <c r="Z33" i="44" s="1"/>
  <c r="B16" i="45"/>
  <c r="C16" i="45"/>
  <c r="D16" i="45" s="1"/>
  <c r="E16" i="45"/>
  <c r="U35" i="62" s="1"/>
  <c r="H16" i="45"/>
  <c r="X30" i="64" s="1"/>
  <c r="F16" i="45" l="1"/>
  <c r="B31" i="48"/>
  <c r="B35" i="62"/>
  <c r="P35" i="62" s="1"/>
  <c r="B30" i="64"/>
  <c r="B34" i="44"/>
  <c r="B29" i="64"/>
  <c r="F15" i="45"/>
  <c r="B34" i="62"/>
  <c r="P34" i="62" s="1"/>
  <c r="B30" i="48"/>
  <c r="B33" i="44"/>
  <c r="F13" i="45"/>
  <c r="U28" i="48" s="1"/>
  <c r="B32" i="62"/>
  <c r="P32" i="62" s="1"/>
  <c r="B31" i="44"/>
  <c r="B27" i="64"/>
  <c r="B28" i="48"/>
  <c r="F12" i="45"/>
  <c r="U27" i="48" s="1"/>
  <c r="B27" i="48"/>
  <c r="B26" i="64"/>
  <c r="B31" i="62"/>
  <c r="P31" i="62" s="1"/>
  <c r="B30" i="44"/>
  <c r="F14" i="45"/>
  <c r="B29" i="48"/>
  <c r="B32" i="44"/>
  <c r="B28" i="64"/>
  <c r="B33" i="62"/>
  <c r="P33" i="62" s="1"/>
  <c r="AI8" i="67"/>
  <c r="Z34" i="44"/>
  <c r="AG25" i="48"/>
  <c r="Z32" i="44"/>
  <c r="Z30" i="44"/>
  <c r="AC27" i="48"/>
  <c r="N28" i="64"/>
  <c r="X29" i="64"/>
  <c r="X27" i="64"/>
  <c r="AG30" i="48"/>
  <c r="AC31" i="48"/>
  <c r="AG26" i="48"/>
  <c r="AC30" i="48"/>
  <c r="AC29" i="48"/>
  <c r="AI16" i="67"/>
  <c r="P33" i="44"/>
  <c r="S28" i="48"/>
  <c r="AG24" i="48"/>
  <c r="P34" i="44"/>
  <c r="S27" i="48"/>
  <c r="AC28" i="48"/>
  <c r="N29" i="64"/>
  <c r="P32" i="44"/>
  <c r="N27" i="64"/>
  <c r="AG29" i="48"/>
  <c r="N26" i="64"/>
  <c r="AG28" i="48"/>
  <c r="P30" i="44"/>
  <c r="S31" i="48"/>
  <c r="AG27" i="48"/>
  <c r="AI2" i="67"/>
  <c r="N30" i="64"/>
  <c r="AG20" i="48"/>
  <c r="AI7" i="67"/>
  <c r="AI6" i="67"/>
  <c r="U33" i="62"/>
  <c r="U32" i="62"/>
  <c r="U34" i="62"/>
  <c r="A21" i="38"/>
  <c r="A20" i="38"/>
  <c r="A19" i="38"/>
  <c r="A18" i="38"/>
  <c r="A17" i="38"/>
  <c r="P27" i="64" l="1"/>
  <c r="G13" i="45"/>
  <c r="Y28" i="48" s="1"/>
  <c r="R31" i="44"/>
  <c r="R30" i="44"/>
  <c r="G12" i="45"/>
  <c r="T26" i="64" s="1"/>
  <c r="P26" i="64"/>
  <c r="G14" i="45"/>
  <c r="U29" i="48"/>
  <c r="P28" i="64"/>
  <c r="R32" i="44"/>
  <c r="G15" i="45"/>
  <c r="U30" i="48"/>
  <c r="R33" i="44"/>
  <c r="P29" i="64"/>
  <c r="G16" i="45"/>
  <c r="U31" i="48"/>
  <c r="R34" i="44"/>
  <c r="P30" i="64"/>
  <c r="AB1" i="64"/>
  <c r="AD2" i="67"/>
  <c r="AD3" i="67" s="1"/>
  <c r="AD4" i="67" s="1"/>
  <c r="AD5" i="67" s="1"/>
  <c r="AD6" i="67" s="1"/>
  <c r="AD7" i="67" s="1"/>
  <c r="AC2" i="67"/>
  <c r="AC3" i="67" s="1"/>
  <c r="AC4" i="67" s="1"/>
  <c r="AC5" i="67" s="1"/>
  <c r="AC6" i="67" s="1"/>
  <c r="AC7" i="67" s="1"/>
  <c r="AB3" i="67"/>
  <c r="AB4" i="67"/>
  <c r="AB5" i="67"/>
  <c r="AB6" i="67"/>
  <c r="AB7" i="67"/>
  <c r="AB8" i="67"/>
  <c r="AB9" i="67"/>
  <c r="AB10" i="67"/>
  <c r="AB11" i="67"/>
  <c r="AB2" i="67"/>
  <c r="G3" i="67"/>
  <c r="G4" i="67"/>
  <c r="G5" i="67"/>
  <c r="G6" i="67"/>
  <c r="G7" i="67"/>
  <c r="G8" i="67"/>
  <c r="G9" i="67"/>
  <c r="G10" i="67"/>
  <c r="G11" i="67"/>
  <c r="G2" i="67"/>
  <c r="X2" i="67"/>
  <c r="X3" i="67" s="1"/>
  <c r="X4" i="67" s="1"/>
  <c r="X5" i="67" s="1"/>
  <c r="X6" i="67" s="1"/>
  <c r="X7" i="67" s="1"/>
  <c r="I2" i="67"/>
  <c r="I3" i="67" s="1"/>
  <c r="I4" i="67" s="1"/>
  <c r="I5" i="67" s="1"/>
  <c r="I6" i="67" s="1"/>
  <c r="I7" i="67" s="1"/>
  <c r="Y2" i="67"/>
  <c r="H2" i="45"/>
  <c r="T2" i="67"/>
  <c r="T3" i="67" s="1"/>
  <c r="T4" i="67" s="1"/>
  <c r="T5" i="67" s="1"/>
  <c r="T6" i="67" s="1"/>
  <c r="T7" i="67" s="1"/>
  <c r="T27" i="64" l="1"/>
  <c r="V31" i="44"/>
  <c r="V30" i="44"/>
  <c r="Y27" i="48"/>
  <c r="Y30" i="48"/>
  <c r="T29" i="64"/>
  <c r="V33" i="44"/>
  <c r="Y31" i="48"/>
  <c r="T30" i="64"/>
  <c r="V34" i="44"/>
  <c r="Y29" i="48"/>
  <c r="V32" i="44"/>
  <c r="T28" i="64"/>
  <c r="X16" i="64"/>
  <c r="AC17" i="48"/>
  <c r="Z20" i="44"/>
  <c r="H3" i="45"/>
  <c r="H4" i="45"/>
  <c r="H5" i="45"/>
  <c r="H6" i="45"/>
  <c r="H7" i="45"/>
  <c r="H8" i="45"/>
  <c r="H9" i="45"/>
  <c r="H10" i="45"/>
  <c r="H11" i="45"/>
  <c r="X24" i="64" l="1"/>
  <c r="AC25" i="48"/>
  <c r="Z28" i="44"/>
  <c r="X25" i="64"/>
  <c r="AC26" i="48"/>
  <c r="Z29" i="44"/>
  <c r="AC24" i="48"/>
  <c r="Z27" i="44"/>
  <c r="X23" i="64"/>
  <c r="AC23" i="48"/>
  <c r="X22" i="64"/>
  <c r="Z26" i="44"/>
  <c r="AC22" i="48"/>
  <c r="X21" i="64"/>
  <c r="Z25" i="44"/>
  <c r="AC21" i="48"/>
  <c r="X20" i="64"/>
  <c r="Z24" i="44"/>
  <c r="X19" i="64"/>
  <c r="Z23" i="44"/>
  <c r="AC20" i="48"/>
  <c r="Z22" i="44"/>
  <c r="X18" i="64"/>
  <c r="AC19" i="48"/>
  <c r="X17" i="64"/>
  <c r="AC18" i="48"/>
  <c r="Z21" i="44"/>
  <c r="C3" i="45"/>
  <c r="C4" i="45"/>
  <c r="D4" i="45" s="1"/>
  <c r="C5" i="45"/>
  <c r="D5" i="45" s="1"/>
  <c r="C6" i="45"/>
  <c r="D6" i="45" s="1"/>
  <c r="C7" i="45"/>
  <c r="D7" i="45" s="1"/>
  <c r="C8" i="45"/>
  <c r="D8" i="45" s="1"/>
  <c r="C9" i="45"/>
  <c r="D9" i="45" s="1"/>
  <c r="C10" i="45"/>
  <c r="D10" i="45" s="1"/>
  <c r="C11" i="45"/>
  <c r="D11" i="45" s="1"/>
  <c r="E2" i="45"/>
  <c r="B3" i="45"/>
  <c r="B4" i="45"/>
  <c r="B5" i="45"/>
  <c r="B6" i="45"/>
  <c r="B7" i="45"/>
  <c r="B8" i="45"/>
  <c r="B9" i="45"/>
  <c r="B10" i="45"/>
  <c r="B11" i="45"/>
  <c r="B2" i="45"/>
  <c r="E3" i="45"/>
  <c r="E4" i="45"/>
  <c r="E5" i="45"/>
  <c r="E6" i="45"/>
  <c r="E7" i="45"/>
  <c r="E8" i="45"/>
  <c r="E9" i="45"/>
  <c r="E10" i="45"/>
  <c r="E11" i="45"/>
  <c r="B25" i="64" l="1"/>
  <c r="B29" i="44"/>
  <c r="F11" i="45"/>
  <c r="B30" i="62"/>
  <c r="P30" i="62" s="1"/>
  <c r="B26" i="48"/>
  <c r="B21" i="64"/>
  <c r="F7" i="45"/>
  <c r="B22" i="48"/>
  <c r="B25" i="44"/>
  <c r="B26" i="62"/>
  <c r="P26" i="62" s="1"/>
  <c r="F10" i="45"/>
  <c r="B29" i="62"/>
  <c r="P29" i="62" s="1"/>
  <c r="B25" i="48"/>
  <c r="B28" i="44"/>
  <c r="B24" i="64"/>
  <c r="F6" i="45"/>
  <c r="B20" i="64"/>
  <c r="B25" i="62"/>
  <c r="P25" i="62" s="1"/>
  <c r="B21" i="48"/>
  <c r="B24" i="44"/>
  <c r="F9" i="45"/>
  <c r="B28" i="62"/>
  <c r="P28" i="62" s="1"/>
  <c r="B27" i="44"/>
  <c r="B23" i="64"/>
  <c r="B24" i="48"/>
  <c r="B23" i="48"/>
  <c r="B26" i="44"/>
  <c r="B27" i="62"/>
  <c r="P27" i="62" s="1"/>
  <c r="F8" i="45"/>
  <c r="B22" i="64"/>
  <c r="F5" i="45"/>
  <c r="B20" i="48"/>
  <c r="B23" i="44"/>
  <c r="B19" i="64"/>
  <c r="B24" i="62"/>
  <c r="P24" i="62" s="1"/>
  <c r="B18" i="64"/>
  <c r="B23" i="62"/>
  <c r="P23" i="62" s="1"/>
  <c r="F4" i="45"/>
  <c r="B22" i="44"/>
  <c r="B19" i="48"/>
  <c r="D3" i="45"/>
  <c r="G2" i="45"/>
  <c r="P28" i="44"/>
  <c r="N24" i="64"/>
  <c r="S25" i="48"/>
  <c r="P27" i="44"/>
  <c r="N23" i="64"/>
  <c r="S24" i="48"/>
  <c r="P29" i="44"/>
  <c r="N25" i="64"/>
  <c r="S26" i="48"/>
  <c r="N20" i="64"/>
  <c r="S21" i="48"/>
  <c r="P24" i="44"/>
  <c r="N19" i="64"/>
  <c r="S20" i="48"/>
  <c r="P23" i="44"/>
  <c r="N18" i="64"/>
  <c r="S19" i="48"/>
  <c r="P22" i="44"/>
  <c r="N17" i="64"/>
  <c r="S18" i="48"/>
  <c r="P21" i="44"/>
  <c r="N21" i="64"/>
  <c r="S22" i="48"/>
  <c r="P25" i="44"/>
  <c r="N22" i="64"/>
  <c r="P26" i="44"/>
  <c r="S23" i="48"/>
  <c r="U30" i="62"/>
  <c r="U26" i="62"/>
  <c r="U29" i="62"/>
  <c r="U28" i="62"/>
  <c r="U27" i="62"/>
  <c r="B22" i="62" l="1"/>
  <c r="P22" i="62" s="1"/>
  <c r="B18" i="48"/>
  <c r="B17" i="64"/>
  <c r="F3" i="45"/>
  <c r="G3" i="45" s="1"/>
  <c r="V21" i="44" s="1"/>
  <c r="B21" i="44"/>
  <c r="U23" i="48"/>
  <c r="R26" i="44"/>
  <c r="P22" i="64"/>
  <c r="R29" i="44"/>
  <c r="P25" i="64"/>
  <c r="U26" i="48"/>
  <c r="P24" i="64"/>
  <c r="U25" i="48"/>
  <c r="R28" i="44"/>
  <c r="P23" i="64"/>
  <c r="U24" i="48"/>
  <c r="R27" i="44"/>
  <c r="G5" i="45"/>
  <c r="R23" i="44"/>
  <c r="U20" i="48"/>
  <c r="P19" i="64"/>
  <c r="U21" i="48"/>
  <c r="P20" i="64"/>
  <c r="R24" i="44"/>
  <c r="G7" i="45"/>
  <c r="P21" i="64"/>
  <c r="R25" i="44"/>
  <c r="U22" i="48"/>
  <c r="R22" i="44"/>
  <c r="U19" i="48"/>
  <c r="P18" i="64"/>
  <c r="G4" i="45"/>
  <c r="G9" i="45"/>
  <c r="G11" i="45"/>
  <c r="G8" i="45"/>
  <c r="G10" i="45"/>
  <c r="G6" i="45"/>
  <c r="Y18" i="48" l="1"/>
  <c r="P17" i="64"/>
  <c r="U18" i="48"/>
  <c r="T17" i="64"/>
  <c r="R21" i="44"/>
  <c r="Y25" i="48"/>
  <c r="V28" i="44"/>
  <c r="T24" i="64"/>
  <c r="V29" i="44"/>
  <c r="T25" i="64"/>
  <c r="Y26" i="48"/>
  <c r="Y24" i="48"/>
  <c r="V27" i="44"/>
  <c r="T23" i="64"/>
  <c r="T18" i="64"/>
  <c r="Y19" i="48"/>
  <c r="V22" i="44"/>
  <c r="T19" i="64"/>
  <c r="V23" i="44"/>
  <c r="Y20" i="48"/>
  <c r="T21" i="64"/>
  <c r="Y22" i="48"/>
  <c r="V25" i="44"/>
  <c r="T20" i="64"/>
  <c r="V24" i="44"/>
  <c r="Y21" i="48"/>
  <c r="T22" i="64"/>
  <c r="Y23" i="48"/>
  <c r="V26" i="44"/>
  <c r="E3" i="67"/>
  <c r="F3" i="67"/>
  <c r="AA3" i="67" s="1"/>
  <c r="E4" i="67"/>
  <c r="F4" i="67"/>
  <c r="AA4" i="67" s="1"/>
  <c r="E5" i="67"/>
  <c r="F5" i="67"/>
  <c r="AA5" i="67" s="1"/>
  <c r="E6" i="67"/>
  <c r="F6" i="67"/>
  <c r="AA6" i="67" s="1"/>
  <c r="E7" i="67"/>
  <c r="F7" i="67"/>
  <c r="AA7" i="67" s="1"/>
  <c r="E8" i="67"/>
  <c r="F8" i="67"/>
  <c r="AA8" i="67" s="1"/>
  <c r="E9" i="67"/>
  <c r="F9" i="67"/>
  <c r="AA9" i="67" s="1"/>
  <c r="E10" i="67"/>
  <c r="F10" i="67"/>
  <c r="AA10" i="67" s="1"/>
  <c r="E11" i="67"/>
  <c r="F11" i="67"/>
  <c r="AA11" i="67" s="1"/>
  <c r="J2" i="67"/>
  <c r="J3" i="67" s="1"/>
  <c r="J4" i="67" s="1"/>
  <c r="J5" i="67" s="1"/>
  <c r="J6" i="67" s="1"/>
  <c r="J7" i="67" s="1"/>
  <c r="A3" i="67"/>
  <c r="A4" i="67"/>
  <c r="A5" i="67"/>
  <c r="A6" i="67"/>
  <c r="A7" i="67"/>
  <c r="A8" i="67"/>
  <c r="A9" i="67"/>
  <c r="A10" i="67"/>
  <c r="A11" i="67"/>
  <c r="A2" i="67"/>
  <c r="N16" i="64" l="1"/>
  <c r="A8" i="64"/>
  <c r="A7" i="64"/>
  <c r="A6" i="64"/>
  <c r="A5" i="64"/>
  <c r="U25" i="62"/>
  <c r="U24" i="62"/>
  <c r="U23" i="62"/>
  <c r="U22" i="62"/>
  <c r="U21" i="62"/>
  <c r="A8" i="62"/>
  <c r="A7" i="62"/>
  <c r="A6" i="62"/>
  <c r="A5" i="62"/>
  <c r="S17" i="48"/>
  <c r="AD11" i="48" l="1"/>
  <c r="AD10" i="48"/>
  <c r="AD14" i="48"/>
  <c r="AD13" i="48"/>
  <c r="AD12" i="48"/>
  <c r="AD9" i="48"/>
  <c r="P20" i="44"/>
  <c r="A6" i="44"/>
  <c r="A5" i="44"/>
  <c r="Q2" i="67"/>
  <c r="Q3" i="67" s="1"/>
  <c r="Q4" i="67" s="1"/>
  <c r="Q5" i="67" s="1"/>
  <c r="Q6" i="67" s="1"/>
  <c r="Q7" i="67" s="1"/>
  <c r="A16" i="38"/>
  <c r="A15" i="38"/>
  <c r="A14" i="38"/>
  <c r="A13" i="38"/>
  <c r="A12" i="38"/>
  <c r="A11" i="38"/>
  <c r="A10" i="38"/>
  <c r="A9" i="38"/>
  <c r="A8" i="38"/>
  <c r="A7" i="38"/>
  <c r="H2" i="67"/>
  <c r="H3" i="67" s="1"/>
  <c r="H4" i="67" s="1"/>
  <c r="H5" i="67" s="1"/>
  <c r="H6" i="67" s="1"/>
  <c r="H7" i="67" s="1"/>
  <c r="M2" i="67" l="1"/>
  <c r="M3" i="67" s="1"/>
  <c r="M4" i="67" s="1"/>
  <c r="M5" i="67" s="1"/>
  <c r="M6" i="67" s="1"/>
  <c r="M7" i="67" s="1"/>
  <c r="L2" i="67"/>
  <c r="L3" i="67" s="1"/>
  <c r="L4" i="67" s="1"/>
  <c r="L5" i="67" s="1"/>
  <c r="L6" i="67" s="1"/>
  <c r="L7" i="67" s="1"/>
  <c r="AG3" i="67"/>
  <c r="AG4" i="67" s="1"/>
  <c r="AG5" i="67" s="1"/>
  <c r="N2" i="67"/>
  <c r="N3" i="67" s="1"/>
  <c r="N4" i="67" s="1"/>
  <c r="N5" i="67" s="1"/>
  <c r="N6" i="67" s="1"/>
  <c r="N7" i="67" s="1"/>
  <c r="R2" i="67"/>
  <c r="R3" i="67" s="1"/>
  <c r="R4" i="67" s="1"/>
  <c r="R5" i="67" s="1"/>
  <c r="R6" i="67" s="1"/>
  <c r="R7" i="67" s="1"/>
  <c r="K2" i="67"/>
  <c r="K3" i="67" s="1"/>
  <c r="K4" i="67" s="1"/>
  <c r="K5" i="67" s="1"/>
  <c r="K6" i="67" s="1"/>
  <c r="K7" i="67" s="1"/>
  <c r="AE2" i="67"/>
  <c r="AE3" i="67" s="1"/>
  <c r="AE4" i="67" s="1"/>
  <c r="AE5" i="67" s="1"/>
  <c r="AE6" i="67" s="1"/>
  <c r="AE7" i="67" s="1"/>
  <c r="O2" i="67"/>
  <c r="O3" i="67" s="1"/>
  <c r="O4" i="67" s="1"/>
  <c r="O5" i="67" s="1"/>
  <c r="O6" i="67" s="1"/>
  <c r="O7" i="67" s="1"/>
  <c r="AF2" i="67"/>
  <c r="AF3" i="67" s="1"/>
  <c r="AF4" i="67" s="1"/>
  <c r="AF5" i="67" s="1"/>
  <c r="AH2" i="67"/>
  <c r="AH3" i="67" s="1"/>
  <c r="AH4" i="67" s="1"/>
  <c r="AH5" i="67" s="1"/>
  <c r="P2" i="67"/>
  <c r="P3" i="67" s="1"/>
  <c r="P4" i="67" s="1"/>
  <c r="P5" i="67" s="1"/>
  <c r="P6" i="67" s="1"/>
  <c r="P7" i="67" s="1"/>
  <c r="U17" i="48"/>
  <c r="P16" i="64"/>
  <c r="Y17" i="48" l="1"/>
  <c r="T16" i="64"/>
  <c r="V20" i="44"/>
  <c r="V35" i="44" l="1"/>
  <c r="T31" i="64"/>
  <c r="T32" i="64" s="1"/>
  <c r="Y32" i="4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MS P ゴシック"/>
            <family val="3"/>
            <charset val="128"/>
          </rPr>
          <t>正式名称でご記入ください。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E2" authorId="0" shapeId="0" xr:uid="{00000000-0006-0000-0200-000002000000}">
      <text>
        <r>
          <rPr>
            <b/>
            <sz val="9"/>
            <color indexed="81"/>
            <rFont val="MS P ゴシック"/>
            <family val="3"/>
            <charset val="128"/>
          </rPr>
          <t>ハイフン付きでご記入ください。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4" authorId="0" shapeId="0" xr:uid="{00000000-0006-0000-0300-000001000000}">
      <text>
        <r>
          <rPr>
            <b/>
            <sz val="9"/>
            <color indexed="81"/>
            <rFont val="MS P ゴシック"/>
            <family val="3"/>
            <charset val="128"/>
          </rPr>
          <t>施工会社様が管理している注文書番号を記載下さい。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E4" authorId="0" shapeId="0" xr:uid="{00000000-0006-0000-0300-000002000000}">
      <text>
        <r>
          <rPr>
            <b/>
            <sz val="9"/>
            <color indexed="81"/>
            <rFont val="MS P ゴシック"/>
            <family val="3"/>
            <charset val="128"/>
          </rPr>
          <t>納入先基地局把握のため、できる限り記載をお願いします。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N4" authorId="0" shapeId="0" xr:uid="{00000000-0006-0000-0300-000003000000}">
      <text>
        <r>
          <rPr>
            <b/>
            <sz val="9"/>
            <color indexed="81"/>
            <rFont val="MS P ゴシック"/>
            <family val="3"/>
            <charset val="128"/>
          </rPr>
          <t>「最短」の記載はご遠慮下さい。記載がない場合は、原則標準納期とします。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36" authorId="0" shapeId="0" xr:uid="{00000000-0006-0000-0600-000001000000}">
      <text>
        <r>
          <rPr>
            <b/>
            <sz val="9"/>
            <color indexed="81"/>
            <rFont val="MS P ゴシック"/>
            <family val="3"/>
            <charset val="128"/>
          </rPr>
          <t>※手動入力後、ファイルを流用する場合、関数が消えてしまう為ご注意ください。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1" authorId="0" shapeId="0" xr:uid="{00000000-0006-0000-0A00-000001000000}">
      <text>
        <r>
          <rPr>
            <b/>
            <sz val="9"/>
            <color indexed="81"/>
            <rFont val="MS P ゴシック"/>
            <family val="3"/>
            <charset val="128"/>
          </rPr>
          <t>施工会社様が管理している注文書番号を記載下さい。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1" authorId="0" shapeId="0" xr:uid="{00000000-0006-0000-0A00-000002000000}">
      <text>
        <r>
          <rPr>
            <b/>
            <sz val="9"/>
            <color indexed="81"/>
            <rFont val="MS P ゴシック"/>
            <family val="3"/>
            <charset val="128"/>
          </rPr>
          <t>「最短」の記載はご遠慮下さい。記載がない場合は、原則標準納期とします。</t>
        </r>
      </text>
    </comment>
    <comment ref="J1" authorId="0" shapeId="0" xr:uid="{00000000-0006-0000-0A00-000003000000}">
      <text>
        <r>
          <rPr>
            <b/>
            <sz val="9"/>
            <color indexed="81"/>
            <rFont val="MS P ゴシック"/>
            <family val="3"/>
            <charset val="128"/>
          </rPr>
          <t>納入先工事名把握のため、できる限り記載をお願いします。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<sst xmlns="http://schemas.openxmlformats.org/spreadsheetml/2006/main" count="668" uniqueCount="445">
  <si>
    <t>住所</t>
    <rPh sb="0" eb="2">
      <t>ジュウショ</t>
    </rPh>
    <phoneticPr fontId="2"/>
  </si>
  <si>
    <t>3KW</t>
    <phoneticPr fontId="16" type="noConversion"/>
  </si>
  <si>
    <t>4KW</t>
    <phoneticPr fontId="16" type="noConversion"/>
  </si>
  <si>
    <t>5KW</t>
    <phoneticPr fontId="16" type="noConversion"/>
  </si>
  <si>
    <t>10KW</t>
    <phoneticPr fontId="16" type="noConversion"/>
  </si>
  <si>
    <t>3 Phase SMR</t>
    <phoneticPr fontId="16" type="noConversion"/>
  </si>
  <si>
    <t>1500W（ユニット1台：N構成）</t>
  </si>
  <si>
    <t>Single Phase SMR</t>
    <phoneticPr fontId="16" type="noConversion"/>
  </si>
  <si>
    <t>7.5KW</t>
    <phoneticPr fontId="16" type="noConversion"/>
  </si>
  <si>
    <t>3000W（ユニット2台：N+1構成）</t>
    <phoneticPr fontId="2"/>
  </si>
  <si>
    <t>4500W（ユニット3台：N+1構成）</t>
    <phoneticPr fontId="16" type="noConversion"/>
  </si>
  <si>
    <t>スマート電源（標準・FAN・装柱式）</t>
    <phoneticPr fontId="2"/>
  </si>
  <si>
    <t>スマート電源（標準・FAN・自立式）</t>
    <phoneticPr fontId="2"/>
  </si>
  <si>
    <t>スマート電源（重耐塩・HEX・装柱式）</t>
  </si>
  <si>
    <t>スマート電源（重耐塩・HEX・自立式）</t>
  </si>
  <si>
    <t>スマート電源（重耐塩・エアコン・装柱式）</t>
    <phoneticPr fontId="2"/>
  </si>
  <si>
    <t>SGSMP-S-A/C-R100/200(2/2)-B50-P-DLT</t>
    <phoneticPr fontId="2"/>
  </si>
  <si>
    <t>スマート電源（重耐塩・エアコン・自立式</t>
  </si>
  <si>
    <t>スマート電源（標準・FAN・装柱式）、環境色塗装</t>
    <rPh sb="19" eb="21">
      <t>カンキョウ</t>
    </rPh>
    <rPh sb="21" eb="22">
      <t>ショク</t>
    </rPh>
    <rPh sb="22" eb="24">
      <t>トソウ</t>
    </rPh>
    <phoneticPr fontId="2"/>
  </si>
  <si>
    <t>スマート電源用リチウム蓄電池50A</t>
    <phoneticPr fontId="2"/>
  </si>
  <si>
    <t>スマート電源用リチウム蓄電池30A</t>
    <phoneticPr fontId="2"/>
  </si>
  <si>
    <t>蓄電池温度センサーケーブル（2m）</t>
    <phoneticPr fontId="2"/>
  </si>
  <si>
    <t>蓄電池温度センサーケーブル（5m）</t>
    <phoneticPr fontId="2"/>
  </si>
  <si>
    <t>蓄電池温度センサーケーブル（10m）</t>
    <phoneticPr fontId="2"/>
  </si>
  <si>
    <t>2U・4U共用ブランクパネル（3310405600）</t>
    <phoneticPr fontId="16" type="noConversion"/>
  </si>
  <si>
    <t>2U・4U共用ブランクパネル</t>
    <phoneticPr fontId="2"/>
  </si>
  <si>
    <t>6Uブランクパネル（3900353200）</t>
    <phoneticPr fontId="16" type="noConversion"/>
  </si>
  <si>
    <t>6U向けブランクパネル</t>
    <phoneticPr fontId="2"/>
  </si>
  <si>
    <t>スマート電源用ヒータ</t>
  </si>
  <si>
    <t>スマート電源用ブレーカ</t>
    <phoneticPr fontId="2"/>
  </si>
  <si>
    <t>スマート電源用小ポールバンド径80～180mm</t>
  </si>
  <si>
    <t>スマート電源用大ポールバンド径245～470mm</t>
  </si>
  <si>
    <t>スマート電源用単相整流器(1ユニット搭載)</t>
  </si>
  <si>
    <t>スマート電源用単相整流器(2ユニット搭載)</t>
  </si>
  <si>
    <t>スマート電源用単相整流器ユニット</t>
  </si>
  <si>
    <t>環境色塗装</t>
    <rPh sb="0" eb="3">
      <t>カンキョウショク</t>
    </rPh>
    <rPh sb="3" eb="5">
      <t>トソウ</t>
    </rPh>
    <phoneticPr fontId="2"/>
  </si>
  <si>
    <t>SGPAINT-DLT-G_16</t>
    <phoneticPr fontId="2"/>
  </si>
  <si>
    <t>屋外単相整流器</t>
    <phoneticPr fontId="2"/>
  </si>
  <si>
    <t>屋外単相整流器SGREC-100(27-1)/200(37-1)-DLT-G_19</t>
    <phoneticPr fontId="2"/>
  </si>
  <si>
    <t>コン柱取付金具(径80～180mm)</t>
    <phoneticPr fontId="2"/>
  </si>
  <si>
    <t>コン柱取付金具(径80～180mm)SGBAND-SPOLE-DLT-G_19</t>
    <phoneticPr fontId="2"/>
  </si>
  <si>
    <t>コン柱取付金具(径245～470mm)</t>
    <phoneticPr fontId="2"/>
  </si>
  <si>
    <t>コン柱取付金具(径245～470mm)SGBAND-DPOLE-DLT-G_19</t>
    <phoneticPr fontId="2"/>
  </si>
  <si>
    <t>屋外リチュウムBATT(Slave)</t>
    <rPh sb="0" eb="2">
      <t>オクガイ</t>
    </rPh>
    <phoneticPr fontId="2"/>
  </si>
  <si>
    <t>屋外三相整流器</t>
    <rPh sb="2" eb="4">
      <t>サンソウ</t>
    </rPh>
    <phoneticPr fontId="2"/>
  </si>
  <si>
    <t>屋外三相整流器SGREC-3P200(54-1)-DLT-G_19</t>
    <rPh sb="0" eb="2">
      <t>オクガイ</t>
    </rPh>
    <rPh sb="2" eb="4">
      <t>サンソウ</t>
    </rPh>
    <rPh sb="4" eb="7">
      <t>セイリュウキ</t>
    </rPh>
    <phoneticPr fontId="18"/>
  </si>
  <si>
    <t>金具(側面.WCP設置用)16格鋁板/レールマウント（705mm）</t>
    <phoneticPr fontId="2"/>
  </si>
  <si>
    <t>屋外整流器用WCP変換金具SGTDBRACKET-DLT-G_19（705mm）</t>
    <phoneticPr fontId="2"/>
  </si>
  <si>
    <t>金具(側面.WCP設置用)12格鋁板/レールマウント（525mm）</t>
    <phoneticPr fontId="2"/>
  </si>
  <si>
    <t>屋外整流器用WCP変換金具SGTDBRACKET-DLT-G_19（525mm）</t>
    <phoneticPr fontId="2"/>
  </si>
  <si>
    <t>（J）正面金具　</t>
    <phoneticPr fontId="2"/>
  </si>
  <si>
    <t>屋外整流器用正面金具SGFRONTBRACKET-DLT-G_19</t>
    <phoneticPr fontId="2"/>
  </si>
  <si>
    <t>発電機</t>
    <phoneticPr fontId="2"/>
  </si>
  <si>
    <t>ESOG165-CEA01</t>
    <phoneticPr fontId="2"/>
  </si>
  <si>
    <t>ESOG165-CEA02</t>
    <phoneticPr fontId="2"/>
  </si>
  <si>
    <t>ESOG165-CEA03</t>
    <phoneticPr fontId="2"/>
  </si>
  <si>
    <t>屋外整流器</t>
    <phoneticPr fontId="2"/>
  </si>
  <si>
    <t>屋外蓄電池</t>
    <phoneticPr fontId="2"/>
  </si>
  <si>
    <t>8.7KW 直流非常用発電機　ESOG165-CEA01 （環境色塗装：N7.5）</t>
    <rPh sb="6" eb="8">
      <t>チョクリュウ</t>
    </rPh>
    <rPh sb="8" eb="11">
      <t>ヒジョウヨウ</t>
    </rPh>
    <rPh sb="30" eb="32">
      <t>カンキョウ</t>
    </rPh>
    <rPh sb="32" eb="33">
      <t>イロ</t>
    </rPh>
    <rPh sb="33" eb="35">
      <t>トソウ</t>
    </rPh>
    <phoneticPr fontId="2"/>
  </si>
  <si>
    <t>8.7KW 直流非常用発電機　ESOG165-CEA02　（景観塗装5YR2/1）</t>
    <rPh sb="30" eb="32">
      <t>ケイカン</t>
    </rPh>
    <rPh sb="32" eb="34">
      <t>トソウ</t>
    </rPh>
    <phoneticPr fontId="2"/>
  </si>
  <si>
    <t>8.7KW 直流非常用発電機　ESOG165-CEA03　（景観塗装：5YR3/1）</t>
    <rPh sb="30" eb="34">
      <t>ケイカ</t>
    </rPh>
    <phoneticPr fontId="2"/>
  </si>
  <si>
    <t>SGHEATER-DLT</t>
    <phoneticPr fontId="2"/>
  </si>
  <si>
    <t xml:space="preserve">Customer Model Name </t>
    <phoneticPr fontId="16" type="noConversion"/>
  </si>
  <si>
    <t>Model</t>
    <phoneticPr fontId="16" type="noConversion"/>
  </si>
  <si>
    <t>No</t>
  </si>
  <si>
    <t>製品名</t>
  </si>
  <si>
    <t>メーカー型式</t>
  </si>
  <si>
    <t>TEL</t>
    <phoneticPr fontId="2"/>
  </si>
  <si>
    <t>FAX</t>
    <phoneticPr fontId="2"/>
  </si>
  <si>
    <t>会社名</t>
    <rPh sb="0" eb="3">
      <t>カイシャメイ</t>
    </rPh>
    <phoneticPr fontId="2"/>
  </si>
  <si>
    <t>郵便番号</t>
    <rPh sb="0" eb="4">
      <t>ユウビンバンゴウ</t>
    </rPh>
    <phoneticPr fontId="2"/>
  </si>
  <si>
    <t>部署名</t>
    <rPh sb="0" eb="2">
      <t>ブショ</t>
    </rPh>
    <rPh sb="2" eb="3">
      <t>メイ</t>
    </rPh>
    <phoneticPr fontId="2"/>
  </si>
  <si>
    <t>担当者名</t>
    <rPh sb="0" eb="3">
      <t>タントウシャ</t>
    </rPh>
    <rPh sb="3" eb="4">
      <t>メイ</t>
    </rPh>
    <phoneticPr fontId="2"/>
  </si>
  <si>
    <t>メールアドレス</t>
    <phoneticPr fontId="2"/>
  </si>
  <si>
    <t>屋外整流器</t>
  </si>
  <si>
    <t>スマート電源</t>
    <phoneticPr fontId="2"/>
  </si>
  <si>
    <t>納品先郵便番号</t>
    <rPh sb="0" eb="2">
      <t>ノウヒン</t>
    </rPh>
    <rPh sb="2" eb="3">
      <t>サキ</t>
    </rPh>
    <rPh sb="3" eb="7">
      <t>ユウビンバンゴウ</t>
    </rPh>
    <phoneticPr fontId="2"/>
  </si>
  <si>
    <t>納品先担当者名</t>
    <rPh sb="0" eb="2">
      <t>ノウヒン</t>
    </rPh>
    <rPh sb="2" eb="3">
      <t>サキ</t>
    </rPh>
    <rPh sb="3" eb="6">
      <t>タントウシャ</t>
    </rPh>
    <rPh sb="6" eb="7">
      <t>メイ</t>
    </rPh>
    <phoneticPr fontId="2"/>
  </si>
  <si>
    <t>納品先TEL</t>
    <rPh sb="0" eb="2">
      <t>ノウヒン</t>
    </rPh>
    <rPh sb="2" eb="3">
      <t>サキ</t>
    </rPh>
    <phoneticPr fontId="2"/>
  </si>
  <si>
    <t>希望納期</t>
    <rPh sb="0" eb="2">
      <t>キボウ</t>
    </rPh>
    <rPh sb="2" eb="4">
      <t>ノウキ</t>
    </rPh>
    <phoneticPr fontId="2"/>
  </si>
  <si>
    <t>納品先会社名</t>
    <phoneticPr fontId="2"/>
  </si>
  <si>
    <t>納品先部署名</t>
    <phoneticPr fontId="2"/>
  </si>
  <si>
    <t>納品先住所
（都道府県名より記載）</t>
    <rPh sb="0" eb="2">
      <t>ノウヒン</t>
    </rPh>
    <rPh sb="2" eb="3">
      <t>サキ</t>
    </rPh>
    <rPh sb="3" eb="5">
      <t>ジュウショ</t>
    </rPh>
    <rPh sb="7" eb="11">
      <t>トドウフケン</t>
    </rPh>
    <rPh sb="11" eb="12">
      <t>メイ</t>
    </rPh>
    <rPh sb="14" eb="16">
      <t>キサイ</t>
    </rPh>
    <phoneticPr fontId="2"/>
  </si>
  <si>
    <t>オプション</t>
    <phoneticPr fontId="16" type="noConversion"/>
  </si>
  <si>
    <t>SGSMP-FAN-R100/200(2/2)-B50-P-DLT SGPAINT-DLT-G_16</t>
    <phoneticPr fontId="2"/>
  </si>
  <si>
    <t>SGSMP-FAN-R100/200(2/2)-B50-P-DLT SGBRE-1P3W(30/50)-ELB-OP-DLT-G_17</t>
    <phoneticPr fontId="2"/>
  </si>
  <si>
    <t>SGSMP-FAN-R100/200(2/2)-B50-DLT SGBRE-1P3W(30/50)-ELB-OP-DLT-G_17</t>
    <phoneticPr fontId="2"/>
  </si>
  <si>
    <t>SGSMP-FAN-R100/200(2/2)-B50-DLT SGPAINT-DLT-G_16 SGBRE-1P3W(30/50)-ELB-OP-DLT-G_17</t>
    <phoneticPr fontId="2"/>
  </si>
  <si>
    <t>スマート電源(標準・FAN・装柱式・ELCB)</t>
    <phoneticPr fontId="2"/>
  </si>
  <si>
    <t>スマート電源(標準・FAN・自立式・ELCB)</t>
    <phoneticPr fontId="2"/>
  </si>
  <si>
    <t>スマート電源(標準・FAN・自立式・橘紋・ELCB)</t>
    <phoneticPr fontId="2"/>
  </si>
  <si>
    <t>スマート電源(重塩害・HEX・装柱式・ELCB)</t>
    <phoneticPr fontId="2"/>
  </si>
  <si>
    <t>スマート電源(重塩害・HEX・自立式・ELCB)</t>
    <phoneticPr fontId="2"/>
  </si>
  <si>
    <t>スマート電源(重塩害・エアコン・装柱式・ELCB)</t>
    <phoneticPr fontId="2"/>
  </si>
  <si>
    <t>SGSMP-S-HEX-R100/200(2/2)-B50-P-DLT SGBRE-1P3W(30/50)-ELB-OP-DLT-G_17</t>
    <phoneticPr fontId="2"/>
  </si>
  <si>
    <t>SGSMP-S-HEX-R100/200(2/2)-B50-DLT SGBRE-1P3W(30/50)-ELB-OP-DLT-G_17</t>
    <phoneticPr fontId="2"/>
  </si>
  <si>
    <t>SGSMP-S-A/C-R100/200(2/2)-B50-P-DLT SGBRE-1P3W(30/50)-ELB-OP-DLT-G_17</t>
    <phoneticPr fontId="2"/>
  </si>
  <si>
    <t>ELB変更オプション/ SGBRE-1P3W(30/50)-ELB-OP-DLT-G_17</t>
    <phoneticPr fontId="2"/>
  </si>
  <si>
    <t>数量</t>
    <rPh sb="0" eb="2">
      <t>スウリョウ</t>
    </rPh>
    <phoneticPr fontId="2"/>
  </si>
  <si>
    <t>SGPAINT-DLT-G_16</t>
  </si>
  <si>
    <t>見積書番号:</t>
    <phoneticPr fontId="2"/>
  </si>
  <si>
    <t>御見積書</t>
    <rPh sb="0" eb="4">
      <t>オミツモリショ</t>
    </rPh>
    <phoneticPr fontId="2"/>
  </si>
  <si>
    <t>デルタ電子株式会社</t>
    <rPh sb="3" eb="5">
      <t>デンシ</t>
    </rPh>
    <rPh sb="5" eb="7">
      <t>カブシキ</t>
    </rPh>
    <rPh sb="7" eb="9">
      <t>ガイシャ</t>
    </rPh>
    <phoneticPr fontId="2"/>
  </si>
  <si>
    <t>御中</t>
    <rPh sb="0" eb="2">
      <t>オンチュウ</t>
    </rPh>
    <phoneticPr fontId="2"/>
  </si>
  <si>
    <t>李</t>
    <rPh sb="0" eb="1">
      <t>リ</t>
    </rPh>
    <phoneticPr fontId="2"/>
  </si>
  <si>
    <t>毎度御引立てに預り有り難く御礼申し上げます。</t>
  </si>
  <si>
    <t>承認</t>
    <rPh sb="0" eb="2">
      <t>ショウニン</t>
    </rPh>
    <phoneticPr fontId="2"/>
  </si>
  <si>
    <t>確認</t>
    <rPh sb="0" eb="2">
      <t>カクニン</t>
    </rPh>
    <phoneticPr fontId="2"/>
  </si>
  <si>
    <t>作成</t>
    <rPh sb="0" eb="2">
      <t>サクセイ</t>
    </rPh>
    <phoneticPr fontId="2"/>
  </si>
  <si>
    <t>日本国内渡し</t>
    <phoneticPr fontId="2"/>
  </si>
  <si>
    <t>お振込先：三井住友銀行荏原支店  普通＃387286</t>
    <phoneticPr fontId="2"/>
  </si>
  <si>
    <t>支払条件：月末締め翌月末100%現金振込</t>
    <phoneticPr fontId="2"/>
  </si>
  <si>
    <t>NO</t>
    <phoneticPr fontId="2"/>
  </si>
  <si>
    <t>概要及び品番</t>
    <rPh sb="0" eb="2">
      <t>ガイヨウ</t>
    </rPh>
    <rPh sb="2" eb="3">
      <t>オヨ</t>
    </rPh>
    <rPh sb="4" eb="6">
      <t>ヒンバン</t>
    </rPh>
    <phoneticPr fontId="2"/>
  </si>
  <si>
    <t>単価（税別）</t>
    <rPh sb="0" eb="2">
      <t>タンカ</t>
    </rPh>
    <rPh sb="3" eb="5">
      <t>ゼイベツ</t>
    </rPh>
    <phoneticPr fontId="2"/>
  </si>
  <si>
    <t>金額（税別）</t>
    <rPh sb="0" eb="2">
      <t>キンガク</t>
    </rPh>
    <rPh sb="3" eb="5">
      <t>ゼイベツ</t>
    </rPh>
    <phoneticPr fontId="2"/>
  </si>
  <si>
    <t>備考</t>
    <rPh sb="0" eb="2">
      <t>ビコウ</t>
    </rPh>
    <phoneticPr fontId="2"/>
  </si>
  <si>
    <t>備考：　納入先までの送料込み価格となります。（沖縄、離島は別）</t>
    <rPh sb="0" eb="2">
      <t>ビコウ</t>
    </rPh>
    <rPh sb="4" eb="6">
      <t>ノウニュウ</t>
    </rPh>
    <rPh sb="6" eb="7">
      <t>サキ</t>
    </rPh>
    <rPh sb="10" eb="12">
      <t>ソウリョウ</t>
    </rPh>
    <rPh sb="12" eb="13">
      <t>コ</t>
    </rPh>
    <rPh sb="14" eb="16">
      <t>カカク</t>
    </rPh>
    <rPh sb="23" eb="25">
      <t>オキナワ</t>
    </rPh>
    <rPh sb="26" eb="28">
      <t>リトウ</t>
    </rPh>
    <rPh sb="29" eb="30">
      <t>ベツ</t>
    </rPh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</si>
  <si>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</si>
  <si>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</si>
  <si>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ESOA050-HEA07</t>
    <phoneticPr fontId="2"/>
  </si>
  <si>
    <t>ESOA050-HEA08</t>
    <phoneticPr fontId="2"/>
  </si>
  <si>
    <t>ESOA050-HEA09</t>
    <phoneticPr fontId="2"/>
  </si>
  <si>
    <t>ESOA050-HEA10</t>
    <phoneticPr fontId="2"/>
  </si>
  <si>
    <t>ESOA050-HEA11</t>
    <phoneticPr fontId="2"/>
  </si>
  <si>
    <t>ESOA050HEA12</t>
  </si>
  <si>
    <t>ESOA050HEA13</t>
  </si>
  <si>
    <t>ESOA050HEA14</t>
  </si>
  <si>
    <t>（A）ESR-48/40D S-S</t>
  </si>
  <si>
    <t>（A）+  ESR-48/60C A-S</t>
  </si>
  <si>
    <t>（I）12格鋁板 3798D000000278-S</t>
  </si>
  <si>
    <t>（H）16格鋁板 3798D000000225-S</t>
  </si>
  <si>
    <t>（F）小ポールバンド3799906300-S</t>
  </si>
  <si>
    <t>（G）大ポールバンド3799906200-S</t>
  </si>
  <si>
    <t>（J）正面金具　3798D000000227-S</t>
  </si>
  <si>
    <t>ESAA75-CEA05</t>
  </si>
  <si>
    <t>ESAA75-CEA04</t>
  </si>
  <si>
    <t>ESAA75-CEA03</t>
  </si>
  <si>
    <t>ESAA75-CEA01</t>
  </si>
  <si>
    <t>ESAA75-CEA02</t>
  </si>
  <si>
    <t>ESR-48/56C F-A</t>
  </si>
  <si>
    <t>ESBC200-CEA01</t>
  </si>
  <si>
    <t>ESBC200-CEA02</t>
  </si>
  <si>
    <t>ESBC200-CEA03</t>
  </si>
  <si>
    <t>ESBC200-CEA04</t>
  </si>
  <si>
    <t>ESR-48/56H A-S</t>
  </si>
  <si>
    <t>ESOA050-HEA02</t>
  </si>
  <si>
    <t>ESOA050-HEA03</t>
  </si>
  <si>
    <t>ESOA050-HEA04</t>
  </si>
  <si>
    <t>ESOA050-HEA05</t>
  </si>
  <si>
    <t>ESOA050-HEA05（option breaker有り）</t>
  </si>
  <si>
    <t>ESOA050-HEA06</t>
  </si>
  <si>
    <t>0991023028</t>
  </si>
  <si>
    <t>0991074528</t>
  </si>
  <si>
    <t>HEH050PC-A01</t>
  </si>
  <si>
    <t>3799906300-S</t>
  </si>
  <si>
    <t>3799906200-S</t>
  </si>
  <si>
    <t>ESAA050-HEA01</t>
  </si>
  <si>
    <t>ESAA050-HEA02</t>
  </si>
  <si>
    <t>ESOG165-CEA01</t>
  </si>
  <si>
    <t>ESOG165-CEA02</t>
  </si>
  <si>
    <t>ESOG165-CEA03</t>
  </si>
  <si>
    <t>2M温度センサーケーブル（3793086500）</t>
  </si>
  <si>
    <t>5M温度センサーケーブル(3793086600)</t>
  </si>
  <si>
    <t>10M温度センサーケーブル(3672171601)</t>
  </si>
  <si>
    <t>0838024447</t>
    <phoneticPr fontId="2"/>
  </si>
  <si>
    <t>ESOA050-HEA01</t>
    <phoneticPr fontId="2"/>
  </si>
  <si>
    <t>スマート電源(重塩害・エアコン・自立式・ELCB)</t>
    <phoneticPr fontId="2"/>
  </si>
  <si>
    <t>SGSMP-S-A/C-R100/200(2/2)-B50-DLT_SGBRE-1P3W(30/50)-ELB-OP-DLT-G_17</t>
    <phoneticPr fontId="2"/>
  </si>
  <si>
    <t>Delta P/N</t>
  </si>
  <si>
    <t>分類</t>
    <rPh sb="0" eb="2">
      <t>ブンルイ</t>
    </rPh>
    <phoneticPr fontId="2"/>
  </si>
  <si>
    <t>資材注文書</t>
    <rPh sb="0" eb="2">
      <t>シザイ</t>
    </rPh>
    <rPh sb="2" eb="5">
      <t>チュウモンショ</t>
    </rPh>
    <phoneticPr fontId="2"/>
  </si>
  <si>
    <t>デルタ電子株式会社　御中</t>
    <rPh sb="3" eb="5">
      <t>デンシ</t>
    </rPh>
    <rPh sb="5" eb="9">
      <t>カブシキカイシャ</t>
    </rPh>
    <rPh sb="10" eb="12">
      <t>オンチュウ</t>
    </rPh>
    <phoneticPr fontId="2"/>
  </si>
  <si>
    <t>【請求書送付先】</t>
    <rPh sb="1" eb="4">
      <t>セイキュウショ</t>
    </rPh>
    <rPh sb="4" eb="6">
      <t>ソウフ</t>
    </rPh>
    <rPh sb="6" eb="7">
      <t>サキ</t>
    </rPh>
    <phoneticPr fontId="2"/>
  </si>
  <si>
    <t>納品先FAX</t>
    <rPh sb="0" eb="2">
      <t>ノウヒン</t>
    </rPh>
    <rPh sb="2" eb="3">
      <t>サキ</t>
    </rPh>
    <phoneticPr fontId="2"/>
  </si>
  <si>
    <t xml:space="preserve">MAIL：JP TPS受注 &lt;jptps.order@deltaww.com&gt;	</t>
    <phoneticPr fontId="2"/>
  </si>
  <si>
    <t>No.</t>
    <phoneticPr fontId="2"/>
  </si>
  <si>
    <t>納品書</t>
    <rPh sb="0" eb="3">
      <t>ノウヒンショ</t>
    </rPh>
    <phoneticPr fontId="2"/>
  </si>
  <si>
    <t xml:space="preserve"> 1.お振込先：三井住友銀行荏原支店  普通＃387286</t>
  </si>
  <si>
    <t xml:space="preserve"> 2.支払条件：月末締め翌月末100%現金振込</t>
  </si>
  <si>
    <t>Due Day</t>
  </si>
  <si>
    <t>客請求書No</t>
    <rPh sb="0" eb="1">
      <t>キャク</t>
    </rPh>
    <rPh sb="1" eb="4">
      <t>セイキュウショ</t>
    </rPh>
    <phoneticPr fontId="2"/>
  </si>
  <si>
    <t>注文書番号</t>
    <rPh sb="0" eb="3">
      <t>チュウモンショ</t>
    </rPh>
    <rPh sb="3" eb="5">
      <t>バンゴウ</t>
    </rPh>
    <phoneticPr fontId="2"/>
  </si>
  <si>
    <t>標準納期</t>
    <rPh sb="0" eb="2">
      <t>ヒョウジュン</t>
    </rPh>
    <rPh sb="2" eb="4">
      <t>ノウキ</t>
    </rPh>
    <phoneticPr fontId="2"/>
  </si>
  <si>
    <t>見積依頼日</t>
    <rPh sb="0" eb="2">
      <t>ミツモリ</t>
    </rPh>
    <rPh sb="2" eb="4">
      <t>イライ</t>
    </rPh>
    <rPh sb="4" eb="5">
      <t>ビ</t>
    </rPh>
    <phoneticPr fontId="2"/>
  </si>
  <si>
    <t>入力必須</t>
    <rPh sb="0" eb="2">
      <t>ニュウリョク</t>
    </rPh>
    <rPh sb="2" eb="4">
      <t>ヒッス</t>
    </rPh>
    <phoneticPr fontId="2"/>
  </si>
  <si>
    <t>納期：</t>
    <phoneticPr fontId="2"/>
  </si>
  <si>
    <t>選択必須</t>
    <rPh sb="0" eb="2">
      <t>センタク</t>
    </rPh>
    <rPh sb="2" eb="4">
      <t>ヒッス</t>
    </rPh>
    <phoneticPr fontId="2"/>
  </si>
  <si>
    <t>自動入力</t>
    <rPh sb="0" eb="2">
      <t>ジドウ</t>
    </rPh>
    <rPh sb="2" eb="4">
      <t>ニュウリョク</t>
    </rPh>
    <phoneticPr fontId="2"/>
  </si>
  <si>
    <t>見積依頼シート</t>
    <phoneticPr fontId="2"/>
  </si>
  <si>
    <t>前提</t>
    <rPh sb="0" eb="2">
      <t>ゼンテイ</t>
    </rPh>
    <phoneticPr fontId="2"/>
  </si>
  <si>
    <t>デルタ受注窓口</t>
    <rPh sb="3" eb="5">
      <t>ジュチュウ</t>
    </rPh>
    <rPh sb="5" eb="7">
      <t>マドグチ</t>
    </rPh>
    <phoneticPr fontId="2"/>
  </si>
  <si>
    <t>デルタ電子株式会社</t>
  </si>
  <si>
    <t>MAIL：JP TPS受注 &lt;jptps.order@deltaww.com&gt;</t>
  </si>
  <si>
    <t>AAA1234567</t>
    <phoneticPr fontId="2"/>
  </si>
  <si>
    <t>注文書シート</t>
    <rPh sb="0" eb="3">
      <t>チュウモンショ</t>
    </rPh>
    <phoneticPr fontId="2"/>
  </si>
  <si>
    <t>・製品トレースのため(初期不良、不具合対応等考慮)、必ず設置先の基地局名をご記入ください。</t>
    <rPh sb="38" eb="40">
      <t>キニュウ</t>
    </rPh>
    <phoneticPr fontId="2"/>
  </si>
  <si>
    <t>下記の通り納品いたします。</t>
    <rPh sb="0" eb="2">
      <t>カキ</t>
    </rPh>
    <rPh sb="3" eb="4">
      <t>トオ</t>
    </rPh>
    <rPh sb="5" eb="7">
      <t>ノウヒン</t>
    </rPh>
    <phoneticPr fontId="2"/>
  </si>
  <si>
    <t>請求書</t>
    <phoneticPr fontId="2"/>
  </si>
  <si>
    <t>見積依頼者情報</t>
    <rPh sb="0" eb="2">
      <t>ミツモリ</t>
    </rPh>
    <rPh sb="2" eb="4">
      <t>イライ</t>
    </rPh>
    <rPh sb="4" eb="5">
      <t>シャ</t>
    </rPh>
    <rPh sb="5" eb="7">
      <t>ジョウホウ</t>
    </rPh>
    <phoneticPr fontId="2"/>
  </si>
  <si>
    <t>種別</t>
    <rPh sb="0" eb="2">
      <t>シュベツ</t>
    </rPh>
    <phoneticPr fontId="2"/>
  </si>
  <si>
    <t>注文日</t>
    <rPh sb="0" eb="2">
      <t>チュウモン</t>
    </rPh>
    <rPh sb="2" eb="3">
      <t>ビ</t>
    </rPh>
    <phoneticPr fontId="2"/>
  </si>
  <si>
    <t>例</t>
    <rPh sb="0" eb="1">
      <t>レイ</t>
    </rPh>
    <phoneticPr fontId="2"/>
  </si>
  <si>
    <t>下記の通り注文致しますので、ご発送頂きますようお願い致します。</t>
    <phoneticPr fontId="2"/>
  </si>
  <si>
    <t>注文書番号:</t>
    <rPh sb="0" eb="2">
      <t>チュウモン</t>
    </rPh>
    <rPh sb="2" eb="3">
      <t>ショ</t>
    </rPh>
    <phoneticPr fontId="2"/>
  </si>
  <si>
    <t>下記の通り御見積りいたします。</t>
    <rPh sb="3" eb="4">
      <t>トオ</t>
    </rPh>
    <phoneticPr fontId="2"/>
  </si>
  <si>
    <t>請求書番号:</t>
    <rPh sb="0" eb="3">
      <t>セイキュウショ</t>
    </rPh>
    <phoneticPr fontId="2"/>
  </si>
  <si>
    <t>■ 留意事項</t>
    <rPh sb="2" eb="4">
      <t>リュウイ</t>
    </rPh>
    <rPh sb="4" eb="6">
      <t>ジコウ</t>
    </rPh>
    <phoneticPr fontId="2"/>
  </si>
  <si>
    <r>
      <t>・施工会社様は「</t>
    </r>
    <r>
      <rPr>
        <sz val="11"/>
        <color rgb="FFFF0000"/>
        <rFont val="Meiryo UI"/>
        <family val="3"/>
        <charset val="128"/>
      </rPr>
      <t>赤色</t>
    </r>
    <r>
      <rPr>
        <sz val="11"/>
        <rFont val="Meiryo UI"/>
        <family val="3"/>
        <charset val="128"/>
      </rPr>
      <t>」のシートへご記入ください。</t>
    </r>
    <rPh sb="1" eb="3">
      <t>セコウ</t>
    </rPh>
    <rPh sb="3" eb="5">
      <t>カイシャ</t>
    </rPh>
    <rPh sb="5" eb="6">
      <t>サマ</t>
    </rPh>
    <rPh sb="8" eb="9">
      <t>アカ</t>
    </rPh>
    <rPh sb="9" eb="10">
      <t>イロ</t>
    </rPh>
    <rPh sb="17" eb="19">
      <t>キニュウ</t>
    </rPh>
    <phoneticPr fontId="2"/>
  </si>
  <si>
    <t>・本ファイルは、必ず弊社より配信される最新ファイルをご利用ください。</t>
    <rPh sb="1" eb="2">
      <t>ホン</t>
    </rPh>
    <rPh sb="8" eb="9">
      <t>カナラ</t>
    </rPh>
    <rPh sb="10" eb="12">
      <t>ヘイシャ</t>
    </rPh>
    <rPh sb="14" eb="16">
      <t>ハイシン</t>
    </rPh>
    <rPh sb="19" eb="21">
      <t>サイシン</t>
    </rPh>
    <rPh sb="27" eb="29">
      <t>リヨウ</t>
    </rPh>
    <phoneticPr fontId="2"/>
  </si>
  <si>
    <t>■ 入力手順</t>
    <rPh sb="2" eb="4">
      <t>ニュウリョク</t>
    </rPh>
    <rPh sb="4" eb="6">
      <t>テジュン</t>
    </rPh>
    <phoneticPr fontId="2"/>
  </si>
  <si>
    <t>基本情報への入力</t>
    <rPh sb="0" eb="2">
      <t>キホン</t>
    </rPh>
    <rPh sb="2" eb="4">
      <t>ジョウホウ</t>
    </rPh>
    <rPh sb="6" eb="8">
      <t>ニュウリョク</t>
    </rPh>
    <phoneticPr fontId="2"/>
  </si>
  <si>
    <t>・見積依頼者情報をご記入ください（御見積書の発行先情報と連動します）。</t>
    <rPh sb="1" eb="3">
      <t>ミツモリ</t>
    </rPh>
    <rPh sb="3" eb="5">
      <t>イライ</t>
    </rPh>
    <rPh sb="5" eb="6">
      <t>シャ</t>
    </rPh>
    <rPh sb="6" eb="8">
      <t>ジョウホウ</t>
    </rPh>
    <rPh sb="10" eb="12">
      <t>キニュウ</t>
    </rPh>
    <rPh sb="17" eb="21">
      <t>オミツモリショ</t>
    </rPh>
    <rPh sb="22" eb="24">
      <t>ハッコウ</t>
    </rPh>
    <rPh sb="24" eb="25">
      <t>サキ</t>
    </rPh>
    <rPh sb="25" eb="27">
      <t>ジョウホウ</t>
    </rPh>
    <rPh sb="28" eb="30">
      <t>レンドウ</t>
    </rPh>
    <phoneticPr fontId="2"/>
  </si>
  <si>
    <t>・納期調整される場合は、見積書番号（DEJから始まる番号）を必ずご連絡ください。</t>
    <rPh sb="1" eb="3">
      <t>ノウキ</t>
    </rPh>
    <rPh sb="3" eb="5">
      <t>チョウセイ</t>
    </rPh>
    <rPh sb="8" eb="10">
      <t>バアイ</t>
    </rPh>
    <rPh sb="12" eb="15">
      <t>ミツモリショ</t>
    </rPh>
    <rPh sb="15" eb="17">
      <t>バンゴウ</t>
    </rPh>
    <rPh sb="23" eb="24">
      <t>ハジ</t>
    </rPh>
    <rPh sb="26" eb="28">
      <t>バンゴウ</t>
    </rPh>
    <rPh sb="30" eb="31">
      <t>カナラ</t>
    </rPh>
    <rPh sb="33" eb="35">
      <t>レンラク</t>
    </rPh>
    <phoneticPr fontId="2"/>
  </si>
  <si>
    <t>版数</t>
    <rPh sb="0" eb="2">
      <t>ハンスウ</t>
    </rPh>
    <phoneticPr fontId="2"/>
  </si>
  <si>
    <t>発行日</t>
    <rPh sb="0" eb="2">
      <t>ハッコウ</t>
    </rPh>
    <rPh sb="2" eb="3">
      <t>ビ</t>
    </rPh>
    <phoneticPr fontId="2"/>
  </si>
  <si>
    <t>改訂内容</t>
    <rPh sb="0" eb="2">
      <t>カイテイ</t>
    </rPh>
    <rPh sb="2" eb="4">
      <t>ナイヨウ</t>
    </rPh>
    <phoneticPr fontId="2"/>
  </si>
  <si>
    <t>・ファイルの不具合・ご不明点等は、下記弊社受注窓口へご連絡ください。</t>
    <rPh sb="6" eb="9">
      <t>フグアイ</t>
    </rPh>
    <rPh sb="11" eb="13">
      <t>フメイ</t>
    </rPh>
    <rPh sb="13" eb="14">
      <t>テン</t>
    </rPh>
    <rPh sb="14" eb="15">
      <t>トウ</t>
    </rPh>
    <rPh sb="19" eb="21">
      <t>ヘイシャ</t>
    </rPh>
    <phoneticPr fontId="2"/>
  </si>
  <si>
    <t>・ご注文後2日以内にファーストリプライがない場合は、下記弊社受注窓口へご連絡ください。</t>
    <rPh sb="2" eb="4">
      <t>チュウモン</t>
    </rPh>
    <rPh sb="26" eb="28">
      <t>カキ</t>
    </rPh>
    <rPh sb="28" eb="30">
      <t>ヘイシャ</t>
    </rPh>
    <phoneticPr fontId="2"/>
  </si>
  <si>
    <t>Category</t>
    <phoneticPr fontId="16" type="noConversion"/>
  </si>
  <si>
    <t>屋内整流器２U単整流器100V</t>
    <phoneticPr fontId="16" type="noConversion"/>
  </si>
  <si>
    <t xml:space="preserve">屋内整流器４U単相200V </t>
    <phoneticPr fontId="16" type="noConversion"/>
  </si>
  <si>
    <t xml:space="preserve">屋内整流器６U三相整流器 </t>
    <phoneticPr fontId="16" type="noConversion"/>
  </si>
  <si>
    <t>納品先</t>
    <rPh sb="0" eb="3">
      <t>ノウヒンサキ</t>
    </rPh>
    <phoneticPr fontId="2"/>
  </si>
  <si>
    <t>対象工事名</t>
    <rPh sb="2" eb="4">
      <t>コウジ</t>
    </rPh>
    <phoneticPr fontId="2"/>
  </si>
  <si>
    <t>状況</t>
    <rPh sb="0" eb="2">
      <t>ジョウキョウ</t>
    </rPh>
    <phoneticPr fontId="4"/>
  </si>
  <si>
    <t>注文日</t>
    <rPh sb="0" eb="2">
      <t>チュウモン</t>
    </rPh>
    <rPh sb="2" eb="3">
      <t>ヒ</t>
    </rPh>
    <phoneticPr fontId="6"/>
  </si>
  <si>
    <t>DEJ見積り番号</t>
    <rPh sb="3" eb="5">
      <t>ミツモ</t>
    </rPh>
    <rPh sb="6" eb="8">
      <t>バンゴウ</t>
    </rPh>
    <phoneticPr fontId="6"/>
  </si>
  <si>
    <t>出荷日</t>
    <rPh sb="0" eb="3">
      <t>シュッカビ</t>
    </rPh>
    <phoneticPr fontId="6"/>
  </si>
  <si>
    <t>納品日</t>
    <rPh sb="0" eb="2">
      <t>ノウヒン</t>
    </rPh>
    <rPh sb="2" eb="3">
      <t>ニチ</t>
    </rPh>
    <phoneticPr fontId="6"/>
  </si>
  <si>
    <t>希望納期</t>
    <rPh sb="0" eb="2">
      <t>キボウ</t>
    </rPh>
    <rPh sb="2" eb="4">
      <t>ノウキ</t>
    </rPh>
    <phoneticPr fontId="4"/>
  </si>
  <si>
    <t>標準納期</t>
  </si>
  <si>
    <t>品名・規格</t>
    <rPh sb="0" eb="2">
      <t>ヒンメイ</t>
    </rPh>
    <rPh sb="3" eb="5">
      <t>キカク</t>
    </rPh>
    <phoneticPr fontId="6"/>
  </si>
  <si>
    <t>台数</t>
    <rPh sb="0" eb="2">
      <t>ダイスウ</t>
    </rPh>
    <phoneticPr fontId="6"/>
  </si>
  <si>
    <t>発注先</t>
    <rPh sb="0" eb="2">
      <t>ハッチュウ</t>
    </rPh>
    <rPh sb="2" eb="3">
      <t>サキ</t>
    </rPh>
    <phoneticPr fontId="6"/>
  </si>
  <si>
    <t>担当者</t>
    <rPh sb="0" eb="2">
      <t>タントウ</t>
    </rPh>
    <rPh sb="2" eb="3">
      <t>シャ</t>
    </rPh>
    <phoneticPr fontId="9"/>
  </si>
  <si>
    <t>送り先</t>
    <rPh sb="0" eb="1">
      <t>オク</t>
    </rPh>
    <rPh sb="2" eb="3">
      <t>サキ</t>
    </rPh>
    <phoneticPr fontId="6"/>
  </si>
  <si>
    <t>連絡人</t>
    <rPh sb="0" eb="2">
      <t>レンラク</t>
    </rPh>
    <rPh sb="2" eb="3">
      <t>ジン</t>
    </rPh>
    <phoneticPr fontId="6"/>
  </si>
  <si>
    <t>住所</t>
    <rPh sb="0" eb="2">
      <t>ジュウショ</t>
    </rPh>
    <phoneticPr fontId="6"/>
  </si>
  <si>
    <t>電話</t>
    <rPh sb="0" eb="2">
      <t>デンワ</t>
    </rPh>
    <phoneticPr fontId="6"/>
  </si>
  <si>
    <t>註</t>
    <rPh sb="0" eb="1">
      <t>チュウ</t>
    </rPh>
    <phoneticPr fontId="6"/>
  </si>
  <si>
    <t>Battery 2M cable-2meters DC cable</t>
  </si>
  <si>
    <t>3798D000000325-S</t>
  </si>
  <si>
    <t>局数</t>
    <rPh sb="0" eb="1">
      <t>キョク</t>
    </rPh>
    <rPh sb="1" eb="2">
      <t>スウ</t>
    </rPh>
    <phoneticPr fontId="2"/>
  </si>
  <si>
    <t>入力必須</t>
    <rPh sb="0" eb="2">
      <t>ニュウリョク</t>
    </rPh>
    <rPh sb="2" eb="4">
      <t>ヒッスウ</t>
    </rPh>
    <phoneticPr fontId="2"/>
  </si>
  <si>
    <t>単相2U100V1500W　SGREC-100(54-1/3)-DLT-G_14</t>
    <phoneticPr fontId="16" type="noConversion"/>
  </si>
  <si>
    <t>単相2U100V3000W　SGREC-100(54-2/3)-DLT-G_14</t>
    <phoneticPr fontId="16" type="noConversion"/>
  </si>
  <si>
    <t>単相2U100V4500W　SGREC-100(54-3/3)-DLT-G_14</t>
    <phoneticPr fontId="16" type="noConversion"/>
  </si>
  <si>
    <t>単相4U200V3000W　SGREC-200(54-2/3)-DLT-G_14</t>
    <rPh sb="0" eb="2">
      <t>ﾀﾝｿｳ</t>
    </rPh>
    <phoneticPr fontId="16" type="noConversion"/>
  </si>
  <si>
    <t>単相4U200V4500W　SGREC-200(54-3/3)-DLT-G_14</t>
    <phoneticPr fontId="16" type="noConversion"/>
  </si>
  <si>
    <t>2U、4U共通型式単相ユニットSGREC-UNIT-1P-54A-DLT-G_14</t>
    <phoneticPr fontId="16" type="noConversion"/>
  </si>
  <si>
    <t>三相6U200V2500W　SGREC-3P200(54-2/5)v2-DLT-G_17</t>
    <rPh sb="0" eb="1">
      <t>ｻﾝ</t>
    </rPh>
    <phoneticPr fontId="16" type="noConversion"/>
  </si>
  <si>
    <t>三相6U200V5000W　SGREC-3P200(54-3/5)v2-DLT-G_17</t>
    <phoneticPr fontId="16" type="noConversion"/>
  </si>
  <si>
    <t>三相6U200V7500W　SGREC-3P200(54-4/5)v2-DLT-G_17</t>
    <phoneticPr fontId="16" type="noConversion"/>
  </si>
  <si>
    <t>三相6U200V10000W　SGREC-3P200(54-5/5)v2-DLT-G_17</t>
    <phoneticPr fontId="16" type="noConversion"/>
  </si>
  <si>
    <t>SGSMP-FAN-R100/200(2/2)-B50-P-DLT-G_16 SGPAINT-DLT-G</t>
    <phoneticPr fontId="2"/>
  </si>
  <si>
    <t>SGSMP-FAN-R100/200(2/2)-B50-DLT-G_16</t>
    <phoneticPr fontId="2"/>
  </si>
  <si>
    <t>SGSMP-S-HEX-R100/200(2/2)-B50-P-DLT-G_16</t>
    <phoneticPr fontId="2"/>
  </si>
  <si>
    <t>SGSMP-S-HEX-R100/200(2/2)-B50-DLT-G_16</t>
    <phoneticPr fontId="2"/>
  </si>
  <si>
    <t>SGSMP-S-A/C-R100/200(2/2)-B50-P-DLT-G_16</t>
    <phoneticPr fontId="2"/>
  </si>
  <si>
    <t>SGSMP-S-A/C-R100/200(2/2)-B50-DLT-G_16</t>
    <phoneticPr fontId="2"/>
  </si>
  <si>
    <t>SGBATT-50-1-DLT-G_16</t>
    <phoneticPr fontId="2"/>
  </si>
  <si>
    <t>SGBATT-30-1-DLT-G_16</t>
    <phoneticPr fontId="2"/>
  </si>
  <si>
    <t>消費税</t>
    <rPh sb="0" eb="3">
      <t>ショウヒゼイ</t>
    </rPh>
    <phoneticPr fontId="2"/>
  </si>
  <si>
    <t>合計(税込み)</t>
    <rPh sb="0" eb="2">
      <t>ゴウケイ</t>
    </rPh>
    <rPh sb="3" eb="5">
      <t>ゼイコ</t>
    </rPh>
    <phoneticPr fontId="2"/>
  </si>
  <si>
    <t>Pre5G</t>
    <phoneticPr fontId="2"/>
  </si>
  <si>
    <t>局名</t>
    <rPh sb="0" eb="1">
      <t>キョク</t>
    </rPh>
    <rPh sb="1" eb="2">
      <t>メイ</t>
    </rPh>
    <phoneticPr fontId="2"/>
  </si>
  <si>
    <t>入力必須</t>
    <rPh sb="0" eb="4">
      <t>ニュウリョクヒッス</t>
    </rPh>
    <phoneticPr fontId="2"/>
  </si>
  <si>
    <t>南大門局</t>
    <rPh sb="0" eb="1">
      <t>ミナミ</t>
    </rPh>
    <rPh sb="1" eb="3">
      <t>ダイモン</t>
    </rPh>
    <rPh sb="3" eb="4">
      <t>キョク</t>
    </rPh>
    <phoneticPr fontId="2"/>
  </si>
  <si>
    <t>局名</t>
    <rPh sb="0" eb="1">
      <t>キョク</t>
    </rPh>
    <rPh sb="1" eb="2">
      <t>メイ</t>
    </rPh>
    <phoneticPr fontId="2"/>
  </si>
  <si>
    <t>対象工事名名</t>
    <rPh sb="2" eb="4">
      <t>コウジ</t>
    </rPh>
    <rPh sb="4" eb="5">
      <t>メイ</t>
    </rPh>
    <phoneticPr fontId="2"/>
  </si>
  <si>
    <t>TEL：03-5733-1287</t>
    <phoneticPr fontId="2"/>
  </si>
  <si>
    <t>111-1111</t>
  </si>
  <si>
    <t>011-XXX-1111</t>
  </si>
  <si>
    <t>011-YYY-1111</t>
  </si>
  <si>
    <t>〇〇株式会社</t>
    <phoneticPr fontId="2"/>
  </si>
  <si>
    <t>〇〇県○○市○○町〇-○-○</t>
    <rPh sb="5" eb="6">
      <t>シ</t>
    </rPh>
    <rPh sb="8" eb="9">
      <t>チョウ</t>
    </rPh>
    <phoneticPr fontId="2"/>
  </si>
  <si>
    <t>◇◇部</t>
    <phoneticPr fontId="2"/>
  </si>
  <si>
    <t>□□太郎</t>
    <phoneticPr fontId="2"/>
  </si>
  <si>
    <t>□□@xyz.com</t>
    <phoneticPr fontId="2"/>
  </si>
  <si>
    <t>入力必須
＊入力例:2/17</t>
    <rPh sb="0" eb="2">
      <t>ニュウリョク</t>
    </rPh>
    <rPh sb="2" eb="4">
      <t>ヒッス</t>
    </rPh>
    <rPh sb="6" eb="8">
      <t>ニュウリョク</t>
    </rPh>
    <rPh sb="8" eb="9">
      <t>レイ</t>
    </rPh>
    <phoneticPr fontId="2"/>
  </si>
  <si>
    <t>任意入力</t>
    <rPh sb="0" eb="2">
      <t>ニンイ</t>
    </rPh>
    <rPh sb="2" eb="4">
      <t>ニュウリョク</t>
    </rPh>
    <phoneticPr fontId="2"/>
  </si>
  <si>
    <t>合計(税別)</t>
    <rPh sb="0" eb="2">
      <t>ゴウケイ</t>
    </rPh>
    <rPh sb="3" eb="5">
      <t>ゼイベツ</t>
    </rPh>
    <phoneticPr fontId="2"/>
  </si>
  <si>
    <t>到着5分前に連絡</t>
    <rPh sb="0" eb="2">
      <t>トウチャク</t>
    </rPh>
    <rPh sb="3" eb="4">
      <t>フン</t>
    </rPh>
    <rPh sb="4" eb="5">
      <t>マエ</t>
    </rPh>
    <rPh sb="6" eb="8">
      <t>レンラク</t>
    </rPh>
    <phoneticPr fontId="2"/>
  </si>
  <si>
    <t>郵便番号:</t>
    <rPh sb="0" eb="4">
      <t>ユウビンバンゴウ</t>
    </rPh>
    <phoneticPr fontId="2"/>
  </si>
  <si>
    <t>会社名:</t>
    <rPh sb="0" eb="2">
      <t>カイシャ</t>
    </rPh>
    <rPh sb="2" eb="3">
      <t>メイ</t>
    </rPh>
    <phoneticPr fontId="2"/>
  </si>
  <si>
    <t>住　所:</t>
    <rPh sb="0" eb="1">
      <t>ジュウ</t>
    </rPh>
    <rPh sb="2" eb="3">
      <t>ショ</t>
    </rPh>
    <phoneticPr fontId="2"/>
  </si>
  <si>
    <t>担当者:</t>
    <phoneticPr fontId="2"/>
  </si>
  <si>
    <t>TEL:</t>
    <phoneticPr fontId="2"/>
  </si>
  <si>
    <t>PSIチーム記入</t>
    <rPh sb="6" eb="8">
      <t>キニュウ</t>
    </rPh>
    <phoneticPr fontId="2"/>
  </si>
  <si>
    <r>
      <t>・</t>
    </r>
    <r>
      <rPr>
        <b/>
        <sz val="11"/>
        <color rgb="FFFF0000"/>
        <rFont val="Meiryo UI"/>
        <family val="3"/>
        <charset val="128"/>
      </rPr>
      <t>請求書送付先</t>
    </r>
    <r>
      <rPr>
        <sz val="11"/>
        <rFont val="Meiryo UI"/>
        <family val="3"/>
        <charset val="128"/>
      </rPr>
      <t>は見積依頼者様情報を反映しておりますが、異なる場合は</t>
    </r>
    <r>
      <rPr>
        <b/>
        <sz val="11"/>
        <color rgb="FFFF0000"/>
        <rFont val="Meiryo UI"/>
        <family val="3"/>
        <charset val="128"/>
      </rPr>
      <t>直接ご記入ください</t>
    </r>
    <r>
      <rPr>
        <sz val="11"/>
        <rFont val="Meiryo UI"/>
        <family val="3"/>
        <charset val="128"/>
      </rPr>
      <t>（39行目～）。</t>
    </r>
    <rPh sb="1" eb="4">
      <t>セイキュウショ</t>
    </rPh>
    <rPh sb="4" eb="7">
      <t>ソウフサキ</t>
    </rPh>
    <rPh sb="8" eb="10">
      <t>ミツモリ</t>
    </rPh>
    <rPh sb="10" eb="12">
      <t>イライ</t>
    </rPh>
    <rPh sb="12" eb="13">
      <t>シャ</t>
    </rPh>
    <rPh sb="13" eb="14">
      <t>サマ</t>
    </rPh>
    <rPh sb="14" eb="16">
      <t>ジョウホウ</t>
    </rPh>
    <rPh sb="17" eb="19">
      <t>ハンエイ</t>
    </rPh>
    <rPh sb="27" eb="28">
      <t>コト</t>
    </rPh>
    <rPh sb="30" eb="32">
      <t>バアイ</t>
    </rPh>
    <rPh sb="33" eb="35">
      <t>チョクセツ</t>
    </rPh>
    <rPh sb="36" eb="38">
      <t>キニュウ</t>
    </rPh>
    <rPh sb="45" eb="47">
      <t>ギョウメ</t>
    </rPh>
    <phoneticPr fontId="2"/>
  </si>
  <si>
    <t>ベータ版発行</t>
    <rPh sb="3" eb="4">
      <t>バン</t>
    </rPh>
    <rPh sb="4" eb="6">
      <t>ハッコウ</t>
    </rPh>
    <phoneticPr fontId="2"/>
  </si>
  <si>
    <r>
      <t>Ver</t>
    </r>
    <r>
      <rPr>
        <sz val="11"/>
        <rFont val="Microsoft JhengHei"/>
        <family val="3"/>
        <charset val="136"/>
      </rPr>
      <t xml:space="preserve"> 0</t>
    </r>
    <r>
      <rPr>
        <sz val="11"/>
        <rFont val="Meiryo UI"/>
        <family val="3"/>
        <charset val="128"/>
      </rPr>
      <t>.1β</t>
    </r>
    <phoneticPr fontId="2"/>
  </si>
  <si>
    <t>見積書番号: DEJ</t>
    <rPh sb="0" eb="3">
      <t>ミツモリショ</t>
    </rPh>
    <rPh sb="3" eb="5">
      <t>バンゴウ</t>
    </rPh>
    <phoneticPr fontId="2"/>
  </si>
  <si>
    <t>納品日:</t>
    <rPh sb="0" eb="3">
      <t>ノウヒンビ</t>
    </rPh>
    <phoneticPr fontId="2"/>
  </si>
  <si>
    <t xml:space="preserve">請求書番号: </t>
    <rPh sb="0" eb="3">
      <t>セイキュウショ</t>
    </rPh>
    <rPh sb="3" eb="5">
      <t>バンゴウ</t>
    </rPh>
    <phoneticPr fontId="2"/>
  </si>
  <si>
    <t>PSIチーム確認</t>
    <rPh sb="6" eb="8">
      <t>カクニン</t>
    </rPh>
    <phoneticPr fontId="2"/>
  </si>
  <si>
    <r>
      <t>・</t>
    </r>
    <r>
      <rPr>
        <b/>
        <sz val="11"/>
        <color rgb="FFFF0000"/>
        <rFont val="Meiryo UI"/>
        <family val="3"/>
        <charset val="128"/>
      </rPr>
      <t>入力必須</t>
    </r>
    <r>
      <rPr>
        <sz val="11"/>
        <rFont val="Meiryo UI"/>
        <family val="3"/>
        <charset val="128"/>
      </rPr>
      <t>と記載された箇所は必ずご記入ください。</t>
    </r>
    <rPh sb="1" eb="3">
      <t>ニュウリョク</t>
    </rPh>
    <rPh sb="3" eb="5">
      <t>ヒッス</t>
    </rPh>
    <rPh sb="6" eb="8">
      <t>キサイ</t>
    </rPh>
    <rPh sb="11" eb="13">
      <t>カショ</t>
    </rPh>
    <rPh sb="14" eb="15">
      <t>カナラ</t>
    </rPh>
    <rPh sb="17" eb="19">
      <t>キニュウ</t>
    </rPh>
    <phoneticPr fontId="2"/>
  </si>
  <si>
    <r>
      <t>・デリバリー品質維持のため「</t>
    </r>
    <r>
      <rPr>
        <b/>
        <sz val="11"/>
        <rFont val="Meiryo UI"/>
        <family val="3"/>
        <charset val="128"/>
      </rPr>
      <t>可能な限りの納品先集約</t>
    </r>
    <r>
      <rPr>
        <sz val="11"/>
        <rFont val="Meiryo UI"/>
        <family val="3"/>
        <charset val="128"/>
      </rPr>
      <t>」、「</t>
    </r>
    <r>
      <rPr>
        <b/>
        <sz val="11"/>
        <rFont val="Meiryo UI"/>
        <family val="3"/>
        <charset val="128"/>
      </rPr>
      <t>標準納期でのご対応</t>
    </r>
    <r>
      <rPr>
        <sz val="11"/>
        <rFont val="Meiryo UI"/>
        <family val="3"/>
        <charset val="128"/>
      </rPr>
      <t>」にご協力をお願い申し上げます。</t>
    </r>
    <phoneticPr fontId="2"/>
  </si>
  <si>
    <r>
      <t>・</t>
    </r>
    <r>
      <rPr>
        <b/>
        <sz val="11"/>
        <rFont val="Meiryo UI"/>
        <family val="3"/>
        <charset val="128"/>
      </rPr>
      <t>1発注ごと</t>
    </r>
    <r>
      <rPr>
        <sz val="11"/>
        <rFont val="Meiryo UI"/>
        <family val="3"/>
        <charset val="128"/>
      </rPr>
      <t>に</t>
    </r>
    <r>
      <rPr>
        <b/>
        <sz val="11"/>
        <rFont val="Meiryo UI"/>
        <family val="3"/>
        <charset val="128"/>
      </rPr>
      <t>1ファイル</t>
    </r>
    <r>
      <rPr>
        <sz val="11"/>
        <rFont val="Meiryo UI"/>
        <family val="3"/>
        <charset val="128"/>
      </rPr>
      <t>でご注文をお願いします（発注データの積み上げ不可）。※現行の書式は15細まで登録可能です。</t>
    </r>
    <rPh sb="14" eb="16">
      <t>チュウモン</t>
    </rPh>
    <rPh sb="18" eb="19">
      <t>ネガ</t>
    </rPh>
    <rPh sb="24" eb="26">
      <t>ハッチュウ</t>
    </rPh>
    <rPh sb="30" eb="31">
      <t>ツ</t>
    </rPh>
    <rPh sb="32" eb="33">
      <t>ア</t>
    </rPh>
    <rPh sb="34" eb="36">
      <t>フカ</t>
    </rPh>
    <rPh sb="39" eb="41">
      <t>ゲンコウ</t>
    </rPh>
    <rPh sb="42" eb="44">
      <t>ショシキ</t>
    </rPh>
    <rPh sb="47" eb="48">
      <t>ホソ</t>
    </rPh>
    <rPh sb="50" eb="52">
      <t>トウロク</t>
    </rPh>
    <rPh sb="52" eb="54">
      <t>カノウ</t>
    </rPh>
    <phoneticPr fontId="2"/>
  </si>
  <si>
    <t>基　本　情　報</t>
    <rPh sb="0" eb="1">
      <t>モト</t>
    </rPh>
    <rPh sb="2" eb="3">
      <t>ホン</t>
    </rPh>
    <rPh sb="4" eb="5">
      <t>ジョウ</t>
    </rPh>
    <rPh sb="6" eb="7">
      <t>ホウ</t>
    </rPh>
    <phoneticPr fontId="2"/>
  </si>
  <si>
    <t>Ver 0.11β</t>
    <phoneticPr fontId="2"/>
  </si>
  <si>
    <t>価格更新</t>
    <rPh sb="0" eb="2">
      <t>カカク</t>
    </rPh>
    <rPh sb="2" eb="4">
      <t>コウシン</t>
    </rPh>
    <phoneticPr fontId="2"/>
  </si>
  <si>
    <t>注文書発行日を記入
＊入力例:2/17</t>
    <rPh sb="0" eb="3">
      <t>チュウモンショ</t>
    </rPh>
    <rPh sb="3" eb="5">
      <t>ハッコウ</t>
    </rPh>
    <rPh sb="5" eb="6">
      <t>ビ</t>
    </rPh>
    <rPh sb="7" eb="9">
      <t>キニュウ</t>
    </rPh>
    <rPh sb="11" eb="13">
      <t>ニュウリョク</t>
    </rPh>
    <rPh sb="13" eb="14">
      <t>レイ</t>
    </rPh>
    <phoneticPr fontId="2"/>
  </si>
  <si>
    <t>屋外単相リチュウムBATT(Master)</t>
    <rPh sb="0" eb="2">
      <t>オクガイ</t>
    </rPh>
    <rPh sb="2" eb="4">
      <t>タンソウ</t>
    </rPh>
    <phoneticPr fontId="2"/>
  </si>
  <si>
    <t>屋外三相リチュウムBATT(Master)</t>
    <rPh sb="0" eb="2">
      <t>オクガイ</t>
    </rPh>
    <rPh sb="2" eb="4">
      <t>サンソウ</t>
    </rPh>
    <phoneticPr fontId="2"/>
  </si>
  <si>
    <t>SGBAND-SPOLE-DLT-G_16</t>
    <phoneticPr fontId="2"/>
  </si>
  <si>
    <t>SGBAND-DPOLE-DLT-G_16</t>
    <phoneticPr fontId="2"/>
  </si>
  <si>
    <t>SGREC-100(27-1/2)/200(53-1/2)-DLT-G_16</t>
    <phoneticPr fontId="2"/>
  </si>
  <si>
    <t>SGREC-100(27-2/2)/200(53-2/2)-DLT-G_16</t>
    <phoneticPr fontId="2"/>
  </si>
  <si>
    <t>SGREC-UNIT-1P-27/53A-DLT-G_16</t>
    <phoneticPr fontId="2"/>
  </si>
  <si>
    <t>注文書→AG2「=IF(見積依頼!C4="","",見積依頼!C4)」に変更</t>
    <rPh sb="0" eb="3">
      <t>チュウモンショ</t>
    </rPh>
    <rPh sb="36" eb="38">
      <t>ヘンコウ</t>
    </rPh>
    <phoneticPr fontId="2"/>
  </si>
  <si>
    <t>見積依頼→「C列：注文日」の説明文を変更します。
入力必須=&gt;注文書発行日を記入</t>
    <rPh sb="0" eb="2">
      <t>ミツモリ</t>
    </rPh>
    <rPh sb="2" eb="4">
      <t>イライ</t>
    </rPh>
    <phoneticPr fontId="2"/>
  </si>
  <si>
    <t>見積依頼→「納品先部署名」、「納品先FAX番号」、「メールアドレス」説明文変更
入力必須=&gt;任意入力</t>
    <rPh sb="0" eb="2">
      <t>ミツモリ</t>
    </rPh>
    <rPh sb="2" eb="4">
      <t>イライ</t>
    </rPh>
    <rPh sb="6" eb="8">
      <t>ノウヒン</t>
    </rPh>
    <rPh sb="8" eb="9">
      <t>サキ</t>
    </rPh>
    <rPh sb="9" eb="11">
      <t>ブショ</t>
    </rPh>
    <rPh sb="11" eb="12">
      <t>メイ</t>
    </rPh>
    <rPh sb="15" eb="17">
      <t>ノウヒン</t>
    </rPh>
    <rPh sb="17" eb="18">
      <t>サキ</t>
    </rPh>
    <rPh sb="21" eb="23">
      <t>バンゴウ</t>
    </rPh>
    <rPh sb="34" eb="36">
      <t>セツメイ</t>
    </rPh>
    <rPh sb="36" eb="37">
      <t>ブン</t>
    </rPh>
    <rPh sb="37" eb="39">
      <t>ヘンコウ</t>
    </rPh>
    <rPh sb="40" eb="42">
      <t>ニュウリョク</t>
    </rPh>
    <rPh sb="42" eb="44">
      <t>ヒッス</t>
    </rPh>
    <rPh sb="46" eb="50">
      <t>ニンイニュウリョク</t>
    </rPh>
    <phoneticPr fontId="2"/>
  </si>
  <si>
    <t>製品名一覧一覧→誤記修正
誤）6U 単相ユニットSGREC-UNIT-3P-54A-DLT-G_14
正）6U 3相ユニットSGREC-UNIT-3P-54A-DLT-G_14</t>
    <rPh sb="0" eb="2">
      <t>セイヒン</t>
    </rPh>
    <rPh sb="2" eb="3">
      <t>メイ</t>
    </rPh>
    <rPh sb="3" eb="5">
      <t>イチラン</t>
    </rPh>
    <rPh sb="5" eb="7">
      <t>イチラン</t>
    </rPh>
    <rPh sb="8" eb="10">
      <t>ゴキ</t>
    </rPh>
    <rPh sb="10" eb="12">
      <t>シュウセイ</t>
    </rPh>
    <phoneticPr fontId="2"/>
  </si>
  <si>
    <t>製品名一覧→屋外用マスター電池項目追加
　BA:屋外単相整流器用
　BB:屋外三相整流器用</t>
    <rPh sb="0" eb="2">
      <t>セイヒン</t>
    </rPh>
    <rPh sb="2" eb="3">
      <t>メイ</t>
    </rPh>
    <rPh sb="3" eb="5">
      <t>イチラン</t>
    </rPh>
    <rPh sb="6" eb="8">
      <t>オクガイ</t>
    </rPh>
    <rPh sb="8" eb="9">
      <t>ヨウ</t>
    </rPh>
    <rPh sb="13" eb="15">
      <t>デンチ</t>
    </rPh>
    <rPh sb="15" eb="17">
      <t>コウモク</t>
    </rPh>
    <rPh sb="17" eb="19">
      <t>ツイカ</t>
    </rPh>
    <phoneticPr fontId="2"/>
  </si>
  <si>
    <t>Ver.0.12β</t>
    <phoneticPr fontId="2"/>
  </si>
  <si>
    <t>Ver.0.13β</t>
    <phoneticPr fontId="2"/>
  </si>
  <si>
    <t>Ver.1.0</t>
    <phoneticPr fontId="2"/>
  </si>
  <si>
    <t>初版</t>
    <rPh sb="0" eb="2">
      <t>ショハン</t>
    </rPh>
    <phoneticPr fontId="2"/>
  </si>
  <si>
    <t>見積問い合わせのみ</t>
    <rPh sb="0" eb="3">
      <t>ミツモリト</t>
    </rPh>
    <rPh sb="4" eb="5">
      <t>ア</t>
    </rPh>
    <phoneticPr fontId="2"/>
  </si>
  <si>
    <t>部署名:</t>
    <rPh sb="0" eb="2">
      <t>ブショ</t>
    </rPh>
    <rPh sb="2" eb="3">
      <t>メイ</t>
    </rPh>
    <phoneticPr fontId="2"/>
  </si>
  <si>
    <t>Ver.1.01</t>
    <phoneticPr fontId="2"/>
  </si>
  <si>
    <t>注文時
入力必須</t>
    <rPh sb="0" eb="2">
      <t>チュウモン</t>
    </rPh>
    <rPh sb="2" eb="3">
      <t>ジ</t>
    </rPh>
    <rPh sb="4" eb="6">
      <t>ニュウリョク</t>
    </rPh>
    <rPh sb="6" eb="8">
      <t>ヒッス</t>
    </rPh>
    <phoneticPr fontId="2"/>
  </si>
  <si>
    <t>見積依頼-注文書番号入力説明内容変更。「注文時」を追加</t>
    <rPh sb="0" eb="2">
      <t>ミツモリ</t>
    </rPh>
    <rPh sb="2" eb="4">
      <t>イライ</t>
    </rPh>
    <rPh sb="5" eb="8">
      <t>チュウモンショ</t>
    </rPh>
    <rPh sb="8" eb="10">
      <t>バンゴウ</t>
    </rPh>
    <rPh sb="10" eb="12">
      <t>ニュウリョク</t>
    </rPh>
    <rPh sb="12" eb="14">
      <t>セツメイ</t>
    </rPh>
    <rPh sb="14" eb="16">
      <t>ナイヨウ</t>
    </rPh>
    <rPh sb="16" eb="18">
      <t>ヘンコウ</t>
    </rPh>
    <rPh sb="20" eb="22">
      <t>チュウモン</t>
    </rPh>
    <rPh sb="22" eb="23">
      <t>ジ</t>
    </rPh>
    <rPh sb="25" eb="27">
      <t>ツイカ</t>
    </rPh>
    <phoneticPr fontId="2"/>
  </si>
  <si>
    <t>注文書-請求書送付先に見積書依頼者情報の部署名を追加</t>
    <rPh sb="0" eb="3">
      <t>チュウモンショ</t>
    </rPh>
    <rPh sb="4" eb="7">
      <t>セイキュウショ</t>
    </rPh>
    <rPh sb="7" eb="10">
      <t>ソウフサキ</t>
    </rPh>
    <rPh sb="11" eb="14">
      <t>ミツモリショ</t>
    </rPh>
    <rPh sb="14" eb="17">
      <t>イライシャ</t>
    </rPh>
    <rPh sb="17" eb="19">
      <t>ジョウホウ</t>
    </rPh>
    <rPh sb="20" eb="22">
      <t>ブショ</t>
    </rPh>
    <rPh sb="22" eb="23">
      <t>メイ</t>
    </rPh>
    <rPh sb="24" eb="26">
      <t>ツイカ</t>
    </rPh>
    <phoneticPr fontId="2"/>
  </si>
  <si>
    <t>Ver.1.02</t>
    <phoneticPr fontId="2"/>
  </si>
  <si>
    <t>注文書-請求書送付先に誤ロック部分の解錠</t>
    <rPh sb="0" eb="3">
      <t>チュウモンショ</t>
    </rPh>
    <rPh sb="4" eb="7">
      <t>セイキュウショ</t>
    </rPh>
    <rPh sb="7" eb="10">
      <t>ソウフサキ</t>
    </rPh>
    <rPh sb="11" eb="12">
      <t>ゴ</t>
    </rPh>
    <rPh sb="15" eb="17">
      <t>ブブン</t>
    </rPh>
    <rPh sb="18" eb="20">
      <t>カイジョウ</t>
    </rPh>
    <phoneticPr fontId="2"/>
  </si>
  <si>
    <t>整流器付属品</t>
    <rPh sb="0" eb="3">
      <t>セイリュウキ</t>
    </rPh>
    <phoneticPr fontId="2"/>
  </si>
  <si>
    <t>ヒーター</t>
    <phoneticPr fontId="2"/>
  </si>
  <si>
    <t>警報線組(Alarm cable)</t>
    <phoneticPr fontId="2"/>
  </si>
  <si>
    <t>アラームケーブル</t>
    <phoneticPr fontId="2"/>
  </si>
  <si>
    <t>（K）警報線組　3798D000000228-S</t>
    <phoneticPr fontId="2"/>
  </si>
  <si>
    <t>屋外整流器用屋外電源分岐装置SGDTB-1-DLT-G_19</t>
    <phoneticPr fontId="2"/>
  </si>
  <si>
    <t>屋外電源分岐装置</t>
    <phoneticPr fontId="2"/>
  </si>
  <si>
    <t>DD200D-012A-A-S</t>
    <phoneticPr fontId="2"/>
  </si>
  <si>
    <t>製品リストを更新</t>
    <rPh sb="0" eb="2">
      <t>セイヒン</t>
    </rPh>
    <rPh sb="6" eb="8">
      <t>コウシン</t>
    </rPh>
    <phoneticPr fontId="2"/>
  </si>
  <si>
    <t>Ver.1.03</t>
    <phoneticPr fontId="2"/>
  </si>
  <si>
    <t>製品リストを可視化</t>
    <rPh sb="0" eb="2">
      <t>セイヒン</t>
    </rPh>
    <rPh sb="6" eb="9">
      <t>カシカ</t>
    </rPh>
    <phoneticPr fontId="2"/>
  </si>
  <si>
    <t>Ver.1.04</t>
    <phoneticPr fontId="2"/>
  </si>
  <si>
    <t>納品書-社印削除</t>
    <rPh sb="0" eb="3">
      <t>ノウヒンショ</t>
    </rPh>
    <rPh sb="4" eb="6">
      <t>シャイン</t>
    </rPh>
    <rPh sb="6" eb="8">
      <t>サクジョ</t>
    </rPh>
    <phoneticPr fontId="2"/>
  </si>
  <si>
    <t>出荷日:</t>
    <rPh sb="0" eb="3">
      <t>シュッカビ</t>
    </rPh>
    <phoneticPr fontId="6"/>
  </si>
  <si>
    <t/>
  </si>
  <si>
    <t>Delta P/N</t>
    <phoneticPr fontId="2"/>
  </si>
  <si>
    <t>納入日:</t>
    <rPh sb="0" eb="3">
      <t>ノウニュウビ</t>
    </rPh>
    <phoneticPr fontId="2"/>
  </si>
  <si>
    <t>見積書フォーム修正</t>
    <rPh sb="0" eb="3">
      <t>ミツモリショ</t>
    </rPh>
    <rPh sb="7" eb="9">
      <t>シュウセイ</t>
    </rPh>
    <phoneticPr fontId="2"/>
  </si>
  <si>
    <t>注文書フォーム修正</t>
    <rPh sb="0" eb="3">
      <t>チュウモンショ</t>
    </rPh>
    <rPh sb="7" eb="9">
      <t>シュウセイ</t>
    </rPh>
    <phoneticPr fontId="2"/>
  </si>
  <si>
    <t>納品書フォーム/フォント修正</t>
    <rPh sb="0" eb="3">
      <t>ノウヒンショ</t>
    </rPh>
    <rPh sb="12" eb="14">
      <t>シュウセイ</t>
    </rPh>
    <phoneticPr fontId="2"/>
  </si>
  <si>
    <t>請求書フォーム/フォント修正</t>
    <rPh sb="0" eb="3">
      <t>セイキュウショ</t>
    </rPh>
    <rPh sb="12" eb="14">
      <t>シュウセイ</t>
    </rPh>
    <phoneticPr fontId="2"/>
  </si>
  <si>
    <t>Ver.1.05a</t>
    <phoneticPr fontId="2"/>
  </si>
  <si>
    <t>工事名/局名</t>
    <rPh sb="0" eb="2">
      <t>コウジ</t>
    </rPh>
    <rPh sb="2" eb="3">
      <t>メイ</t>
    </rPh>
    <rPh sb="4" eb="5">
      <t>キョク</t>
    </rPh>
    <rPh sb="5" eb="6">
      <t>メイ</t>
    </rPh>
    <phoneticPr fontId="6"/>
  </si>
  <si>
    <t>請求書/納品書/見積書フォーム/調整</t>
    <rPh sb="0" eb="3">
      <t>セイキュウショ</t>
    </rPh>
    <rPh sb="4" eb="7">
      <t>ノウヒンショ</t>
    </rPh>
    <rPh sb="8" eb="11">
      <t>ミツモリショ</t>
    </rPh>
    <rPh sb="16" eb="18">
      <t>チョウセイ</t>
    </rPh>
    <phoneticPr fontId="2"/>
  </si>
  <si>
    <t>集計用資料修正</t>
    <rPh sb="0" eb="3">
      <t>シュウケイヨウ</t>
    </rPh>
    <rPh sb="3" eb="5">
      <t>シリョウ</t>
    </rPh>
    <rPh sb="5" eb="7">
      <t>シュウセイ</t>
    </rPh>
    <phoneticPr fontId="2"/>
  </si>
  <si>
    <t>Ver.1.06a</t>
    <phoneticPr fontId="2"/>
  </si>
  <si>
    <t>製品名一覧-データー修正</t>
    <rPh sb="0" eb="2">
      <t>セイヒン</t>
    </rPh>
    <rPh sb="2" eb="3">
      <t>メイ</t>
    </rPh>
    <rPh sb="3" eb="5">
      <t>イチラン</t>
    </rPh>
    <rPh sb="10" eb="12">
      <t>シュウセイ</t>
    </rPh>
    <phoneticPr fontId="2"/>
  </si>
  <si>
    <t>マスター機₍単相:BA)　SGBATT-M-50-1v2-DLT-G_20</t>
    <rPh sb="6" eb="7">
      <t>タン</t>
    </rPh>
    <rPh sb="7" eb="8">
      <t>ソウ</t>
    </rPh>
    <phoneticPr fontId="2"/>
  </si>
  <si>
    <t>（BA）TBM48050E2-1M22</t>
    <phoneticPr fontId="2"/>
  </si>
  <si>
    <t>Ver.1.07</t>
    <phoneticPr fontId="2"/>
  </si>
  <si>
    <t>見積書備考欄入力→リスト入力</t>
    <rPh sb="0" eb="3">
      <t>ミツモリショ</t>
    </rPh>
    <rPh sb="3" eb="5">
      <t>ビコウ</t>
    </rPh>
    <rPh sb="5" eb="6">
      <t>ラン</t>
    </rPh>
    <rPh sb="6" eb="8">
      <t>ニュウリョク</t>
    </rPh>
    <rPh sb="12" eb="14">
      <t>ニュウリョク</t>
    </rPh>
    <phoneticPr fontId="2"/>
  </si>
  <si>
    <t>マスター機(三相:BB)　SGBATT-M-50-1v2-DLT-G_20</t>
    <rPh sb="6" eb="8">
      <t>サンソウ</t>
    </rPh>
    <phoneticPr fontId="2"/>
  </si>
  <si>
    <t>（BB）TBM48050E2-1M22</t>
    <phoneticPr fontId="2"/>
  </si>
  <si>
    <t>スレーブ機　SGBATT-S-50-1v2-DLT-G_20</t>
    <phoneticPr fontId="2"/>
  </si>
  <si>
    <t>（C）TBM48050E2-1S22</t>
    <phoneticPr fontId="2"/>
  </si>
  <si>
    <t>屋外直流分電盤</t>
    <phoneticPr fontId="2"/>
  </si>
  <si>
    <t>屋外直流分電盤225A本体</t>
    <phoneticPr fontId="2"/>
  </si>
  <si>
    <t>屋内直流分電盤</t>
    <phoneticPr fontId="2"/>
  </si>
  <si>
    <t>屋内直流分電盤225A本体</t>
    <phoneticPr fontId="2"/>
  </si>
  <si>
    <t>屋外直流分電盤付属品</t>
  </si>
  <si>
    <t>3798D000000538-S</t>
  </si>
  <si>
    <t>20A Breaker</t>
    <phoneticPr fontId="2"/>
  </si>
  <si>
    <t>32A Breaker</t>
    <phoneticPr fontId="2"/>
  </si>
  <si>
    <t>40A Breaker</t>
    <phoneticPr fontId="2"/>
  </si>
  <si>
    <t>50A Breaker</t>
    <phoneticPr fontId="2"/>
  </si>
  <si>
    <t>Ver.1.08</t>
    <phoneticPr fontId="2"/>
  </si>
  <si>
    <t>製品名一覧-新製品追加/納期更新</t>
    <rPh sb="0" eb="2">
      <t>セイヒン</t>
    </rPh>
    <rPh sb="2" eb="3">
      <t>メイ</t>
    </rPh>
    <rPh sb="3" eb="5">
      <t>イチラン</t>
    </rPh>
    <rPh sb="6" eb="7">
      <t>シン</t>
    </rPh>
    <rPh sb="7" eb="9">
      <t>セイヒン</t>
    </rPh>
    <rPh sb="9" eb="11">
      <t>ツイカ</t>
    </rPh>
    <rPh sb="12" eb="14">
      <t>ノウキ</t>
    </rPh>
    <rPh sb="14" eb="16">
      <t>コウシン</t>
    </rPh>
    <phoneticPr fontId="2"/>
  </si>
  <si>
    <t>屋外直流分電盤付属品</t>
    <phoneticPr fontId="2"/>
  </si>
  <si>
    <t>屋内直流分電盤付属品</t>
    <phoneticPr fontId="2"/>
  </si>
  <si>
    <t>屋内直流分電盤225A本体　SGBDB-100-3-50-14-IN-DLT-G_21</t>
    <phoneticPr fontId="2"/>
  </si>
  <si>
    <t>WCP置架台専用追加金具　SGBDB-OP-WCPKNG-DLT-G_21</t>
    <phoneticPr fontId="2"/>
  </si>
  <si>
    <t>壁面用取付け金具　SGBDB-OP-WALLKNG-DLT-G_21</t>
    <phoneticPr fontId="2"/>
  </si>
  <si>
    <t>大ポール用取付け金具　SGBDB-OP-DPBAND-DLT-G_21</t>
    <phoneticPr fontId="2"/>
  </si>
  <si>
    <t>屋外直流分電盤225A本体　SGBDB-150-2-50-12-OUT-DLT-G_21</t>
    <phoneticPr fontId="2"/>
  </si>
  <si>
    <t>大ポール用取付け金具</t>
    <phoneticPr fontId="2"/>
  </si>
  <si>
    <t>壁面用取付け金具</t>
    <phoneticPr fontId="2"/>
  </si>
  <si>
    <t>WCP置架台専用追加金具</t>
    <phoneticPr fontId="2"/>
  </si>
  <si>
    <t>20A Breaker　SGBDB-OP-BLK20A-DLT-G_21</t>
    <phoneticPr fontId="2"/>
  </si>
  <si>
    <t>32A Breaker（3798C000000226-S）　SGBDB-OP-BLK32A-DLT-G_21</t>
    <phoneticPr fontId="2"/>
  </si>
  <si>
    <t>40A Breaker（3798C000000224-S）　SGBDB-OP-BLK40A-DLT-G_21</t>
    <phoneticPr fontId="2"/>
  </si>
  <si>
    <t>50A Breaker（3798C000000227-S）　SGBDB-OP-BLK50A-DLT-G_21</t>
    <phoneticPr fontId="2"/>
  </si>
  <si>
    <t>備考欄</t>
    <rPh sb="0" eb="3">
      <t>ビコウラン</t>
    </rPh>
    <phoneticPr fontId="2"/>
  </si>
  <si>
    <t>税抜単価</t>
    <phoneticPr fontId="2"/>
  </si>
  <si>
    <t>10個入り</t>
    <rPh sb="2" eb="3">
      <t>コ</t>
    </rPh>
    <rPh sb="3" eb="4">
      <t>イ</t>
    </rPh>
    <phoneticPr fontId="2"/>
  </si>
  <si>
    <t>Ver.1.09</t>
    <phoneticPr fontId="2"/>
  </si>
  <si>
    <t>製品名一覧-20A-50A BREAKER単価/備考欄訂正</t>
    <rPh sb="0" eb="2">
      <t>セイヒン</t>
    </rPh>
    <rPh sb="2" eb="3">
      <t>メイ</t>
    </rPh>
    <rPh sb="3" eb="5">
      <t>イチラン</t>
    </rPh>
    <rPh sb="21" eb="23">
      <t>タンカ</t>
    </rPh>
    <rPh sb="24" eb="27">
      <t>ビコウラン</t>
    </rPh>
    <rPh sb="27" eb="29">
      <t>テイセイ</t>
    </rPh>
    <phoneticPr fontId="2"/>
  </si>
  <si>
    <t>Ver.1.10</t>
  </si>
  <si>
    <t>見積依頼-標準納期計算式訂正</t>
    <rPh sb="0" eb="4">
      <t>ミツモリイライ</t>
    </rPh>
    <rPh sb="5" eb="9">
      <t>ヒョウジュンノウキ</t>
    </rPh>
    <rPh sb="9" eb="11">
      <t>ケイサン</t>
    </rPh>
    <rPh sb="11" eb="12">
      <t>シキ</t>
    </rPh>
    <rPh sb="12" eb="14">
      <t>テイセイ</t>
    </rPh>
    <phoneticPr fontId="2"/>
  </si>
  <si>
    <t>Ver.1.11</t>
  </si>
  <si>
    <t>見積依頼-整流器付属品標準納期計算式訂正</t>
    <rPh sb="0" eb="4">
      <t>ミツモリイライ</t>
    </rPh>
    <rPh sb="11" eb="15">
      <t>ヒョウジュンノウキ</t>
    </rPh>
    <rPh sb="15" eb="17">
      <t>ケイサン</t>
    </rPh>
    <rPh sb="17" eb="18">
      <t>シキ</t>
    </rPh>
    <rPh sb="18" eb="20">
      <t>テイセイ</t>
    </rPh>
    <phoneticPr fontId="2"/>
  </si>
  <si>
    <t>製品名一覧-整流器付属品標準納期訂正</t>
    <rPh sb="6" eb="9">
      <t>セイリュウキ</t>
    </rPh>
    <rPh sb="9" eb="12">
      <t>フゾクヒン</t>
    </rPh>
    <rPh sb="12" eb="16">
      <t>ヒョウジュンノウキ</t>
    </rPh>
    <rPh sb="16" eb="18">
      <t>テイセイ</t>
    </rPh>
    <phoneticPr fontId="2"/>
  </si>
  <si>
    <r>
      <t>Ver.</t>
    </r>
    <r>
      <rPr>
        <sz val="11"/>
        <rFont val="Microsoft JhengHei"/>
        <family val="3"/>
        <charset val="136"/>
      </rPr>
      <t>2</t>
    </r>
    <phoneticPr fontId="2"/>
  </si>
  <si>
    <r>
      <t xml:space="preserve">6U </t>
    </r>
    <r>
      <rPr>
        <b/>
        <sz val="10"/>
        <rFont val="Meiryo UI"/>
        <family val="3"/>
        <charset val="128"/>
      </rPr>
      <t>三</t>
    </r>
    <r>
      <rPr>
        <sz val="10"/>
        <rFont val="Meiryo UI"/>
        <family val="3"/>
        <charset val="128"/>
      </rPr>
      <t>相ユニットSGREC-UNIT-3P-54A-DLT-G_14</t>
    </r>
    <rPh sb="3" eb="4">
      <t>ｻﾝ</t>
    </rPh>
    <phoneticPr fontId="16" type="noConversion"/>
  </si>
  <si>
    <r>
      <t>20A Breaker　SGBDB-OP-BLK20A-DLT-G_21　</t>
    </r>
    <r>
      <rPr>
        <sz val="10"/>
        <color rgb="FFFF0000"/>
        <rFont val="Meiryo UI"/>
        <family val="3"/>
        <charset val="128"/>
      </rPr>
      <t>※</t>
    </r>
    <r>
      <rPr>
        <sz val="10"/>
        <color rgb="FFFF0000"/>
        <rFont val="Microsoft JhengHei"/>
        <family val="3"/>
        <charset val="136"/>
      </rPr>
      <t>1式</t>
    </r>
    <r>
      <rPr>
        <sz val="10"/>
        <color rgb="FFFF0000"/>
        <rFont val="Meiryo UI"/>
        <family val="3"/>
        <charset val="128"/>
      </rPr>
      <t>10個入り</t>
    </r>
    <phoneticPr fontId="2"/>
  </si>
  <si>
    <r>
      <t>32A Breaker（3798C000000226-S）　SGBDB-OP-BLK32A-DLT-G_21　</t>
    </r>
    <r>
      <rPr>
        <sz val="10"/>
        <color rgb="FFFF0000"/>
        <rFont val="Meiryo UI"/>
        <family val="3"/>
        <charset val="128"/>
      </rPr>
      <t>※1式10個入り</t>
    </r>
    <phoneticPr fontId="2"/>
  </si>
  <si>
    <r>
      <t>40A Breaker（3798C000000224-S）　SGBDB-OP-BLK40A-DLT-G_21　</t>
    </r>
    <r>
      <rPr>
        <sz val="10"/>
        <color rgb="FFFF0000"/>
        <rFont val="Meiryo UI"/>
        <family val="3"/>
        <charset val="128"/>
      </rPr>
      <t>※1式10個入り</t>
    </r>
    <phoneticPr fontId="2"/>
  </si>
  <si>
    <r>
      <t>50A Breaker（3798C000000227-S）　SGBDB-OP-BLK50A-DLT-G_21　</t>
    </r>
    <r>
      <rPr>
        <sz val="10"/>
        <color rgb="FFFF0000"/>
        <rFont val="Meiryo UI"/>
        <family val="3"/>
        <charset val="128"/>
      </rPr>
      <t>※1式10個入り</t>
    </r>
    <phoneticPr fontId="2"/>
  </si>
  <si>
    <t>3798C000000481-S</t>
  </si>
  <si>
    <t>3798C000000482-S</t>
  </si>
  <si>
    <t>3798C000000483-S</t>
  </si>
  <si>
    <t>3798C000000484-S</t>
  </si>
  <si>
    <r>
      <t>DD300D-040A-A</t>
    </r>
    <r>
      <rPr>
        <sz val="10"/>
        <rFont val="Microsoft JhengHei"/>
        <family val="3"/>
        <charset val="136"/>
      </rPr>
      <t>-S</t>
    </r>
    <phoneticPr fontId="2"/>
  </si>
  <si>
    <r>
      <t>DD225F-005A-A</t>
    </r>
    <r>
      <rPr>
        <sz val="10"/>
        <rFont val="Microsoft JhengHei"/>
        <family val="3"/>
        <charset val="136"/>
      </rPr>
      <t>-S</t>
    </r>
    <phoneticPr fontId="2"/>
  </si>
  <si>
    <t>1式10個入り</t>
    <phoneticPr fontId="2"/>
  </si>
  <si>
    <t>大ポール用取付け金具3798D000000510-S</t>
    <phoneticPr fontId="2"/>
  </si>
  <si>
    <t>壁面用取付け金具3798D000000511-S</t>
  </si>
  <si>
    <r>
      <t>TEL：</t>
    </r>
    <r>
      <rPr>
        <sz val="11"/>
        <rFont val="Microsoft JhengHei"/>
        <family val="3"/>
        <charset val="136"/>
      </rPr>
      <t>(</t>
    </r>
    <r>
      <rPr>
        <sz val="11"/>
        <rFont val="Meiryo UI"/>
        <family val="3"/>
        <charset val="128"/>
      </rPr>
      <t>03</t>
    </r>
    <r>
      <rPr>
        <sz val="11"/>
        <rFont val="Microsoft JhengHei"/>
        <family val="3"/>
        <charset val="136"/>
      </rPr>
      <t xml:space="preserve">) </t>
    </r>
    <r>
      <rPr>
        <sz val="11"/>
        <rFont val="Meiryo UI"/>
        <family val="3"/>
        <charset val="128"/>
      </rPr>
      <t>5733-1287</t>
    </r>
    <phoneticPr fontId="2"/>
  </si>
  <si>
    <t>FAX：047-432-0031</t>
    <phoneticPr fontId="2"/>
  </si>
  <si>
    <t>鍾</t>
    <phoneticPr fontId="2"/>
  </si>
  <si>
    <t>徐</t>
    <phoneticPr fontId="2"/>
  </si>
  <si>
    <t>別途相談</t>
    <rPh sb="0" eb="2">
      <t>ベット</t>
    </rPh>
    <rPh sb="2" eb="4">
      <t>ソウダン</t>
    </rPh>
    <phoneticPr fontId="2"/>
  </si>
  <si>
    <t>製品名一覧-屋外整流器・蓄電池・スマート電源用単価更新</t>
    <rPh sb="6" eb="8">
      <t>オクガイ</t>
    </rPh>
    <rPh sb="8" eb="11">
      <t>セイリュウキ</t>
    </rPh>
    <rPh sb="12" eb="15">
      <t>チクデンチ</t>
    </rPh>
    <rPh sb="20" eb="22">
      <t>デンゲン</t>
    </rPh>
    <rPh sb="22" eb="23">
      <t>ヨウ</t>
    </rPh>
    <rPh sb="23" eb="25">
      <t>タンカ</t>
    </rPh>
    <rPh sb="25" eb="27">
      <t>コウシン</t>
    </rPh>
    <phoneticPr fontId="2"/>
  </si>
  <si>
    <t>レールマウント*1、アラームケーブル*1 添付</t>
    <phoneticPr fontId="2"/>
  </si>
  <si>
    <t>レールマウント*2、アラームケーブル*1 添付</t>
    <phoneticPr fontId="2"/>
  </si>
  <si>
    <t>レールマウント*3、アラームケーブル*1 添付</t>
    <phoneticPr fontId="2"/>
  </si>
  <si>
    <t>レールマウント*1、アラームケーブル*1、ターミナル端子*1 添付</t>
    <phoneticPr fontId="2"/>
  </si>
  <si>
    <t>レールマウント*2、アラームケーブル*1、ターミナル端子*1 添付</t>
    <phoneticPr fontId="2"/>
  </si>
  <si>
    <t>渡辺</t>
    <rPh sb="0" eb="2">
      <t>ワタナベ</t>
    </rPh>
    <phoneticPr fontId="2"/>
  </si>
  <si>
    <t>東武建設株式会社</t>
    <rPh sb="0" eb="8">
      <t>トウブケンセツカブシキガイシャ</t>
    </rPh>
    <phoneticPr fontId="2"/>
  </si>
  <si>
    <t>321-2492</t>
    <phoneticPr fontId="2"/>
  </si>
  <si>
    <t>栃木県日光市大桑町138</t>
    <rPh sb="0" eb="2">
      <t>トチギ</t>
    </rPh>
    <rPh sb="2" eb="3">
      <t>ケン</t>
    </rPh>
    <rPh sb="3" eb="5">
      <t>ニッコウ</t>
    </rPh>
    <rPh sb="5" eb="6">
      <t>シ</t>
    </rPh>
    <rPh sb="6" eb="8">
      <t>オオクワ</t>
    </rPh>
    <rPh sb="8" eb="9">
      <t>マチ</t>
    </rPh>
    <phoneticPr fontId="2"/>
  </si>
  <si>
    <t>土木本部 通信環境工事事務所</t>
    <rPh sb="0" eb="2">
      <t>ドボク</t>
    </rPh>
    <rPh sb="2" eb="4">
      <t>ホンブ</t>
    </rPh>
    <rPh sb="5" eb="7">
      <t>ツウシン</t>
    </rPh>
    <rPh sb="7" eb="9">
      <t>カンキョウ</t>
    </rPh>
    <rPh sb="9" eb="11">
      <t>コウジ</t>
    </rPh>
    <rPh sb="11" eb="13">
      <t>ジム</t>
    </rPh>
    <rPh sb="13" eb="14">
      <t>ショ</t>
    </rPh>
    <phoneticPr fontId="2"/>
  </si>
  <si>
    <t>0288-21-8324</t>
    <phoneticPr fontId="2"/>
  </si>
  <si>
    <t>0288-21-8352</t>
    <phoneticPr fontId="2"/>
  </si>
  <si>
    <t>tobu-sb-team@tobukensetsu.co.jp</t>
    <phoneticPr fontId="2"/>
  </si>
  <si>
    <t>無線基地局</t>
    <rPh sb="0" eb="5">
      <t>ムセンキチキョク</t>
    </rPh>
    <phoneticPr fontId="2"/>
  </si>
  <si>
    <t>当日、到着時間が分かりましたら事前連絡をお願い申し上げます。</t>
    <rPh sb="0" eb="2">
      <t>トウジツ</t>
    </rPh>
    <rPh sb="3" eb="7">
      <t>トウチャクジカン</t>
    </rPh>
    <rPh sb="8" eb="9">
      <t>ワ</t>
    </rPh>
    <rPh sb="15" eb="19">
      <t>ジゼンレンラク</t>
    </rPh>
    <rPh sb="21" eb="22">
      <t>ネガ</t>
    </rPh>
    <rPh sb="23" eb="24">
      <t>モウ</t>
    </rPh>
    <rPh sb="25" eb="26">
      <t>ア</t>
    </rPh>
    <phoneticPr fontId="2"/>
  </si>
  <si>
    <t>東武建設株式会社</t>
    <phoneticPr fontId="2"/>
  </si>
  <si>
    <t>栃木県日光市大桑町138</t>
    <phoneticPr fontId="2"/>
  </si>
  <si>
    <t>土木本部 通信環境工事事務所</t>
    <phoneticPr fontId="2"/>
  </si>
  <si>
    <t>山本　良石</t>
    <phoneticPr fontId="2"/>
  </si>
  <si>
    <t xml:space="preserve">tobu-sb-team@tobukensetsu.co.jp
</t>
    <phoneticPr fontId="2"/>
  </si>
  <si>
    <t>齋藤　隆二</t>
    <phoneticPr fontId="2"/>
  </si>
  <si>
    <t>CS向上PJ</t>
    <rPh sb="2" eb="4">
      <t>コウジョウ</t>
    </rPh>
    <phoneticPr fontId="2"/>
  </si>
  <si>
    <t>最短納期希望</t>
    <rPh sb="0" eb="6">
      <t>サイタンノウキキボウ</t>
    </rPh>
    <phoneticPr fontId="2"/>
  </si>
  <si>
    <t>屋外単相整流器SGREC-100(27-1)/200(37-1)-DLT-G_19</t>
  </si>
  <si>
    <t>レールマウント*1、アラームケーブル*1、ターミナル端子*1 添付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</si>
</sst>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&quot;¥&quot;#,##0;[Red]&quot;¥&quot;\-#,##0"/>
    <numFmt numFmtId="177" formatCode="_-&quot;PM&quot;* #,##0_-;\-&quot;PM&quot;* #,##0_-;_-&quot;PM&quot;* &quot;-&quot;_-;_-@_-"/>
    <numFmt numFmtId="178" formatCode="_-&quot;PM&quot;* #,##0.00_-;\-&quot;PM&quot;* #,##0.00_-;_-&quot;PM&quot;* &quot;-&quot;??_-;_-@_-"/>
    <numFmt numFmtId="179" formatCode="0.000000_);[Red]\(0.000000\)"/>
    <numFmt numFmtId="180" formatCode="&quot;¥&quot;#,##0_);[Red]\(&quot;¥&quot;#,##0\)"/>
    <numFmt numFmtId="181" formatCode="&quot;納期:&quot;0000"/>
    <numFmt numFmtId="182" formatCode="yyyy&quot;年&quot;m&quot;月&quot;d&quot;日&quot;;@"/>
    <numFmt numFmtId="183" formatCode="#,##0_);[Red]\(#,##0\)"/>
    <numFmt numFmtId="184" formatCode="yyyy/m/d;@"/>
    <numFmt numFmtId="185" formatCode="&quot;〒&quot;000\-0000"/>
    <numFmt numFmtId="186" formatCode="0_);[Red]\(0\)"/>
    <numFmt numFmtId="187" formatCode="m/d;@"/>
  </numFmts>
  <fonts count="56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Arial"/>
      <family val="2"/>
    </font>
    <font>
      <sz val="8"/>
      <name val="Arial"/>
      <family val="2"/>
    </font>
    <font>
      <sz val="12"/>
      <name val="新細明體"/>
      <family val="1"/>
      <charset val="136"/>
    </font>
    <font>
      <b/>
      <sz val="12"/>
      <name val="Arial"/>
      <family val="2"/>
    </font>
    <font>
      <sz val="12"/>
      <name val="Times New Roman"/>
      <family val="1"/>
    </font>
    <font>
      <sz val="11"/>
      <name val=" "/>
      <family val="1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10"/>
      <name val="Meiryo UI"/>
      <family val="3"/>
      <charset val="128"/>
    </font>
    <font>
      <sz val="10"/>
      <color indexed="8"/>
      <name val="Meiryo UI"/>
      <family val="3"/>
      <charset val="128"/>
    </font>
    <font>
      <sz val="12"/>
      <color theme="1"/>
      <name val="新細明體"/>
      <family val="3"/>
      <charset val="128"/>
      <scheme val="minor"/>
    </font>
    <font>
      <sz val="10"/>
      <color theme="1"/>
      <name val="Meiryo UI"/>
      <family val="3"/>
      <charset val="128"/>
    </font>
    <font>
      <sz val="11"/>
      <color theme="1"/>
      <name val="新細明體"/>
      <family val="2"/>
      <charset val="128"/>
      <scheme val="minor"/>
    </font>
    <font>
      <sz val="9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6"/>
      <name val="游ゴシック"/>
      <family val="3"/>
      <charset val="128"/>
    </font>
    <font>
      <sz val="11"/>
      <color theme="0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10"/>
      <color theme="0"/>
      <name val="Meiryo UI"/>
      <family val="3"/>
      <charset val="128"/>
    </font>
    <font>
      <sz val="10"/>
      <color rgb="FFFFFFFF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24"/>
      <name val="Meiryo UI"/>
      <family val="3"/>
      <charset val="128"/>
    </font>
    <font>
      <b/>
      <sz val="16"/>
      <name val="Meiryo UI"/>
      <family val="3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1"/>
      <color rgb="FFFFFFFF"/>
      <name val="Meiryo UI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Meiryo UI"/>
      <family val="3"/>
      <charset val="128"/>
    </font>
    <font>
      <sz val="14"/>
      <name val="Meiryo UI"/>
      <family val="3"/>
      <charset val="128"/>
    </font>
    <font>
      <b/>
      <sz val="14"/>
      <color theme="0"/>
      <name val="Meiryo UI"/>
      <family val="3"/>
      <charset val="128"/>
    </font>
    <font>
      <u/>
      <sz val="11"/>
      <color theme="10"/>
      <name val="ＭＳ Ｐゴシック"/>
      <family val="3"/>
      <charset val="128"/>
    </font>
    <font>
      <sz val="10"/>
      <color rgb="FF7030A0"/>
      <name val="Meiryo UI"/>
      <family val="3"/>
      <charset val="128"/>
    </font>
    <font>
      <sz val="8"/>
      <name val="Meiryo UI"/>
      <family val="3"/>
      <charset val="128"/>
    </font>
    <font>
      <sz val="12"/>
      <name val="Meiryo UI"/>
      <family val="3"/>
      <charset val="128"/>
    </font>
    <font>
      <sz val="10"/>
      <color rgb="FFFFFF00"/>
      <name val="Meiryo UI"/>
      <family val="3"/>
      <charset val="128"/>
    </font>
    <font>
      <b/>
      <sz val="14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b/>
      <u/>
      <sz val="24"/>
      <name val="Meiryo UI"/>
      <family val="3"/>
      <charset val="128"/>
    </font>
    <font>
      <u/>
      <sz val="24"/>
      <name val="Meiryo UI"/>
      <family val="3"/>
      <charset val="128"/>
    </font>
    <font>
      <sz val="11"/>
      <name val="Microsoft JhengHei"/>
      <family val="3"/>
      <charset val="136"/>
    </font>
    <font>
      <sz val="10"/>
      <color theme="9" tint="0.59999389629810485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12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sz val="16"/>
      <name val="Meiryo UI"/>
      <family val="3"/>
      <charset val="128"/>
    </font>
    <font>
      <b/>
      <sz val="10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1F497D"/>
      <name val="Meiryo UI"/>
      <family val="3"/>
      <charset val="128"/>
    </font>
    <font>
      <sz val="10"/>
      <color theme="7"/>
      <name val="Meiryo UI"/>
      <family val="3"/>
      <charset val="128"/>
    </font>
    <font>
      <sz val="10"/>
      <color rgb="FFFF0000"/>
      <name val="Microsoft JhengHei"/>
      <family val="3"/>
      <charset val="136"/>
    </font>
    <font>
      <sz val="10"/>
      <name val="Microsoft JhengHei"/>
      <family val="3"/>
      <charset val="136"/>
    </font>
    <font>
      <sz val="12"/>
      <name val="Microsoft JhengHei"/>
      <family val="3"/>
      <charset val="136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155CC"/>
        <bgColor rgb="FF1155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1155CC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rgb="FF1155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rgb="FF1155CC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/>
      <diagonal/>
    </border>
    <border>
      <left style="double">
        <color indexed="64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4">
    <xf numFmtId="0" fontId="0" fillId="0" borderId="0"/>
    <xf numFmtId="38" fontId="4" fillId="2" borderId="0" applyNumberFormat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0" fontId="4" fillId="3" borderId="3" applyNumberFormat="0" applyBorder="0" applyAlignment="0" applyProtection="0"/>
    <xf numFmtId="179" fontId="7" fillId="0" borderId="0"/>
    <xf numFmtId="10" fontId="3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0" fontId="5" fillId="0" borderId="0"/>
    <xf numFmtId="0" fontId="9" fillId="0" borderId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13" fillId="0" borderId="0">
      <alignment vertical="center"/>
    </xf>
    <xf numFmtId="0" fontId="15" fillId="0" borderId="0">
      <alignment vertical="center"/>
    </xf>
    <xf numFmtId="40" fontId="9" fillId="0" borderId="0" applyFont="0" applyFill="0" applyBorder="0" applyAlignment="0" applyProtection="0"/>
    <xf numFmtId="0" fontId="9" fillId="0" borderId="0"/>
    <xf numFmtId="38" fontId="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/>
  </cellStyleXfs>
  <cellXfs count="277">
    <xf numFmtId="0" fontId="0" fillId="0" borderId="0" xfId="0"/>
    <xf numFmtId="0" fontId="10" fillId="0" borderId="0" xfId="0" applyFont="1"/>
    <xf numFmtId="0" fontId="21" fillId="5" borderId="5" xfId="0" applyFont="1" applyFill="1" applyBorder="1" applyAlignment="1">
      <alignment horizontal="center"/>
    </xf>
    <xf numFmtId="0" fontId="21" fillId="5" borderId="5" xfId="0" applyFont="1" applyFill="1" applyBorder="1" applyAlignment="1">
      <alignment horizontal="center" wrapText="1"/>
    </xf>
    <xf numFmtId="0" fontId="11" fillId="0" borderId="0" xfId="0" applyFont="1"/>
    <xf numFmtId="0" fontId="10" fillId="0" borderId="5" xfId="0" applyFont="1" applyBorder="1"/>
    <xf numFmtId="0" fontId="19" fillId="6" borderId="5" xfId="0" applyFont="1" applyFill="1" applyBorder="1" applyAlignment="1">
      <alignment horizontal="center" vertical="center"/>
    </xf>
    <xf numFmtId="0" fontId="22" fillId="6" borderId="6" xfId="0" applyFont="1" applyFill="1" applyBorder="1" applyAlignment="1">
      <alignment horizontal="center" vertical="center" wrapText="1"/>
    </xf>
    <xf numFmtId="0" fontId="21" fillId="6" borderId="6" xfId="0" applyFont="1" applyFill="1" applyBorder="1" applyAlignment="1">
      <alignment horizontal="center" vertical="center"/>
    </xf>
    <xf numFmtId="0" fontId="22" fillId="6" borderId="6" xfId="0" applyFont="1" applyFill="1" applyBorder="1" applyAlignment="1">
      <alignment horizontal="center" vertical="center"/>
    </xf>
    <xf numFmtId="0" fontId="21" fillId="6" borderId="6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25" fillId="0" borderId="7" xfId="0" applyFont="1" applyBorder="1"/>
    <xf numFmtId="0" fontId="10" fillId="0" borderId="7" xfId="0" applyFont="1" applyBorder="1"/>
    <xf numFmtId="0" fontId="10" fillId="0" borderId="2" xfId="0" applyFont="1" applyBorder="1"/>
    <xf numFmtId="0" fontId="10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20" applyFont="1" applyAlignment="1">
      <alignment horizontal="right" vertical="center"/>
    </xf>
    <xf numFmtId="0" fontId="10" fillId="0" borderId="0" xfId="20" applyFont="1" applyAlignment="1">
      <alignment horizontal="left" vertical="center"/>
    </xf>
    <xf numFmtId="180" fontId="10" fillId="0" borderId="0" xfId="20" applyNumberFormat="1" applyFont="1" applyAlignment="1">
      <alignment horizontal="left" vertical="center"/>
    </xf>
    <xf numFmtId="0" fontId="10" fillId="0" borderId="0" xfId="20" applyFont="1" applyAlignment="1">
      <alignment vertical="center" wrapText="1"/>
    </xf>
    <xf numFmtId="0" fontId="10" fillId="0" borderId="0" xfId="20" applyFont="1" applyAlignment="1">
      <alignment horizontal="left" vertical="center" wrapText="1"/>
    </xf>
    <xf numFmtId="0" fontId="10" fillId="0" borderId="0" xfId="20" applyFont="1" applyAlignment="1">
      <alignment vertical="center"/>
    </xf>
    <xf numFmtId="0" fontId="10" fillId="0" borderId="0" xfId="0" applyFont="1" applyAlignment="1">
      <alignment vertical="center"/>
    </xf>
    <xf numFmtId="49" fontId="26" fillId="0" borderId="7" xfId="0" applyNumberFormat="1" applyFont="1" applyBorder="1" applyAlignment="1">
      <alignment vertical="center" wrapText="1"/>
    </xf>
    <xf numFmtId="49" fontId="26" fillId="0" borderId="7" xfId="0" applyNumberFormat="1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180" fontId="10" fillId="0" borderId="0" xfId="9" applyNumberFormat="1" applyFont="1" applyFill="1" applyBorder="1" applyAlignment="1"/>
    <xf numFmtId="180" fontId="10" fillId="0" borderId="0" xfId="0" applyNumberFormat="1" applyFont="1"/>
    <xf numFmtId="0" fontId="11" fillId="0" borderId="5" xfId="0" applyFont="1" applyBorder="1" applyAlignment="1">
      <alignment vertical="center"/>
    </xf>
    <xf numFmtId="0" fontId="11" fillId="0" borderId="5" xfId="0" quotePrefix="1" applyFont="1" applyBorder="1" applyAlignment="1">
      <alignment horizontal="left" vertical="center"/>
    </xf>
    <xf numFmtId="0" fontId="27" fillId="7" borderId="0" xfId="0" applyFont="1" applyFill="1" applyProtection="1">
      <protection locked="0" hidden="1"/>
    </xf>
    <xf numFmtId="0" fontId="27" fillId="7" borderId="0" xfId="0" applyFont="1" applyFill="1" applyAlignment="1" applyProtection="1">
      <alignment shrinkToFit="1"/>
      <protection locked="0" hidden="1"/>
    </xf>
    <xf numFmtId="0" fontId="27" fillId="7" borderId="0" xfId="0" applyFont="1" applyFill="1" applyAlignment="1" applyProtection="1">
      <alignment wrapText="1" shrinkToFit="1"/>
      <protection locked="0" hidden="1"/>
    </xf>
    <xf numFmtId="181" fontId="10" fillId="0" borderId="0" xfId="2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82" fontId="10" fillId="0" borderId="0" xfId="20" applyNumberFormat="1" applyFont="1" applyAlignment="1">
      <alignment vertical="center"/>
    </xf>
    <xf numFmtId="0" fontId="28" fillId="7" borderId="0" xfId="0" applyFont="1" applyFill="1" applyProtection="1">
      <protection locked="0" hidden="1"/>
    </xf>
    <xf numFmtId="0" fontId="29" fillId="6" borderId="5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184" fontId="14" fillId="0" borderId="6" xfId="0" applyNumberFormat="1" applyFont="1" applyBorder="1" applyAlignment="1">
      <alignment horizontal="center" vertical="center"/>
    </xf>
    <xf numFmtId="0" fontId="22" fillId="10" borderId="6" xfId="0" applyFont="1" applyFill="1" applyBorder="1" applyAlignment="1">
      <alignment horizontal="center" vertical="center" wrapText="1"/>
    </xf>
    <xf numFmtId="0" fontId="21" fillId="10" borderId="6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horizontal="left" vertical="center"/>
    </xf>
    <xf numFmtId="31" fontId="10" fillId="0" borderId="0" xfId="0" applyNumberFormat="1" applyFont="1"/>
    <xf numFmtId="0" fontId="32" fillId="0" borderId="0" xfId="0" applyFont="1"/>
    <xf numFmtId="184" fontId="14" fillId="0" borderId="6" xfId="0" applyNumberFormat="1" applyFont="1" applyBorder="1" applyAlignment="1">
      <alignment horizontal="left" vertical="center"/>
    </xf>
    <xf numFmtId="186" fontId="14" fillId="0" borderId="6" xfId="0" applyNumberFormat="1" applyFont="1" applyBorder="1" applyAlignment="1">
      <alignment horizontal="center" vertical="center"/>
    </xf>
    <xf numFmtId="0" fontId="32" fillId="4" borderId="5" xfId="0" applyFont="1" applyFill="1" applyBorder="1" applyAlignment="1">
      <alignment horizontal="center"/>
    </xf>
    <xf numFmtId="184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wrapText="1"/>
    </xf>
    <xf numFmtId="184" fontId="10" fillId="0" borderId="5" xfId="0" applyNumberFormat="1" applyFont="1" applyBorder="1" applyAlignment="1">
      <alignment horizontal="center" vertical="center"/>
    </xf>
    <xf numFmtId="0" fontId="35" fillId="11" borderId="6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left" vertical="center"/>
    </xf>
    <xf numFmtId="0" fontId="35" fillId="0" borderId="0" xfId="0" applyFont="1" applyAlignment="1">
      <alignment vertical="center"/>
    </xf>
    <xf numFmtId="0" fontId="35" fillId="11" borderId="6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176" fontId="19" fillId="6" borderId="5" xfId="0" applyNumberFormat="1" applyFont="1" applyFill="1" applyBorder="1" applyAlignment="1">
      <alignment horizontal="center" vertical="center"/>
    </xf>
    <xf numFmtId="176" fontId="10" fillId="0" borderId="0" xfId="0" applyNumberFormat="1" applyFont="1"/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184" fontId="35" fillId="11" borderId="17" xfId="0" applyNumberFormat="1" applyFont="1" applyFill="1" applyBorder="1" applyAlignment="1">
      <alignment horizontal="center" vertical="center"/>
    </xf>
    <xf numFmtId="56" fontId="35" fillId="11" borderId="17" xfId="0" applyNumberFormat="1" applyFont="1" applyFill="1" applyBorder="1" applyAlignment="1">
      <alignment horizontal="center" vertical="center"/>
    </xf>
    <xf numFmtId="14" fontId="35" fillId="11" borderId="17" xfId="0" applyNumberFormat="1" applyFont="1" applyFill="1" applyBorder="1" applyAlignment="1">
      <alignment horizontal="center" vertical="center"/>
    </xf>
    <xf numFmtId="0" fontId="36" fillId="0" borderId="0" xfId="0" applyFont="1" applyAlignment="1">
      <alignment vertical="top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35" fillId="11" borderId="17" xfId="0" applyFont="1" applyFill="1" applyBorder="1" applyAlignment="1">
      <alignment horizontal="center" vertical="center" wrapText="1"/>
    </xf>
    <xf numFmtId="0" fontId="38" fillId="10" borderId="6" xfId="0" applyFont="1" applyFill="1" applyBorder="1" applyAlignment="1">
      <alignment horizontal="center" vertical="center" wrapText="1"/>
    </xf>
    <xf numFmtId="0" fontId="38" fillId="10" borderId="6" xfId="0" applyFont="1" applyFill="1" applyBorder="1" applyAlignment="1">
      <alignment horizontal="center" vertical="center"/>
    </xf>
    <xf numFmtId="0" fontId="29" fillId="6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39" fillId="0" borderId="0" xfId="0" applyFont="1"/>
    <xf numFmtId="176" fontId="10" fillId="0" borderId="27" xfId="9" applyNumberFormat="1" applyFont="1" applyBorder="1" applyAlignment="1">
      <alignment horizontal="left" vertical="center"/>
    </xf>
    <xf numFmtId="176" fontId="10" fillId="0" borderId="16" xfId="9" applyNumberFormat="1" applyFont="1" applyBorder="1" applyAlignment="1">
      <alignment horizontal="left" vertical="center"/>
    </xf>
    <xf numFmtId="0" fontId="10" fillId="15" borderId="5" xfId="0" applyFont="1" applyFill="1" applyBorder="1" applyAlignment="1">
      <alignment horizontal="center"/>
    </xf>
    <xf numFmtId="0" fontId="10" fillId="15" borderId="5" xfId="0" applyFont="1" applyFill="1" applyBorder="1" applyAlignment="1">
      <alignment horizontal="left" vertical="center" wrapText="1"/>
    </xf>
    <xf numFmtId="0" fontId="10" fillId="15" borderId="5" xfId="0" applyFont="1" applyFill="1" applyBorder="1" applyAlignment="1">
      <alignment horizontal="center" vertical="center"/>
    </xf>
    <xf numFmtId="176" fontId="10" fillId="15" borderId="5" xfId="21" applyNumberFormat="1" applyFont="1" applyFill="1" applyBorder="1" applyAlignment="1"/>
    <xf numFmtId="184" fontId="14" fillId="0" borderId="6" xfId="0" applyNumberFormat="1" applyFont="1" applyBorder="1" applyAlignment="1">
      <alignment horizontal="left" vertical="top"/>
    </xf>
    <xf numFmtId="0" fontId="11" fillId="16" borderId="5" xfId="0" applyFont="1" applyFill="1" applyBorder="1" applyAlignment="1">
      <alignment horizontal="left" vertical="center"/>
    </xf>
    <xf numFmtId="14" fontId="11" fillId="16" borderId="5" xfId="0" applyNumberFormat="1" applyFont="1" applyFill="1" applyBorder="1" applyAlignment="1">
      <alignment horizontal="left" vertical="center"/>
    </xf>
    <xf numFmtId="0" fontId="39" fillId="0" borderId="27" xfId="0" applyFont="1" applyBorder="1" applyAlignment="1">
      <alignment vertical="center"/>
    </xf>
    <xf numFmtId="0" fontId="39" fillId="0" borderId="1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10" fillId="15" borderId="5" xfId="0" applyFont="1" applyFill="1" applyBorder="1"/>
    <xf numFmtId="0" fontId="35" fillId="11" borderId="17" xfId="0" applyFont="1" applyFill="1" applyBorder="1" applyAlignment="1">
      <alignment horizontal="left" vertical="center" wrapText="1"/>
    </xf>
    <xf numFmtId="0" fontId="14" fillId="0" borderId="17" xfId="0" applyFont="1" applyBorder="1" applyAlignment="1">
      <alignment horizontal="center" vertical="center"/>
    </xf>
    <xf numFmtId="184" fontId="14" fillId="0" borderId="17" xfId="0" applyNumberFormat="1" applyFont="1" applyBorder="1" applyAlignment="1">
      <alignment horizontal="center" vertical="center"/>
    </xf>
    <xf numFmtId="186" fontId="14" fillId="0" borderId="17" xfId="0" applyNumberFormat="1" applyFont="1" applyBorder="1" applyAlignment="1">
      <alignment horizontal="center" vertical="center"/>
    </xf>
    <xf numFmtId="184" fontId="14" fillId="0" borderId="17" xfId="0" applyNumberFormat="1" applyFont="1" applyBorder="1" applyAlignment="1">
      <alignment horizontal="left" vertical="center"/>
    </xf>
    <xf numFmtId="0" fontId="11" fillId="0" borderId="4" xfId="0" applyFont="1" applyBorder="1" applyAlignment="1">
      <alignment vertical="center"/>
    </xf>
    <xf numFmtId="0" fontId="14" fillId="0" borderId="23" xfId="0" applyFont="1" applyBorder="1" applyAlignment="1" applyProtection="1">
      <alignment horizontal="left" vertical="center" wrapText="1"/>
      <protection locked="0"/>
    </xf>
    <xf numFmtId="0" fontId="14" fillId="0" borderId="6" xfId="0" applyFont="1" applyBorder="1" applyAlignment="1" applyProtection="1">
      <alignment horizontal="left" vertical="center" wrapText="1"/>
      <protection locked="0"/>
    </xf>
    <xf numFmtId="0" fontId="35" fillId="0" borderId="6" xfId="0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0" fontId="14" fillId="0" borderId="5" xfId="0" applyFont="1" applyBorder="1" applyAlignment="1" applyProtection="1">
      <alignment horizontal="left" vertical="center" wrapText="1"/>
      <protection locked="0"/>
    </xf>
    <xf numFmtId="0" fontId="44" fillId="10" borderId="6" xfId="0" applyFont="1" applyFill="1" applyBorder="1" applyAlignment="1">
      <alignment horizontal="center" vertical="center" wrapText="1"/>
    </xf>
    <xf numFmtId="31" fontId="10" fillId="0" borderId="0" xfId="0" applyNumberFormat="1" applyFont="1" applyAlignment="1">
      <alignment vertical="center"/>
    </xf>
    <xf numFmtId="14" fontId="11" fillId="0" borderId="9" xfId="0" applyNumberFormat="1" applyFont="1" applyBorder="1" applyAlignment="1">
      <alignment horizontal="left" vertical="center"/>
    </xf>
    <xf numFmtId="0" fontId="11" fillId="4" borderId="8" xfId="0" applyFont="1" applyFill="1" applyBorder="1" applyAlignment="1">
      <alignment horizontal="right" vertical="center"/>
    </xf>
    <xf numFmtId="0" fontId="11" fillId="4" borderId="36" xfId="0" applyFont="1" applyFill="1" applyBorder="1" applyAlignment="1">
      <alignment horizontal="right" vertical="center"/>
    </xf>
    <xf numFmtId="0" fontId="11" fillId="0" borderId="9" xfId="0" applyFont="1" applyBorder="1" applyAlignment="1">
      <alignment horizontal="left" vertical="center"/>
    </xf>
    <xf numFmtId="184" fontId="14" fillId="17" borderId="6" xfId="0" applyNumberFormat="1" applyFont="1" applyFill="1" applyBorder="1" applyAlignment="1">
      <alignment horizontal="left" vertical="center"/>
    </xf>
    <xf numFmtId="0" fontId="11" fillId="4" borderId="31" xfId="0" applyFont="1" applyFill="1" applyBorder="1" applyAlignment="1">
      <alignment vertical="center"/>
    </xf>
    <xf numFmtId="0" fontId="32" fillId="4" borderId="27" xfId="0" applyFont="1" applyFill="1" applyBorder="1"/>
    <xf numFmtId="0" fontId="10" fillId="9" borderId="28" xfId="0" applyFont="1" applyFill="1" applyBorder="1"/>
    <xf numFmtId="0" fontId="10" fillId="0" borderId="28" xfId="0" applyFont="1" applyBorder="1"/>
    <xf numFmtId="0" fontId="32" fillId="4" borderId="28" xfId="0" applyFont="1" applyFill="1" applyBorder="1"/>
    <xf numFmtId="0" fontId="10" fillId="0" borderId="36" xfId="0" applyFont="1" applyBorder="1"/>
    <xf numFmtId="0" fontId="10" fillId="0" borderId="0" xfId="0" applyFont="1" applyAlignment="1">
      <alignment vertical="center" wrapText="1"/>
    </xf>
    <xf numFmtId="0" fontId="23" fillId="12" borderId="4" xfId="0" applyFont="1" applyFill="1" applyBorder="1" applyAlignment="1">
      <alignment horizontal="center" vertical="center"/>
    </xf>
    <xf numFmtId="0" fontId="23" fillId="5" borderId="40" xfId="0" applyFont="1" applyFill="1" applyBorder="1" applyAlignment="1">
      <alignment horizontal="center"/>
    </xf>
    <xf numFmtId="0" fontId="23" fillId="12" borderId="41" xfId="0" applyFont="1" applyFill="1" applyBorder="1" applyAlignment="1">
      <alignment horizontal="center" vertical="center"/>
    </xf>
    <xf numFmtId="0" fontId="46" fillId="0" borderId="43" xfId="0" applyFont="1" applyBorder="1" applyAlignment="1" applyProtection="1">
      <alignment vertical="center"/>
      <protection locked="0"/>
    </xf>
    <xf numFmtId="185" fontId="46" fillId="0" borderId="44" xfId="0" applyNumberFormat="1" applyFont="1" applyBorder="1" applyAlignment="1" applyProtection="1">
      <alignment vertical="center"/>
      <protection locked="0"/>
    </xf>
    <xf numFmtId="0" fontId="46" fillId="0" borderId="44" xfId="0" applyFont="1" applyBorder="1" applyAlignment="1" applyProtection="1">
      <alignment vertical="center"/>
      <protection locked="0"/>
    </xf>
    <xf numFmtId="0" fontId="45" fillId="5" borderId="42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/>
    </xf>
    <xf numFmtId="0" fontId="11" fillId="0" borderId="5" xfId="0" applyFont="1" applyBorder="1"/>
    <xf numFmtId="0" fontId="11" fillId="0" borderId="5" xfId="0" applyFont="1" applyBorder="1" applyAlignment="1">
      <alignment horizontal="left" wrapText="1"/>
    </xf>
    <xf numFmtId="0" fontId="11" fillId="0" borderId="5" xfId="0" applyFont="1" applyBorder="1" applyAlignment="1">
      <alignment wrapText="1"/>
    </xf>
    <xf numFmtId="0" fontId="47" fillId="0" borderId="0" xfId="0" applyFont="1"/>
    <xf numFmtId="0" fontId="14" fillId="0" borderId="5" xfId="0" applyFont="1" applyBorder="1" applyAlignment="1">
      <alignment wrapText="1"/>
    </xf>
    <xf numFmtId="0" fontId="17" fillId="0" borderId="5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7" fillId="0" borderId="5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1" fillId="0" borderId="5" xfId="0" applyFont="1" applyBorder="1" applyAlignment="1">
      <alignment horizontal="left"/>
    </xf>
    <xf numFmtId="0" fontId="11" fillId="0" borderId="5" xfId="0" applyFont="1" applyBorder="1" applyAlignment="1">
      <alignment horizontal="justify" vertical="center"/>
    </xf>
    <xf numFmtId="0" fontId="14" fillId="0" borderId="4" xfId="0" applyFont="1" applyBorder="1" applyAlignment="1">
      <alignment horizontal="left" wrapText="1"/>
    </xf>
    <xf numFmtId="0" fontId="48" fillId="0" borderId="2" xfId="0" applyFont="1" applyBorder="1"/>
    <xf numFmtId="14" fontId="11" fillId="0" borderId="5" xfId="0" applyNumberFormat="1" applyFont="1" applyBorder="1" applyAlignment="1">
      <alignment vertical="center"/>
    </xf>
    <xf numFmtId="0" fontId="37" fillId="0" borderId="2" xfId="0" applyFont="1" applyBorder="1"/>
    <xf numFmtId="0" fontId="37" fillId="0" borderId="7" xfId="0" applyFont="1" applyBorder="1"/>
    <xf numFmtId="0" fontId="37" fillId="0" borderId="0" xfId="0" applyFont="1"/>
    <xf numFmtId="14" fontId="37" fillId="0" borderId="0" xfId="0" applyNumberFormat="1" applyFont="1"/>
    <xf numFmtId="0" fontId="50" fillId="0" borderId="7" xfId="0" applyFont="1" applyBorder="1"/>
    <xf numFmtId="0" fontId="37" fillId="0" borderId="2" xfId="0" applyFont="1" applyBorder="1" applyAlignment="1">
      <alignment vertical="center"/>
    </xf>
    <xf numFmtId="0" fontId="46" fillId="7" borderId="0" xfId="0" applyFont="1" applyFill="1" applyProtection="1">
      <protection locked="0" hidden="1"/>
    </xf>
    <xf numFmtId="0" fontId="37" fillId="0" borderId="0" xfId="0" applyFont="1" applyAlignment="1">
      <alignment horizontal="center"/>
    </xf>
    <xf numFmtId="0" fontId="14" fillId="0" borderId="6" xfId="0" applyFont="1" applyBorder="1" applyAlignment="1">
      <alignment horizontal="left" vertical="center"/>
    </xf>
    <xf numFmtId="187" fontId="14" fillId="0" borderId="6" xfId="0" applyNumberFormat="1" applyFont="1" applyBorder="1" applyAlignment="1">
      <alignment horizontal="left" vertical="center"/>
    </xf>
    <xf numFmtId="187" fontId="14" fillId="0" borderId="17" xfId="0" applyNumberFormat="1" applyFont="1" applyBorder="1" applyAlignment="1">
      <alignment horizontal="left" vertical="center"/>
    </xf>
    <xf numFmtId="0" fontId="51" fillId="0" borderId="0" xfId="0" applyFont="1" applyAlignment="1">
      <alignment horizontal="justify" vertical="center"/>
    </xf>
    <xf numFmtId="0" fontId="11" fillId="0" borderId="5" xfId="0" applyFont="1" applyBorder="1" applyAlignment="1">
      <alignment horizontal="left" vertical="center" wrapText="1"/>
    </xf>
    <xf numFmtId="183" fontId="11" fillId="0" borderId="5" xfId="0" applyNumberFormat="1" applyFont="1" applyBorder="1" applyAlignment="1">
      <alignment horizontal="right" wrapText="1"/>
    </xf>
    <xf numFmtId="183" fontId="11" fillId="0" borderId="0" xfId="0" applyNumberFormat="1" applyFont="1" applyAlignment="1">
      <alignment horizontal="right" wrapText="1"/>
    </xf>
    <xf numFmtId="0" fontId="47" fillId="0" borderId="5" xfId="0" applyFont="1" applyBorder="1"/>
    <xf numFmtId="14" fontId="14" fillId="14" borderId="5" xfId="0" applyNumberFormat="1" applyFont="1" applyFill="1" applyBorder="1" applyAlignment="1">
      <alignment vertical="center"/>
    </xf>
    <xf numFmtId="0" fontId="14" fillId="14" borderId="5" xfId="0" applyFont="1" applyFill="1" applyBorder="1" applyAlignment="1">
      <alignment vertical="center"/>
    </xf>
    <xf numFmtId="0" fontId="35" fillId="11" borderId="17" xfId="0" applyFont="1" applyFill="1" applyBorder="1" applyAlignment="1">
      <alignment horizontal="center" vertical="center"/>
    </xf>
    <xf numFmtId="14" fontId="52" fillId="11" borderId="5" xfId="0" applyNumberFormat="1" applyFont="1" applyFill="1" applyBorder="1" applyAlignment="1">
      <alignment vertical="center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horizontal="justify" wrapText="1"/>
    </xf>
    <xf numFmtId="0" fontId="11" fillId="0" borderId="5" xfId="0" applyFont="1" applyBorder="1" applyAlignment="1">
      <alignment horizontal="justify"/>
    </xf>
    <xf numFmtId="0" fontId="17" fillId="0" borderId="5" xfId="0" applyFont="1" applyBorder="1" applyAlignment="1">
      <alignment horizontal="justify"/>
    </xf>
    <xf numFmtId="0" fontId="17" fillId="0" borderId="5" xfId="0" applyFont="1" applyBorder="1" applyAlignment="1">
      <alignment horizontal="justify" wrapText="1"/>
    </xf>
    <xf numFmtId="180" fontId="14" fillId="0" borderId="5" xfId="0" applyNumberFormat="1" applyFont="1" applyBorder="1" applyAlignment="1">
      <alignment horizontal="left" wrapText="1"/>
    </xf>
    <xf numFmtId="0" fontId="14" fillId="0" borderId="5" xfId="0" applyFont="1" applyBorder="1"/>
    <xf numFmtId="0" fontId="11" fillId="8" borderId="9" xfId="0" applyFont="1" applyFill="1" applyBorder="1" applyAlignment="1">
      <alignment horizontal="center" vertical="center"/>
    </xf>
    <xf numFmtId="186" fontId="14" fillId="0" borderId="23" xfId="0" applyNumberFormat="1" applyFont="1" applyBorder="1" applyAlignment="1">
      <alignment horizontal="center" vertical="center"/>
    </xf>
    <xf numFmtId="186" fontId="14" fillId="0" borderId="47" xfId="0" applyNumberFormat="1" applyFont="1" applyBorder="1" applyAlignment="1">
      <alignment horizontal="center" vertical="center"/>
    </xf>
    <xf numFmtId="0" fontId="34" fillId="0" borderId="45" xfId="23" applyBorder="1" applyAlignment="1" applyProtection="1">
      <alignment vertical="center"/>
      <protection locked="0"/>
    </xf>
    <xf numFmtId="0" fontId="33" fillId="13" borderId="37" xfId="0" applyFont="1" applyFill="1" applyBorder="1" applyAlignment="1">
      <alignment horizontal="center"/>
    </xf>
    <xf numFmtId="0" fontId="33" fillId="13" borderId="38" xfId="0" applyFont="1" applyFill="1" applyBorder="1" applyAlignment="1">
      <alignment horizontal="center"/>
    </xf>
    <xf numFmtId="0" fontId="33" fillId="13" borderId="39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30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0" fillId="0" borderId="31" xfId="0" applyFont="1" applyBorder="1" applyAlignment="1">
      <alignment horizontal="left"/>
    </xf>
    <xf numFmtId="0" fontId="10" fillId="9" borderId="0" xfId="0" applyFont="1" applyFill="1" applyAlignment="1">
      <alignment horizontal="left"/>
    </xf>
    <xf numFmtId="0" fontId="10" fillId="9" borderId="30" xfId="0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30" xfId="0" applyFont="1" applyFill="1" applyBorder="1" applyAlignment="1">
      <alignment horizontal="left"/>
    </xf>
    <xf numFmtId="0" fontId="10" fillId="4" borderId="16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10" fillId="9" borderId="0" xfId="0" applyFont="1" applyFill="1" applyAlignment="1">
      <alignment horizontal="center"/>
    </xf>
    <xf numFmtId="0" fontId="10" fillId="9" borderId="30" xfId="0" applyFont="1" applyFill="1" applyBorder="1" applyAlignment="1">
      <alignment horizontal="center"/>
    </xf>
    <xf numFmtId="0" fontId="19" fillId="6" borderId="21" xfId="0" applyFont="1" applyFill="1" applyBorder="1" applyAlignment="1" applyProtection="1">
      <alignment horizontal="center" vertical="center" wrapText="1"/>
      <protection hidden="1"/>
    </xf>
    <xf numFmtId="0" fontId="19" fillId="6" borderId="23" xfId="0" applyFont="1" applyFill="1" applyBorder="1" applyAlignment="1" applyProtection="1">
      <alignment horizontal="center" vertical="center" wrapText="1"/>
      <protection hidden="1"/>
    </xf>
    <xf numFmtId="0" fontId="11" fillId="0" borderId="4" xfId="0" applyFont="1" applyBorder="1" applyAlignment="1" applyProtection="1">
      <alignment horizontal="left" vertical="center" wrapText="1"/>
      <protection locked="0"/>
    </xf>
    <xf numFmtId="0" fontId="11" fillId="0" borderId="19" xfId="0" applyFont="1" applyBorder="1" applyAlignment="1" applyProtection="1">
      <alignment horizontal="left" vertical="center" wrapText="1"/>
      <protection locked="0"/>
    </xf>
    <xf numFmtId="0" fontId="11" fillId="0" borderId="15" xfId="0" applyFont="1" applyBorder="1" applyAlignment="1" applyProtection="1">
      <alignment horizontal="left" vertical="center" wrapText="1"/>
      <protection locked="0"/>
    </xf>
    <xf numFmtId="0" fontId="34" fillId="0" borderId="4" xfId="23" applyFill="1" applyBorder="1" applyAlignment="1" applyProtection="1">
      <alignment horizontal="left" vertical="center" wrapText="1"/>
      <protection locked="0"/>
    </xf>
    <xf numFmtId="0" fontId="0" fillId="0" borderId="19" xfId="0" applyBorder="1" applyAlignment="1" applyProtection="1">
      <alignment horizontal="left" vertical="center" wrapText="1"/>
      <protection locked="0"/>
    </xf>
    <xf numFmtId="0" fontId="0" fillId="0" borderId="15" xfId="0" applyBorder="1" applyAlignment="1" applyProtection="1">
      <alignment horizontal="left" vertical="center" wrapText="1"/>
      <protection locked="0"/>
    </xf>
    <xf numFmtId="0" fontId="14" fillId="0" borderId="46" xfId="0" applyFont="1" applyBorder="1" applyAlignment="1" applyProtection="1">
      <alignment horizontal="center" vertical="center"/>
      <protection locked="0"/>
    </xf>
    <xf numFmtId="0" fontId="14" fillId="0" borderId="2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1" fillId="0" borderId="26" xfId="0" applyFont="1" applyBorder="1" applyAlignment="1" applyProtection="1">
      <alignment horizontal="left" vertical="center" wrapText="1"/>
      <protection locked="0"/>
    </xf>
    <xf numFmtId="0" fontId="11" fillId="0" borderId="18" xfId="0" applyFont="1" applyBorder="1" applyAlignment="1" applyProtection="1">
      <alignment horizontal="left" vertical="center" wrapText="1"/>
      <protection locked="0"/>
    </xf>
    <xf numFmtId="0" fontId="11" fillId="0" borderId="20" xfId="0" applyFont="1" applyBorder="1" applyAlignment="1" applyProtection="1">
      <alignment horizontal="left" vertical="center" wrapText="1"/>
      <protection locked="0"/>
    </xf>
    <xf numFmtId="184" fontId="14" fillId="0" borderId="4" xfId="0" applyNumberFormat="1" applyFont="1" applyBorder="1" applyAlignment="1" applyProtection="1">
      <alignment horizontal="center" vertical="center"/>
      <protection locked="0"/>
    </xf>
    <xf numFmtId="184" fontId="14" fillId="0" borderId="19" xfId="0" applyNumberFormat="1" applyFont="1" applyBorder="1" applyAlignment="1" applyProtection="1">
      <alignment horizontal="center" vertical="center"/>
      <protection locked="0"/>
    </xf>
    <xf numFmtId="184" fontId="14" fillId="0" borderId="15" xfId="0" applyNumberFormat="1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14" fillId="0" borderId="15" xfId="0" applyFont="1" applyBorder="1" applyAlignment="1" applyProtection="1">
      <alignment horizontal="center" vertical="center"/>
      <protection locked="0"/>
    </xf>
    <xf numFmtId="14" fontId="14" fillId="0" borderId="32" xfId="0" applyNumberFormat="1" applyFont="1" applyBorder="1" applyAlignment="1" applyProtection="1">
      <alignment horizontal="center" vertical="center"/>
      <protection locked="0"/>
    </xf>
    <xf numFmtId="14" fontId="14" fillId="0" borderId="24" xfId="0" applyNumberFormat="1" applyFont="1" applyBorder="1" applyAlignment="1" applyProtection="1">
      <alignment horizontal="center" vertical="center"/>
      <protection locked="0"/>
    </xf>
    <xf numFmtId="14" fontId="14" fillId="0" borderId="25" xfId="0" applyNumberFormat="1" applyFont="1" applyBorder="1" applyAlignment="1" applyProtection="1">
      <alignment horizontal="center" vertical="center"/>
      <protection locked="0"/>
    </xf>
    <xf numFmtId="49" fontId="14" fillId="0" borderId="32" xfId="0" applyNumberFormat="1" applyFont="1" applyBorder="1" applyAlignment="1" applyProtection="1">
      <alignment horizontal="center" vertical="center" wrapText="1"/>
      <protection locked="0"/>
    </xf>
    <xf numFmtId="49" fontId="14" fillId="0" borderId="24" xfId="0" applyNumberFormat="1" applyFont="1" applyBorder="1" applyAlignment="1" applyProtection="1">
      <alignment horizontal="center" vertical="center" wrapText="1"/>
      <protection locked="0"/>
    </xf>
    <xf numFmtId="49" fontId="14" fillId="0" borderId="25" xfId="0" applyNumberFormat="1" applyFont="1" applyBorder="1" applyAlignment="1" applyProtection="1">
      <alignment horizontal="center" vertical="center" wrapText="1"/>
      <protection locked="0"/>
    </xf>
    <xf numFmtId="176" fontId="10" fillId="0" borderId="8" xfId="9" applyNumberFormat="1" applyFont="1" applyBorder="1" applyAlignment="1">
      <alignment horizontal="center" vertical="center"/>
    </xf>
    <xf numFmtId="176" fontId="10" fillId="0" borderId="2" xfId="9" applyNumberFormat="1" applyFont="1" applyBorder="1" applyAlignment="1">
      <alignment horizontal="center" vertical="center"/>
    </xf>
    <xf numFmtId="176" fontId="10" fillId="0" borderId="9" xfId="9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176" fontId="10" fillId="0" borderId="8" xfId="9" applyNumberFormat="1" applyFont="1" applyBorder="1" applyAlignment="1">
      <alignment horizontal="right" vertical="center"/>
    </xf>
    <xf numFmtId="176" fontId="10" fillId="0" borderId="2" xfId="9" applyNumberFormat="1" applyFont="1" applyBorder="1" applyAlignment="1">
      <alignment horizontal="right" vertical="center"/>
    </xf>
    <xf numFmtId="176" fontId="10" fillId="0" borderId="9" xfId="9" applyNumberFormat="1" applyFont="1" applyBorder="1" applyAlignment="1">
      <alignment horizontal="right" vertical="center"/>
    </xf>
    <xf numFmtId="0" fontId="10" fillId="0" borderId="8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/>
    <xf numFmtId="180" fontId="10" fillId="0" borderId="0" xfId="9" applyNumberFormat="1" applyFont="1" applyFill="1" applyBorder="1" applyAlignment="1"/>
    <xf numFmtId="176" fontId="39" fillId="0" borderId="8" xfId="9" applyNumberFormat="1" applyFont="1" applyBorder="1" applyAlignment="1">
      <alignment horizontal="right" vertical="center"/>
    </xf>
    <xf numFmtId="176" fontId="39" fillId="0" borderId="2" xfId="9" applyNumberFormat="1" applyFont="1" applyBorder="1" applyAlignment="1">
      <alignment horizontal="right" vertical="center"/>
    </xf>
    <xf numFmtId="176" fontId="39" fillId="0" borderId="9" xfId="9" applyNumberFormat="1" applyFont="1" applyBorder="1" applyAlignment="1">
      <alignment horizontal="right" vertical="center"/>
    </xf>
    <xf numFmtId="176" fontId="39" fillId="0" borderId="8" xfId="9" applyNumberFormat="1" applyFont="1" applyBorder="1" applyAlignment="1">
      <alignment horizontal="center" vertical="center"/>
    </xf>
    <xf numFmtId="176" fontId="39" fillId="0" borderId="2" xfId="9" applyNumberFormat="1" applyFont="1" applyBorder="1" applyAlignment="1">
      <alignment horizontal="center" vertical="center"/>
    </xf>
    <xf numFmtId="176" fontId="39" fillId="0" borderId="9" xfId="9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182" fontId="10" fillId="0" borderId="0" xfId="2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0" fillId="0" borderId="0" xfId="0" applyFont="1" applyAlignment="1">
      <alignment horizontal="right" vertical="center"/>
    </xf>
    <xf numFmtId="0" fontId="37" fillId="0" borderId="0" xfId="0" applyFont="1" applyAlignment="1">
      <alignment horizontal="left" vertical="center"/>
    </xf>
    <xf numFmtId="31" fontId="37" fillId="0" borderId="0" xfId="0" applyNumberFormat="1" applyFont="1" applyAlignment="1">
      <alignment horizontal="center" vertical="center"/>
    </xf>
    <xf numFmtId="180" fontId="10" fillId="0" borderId="0" xfId="0" applyNumberFormat="1" applyFont="1"/>
    <xf numFmtId="0" fontId="10" fillId="15" borderId="10" xfId="0" applyFont="1" applyFill="1" applyBorder="1" applyAlignment="1">
      <alignment horizontal="right"/>
    </xf>
    <xf numFmtId="0" fontId="10" fillId="15" borderId="0" xfId="0" applyFont="1" applyFill="1" applyAlignment="1">
      <alignment horizontal="right"/>
    </xf>
    <xf numFmtId="0" fontId="10" fillId="15" borderId="12" xfId="0" applyFont="1" applyFill="1" applyBorder="1" applyAlignment="1">
      <alignment horizontal="right"/>
    </xf>
    <xf numFmtId="0" fontId="10" fillId="15" borderId="13" xfId="0" applyFont="1" applyFill="1" applyBorder="1" applyAlignment="1">
      <alignment horizontal="right"/>
    </xf>
    <xf numFmtId="0" fontId="27" fillId="7" borderId="0" xfId="0" applyFont="1" applyFill="1" applyAlignment="1" applyProtection="1">
      <alignment horizontal="left"/>
      <protection hidden="1"/>
    </xf>
    <xf numFmtId="0" fontId="27" fillId="7" borderId="11" xfId="0" applyFont="1" applyFill="1" applyBorder="1" applyAlignment="1" applyProtection="1">
      <alignment horizontal="left"/>
      <protection hidden="1"/>
    </xf>
    <xf numFmtId="0" fontId="27" fillId="7" borderId="0" xfId="0" applyFont="1" applyFill="1" applyAlignment="1" applyProtection="1">
      <alignment horizontal="left"/>
      <protection locked="0" hidden="1"/>
    </xf>
    <xf numFmtId="0" fontId="27" fillId="7" borderId="11" xfId="0" applyFont="1" applyFill="1" applyBorder="1" applyAlignment="1" applyProtection="1">
      <alignment horizontal="left"/>
      <protection locked="0" hidden="1"/>
    </xf>
    <xf numFmtId="0" fontId="27" fillId="7" borderId="13" xfId="0" applyFont="1" applyFill="1" applyBorder="1" applyAlignment="1" applyProtection="1">
      <alignment horizontal="left"/>
      <protection locked="0" hidden="1"/>
    </xf>
    <xf numFmtId="0" fontId="27" fillId="7" borderId="14" xfId="0" applyFont="1" applyFill="1" applyBorder="1" applyAlignment="1" applyProtection="1">
      <alignment horizontal="left"/>
      <protection locked="0" hidden="1"/>
    </xf>
    <xf numFmtId="0" fontId="42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31" fontId="10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10" fillId="15" borderId="33" xfId="0" applyFont="1" applyFill="1" applyBorder="1" applyAlignment="1">
      <alignment horizontal="center"/>
    </xf>
    <xf numFmtId="0" fontId="10" fillId="15" borderId="34" xfId="0" applyFont="1" applyFill="1" applyBorder="1" applyAlignment="1">
      <alignment horizontal="center"/>
    </xf>
    <xf numFmtId="0" fontId="10" fillId="15" borderId="35" xfId="0" applyFont="1" applyFill="1" applyBorder="1" applyAlignment="1">
      <alignment horizontal="center"/>
    </xf>
    <xf numFmtId="0" fontId="37" fillId="0" borderId="5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7" fillId="0" borderId="0" xfId="0" applyFont="1" applyAlignment="1">
      <alignment horizontal="right" vertical="center"/>
    </xf>
    <xf numFmtId="176" fontId="10" fillId="0" borderId="8" xfId="9" applyNumberFormat="1" applyFont="1" applyBorder="1" applyAlignment="1">
      <alignment horizontal="left" vertical="center" wrapText="1"/>
    </xf>
    <xf numFmtId="176" fontId="10" fillId="0" borderId="2" xfId="9" applyNumberFormat="1" applyFont="1" applyBorder="1" applyAlignment="1">
      <alignment horizontal="left" vertical="center" wrapText="1"/>
    </xf>
    <xf numFmtId="176" fontId="10" fillId="0" borderId="9" xfId="9" applyNumberFormat="1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31" fontId="37" fillId="0" borderId="0" xfId="0" applyNumberFormat="1" applyFont="1" applyAlignment="1">
      <alignment horizontal="left" vertical="center"/>
    </xf>
    <xf numFmtId="0" fontId="55" fillId="0" borderId="5" xfId="0" applyFont="1" applyBorder="1" applyAlignment="1">
      <alignment horizontal="center" vertical="center"/>
    </xf>
    <xf numFmtId="0" fontId="37" fillId="0" borderId="0" xfId="0" applyFont="1" applyAlignment="1">
      <alignment horizontal="center"/>
    </xf>
    <xf numFmtId="176" fontId="10" fillId="0" borderId="8" xfId="9" applyNumberFormat="1" applyFont="1" applyBorder="1" applyAlignment="1">
      <alignment vertical="center"/>
    </xf>
    <xf numFmtId="176" fontId="10" fillId="0" borderId="2" xfId="9" applyNumberFormat="1" applyFont="1" applyBorder="1" applyAlignment="1">
      <alignment vertical="center"/>
    </xf>
    <xf numFmtId="176" fontId="10" fillId="0" borderId="9" xfId="9" applyNumberFormat="1" applyFont="1" applyBorder="1" applyAlignment="1">
      <alignment vertical="center"/>
    </xf>
    <xf numFmtId="0" fontId="49" fillId="16" borderId="4" xfId="0" applyFont="1" applyFill="1" applyBorder="1" applyAlignment="1">
      <alignment horizontal="center" vertical="center"/>
    </xf>
    <xf numFmtId="0" fontId="11" fillId="17" borderId="4" xfId="0" applyFont="1" applyFill="1" applyBorder="1" applyAlignment="1">
      <alignment horizontal="center" vertical="center"/>
    </xf>
  </cellXfs>
  <cellStyles count="24">
    <cellStyle name="Grey" xfId="1" xr:uid="{00000000-0005-0000-0000-000000000000}"/>
    <cellStyle name="Header1" xfId="2" xr:uid="{00000000-0005-0000-0000-000001000000}"/>
    <cellStyle name="Header2" xfId="3" xr:uid="{00000000-0005-0000-0000-000002000000}"/>
    <cellStyle name="Input [yellow]" xfId="4" xr:uid="{00000000-0005-0000-0000-000003000000}"/>
    <cellStyle name="Normal - Style1" xfId="5" xr:uid="{00000000-0005-0000-0000-000004000000}"/>
    <cellStyle name="Percent [2]" xfId="6" xr:uid="{00000000-0005-0000-0000-000005000000}"/>
    <cellStyle name="パーセント 2" xfId="7" xr:uid="{00000000-0005-0000-0000-000006000000}"/>
    <cellStyle name="一般" xfId="0" builtinId="0"/>
    <cellStyle name="貨幣[0]_laroux" xfId="8" xr:uid="{00000000-0005-0000-0000-000008000000}"/>
    <cellStyle name="桁区切り [0.00] 2" xfId="19" xr:uid="{00000000-0005-0000-0000-00000A000000}"/>
    <cellStyle name="桁区切り 2" xfId="9" xr:uid="{00000000-0005-0000-0000-00000B000000}"/>
    <cellStyle name="桁区切り 3" xfId="10" xr:uid="{00000000-0005-0000-0000-00000C000000}"/>
    <cellStyle name="常规_JULYSALE" xfId="11" xr:uid="{00000000-0005-0000-0000-00000D000000}"/>
    <cellStyle name="千分位[0]" xfId="21" builtinId="6"/>
    <cellStyle name="超連結" xfId="23" builtinId="8"/>
    <cellStyle name="標準 2" xfId="12" xr:uid="{00000000-0005-0000-0000-00000F000000}"/>
    <cellStyle name="標準 2 3" xfId="18" xr:uid="{00000000-0005-0000-0000-000010000000}"/>
    <cellStyle name="標準 2 3 2" xfId="22" xr:uid="{00000000-0005-0000-0000-000011000000}"/>
    <cellStyle name="標準 3" xfId="13" xr:uid="{00000000-0005-0000-0000-000012000000}"/>
    <cellStyle name="標準 3 2" xfId="17" xr:uid="{00000000-0005-0000-0000-000013000000}"/>
    <cellStyle name="標準 4" xfId="14" xr:uid="{00000000-0005-0000-0000-000014000000}"/>
    <cellStyle name="標準_20130527 NEC UPS　見積" xfId="20" xr:uid="{00000000-0005-0000-0000-000015000000}"/>
    <cellStyle name="货币[0]_JULYSALE" xfId="15" xr:uid="{00000000-0005-0000-0000-000016000000}"/>
    <cellStyle name="货币_JULYSALE" xfId="16" xr:uid="{00000000-0005-0000-0000-000017000000}"/>
  </cellStyles>
  <dxfs count="0"/>
  <tableStyles count="0" defaultTableStyle="TableStyleMedium9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hyperlink" Target="http://www.deltaww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deltaww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deltaww.com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jpeg"/><Relationship Id="rId1" Type="http://schemas.openxmlformats.org/officeDocument/2006/relationships/hyperlink" Target="http://www.deltaww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</xdr:row>
          <xdr:rowOff>9525</xdr:rowOff>
        </xdr:from>
        <xdr:to>
          <xdr:col>2</xdr:col>
          <xdr:colOff>1209675</xdr:colOff>
          <xdr:row>2</xdr:row>
          <xdr:rowOff>9525</xdr:rowOff>
        </xdr:to>
        <xdr:sp macro="" textlink="">
          <xdr:nvSpPr>
            <xdr:cNvPr id="486408" name="Check Box 8" hidden="1">
              <a:extLst>
                <a:ext uri="{63B3BB69-23CF-44E3-9099-C40C66FF867C}">
                  <a14:compatExt spid="_x0000_s486408"/>
                </a:ext>
                <a:ext uri="{FF2B5EF4-FFF2-40B4-BE49-F238E27FC236}">
                  <a16:creationId xmlns:a16="http://schemas.microsoft.com/office/drawing/2014/main" id="{00000000-0008-0000-0300-0000086C0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200025</xdr:colOff>
      <xdr:row>0</xdr:row>
      <xdr:rowOff>0</xdr:rowOff>
    </xdr:from>
    <xdr:to>
      <xdr:col>30</xdr:col>
      <xdr:colOff>200025</xdr:colOff>
      <xdr:row>0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90392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209550</xdr:colOff>
      <xdr:row>0</xdr:row>
      <xdr:rowOff>0</xdr:rowOff>
    </xdr:from>
    <xdr:to>
      <xdr:col>28</xdr:col>
      <xdr:colOff>209550</xdr:colOff>
      <xdr:row>0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8496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76200</xdr:colOff>
      <xdr:row>0</xdr:row>
      <xdr:rowOff>104775</xdr:rowOff>
    </xdr:from>
    <xdr:ext cx="1236133" cy="420158"/>
    <xdr:pic>
      <xdr:nvPicPr>
        <xdr:cNvPr id="4" name="Menu_Img1" descr="index_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04775"/>
          <a:ext cx="1236133" cy="420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27</xdr:col>
      <xdr:colOff>112370</xdr:colOff>
      <xdr:row>4</xdr:row>
      <xdr:rowOff>211386</xdr:rowOff>
    </xdr:from>
    <xdr:to>
      <xdr:col>31</xdr:col>
      <xdr:colOff>356506</xdr:colOff>
      <xdr:row>9</xdr:row>
      <xdr:rowOff>42023</xdr:rowOff>
    </xdr:to>
    <xdr:pic>
      <xdr:nvPicPr>
        <xdr:cNvPr id="5" name="Picture 1" descr="デルタ電子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6370" y="1735386"/>
          <a:ext cx="1863386" cy="1604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</xdr:col>
      <xdr:colOff>83345</xdr:colOff>
      <xdr:row>18</xdr:row>
      <xdr:rowOff>59531</xdr:rowOff>
    </xdr:from>
    <xdr:to>
      <xdr:col>40</xdr:col>
      <xdr:colOff>190501</xdr:colOff>
      <xdr:row>19</xdr:row>
      <xdr:rowOff>178593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13954126" y="5726906"/>
          <a:ext cx="2726531" cy="500062"/>
        </a:xfrm>
        <a:prstGeom prst="wedgeRectCallout">
          <a:avLst>
            <a:gd name="adj1" fmla="val -60135"/>
            <a:gd name="adj2" fmla="val -167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デルタ電子側が</a:t>
          </a:r>
          <a:r>
            <a:rPr kumimoji="1" lang="ja-JP" altLang="en-US" sz="1400" b="1">
              <a:solidFill>
                <a:srgbClr val="FF0000"/>
              </a:solidFill>
            </a:rPr>
            <a:t>記入する</a:t>
          </a:r>
          <a:endParaRPr kumimoji="1" lang="en-US" altLang="ja-JP" sz="1400" b="1">
            <a:solidFill>
              <a:srgbClr val="FF0000"/>
            </a:solidFill>
          </a:endParaRPr>
        </a:p>
        <a:p>
          <a:pPr algn="ctr"/>
          <a:r>
            <a:rPr kumimoji="1" lang="ja-JP" altLang="en-US" sz="1400"/>
            <a:t>連絡用備考欄</a:t>
          </a:r>
          <a:endParaRPr kumimoji="1" lang="en-US" altLang="ja-JP" sz="1400"/>
        </a:p>
      </xdr:txBody>
    </xdr:sp>
    <xdr:clientData/>
  </xdr:twoCellAnchor>
  <xdr:twoCellAnchor>
    <xdr:from>
      <xdr:col>33</xdr:col>
      <xdr:colOff>283370</xdr:colOff>
      <xdr:row>1</xdr:row>
      <xdr:rowOff>50006</xdr:rowOff>
    </xdr:from>
    <xdr:to>
      <xdr:col>40</xdr:col>
      <xdr:colOff>104776</xdr:colOff>
      <xdr:row>2</xdr:row>
      <xdr:rowOff>169068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 bwMode="auto">
        <a:xfrm>
          <a:off x="12789695" y="431006"/>
          <a:ext cx="2488406" cy="500062"/>
        </a:xfrm>
        <a:prstGeom prst="wedgeRectCallout">
          <a:avLst>
            <a:gd name="adj1" fmla="val -59752"/>
            <a:gd name="adj2" fmla="val -33941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デルタ電子側が</a:t>
          </a:r>
          <a:r>
            <a:rPr kumimoji="1" lang="ja-JP" altLang="en-US" sz="1400" b="1">
              <a:solidFill>
                <a:srgbClr val="FF0000"/>
              </a:solidFill>
            </a:rPr>
            <a:t>記入する</a:t>
          </a:r>
          <a:endParaRPr kumimoji="1" lang="en-US" altLang="ja-JP" sz="1400" b="1">
            <a:solidFill>
              <a:srgbClr val="FF0000"/>
            </a:solidFill>
          </a:endParaRPr>
        </a:p>
        <a:p>
          <a:pPr algn="ctr"/>
          <a:r>
            <a:rPr kumimoji="1" lang="ja-JP" altLang="en-US" sz="1400" b="1">
              <a:solidFill>
                <a:srgbClr val="0070C0"/>
              </a:solidFill>
            </a:rPr>
            <a:t>見積書発行日付</a:t>
          </a:r>
          <a:endParaRPr kumimoji="1" lang="en-US" altLang="ja-JP" sz="1400" b="1">
            <a:solidFill>
              <a:srgbClr val="0070C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200025</xdr:colOff>
      <xdr:row>0</xdr:row>
      <xdr:rowOff>0</xdr:rowOff>
    </xdr:from>
    <xdr:to>
      <xdr:col>33</xdr:col>
      <xdr:colOff>200025</xdr:colOff>
      <xdr:row>0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90392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209550</xdr:colOff>
      <xdr:row>0</xdr:row>
      <xdr:rowOff>0</xdr:rowOff>
    </xdr:from>
    <xdr:to>
      <xdr:col>31</xdr:col>
      <xdr:colOff>209550</xdr:colOff>
      <xdr:row>0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ShapeType="1"/>
        </xdr:cNvSpPr>
      </xdr:nvSpPr>
      <xdr:spPr bwMode="auto">
        <a:xfrm>
          <a:off x="8496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63500</xdr:colOff>
      <xdr:row>0</xdr:row>
      <xdr:rowOff>114300</xdr:rowOff>
    </xdr:from>
    <xdr:ext cx="1236133" cy="420158"/>
    <xdr:pic>
      <xdr:nvPicPr>
        <xdr:cNvPr id="8" name="Menu_Img1" descr="index_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114300"/>
          <a:ext cx="1236133" cy="420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37</xdr:col>
      <xdr:colOff>71437</xdr:colOff>
      <xdr:row>15</xdr:row>
      <xdr:rowOff>0</xdr:rowOff>
    </xdr:from>
    <xdr:to>
      <xdr:col>43</xdr:col>
      <xdr:colOff>178593</xdr:colOff>
      <xdr:row>16</xdr:row>
      <xdr:rowOff>119062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 bwMode="auto">
        <a:xfrm>
          <a:off x="13716000" y="6072188"/>
          <a:ext cx="2726531" cy="500062"/>
        </a:xfrm>
        <a:prstGeom prst="wedgeRectCallout">
          <a:avLst>
            <a:gd name="adj1" fmla="val -60135"/>
            <a:gd name="adj2" fmla="val -167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工事業者様が</a:t>
          </a:r>
          <a:r>
            <a:rPr kumimoji="1" lang="ja-JP" altLang="en-US" sz="1400" u="sng"/>
            <a:t>見積依頼</a:t>
          </a:r>
          <a:r>
            <a:rPr kumimoji="1" lang="ja-JP" altLang="en-US" sz="1400"/>
            <a:t>で</a:t>
          </a:r>
          <a:endParaRPr kumimoji="1" lang="en-US" altLang="ja-JP" sz="1400"/>
        </a:p>
        <a:p>
          <a:pPr algn="ctr"/>
          <a:r>
            <a:rPr kumimoji="1" lang="ja-JP" altLang="en-US" sz="1400"/>
            <a:t>記入した</a:t>
          </a:r>
          <a:r>
            <a:rPr kumimoji="1" lang="ja-JP" altLang="en-US" sz="1400" u="sng"/>
            <a:t>備考欄</a:t>
          </a:r>
          <a:r>
            <a:rPr kumimoji="1" lang="ja-JP" altLang="en-US" sz="1400" u="none"/>
            <a:t>を自動反映する</a:t>
          </a:r>
          <a:endParaRPr kumimoji="1" lang="en-US" altLang="ja-JP" sz="1400" u="none"/>
        </a:p>
      </xdr:txBody>
    </xdr:sp>
    <xdr:clientData/>
  </xdr:twoCellAnchor>
  <xdr:twoCellAnchor>
    <xdr:from>
      <xdr:col>37</xdr:col>
      <xdr:colOff>19050</xdr:colOff>
      <xdr:row>35</xdr:row>
      <xdr:rowOff>38100</xdr:rowOff>
    </xdr:from>
    <xdr:to>
      <xdr:col>47</xdr:col>
      <xdr:colOff>19050</xdr:colOff>
      <xdr:row>38</xdr:row>
      <xdr:rowOff>123825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 bwMode="auto">
        <a:xfrm>
          <a:off x="12401550" y="13315950"/>
          <a:ext cx="4857750" cy="828675"/>
        </a:xfrm>
        <a:prstGeom prst="wedgeRectCallout">
          <a:avLst>
            <a:gd name="adj1" fmla="val -55442"/>
            <a:gd name="adj2" fmla="val -1751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marL="0" indent="0" algn="l"/>
          <a:r>
            <a:rPr kumimoji="1" lang="ja-JP" altLang="en-US" sz="1400">
              <a:latin typeface="+mn-lt"/>
              <a:ea typeface="+mn-ea"/>
              <a:cs typeface="+mn-cs"/>
            </a:rPr>
            <a:t>・</a:t>
          </a:r>
          <a:r>
            <a:rPr kumimoji="1" lang="ja-JP" altLang="en-US" sz="1400" u="sng">
              <a:latin typeface="+mn-lt"/>
              <a:ea typeface="+mn-ea"/>
              <a:cs typeface="+mn-cs"/>
            </a:rPr>
            <a:t>請求書送付先</a:t>
          </a:r>
          <a:r>
            <a:rPr kumimoji="1" lang="ja-JP" altLang="en-US" sz="1400">
              <a:latin typeface="+mn-lt"/>
              <a:ea typeface="+mn-ea"/>
              <a:cs typeface="+mn-cs"/>
            </a:rPr>
            <a:t>は見積依頼者様情報を自動反映しておりますが、</a:t>
          </a:r>
          <a:endParaRPr kumimoji="1" lang="en-US" altLang="ja-JP" sz="1400"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400">
              <a:latin typeface="+mn-lt"/>
              <a:ea typeface="+mn-ea"/>
              <a:cs typeface="+mn-cs"/>
            </a:rPr>
            <a:t>　異なる場合は直接ご記入ください（</a:t>
          </a:r>
          <a:r>
            <a:rPr kumimoji="1" lang="en-US" altLang="ja-JP" sz="1400" b="1">
              <a:solidFill>
                <a:srgbClr val="FF0000"/>
              </a:solidFill>
              <a:latin typeface="+mn-lt"/>
              <a:ea typeface="+mn-ea"/>
              <a:cs typeface="+mn-cs"/>
            </a:rPr>
            <a:t>40</a:t>
          </a:r>
          <a:r>
            <a:rPr kumimoji="1" lang="ja-JP" altLang="en-US" sz="1400" b="1">
              <a:solidFill>
                <a:srgbClr val="FF0000"/>
              </a:solidFill>
              <a:latin typeface="+mn-lt"/>
              <a:ea typeface="+mn-ea"/>
              <a:cs typeface="+mn-cs"/>
            </a:rPr>
            <a:t>行目～</a:t>
          </a:r>
          <a:r>
            <a:rPr kumimoji="1" lang="ja-JP" altLang="en-US" sz="1400">
              <a:latin typeface="+mn-lt"/>
              <a:ea typeface="+mn-ea"/>
              <a:cs typeface="+mn-cs"/>
            </a:rPr>
            <a:t>）。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200025</xdr:colOff>
      <xdr:row>0</xdr:row>
      <xdr:rowOff>0</xdr:rowOff>
    </xdr:from>
    <xdr:to>
      <xdr:col>27</xdr:col>
      <xdr:colOff>200025</xdr:colOff>
      <xdr:row>0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ShapeType="1"/>
        </xdr:cNvSpPr>
      </xdr:nvSpPr>
      <xdr:spPr bwMode="auto">
        <a:xfrm>
          <a:off x="93154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209550</xdr:colOff>
      <xdr:row>0</xdr:row>
      <xdr:rowOff>0</xdr:rowOff>
    </xdr:from>
    <xdr:to>
      <xdr:col>25</xdr:col>
      <xdr:colOff>209550</xdr:colOff>
      <xdr:row>0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ShapeType="1"/>
        </xdr:cNvSpPr>
      </xdr:nvSpPr>
      <xdr:spPr bwMode="auto">
        <a:xfrm>
          <a:off x="87725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76200</xdr:colOff>
      <xdr:row>0</xdr:row>
      <xdr:rowOff>104775</xdr:rowOff>
    </xdr:from>
    <xdr:ext cx="1236133" cy="420158"/>
    <xdr:pic>
      <xdr:nvPicPr>
        <xdr:cNvPr id="4" name="Menu_Img1" descr="index_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04775"/>
          <a:ext cx="1236133" cy="420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31</xdr:col>
      <xdr:colOff>95250</xdr:colOff>
      <xdr:row>19</xdr:row>
      <xdr:rowOff>23812</xdr:rowOff>
    </xdr:from>
    <xdr:to>
      <xdr:col>37</xdr:col>
      <xdr:colOff>202406</xdr:colOff>
      <xdr:row>20</xdr:row>
      <xdr:rowOff>142874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 bwMode="auto">
        <a:xfrm>
          <a:off x="13739813" y="5691187"/>
          <a:ext cx="2726531" cy="500062"/>
        </a:xfrm>
        <a:prstGeom prst="wedgeRectCallout">
          <a:avLst>
            <a:gd name="adj1" fmla="val -60135"/>
            <a:gd name="adj2" fmla="val -167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デルタ電子側が記入した</a:t>
          </a:r>
          <a:endParaRPr kumimoji="1" lang="en-US" altLang="ja-JP" sz="1400"/>
        </a:p>
        <a:p>
          <a:pPr algn="ctr"/>
          <a:r>
            <a:rPr kumimoji="1" lang="ja-JP" altLang="en-US" sz="1400"/>
            <a:t>連絡用備考欄</a:t>
          </a:r>
          <a:endParaRPr kumimoji="1" lang="en-US" altLang="ja-JP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200025</xdr:colOff>
      <xdr:row>0</xdr:row>
      <xdr:rowOff>0</xdr:rowOff>
    </xdr:from>
    <xdr:to>
      <xdr:col>28</xdr:col>
      <xdr:colOff>200025</xdr:colOff>
      <xdr:row>0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 bwMode="auto">
        <a:xfrm>
          <a:off x="93154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209550</xdr:colOff>
      <xdr:row>0</xdr:row>
      <xdr:rowOff>0</xdr:rowOff>
    </xdr:from>
    <xdr:to>
      <xdr:col>26</xdr:col>
      <xdr:colOff>209550</xdr:colOff>
      <xdr:row>0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ShapeType="1"/>
        </xdr:cNvSpPr>
      </xdr:nvSpPr>
      <xdr:spPr bwMode="auto">
        <a:xfrm>
          <a:off x="87725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76200</xdr:colOff>
      <xdr:row>0</xdr:row>
      <xdr:rowOff>104775</xdr:rowOff>
    </xdr:from>
    <xdr:ext cx="1236133" cy="420158"/>
    <xdr:pic>
      <xdr:nvPicPr>
        <xdr:cNvPr id="4" name="Menu_Img1" descr="index_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04775"/>
          <a:ext cx="1236133" cy="420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25</xdr:col>
      <xdr:colOff>266815</xdr:colOff>
      <xdr:row>3</xdr:row>
      <xdr:rowOff>346545</xdr:rowOff>
    </xdr:from>
    <xdr:to>
      <xdr:col>29</xdr:col>
      <xdr:colOff>325979</xdr:colOff>
      <xdr:row>7</xdr:row>
      <xdr:rowOff>208447</xdr:rowOff>
    </xdr:to>
    <xdr:pic>
      <xdr:nvPicPr>
        <xdr:cNvPr id="7" name="Picture 1" descr="デルタ電子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6003" y="1489545"/>
          <a:ext cx="1535539" cy="1385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32</xdr:col>
      <xdr:colOff>54769</xdr:colOff>
      <xdr:row>14</xdr:row>
      <xdr:rowOff>21431</xdr:rowOff>
    </xdr:from>
    <xdr:to>
      <xdr:col>38</xdr:col>
      <xdr:colOff>161925</xdr:colOff>
      <xdr:row>15</xdr:row>
      <xdr:rowOff>140493</xdr:rowOff>
    </xdr:to>
    <xdr:sp macro="" textlink="">
      <xdr:nvSpPr>
        <xdr:cNvPr id="8" name="吹き出し: 四角形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 bwMode="auto">
        <a:xfrm>
          <a:off x="12522994" y="5545931"/>
          <a:ext cx="2488406" cy="500062"/>
        </a:xfrm>
        <a:prstGeom prst="wedgeRectCallout">
          <a:avLst>
            <a:gd name="adj1" fmla="val -60135"/>
            <a:gd name="adj2" fmla="val -167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デルタ電子側が記入した</a:t>
          </a:r>
          <a:endParaRPr kumimoji="1" lang="en-US" altLang="ja-JP" sz="1400"/>
        </a:p>
        <a:p>
          <a:pPr algn="ctr"/>
          <a:r>
            <a:rPr kumimoji="1" lang="ja-JP" altLang="en-US" sz="1400" b="1">
              <a:solidFill>
                <a:srgbClr val="0070C0"/>
              </a:solidFill>
            </a:rPr>
            <a:t>連絡用備考欄</a:t>
          </a:r>
          <a:endParaRPr kumimoji="1" lang="en-US" altLang="ja-JP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32</xdr:col>
      <xdr:colOff>26194</xdr:colOff>
      <xdr:row>0</xdr:row>
      <xdr:rowOff>107156</xdr:rowOff>
    </xdr:from>
    <xdr:to>
      <xdr:col>38</xdr:col>
      <xdr:colOff>133350</xdr:colOff>
      <xdr:row>1</xdr:row>
      <xdr:rowOff>226218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 bwMode="auto">
        <a:xfrm>
          <a:off x="12494419" y="107156"/>
          <a:ext cx="2488406" cy="500062"/>
        </a:xfrm>
        <a:prstGeom prst="wedgeRectCallout">
          <a:avLst>
            <a:gd name="adj1" fmla="val -59752"/>
            <a:gd name="adj2" fmla="val -2632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デルタ電子側が記入した</a:t>
          </a:r>
          <a:endParaRPr kumimoji="1" lang="en-US" altLang="ja-JP" sz="1400"/>
        </a:p>
        <a:p>
          <a:pPr algn="ctr"/>
          <a:r>
            <a:rPr kumimoji="1" lang="ja-JP" altLang="en-US" sz="1400" b="1">
              <a:solidFill>
                <a:srgbClr val="0070C0"/>
              </a:solidFill>
            </a:rPr>
            <a:t>請求書番号</a:t>
          </a:r>
          <a:endParaRPr kumimoji="1" lang="en-US" altLang="ja-JP" sz="1400" b="1">
            <a:solidFill>
              <a:srgbClr val="0070C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obu-sb-team@tobukensetsu.co.jp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hyperlink" Target="mailto:tobu-sb-team@tobukensetsu.co.jp" TargetMode="External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showGridLines="0" showRowColHeaders="0" showZeros="0" showOutlineSymbols="0" topLeftCell="B48945" zoomScaleNormal="95" zoomScaleSheetLayoutView="68" workbookViewId="0"/>
  </sheetViews>
  <sheetFormatPr defaultRowHeight="13.5"/>
  <sheetData/>
  <phoneticPr fontId="2"/>
  <pageMargins left="0.78700000000000003" right="0.78700000000000003" top="0.98399999999999999" bottom="0.98399999999999999" header="0.51200000000000001" footer="0.5120000000000000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H73"/>
  <sheetViews>
    <sheetView topLeftCell="D1" zoomScale="130" zoomScaleNormal="130" workbookViewId="0">
      <pane ySplit="1" topLeftCell="A42" activePane="bottomLeft" state="frozen"/>
      <selection pane="bottomLeft" sqref="A1:H68"/>
    </sheetView>
  </sheetViews>
  <sheetFormatPr defaultColWidth="19.875" defaultRowHeight="14.25"/>
  <cols>
    <col min="1" max="1" width="25.5" style="4" customWidth="1"/>
    <col min="2" max="2" width="72.125" style="4" hidden="1" customWidth="1"/>
    <col min="3" max="3" width="72.125" style="4" customWidth="1"/>
    <col min="4" max="4" width="45.125" style="4" customWidth="1"/>
    <col min="5" max="5" width="50.5" style="4" customWidth="1"/>
    <col min="6" max="6" width="11.875" style="4" customWidth="1"/>
    <col min="7" max="7" width="10.5" style="4" customWidth="1"/>
    <col min="8" max="16384" width="19.875" style="4"/>
  </cols>
  <sheetData>
    <row r="1" spans="1:8">
      <c r="A1" s="2" t="s">
        <v>219</v>
      </c>
      <c r="B1" s="2" t="s">
        <v>62</v>
      </c>
      <c r="C1" s="2" t="s">
        <v>62</v>
      </c>
      <c r="D1" s="3" t="s">
        <v>63</v>
      </c>
      <c r="E1" s="3" t="s">
        <v>169</v>
      </c>
      <c r="F1" s="3" t="s">
        <v>390</v>
      </c>
      <c r="G1" s="3" t="s">
        <v>183</v>
      </c>
      <c r="H1" s="3" t="s">
        <v>389</v>
      </c>
    </row>
    <row r="2" spans="1:8">
      <c r="A2" s="126" t="s">
        <v>52</v>
      </c>
      <c r="B2" s="127" t="s">
        <v>58</v>
      </c>
      <c r="C2" s="127" t="s">
        <v>58</v>
      </c>
      <c r="D2" s="135" t="s">
        <v>53</v>
      </c>
      <c r="E2" s="127" t="s">
        <v>159</v>
      </c>
      <c r="F2" s="153">
        <v>2400000</v>
      </c>
      <c r="G2" s="126"/>
      <c r="H2" s="126"/>
    </row>
    <row r="3" spans="1:8">
      <c r="A3" s="126" t="s">
        <v>52</v>
      </c>
      <c r="B3" s="127" t="s">
        <v>59</v>
      </c>
      <c r="C3" s="127" t="s">
        <v>59</v>
      </c>
      <c r="D3" s="135" t="s">
        <v>54</v>
      </c>
      <c r="E3" s="127" t="s">
        <v>160</v>
      </c>
      <c r="F3" s="153">
        <v>2730000</v>
      </c>
      <c r="G3" s="126"/>
      <c r="H3" s="126"/>
    </row>
    <row r="4" spans="1:8" ht="15.6" customHeight="1">
      <c r="A4" s="126" t="s">
        <v>52</v>
      </c>
      <c r="B4" s="127" t="s">
        <v>60</v>
      </c>
      <c r="C4" s="127" t="s">
        <v>60</v>
      </c>
      <c r="D4" s="135" t="s">
        <v>55</v>
      </c>
      <c r="E4" s="127" t="s">
        <v>161</v>
      </c>
      <c r="F4" s="153">
        <v>2730000</v>
      </c>
      <c r="G4" s="126"/>
      <c r="H4" s="126"/>
    </row>
    <row r="5" spans="1:8" s="129" customFormat="1" ht="15.6" customHeight="1">
      <c r="A5" s="130" t="s">
        <v>222</v>
      </c>
      <c r="B5" s="135" t="s">
        <v>251</v>
      </c>
      <c r="C5" s="135" t="s">
        <v>251</v>
      </c>
      <c r="D5" s="132" t="s">
        <v>1</v>
      </c>
      <c r="E5" s="127" t="s">
        <v>141</v>
      </c>
      <c r="F5" s="153">
        <v>217000</v>
      </c>
      <c r="G5" s="126">
        <v>60</v>
      </c>
      <c r="H5" s="155"/>
    </row>
    <row r="6" spans="1:8">
      <c r="A6" s="130" t="s">
        <v>222</v>
      </c>
      <c r="B6" s="135" t="s">
        <v>252</v>
      </c>
      <c r="C6" s="135" t="s">
        <v>252</v>
      </c>
      <c r="D6" s="132" t="s">
        <v>3</v>
      </c>
      <c r="E6" s="127" t="s">
        <v>142</v>
      </c>
      <c r="F6" s="153">
        <v>263000</v>
      </c>
      <c r="G6" s="126">
        <v>60</v>
      </c>
      <c r="H6" s="126"/>
    </row>
    <row r="7" spans="1:8">
      <c r="A7" s="130" t="s">
        <v>222</v>
      </c>
      <c r="B7" s="135" t="s">
        <v>253</v>
      </c>
      <c r="C7" s="135" t="s">
        <v>253</v>
      </c>
      <c r="D7" s="132" t="s">
        <v>8</v>
      </c>
      <c r="E7" s="127" t="s">
        <v>143</v>
      </c>
      <c r="F7" s="153">
        <v>309000</v>
      </c>
      <c r="G7" s="126">
        <v>60</v>
      </c>
      <c r="H7" s="126"/>
    </row>
    <row r="8" spans="1:8">
      <c r="A8" s="130" t="s">
        <v>222</v>
      </c>
      <c r="B8" s="135" t="s">
        <v>254</v>
      </c>
      <c r="C8" s="135" t="s">
        <v>254</v>
      </c>
      <c r="D8" s="132" t="s">
        <v>4</v>
      </c>
      <c r="E8" s="127" t="s">
        <v>144</v>
      </c>
      <c r="F8" s="153">
        <v>355000</v>
      </c>
      <c r="G8" s="126">
        <v>60</v>
      </c>
      <c r="H8" s="126"/>
    </row>
    <row r="9" spans="1:8">
      <c r="A9" s="130" t="s">
        <v>222</v>
      </c>
      <c r="B9" s="160" t="s">
        <v>400</v>
      </c>
      <c r="C9" s="160" t="s">
        <v>400</v>
      </c>
      <c r="D9" s="137" t="s">
        <v>5</v>
      </c>
      <c r="E9" s="127" t="s">
        <v>145</v>
      </c>
      <c r="F9" s="153">
        <v>58000</v>
      </c>
      <c r="G9" s="126">
        <v>60</v>
      </c>
      <c r="H9" s="126"/>
    </row>
    <row r="10" spans="1:8">
      <c r="A10" s="130" t="s">
        <v>221</v>
      </c>
      <c r="B10" s="135" t="s">
        <v>248</v>
      </c>
      <c r="C10" s="135" t="s">
        <v>248</v>
      </c>
      <c r="D10" s="132" t="s">
        <v>1</v>
      </c>
      <c r="E10" s="127" t="s">
        <v>138</v>
      </c>
      <c r="F10" s="153">
        <v>114000</v>
      </c>
      <c r="G10" s="126">
        <v>60</v>
      </c>
      <c r="H10" s="126"/>
    </row>
    <row r="11" spans="1:8">
      <c r="A11" s="130" t="s">
        <v>221</v>
      </c>
      <c r="B11" s="135" t="s">
        <v>249</v>
      </c>
      <c r="C11" s="135" t="s">
        <v>249</v>
      </c>
      <c r="D11" s="132" t="s">
        <v>2</v>
      </c>
      <c r="E11" s="127" t="s">
        <v>139</v>
      </c>
      <c r="F11" s="153">
        <v>139000</v>
      </c>
      <c r="G11" s="126">
        <v>60</v>
      </c>
      <c r="H11" s="126"/>
    </row>
    <row r="12" spans="1:8">
      <c r="A12" s="130" t="s">
        <v>221</v>
      </c>
      <c r="B12" s="135" t="s">
        <v>250</v>
      </c>
      <c r="C12" s="135" t="s">
        <v>250</v>
      </c>
      <c r="D12" s="132" t="s">
        <v>7</v>
      </c>
      <c r="E12" s="127" t="s">
        <v>140</v>
      </c>
      <c r="F12" s="153">
        <v>28000</v>
      </c>
      <c r="G12" s="126">
        <v>60</v>
      </c>
      <c r="H12" s="126"/>
    </row>
    <row r="13" spans="1:8">
      <c r="A13" s="130" t="s">
        <v>220</v>
      </c>
      <c r="B13" s="135" t="s">
        <v>245</v>
      </c>
      <c r="C13" s="135" t="s">
        <v>245</v>
      </c>
      <c r="D13" s="131" t="s">
        <v>6</v>
      </c>
      <c r="E13" s="127" t="s">
        <v>135</v>
      </c>
      <c r="F13" s="153">
        <v>85000</v>
      </c>
      <c r="G13" s="126">
        <v>60</v>
      </c>
      <c r="H13" s="126"/>
    </row>
    <row r="14" spans="1:8">
      <c r="A14" s="130" t="s">
        <v>220</v>
      </c>
      <c r="B14" s="135" t="s">
        <v>246</v>
      </c>
      <c r="C14" s="135" t="s">
        <v>246</v>
      </c>
      <c r="D14" s="131" t="s">
        <v>9</v>
      </c>
      <c r="E14" s="127" t="s">
        <v>136</v>
      </c>
      <c r="F14" s="153">
        <v>110000</v>
      </c>
      <c r="G14" s="126">
        <v>60</v>
      </c>
      <c r="H14" s="126"/>
    </row>
    <row r="15" spans="1:8">
      <c r="A15" s="130" t="s">
        <v>220</v>
      </c>
      <c r="B15" s="135" t="s">
        <v>247</v>
      </c>
      <c r="C15" s="135" t="s">
        <v>247</v>
      </c>
      <c r="D15" s="131" t="s">
        <v>10</v>
      </c>
      <c r="E15" s="127" t="s">
        <v>137</v>
      </c>
      <c r="F15" s="153">
        <v>135000</v>
      </c>
      <c r="G15" s="126">
        <v>60</v>
      </c>
      <c r="H15" s="126"/>
    </row>
    <row r="16" spans="1:8">
      <c r="A16" s="128" t="s">
        <v>57</v>
      </c>
      <c r="B16" s="135" t="s">
        <v>355</v>
      </c>
      <c r="C16" s="135" t="s">
        <v>355</v>
      </c>
      <c r="D16" s="127" t="s">
        <v>304</v>
      </c>
      <c r="E16" s="127" t="s">
        <v>356</v>
      </c>
      <c r="F16" s="153">
        <v>203000</v>
      </c>
      <c r="G16" s="126">
        <v>90</v>
      </c>
      <c r="H16" s="126"/>
    </row>
    <row r="17" spans="1:8">
      <c r="A17" s="128" t="s">
        <v>57</v>
      </c>
      <c r="B17" s="135" t="s">
        <v>359</v>
      </c>
      <c r="C17" s="135" t="s">
        <v>359</v>
      </c>
      <c r="D17" s="127" t="s">
        <v>305</v>
      </c>
      <c r="E17" s="127" t="s">
        <v>360</v>
      </c>
      <c r="F17" s="153">
        <v>203000</v>
      </c>
      <c r="G17" s="126">
        <v>90</v>
      </c>
      <c r="H17" s="126"/>
    </row>
    <row r="18" spans="1:8">
      <c r="A18" s="128" t="s">
        <v>57</v>
      </c>
      <c r="B18" s="135" t="s">
        <v>361</v>
      </c>
      <c r="C18" s="135" t="s">
        <v>361</v>
      </c>
      <c r="D18" s="127" t="s">
        <v>43</v>
      </c>
      <c r="E18" s="127" t="s">
        <v>362</v>
      </c>
      <c r="F18" s="153">
        <v>203000</v>
      </c>
      <c r="G18" s="126">
        <v>90</v>
      </c>
      <c r="H18" s="126"/>
    </row>
    <row r="19" spans="1:8">
      <c r="A19" s="126" t="s">
        <v>56</v>
      </c>
      <c r="B19" s="127" t="s">
        <v>38</v>
      </c>
      <c r="C19" s="127" t="s">
        <v>38</v>
      </c>
      <c r="D19" s="127" t="s">
        <v>37</v>
      </c>
      <c r="E19" s="127" t="s">
        <v>128</v>
      </c>
      <c r="F19" s="153">
        <v>151000</v>
      </c>
      <c r="G19" s="126">
        <v>90</v>
      </c>
      <c r="H19" s="126"/>
    </row>
    <row r="20" spans="1:8">
      <c r="A20" s="126" t="s">
        <v>56</v>
      </c>
      <c r="B20" s="135" t="s">
        <v>45</v>
      </c>
      <c r="C20" s="135" t="s">
        <v>45</v>
      </c>
      <c r="D20" s="127" t="s">
        <v>44</v>
      </c>
      <c r="E20" s="127" t="s">
        <v>129</v>
      </c>
      <c r="F20" s="153">
        <v>275000</v>
      </c>
      <c r="G20" s="126">
        <v>90</v>
      </c>
      <c r="H20" s="126"/>
    </row>
    <row r="21" spans="1:8">
      <c r="A21" s="128" t="s">
        <v>328</v>
      </c>
      <c r="B21" s="127" t="s">
        <v>49</v>
      </c>
      <c r="C21" s="127" t="s">
        <v>49</v>
      </c>
      <c r="D21" s="127" t="s">
        <v>48</v>
      </c>
      <c r="E21" s="127" t="s">
        <v>130</v>
      </c>
      <c r="F21" s="153">
        <v>10500</v>
      </c>
      <c r="G21" s="126">
        <v>90</v>
      </c>
      <c r="H21" s="126"/>
    </row>
    <row r="22" spans="1:8">
      <c r="A22" s="128" t="s">
        <v>328</v>
      </c>
      <c r="B22" s="127" t="s">
        <v>47</v>
      </c>
      <c r="C22" s="127" t="s">
        <v>47</v>
      </c>
      <c r="D22" s="127" t="s">
        <v>46</v>
      </c>
      <c r="E22" s="127" t="s">
        <v>131</v>
      </c>
      <c r="F22" s="153">
        <v>10500</v>
      </c>
      <c r="G22" s="126">
        <v>90</v>
      </c>
      <c r="H22" s="126"/>
    </row>
    <row r="23" spans="1:8">
      <c r="A23" s="128" t="s">
        <v>328</v>
      </c>
      <c r="B23" s="128" t="s">
        <v>40</v>
      </c>
      <c r="C23" s="128" t="s">
        <v>40</v>
      </c>
      <c r="D23" s="127" t="s">
        <v>39</v>
      </c>
      <c r="E23" s="127" t="s">
        <v>132</v>
      </c>
      <c r="F23" s="153">
        <v>9000</v>
      </c>
      <c r="G23" s="126">
        <v>90</v>
      </c>
      <c r="H23" s="126"/>
    </row>
    <row r="24" spans="1:8">
      <c r="A24" s="128" t="s">
        <v>328</v>
      </c>
      <c r="B24" s="128" t="s">
        <v>42</v>
      </c>
      <c r="C24" s="128" t="s">
        <v>42</v>
      </c>
      <c r="D24" s="127" t="s">
        <v>41</v>
      </c>
      <c r="E24" s="127" t="s">
        <v>133</v>
      </c>
      <c r="F24" s="153">
        <v>11000</v>
      </c>
      <c r="G24" s="126">
        <v>90</v>
      </c>
      <c r="H24" s="126"/>
    </row>
    <row r="25" spans="1:8">
      <c r="A25" s="128" t="s">
        <v>328</v>
      </c>
      <c r="B25" s="135" t="s">
        <v>51</v>
      </c>
      <c r="C25" s="135" t="s">
        <v>51</v>
      </c>
      <c r="D25" s="127" t="s">
        <v>50</v>
      </c>
      <c r="E25" s="127" t="s">
        <v>134</v>
      </c>
      <c r="F25" s="153">
        <v>9500</v>
      </c>
      <c r="G25" s="126">
        <v>90</v>
      </c>
      <c r="H25" s="126"/>
    </row>
    <row r="26" spans="1:8">
      <c r="A26" s="128" t="s">
        <v>328</v>
      </c>
      <c r="B26" s="152" t="s">
        <v>330</v>
      </c>
      <c r="C26" s="152" t="s">
        <v>330</v>
      </c>
      <c r="D26" s="46" t="s">
        <v>331</v>
      </c>
      <c r="E26" s="46" t="s">
        <v>332</v>
      </c>
      <c r="F26" s="153">
        <v>12000</v>
      </c>
      <c r="G26" s="126">
        <v>90</v>
      </c>
      <c r="H26" s="126"/>
    </row>
    <row r="27" spans="1:8">
      <c r="A27" s="128" t="s">
        <v>328</v>
      </c>
      <c r="B27" s="135" t="s">
        <v>241</v>
      </c>
      <c r="C27" s="135" t="s">
        <v>241</v>
      </c>
      <c r="D27" s="127" t="s">
        <v>241</v>
      </c>
      <c r="E27" s="127" t="s">
        <v>242</v>
      </c>
      <c r="F27" s="153">
        <v>16000</v>
      </c>
      <c r="G27" s="126">
        <v>90</v>
      </c>
      <c r="H27" s="126"/>
    </row>
    <row r="28" spans="1:8">
      <c r="A28" s="128" t="s">
        <v>328</v>
      </c>
      <c r="B28" s="46" t="s">
        <v>333</v>
      </c>
      <c r="C28" s="46" t="s">
        <v>333</v>
      </c>
      <c r="D28" s="152" t="s">
        <v>334</v>
      </c>
      <c r="E28" s="46" t="s">
        <v>335</v>
      </c>
      <c r="F28" s="153">
        <v>80000</v>
      </c>
      <c r="G28" s="126">
        <v>90</v>
      </c>
      <c r="H28" s="126"/>
    </row>
    <row r="29" spans="1:8">
      <c r="A29" s="126" t="s">
        <v>75</v>
      </c>
      <c r="B29" s="161" t="s">
        <v>255</v>
      </c>
      <c r="C29" s="161" t="s">
        <v>255</v>
      </c>
      <c r="D29" s="133" t="s">
        <v>11</v>
      </c>
      <c r="E29" s="31" t="s">
        <v>166</v>
      </c>
      <c r="F29" s="153">
        <v>231000</v>
      </c>
      <c r="G29" s="126"/>
      <c r="H29" s="126"/>
    </row>
    <row r="30" spans="1:8">
      <c r="A30" s="126" t="s">
        <v>75</v>
      </c>
      <c r="B30" s="162" t="s">
        <v>256</v>
      </c>
      <c r="C30" s="162" t="s">
        <v>256</v>
      </c>
      <c r="D30" s="133" t="s">
        <v>12</v>
      </c>
      <c r="E30" s="127" t="s">
        <v>146</v>
      </c>
      <c r="F30" s="153">
        <v>221000</v>
      </c>
      <c r="G30" s="126"/>
      <c r="H30" s="126"/>
    </row>
    <row r="31" spans="1:8">
      <c r="A31" s="126" t="s">
        <v>75</v>
      </c>
      <c r="B31" s="162" t="s">
        <v>257</v>
      </c>
      <c r="C31" s="162" t="s">
        <v>257</v>
      </c>
      <c r="D31" s="133" t="s">
        <v>13</v>
      </c>
      <c r="E31" s="127" t="s">
        <v>147</v>
      </c>
      <c r="F31" s="153">
        <v>331000</v>
      </c>
      <c r="G31" s="126"/>
      <c r="H31" s="126"/>
    </row>
    <row r="32" spans="1:8" ht="14.1" customHeight="1">
      <c r="A32" s="126" t="s">
        <v>75</v>
      </c>
      <c r="B32" s="162" t="s">
        <v>258</v>
      </c>
      <c r="C32" s="162" t="s">
        <v>258</v>
      </c>
      <c r="D32" s="133" t="s">
        <v>14</v>
      </c>
      <c r="E32" s="127" t="s">
        <v>148</v>
      </c>
      <c r="F32" s="153">
        <v>321000</v>
      </c>
      <c r="G32" s="126"/>
      <c r="H32" s="126"/>
    </row>
    <row r="33" spans="1:8">
      <c r="A33" s="126" t="s">
        <v>75</v>
      </c>
      <c r="B33" s="162" t="s">
        <v>259</v>
      </c>
      <c r="C33" s="162" t="s">
        <v>259</v>
      </c>
      <c r="D33" s="133" t="s">
        <v>15</v>
      </c>
      <c r="E33" s="127" t="s">
        <v>149</v>
      </c>
      <c r="F33" s="153">
        <v>371000</v>
      </c>
      <c r="G33" s="126"/>
      <c r="H33" s="126"/>
    </row>
    <row r="34" spans="1:8">
      <c r="A34" s="126" t="s">
        <v>75</v>
      </c>
      <c r="B34" s="162" t="s">
        <v>16</v>
      </c>
      <c r="C34" s="162" t="s">
        <v>16</v>
      </c>
      <c r="D34" s="133" t="s">
        <v>15</v>
      </c>
      <c r="E34" s="127" t="s">
        <v>150</v>
      </c>
      <c r="F34" s="153">
        <v>371000</v>
      </c>
      <c r="G34" s="126"/>
      <c r="H34" s="126"/>
    </row>
    <row r="35" spans="1:8">
      <c r="A35" s="126" t="s">
        <v>75</v>
      </c>
      <c r="B35" s="162" t="s">
        <v>260</v>
      </c>
      <c r="C35" s="162" t="s">
        <v>260</v>
      </c>
      <c r="D35" s="133" t="s">
        <v>17</v>
      </c>
      <c r="E35" s="127" t="s">
        <v>151</v>
      </c>
      <c r="F35" s="153">
        <v>361000</v>
      </c>
      <c r="G35" s="126"/>
      <c r="H35" s="126"/>
    </row>
    <row r="36" spans="1:8">
      <c r="A36" s="126" t="s">
        <v>75</v>
      </c>
      <c r="B36" s="161" t="s">
        <v>84</v>
      </c>
      <c r="C36" s="161" t="s">
        <v>84</v>
      </c>
      <c r="D36" s="133" t="s">
        <v>18</v>
      </c>
      <c r="E36" s="31" t="s">
        <v>120</v>
      </c>
      <c r="F36" s="153">
        <v>251000</v>
      </c>
      <c r="G36" s="126"/>
      <c r="H36" s="126"/>
    </row>
    <row r="37" spans="1:8">
      <c r="A37" s="126" t="s">
        <v>75</v>
      </c>
      <c r="B37" s="161" t="s">
        <v>85</v>
      </c>
      <c r="C37" s="161" t="s">
        <v>85</v>
      </c>
      <c r="D37" s="134" t="s">
        <v>88</v>
      </c>
      <c r="E37" s="31" t="s">
        <v>121</v>
      </c>
      <c r="F37" s="153">
        <v>143000</v>
      </c>
      <c r="G37" s="126"/>
      <c r="H37" s="126"/>
    </row>
    <row r="38" spans="1:8">
      <c r="A38" s="126" t="s">
        <v>75</v>
      </c>
      <c r="B38" s="161" t="s">
        <v>86</v>
      </c>
      <c r="C38" s="161" t="s">
        <v>86</v>
      </c>
      <c r="D38" s="134" t="s">
        <v>89</v>
      </c>
      <c r="E38" s="31" t="s">
        <v>122</v>
      </c>
      <c r="F38" s="153">
        <v>133000</v>
      </c>
      <c r="G38" s="126"/>
      <c r="H38" s="126"/>
    </row>
    <row r="39" spans="1:8" ht="28.5">
      <c r="A39" s="126" t="s">
        <v>75</v>
      </c>
      <c r="B39" s="161" t="s">
        <v>87</v>
      </c>
      <c r="C39" s="161" t="s">
        <v>87</v>
      </c>
      <c r="D39" s="134" t="s">
        <v>90</v>
      </c>
      <c r="E39" s="31" t="s">
        <v>123</v>
      </c>
      <c r="F39" s="153">
        <v>153000</v>
      </c>
      <c r="G39" s="126"/>
      <c r="H39" s="126"/>
    </row>
    <row r="40" spans="1:8">
      <c r="A40" s="126" t="s">
        <v>75</v>
      </c>
      <c r="B40" s="161" t="s">
        <v>94</v>
      </c>
      <c r="C40" s="161" t="s">
        <v>94</v>
      </c>
      <c r="D40" s="134" t="s">
        <v>91</v>
      </c>
      <c r="E40" s="31" t="s">
        <v>124</v>
      </c>
      <c r="F40" s="153">
        <v>243000</v>
      </c>
      <c r="G40" s="126"/>
      <c r="H40" s="126"/>
    </row>
    <row r="41" spans="1:8">
      <c r="A41" s="126" t="s">
        <v>75</v>
      </c>
      <c r="B41" s="161" t="s">
        <v>95</v>
      </c>
      <c r="C41" s="161" t="s">
        <v>95</v>
      </c>
      <c r="D41" s="134" t="s">
        <v>92</v>
      </c>
      <c r="E41" s="31" t="s">
        <v>125</v>
      </c>
      <c r="F41" s="153">
        <v>233000</v>
      </c>
      <c r="G41" s="126"/>
      <c r="H41" s="126"/>
    </row>
    <row r="42" spans="1:8">
      <c r="A42" s="126" t="s">
        <v>75</v>
      </c>
      <c r="B42" s="161" t="s">
        <v>96</v>
      </c>
      <c r="C42" s="161" t="s">
        <v>96</v>
      </c>
      <c r="D42" s="134" t="s">
        <v>93</v>
      </c>
      <c r="E42" s="31" t="s">
        <v>126</v>
      </c>
      <c r="F42" s="153">
        <v>283000</v>
      </c>
      <c r="G42" s="126"/>
      <c r="H42" s="126"/>
    </row>
    <row r="43" spans="1:8">
      <c r="A43" s="126" t="s">
        <v>75</v>
      </c>
      <c r="B43" s="161" t="s">
        <v>168</v>
      </c>
      <c r="C43" s="161" t="s">
        <v>168</v>
      </c>
      <c r="D43" s="134" t="s">
        <v>167</v>
      </c>
      <c r="E43" s="31" t="s">
        <v>127</v>
      </c>
      <c r="F43" s="153">
        <v>273000</v>
      </c>
      <c r="G43" s="126"/>
      <c r="H43" s="126"/>
    </row>
    <row r="44" spans="1:8">
      <c r="A44" s="126" t="s">
        <v>75</v>
      </c>
      <c r="B44" s="162" t="s">
        <v>261</v>
      </c>
      <c r="C44" s="162" t="s">
        <v>261</v>
      </c>
      <c r="D44" s="133" t="s">
        <v>19</v>
      </c>
      <c r="E44" s="127" t="s">
        <v>152</v>
      </c>
      <c r="F44" s="153" t="s">
        <v>418</v>
      </c>
      <c r="G44" s="126"/>
      <c r="H44" s="126"/>
    </row>
    <row r="45" spans="1:8">
      <c r="A45" s="126" t="s">
        <v>75</v>
      </c>
      <c r="B45" s="162" t="s">
        <v>262</v>
      </c>
      <c r="C45" s="162" t="s">
        <v>262</v>
      </c>
      <c r="D45" s="133" t="s">
        <v>20</v>
      </c>
      <c r="E45" s="127" t="s">
        <v>153</v>
      </c>
      <c r="F45" s="153" t="s">
        <v>418</v>
      </c>
      <c r="G45" s="126"/>
      <c r="H45" s="126"/>
    </row>
    <row r="46" spans="1:8">
      <c r="A46" s="126" t="s">
        <v>75</v>
      </c>
      <c r="B46" s="163" t="s">
        <v>61</v>
      </c>
      <c r="C46" s="163" t="s">
        <v>61</v>
      </c>
      <c r="D46" s="133" t="s">
        <v>28</v>
      </c>
      <c r="E46" s="127" t="s">
        <v>154</v>
      </c>
      <c r="F46" s="153">
        <v>24000</v>
      </c>
      <c r="G46" s="126"/>
      <c r="H46" s="126"/>
    </row>
    <row r="47" spans="1:8">
      <c r="A47" s="126" t="s">
        <v>75</v>
      </c>
      <c r="B47" s="164" t="s">
        <v>97</v>
      </c>
      <c r="C47" s="164" t="s">
        <v>97</v>
      </c>
      <c r="D47" s="133" t="s">
        <v>29</v>
      </c>
      <c r="E47" s="32" t="s">
        <v>165</v>
      </c>
      <c r="F47" s="153">
        <v>11000</v>
      </c>
      <c r="G47" s="126"/>
      <c r="H47" s="126"/>
    </row>
    <row r="48" spans="1:8">
      <c r="A48" s="126" t="s">
        <v>75</v>
      </c>
      <c r="B48" s="162" t="s">
        <v>306</v>
      </c>
      <c r="C48" s="162" t="s">
        <v>306</v>
      </c>
      <c r="D48" s="133" t="s">
        <v>30</v>
      </c>
      <c r="E48" s="127" t="s">
        <v>155</v>
      </c>
      <c r="F48" s="153">
        <v>9000</v>
      </c>
      <c r="G48" s="126"/>
      <c r="H48" s="126"/>
    </row>
    <row r="49" spans="1:8">
      <c r="A49" s="126" t="s">
        <v>75</v>
      </c>
      <c r="B49" s="162" t="s">
        <v>307</v>
      </c>
      <c r="C49" s="162" t="s">
        <v>307</v>
      </c>
      <c r="D49" s="133" t="s">
        <v>31</v>
      </c>
      <c r="E49" s="127" t="s">
        <v>156</v>
      </c>
      <c r="F49" s="153">
        <v>11000</v>
      </c>
      <c r="G49" s="126"/>
      <c r="H49" s="126"/>
    </row>
    <row r="50" spans="1:8">
      <c r="A50" s="126" t="s">
        <v>75</v>
      </c>
      <c r="B50" s="162" t="s">
        <v>308</v>
      </c>
      <c r="C50" s="162" t="s">
        <v>308</v>
      </c>
      <c r="D50" s="133" t="s">
        <v>32</v>
      </c>
      <c r="E50" s="127" t="s">
        <v>157</v>
      </c>
      <c r="F50" s="153">
        <v>89000</v>
      </c>
      <c r="G50" s="126"/>
      <c r="H50" s="126"/>
    </row>
    <row r="51" spans="1:8">
      <c r="A51" s="126" t="s">
        <v>75</v>
      </c>
      <c r="B51" s="162" t="s">
        <v>309</v>
      </c>
      <c r="C51" s="162" t="s">
        <v>309</v>
      </c>
      <c r="D51" s="133" t="s">
        <v>33</v>
      </c>
      <c r="E51" s="127" t="s">
        <v>158</v>
      </c>
      <c r="F51" s="153">
        <v>114000</v>
      </c>
      <c r="G51" s="126"/>
      <c r="H51" s="126"/>
    </row>
    <row r="52" spans="1:8">
      <c r="A52" s="126" t="s">
        <v>75</v>
      </c>
      <c r="B52" s="162" t="s">
        <v>310</v>
      </c>
      <c r="C52" s="162" t="s">
        <v>310</v>
      </c>
      <c r="D52" s="133" t="s">
        <v>34</v>
      </c>
      <c r="E52" s="127" t="s">
        <v>140</v>
      </c>
      <c r="F52" s="153">
        <v>28000</v>
      </c>
      <c r="G52" s="126">
        <v>60</v>
      </c>
      <c r="H52" s="126"/>
    </row>
    <row r="53" spans="1:8">
      <c r="A53" s="126" t="s">
        <v>83</v>
      </c>
      <c r="B53" s="165" t="s">
        <v>21</v>
      </c>
      <c r="C53" s="165" t="s">
        <v>21</v>
      </c>
      <c r="D53" s="127">
        <v>3793086500</v>
      </c>
      <c r="E53" s="127" t="s">
        <v>162</v>
      </c>
      <c r="F53" s="153">
        <v>4000</v>
      </c>
      <c r="G53" s="126">
        <v>60</v>
      </c>
      <c r="H53" s="126"/>
    </row>
    <row r="54" spans="1:8">
      <c r="A54" s="126" t="s">
        <v>83</v>
      </c>
      <c r="B54" s="135" t="s">
        <v>22</v>
      </c>
      <c r="C54" s="135" t="s">
        <v>22</v>
      </c>
      <c r="D54" s="127">
        <v>3793086600</v>
      </c>
      <c r="E54" s="127" t="s">
        <v>163</v>
      </c>
      <c r="F54" s="153">
        <v>6000</v>
      </c>
      <c r="G54" s="126">
        <v>60</v>
      </c>
      <c r="H54" s="126"/>
    </row>
    <row r="55" spans="1:8">
      <c r="A55" s="126" t="s">
        <v>83</v>
      </c>
      <c r="B55" s="135" t="s">
        <v>23</v>
      </c>
      <c r="C55" s="135" t="s">
        <v>23</v>
      </c>
      <c r="D55" s="127">
        <v>3672171601</v>
      </c>
      <c r="E55" s="127" t="s">
        <v>164</v>
      </c>
      <c r="F55" s="153">
        <v>8000</v>
      </c>
      <c r="G55" s="126">
        <v>60</v>
      </c>
      <c r="H55" s="126"/>
    </row>
    <row r="56" spans="1:8">
      <c r="A56" s="126" t="s">
        <v>83</v>
      </c>
      <c r="B56" s="135" t="s">
        <v>25</v>
      </c>
      <c r="C56" s="135" t="s">
        <v>25</v>
      </c>
      <c r="D56" s="127" t="s">
        <v>24</v>
      </c>
      <c r="E56" s="127">
        <v>3310405600</v>
      </c>
      <c r="F56" s="153">
        <v>3000</v>
      </c>
      <c r="G56" s="126">
        <v>60</v>
      </c>
      <c r="H56" s="126"/>
    </row>
    <row r="57" spans="1:8">
      <c r="A57" s="126" t="s">
        <v>83</v>
      </c>
      <c r="B57" s="135" t="s">
        <v>27</v>
      </c>
      <c r="C57" s="135" t="s">
        <v>27</v>
      </c>
      <c r="D57" s="127" t="s">
        <v>26</v>
      </c>
      <c r="E57" s="127">
        <v>3900353200</v>
      </c>
      <c r="F57" s="153">
        <v>3500</v>
      </c>
      <c r="G57" s="126">
        <v>60</v>
      </c>
      <c r="H57" s="126"/>
    </row>
    <row r="58" spans="1:8">
      <c r="A58" s="126" t="s">
        <v>83</v>
      </c>
      <c r="B58" s="166" t="s">
        <v>36</v>
      </c>
      <c r="C58" s="166" t="s">
        <v>36</v>
      </c>
      <c r="D58" s="130" t="s">
        <v>35</v>
      </c>
      <c r="E58" s="127" t="s">
        <v>99</v>
      </c>
      <c r="F58" s="153">
        <v>20000</v>
      </c>
      <c r="G58" s="126"/>
      <c r="H58" s="126"/>
    </row>
    <row r="59" spans="1:8">
      <c r="A59" s="126" t="s">
        <v>83</v>
      </c>
      <c r="B59" s="136" t="s">
        <v>329</v>
      </c>
      <c r="C59" s="136" t="s">
        <v>329</v>
      </c>
      <c r="D59" s="136" t="s">
        <v>329</v>
      </c>
      <c r="E59" s="135">
        <v>5045033800</v>
      </c>
      <c r="F59" s="153">
        <v>24000</v>
      </c>
      <c r="G59" s="126"/>
      <c r="H59" s="126"/>
    </row>
    <row r="60" spans="1:8">
      <c r="A60" s="126" t="s">
        <v>363</v>
      </c>
      <c r="B60" s="126" t="s">
        <v>381</v>
      </c>
      <c r="C60" s="126" t="s">
        <v>381</v>
      </c>
      <c r="D60" s="126" t="s">
        <v>364</v>
      </c>
      <c r="E60" s="126" t="s">
        <v>409</v>
      </c>
      <c r="F60" s="153">
        <v>70000</v>
      </c>
      <c r="G60" s="126">
        <v>60</v>
      </c>
      <c r="H60" s="126"/>
    </row>
    <row r="61" spans="1:8">
      <c r="A61" s="126" t="s">
        <v>375</v>
      </c>
      <c r="B61" s="126" t="s">
        <v>380</v>
      </c>
      <c r="C61" s="126" t="s">
        <v>380</v>
      </c>
      <c r="D61" s="126" t="s">
        <v>382</v>
      </c>
      <c r="E61" s="126" t="s">
        <v>412</v>
      </c>
      <c r="F61" s="153">
        <v>20000</v>
      </c>
      <c r="G61" s="126">
        <v>60</v>
      </c>
      <c r="H61" s="126"/>
    </row>
    <row r="62" spans="1:8">
      <c r="A62" s="126" t="s">
        <v>367</v>
      </c>
      <c r="B62" s="126" t="s">
        <v>379</v>
      </c>
      <c r="C62" s="126" t="s">
        <v>379</v>
      </c>
      <c r="D62" s="126" t="s">
        <v>383</v>
      </c>
      <c r="E62" s="126" t="s">
        <v>413</v>
      </c>
      <c r="F62" s="153">
        <v>8400</v>
      </c>
      <c r="G62" s="126">
        <v>60</v>
      </c>
      <c r="H62" s="126"/>
    </row>
    <row r="63" spans="1:8">
      <c r="A63" s="126" t="s">
        <v>367</v>
      </c>
      <c r="B63" s="126" t="s">
        <v>378</v>
      </c>
      <c r="C63" s="126" t="s">
        <v>378</v>
      </c>
      <c r="D63" s="126" t="s">
        <v>384</v>
      </c>
      <c r="E63" s="126" t="s">
        <v>368</v>
      </c>
      <c r="F63" s="153">
        <v>12300</v>
      </c>
      <c r="G63" s="126">
        <v>60</v>
      </c>
      <c r="H63" s="126"/>
    </row>
    <row r="64" spans="1:8">
      <c r="A64" s="126" t="s">
        <v>365</v>
      </c>
      <c r="B64" s="126" t="s">
        <v>377</v>
      </c>
      <c r="C64" s="126" t="s">
        <v>377</v>
      </c>
      <c r="D64" s="126" t="s">
        <v>366</v>
      </c>
      <c r="E64" s="126" t="s">
        <v>410</v>
      </c>
      <c r="F64" s="153">
        <v>45000</v>
      </c>
      <c r="G64" s="126">
        <v>60</v>
      </c>
      <c r="H64" s="126"/>
    </row>
    <row r="65" spans="1:8">
      <c r="A65" s="126" t="s">
        <v>376</v>
      </c>
      <c r="B65" s="126" t="s">
        <v>401</v>
      </c>
      <c r="C65" s="126" t="s">
        <v>385</v>
      </c>
      <c r="D65" s="126" t="s">
        <v>369</v>
      </c>
      <c r="E65" s="126" t="s">
        <v>405</v>
      </c>
      <c r="F65" s="153">
        <v>36000</v>
      </c>
      <c r="G65" s="126">
        <v>60</v>
      </c>
      <c r="H65" s="126" t="s">
        <v>411</v>
      </c>
    </row>
    <row r="66" spans="1:8">
      <c r="A66" s="126" t="s">
        <v>376</v>
      </c>
      <c r="B66" s="126" t="s">
        <v>402</v>
      </c>
      <c r="C66" s="126" t="s">
        <v>386</v>
      </c>
      <c r="D66" s="126" t="s">
        <v>370</v>
      </c>
      <c r="E66" s="126" t="s">
        <v>406</v>
      </c>
      <c r="F66" s="153">
        <v>36000</v>
      </c>
      <c r="G66" s="126">
        <v>60</v>
      </c>
      <c r="H66" s="126" t="s">
        <v>411</v>
      </c>
    </row>
    <row r="67" spans="1:8">
      <c r="A67" s="126" t="s">
        <v>376</v>
      </c>
      <c r="B67" s="126" t="s">
        <v>403</v>
      </c>
      <c r="C67" s="126" t="s">
        <v>387</v>
      </c>
      <c r="D67" s="126" t="s">
        <v>371</v>
      </c>
      <c r="E67" s="126" t="s">
        <v>407</v>
      </c>
      <c r="F67" s="153">
        <v>36000</v>
      </c>
      <c r="G67" s="126">
        <v>60</v>
      </c>
      <c r="H67" s="126" t="s">
        <v>411</v>
      </c>
    </row>
    <row r="68" spans="1:8">
      <c r="A68" s="126" t="s">
        <v>376</v>
      </c>
      <c r="B68" s="126" t="s">
        <v>404</v>
      </c>
      <c r="C68" s="126" t="s">
        <v>388</v>
      </c>
      <c r="D68" s="126" t="s">
        <v>372</v>
      </c>
      <c r="E68" s="126" t="s">
        <v>408</v>
      </c>
      <c r="F68" s="153">
        <v>42000</v>
      </c>
      <c r="G68" s="126">
        <v>60</v>
      </c>
      <c r="H68" s="126" t="s">
        <v>411</v>
      </c>
    </row>
    <row r="71" spans="1:8">
      <c r="F71" s="154"/>
    </row>
    <row r="72" spans="1:8">
      <c r="F72" s="154"/>
    </row>
    <row r="73" spans="1:8">
      <c r="F73" s="154"/>
    </row>
  </sheetData>
  <sheetProtection algorithmName="SHA-512" hashValue="jbzzY4pcQDzuCKKPeY6i9tYHIk6/Nz+4G6c++kd6uDCky+Of1zCjlrObtkSbRbp6RBPxbZZUSLI+mCTz2+Pijw==" saltValue="SafgZzsl5n4KD3CamB7vrg==" spinCount="100000" sheet="1" objects="1" scenarios="1"/>
  <sortState xmlns:xlrd2="http://schemas.microsoft.com/office/spreadsheetml/2017/richdata2" ref="A2:F59">
    <sortCondition descending="1" ref="A2"/>
  </sortState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499984740745262"/>
  </sheetPr>
  <dimension ref="A1:AK24"/>
  <sheetViews>
    <sheetView zoomScale="130" zoomScaleNormal="130" workbookViewId="0">
      <pane xSplit="4" ySplit="1" topLeftCell="S2" activePane="bottomRight" state="frozen"/>
      <selection pane="topRight" activeCell="E1" sqref="E1"/>
      <selection pane="bottomLeft" activeCell="A3" sqref="A3"/>
      <selection pane="bottomRight" activeCell="X8" sqref="X8"/>
    </sheetView>
  </sheetViews>
  <sheetFormatPr defaultColWidth="9" defaultRowHeight="19.5" customHeight="1"/>
  <cols>
    <col min="1" max="1" width="3.375" style="45" bestFit="1" customWidth="1"/>
    <col min="2" max="2" width="13.125" style="45" hidden="1" customWidth="1"/>
    <col min="3" max="3" width="12.125" style="45" hidden="1" customWidth="1"/>
    <col min="4" max="4" width="14.5" style="45" hidden="1" customWidth="1"/>
    <col min="5" max="5" width="15.375" style="45" hidden="1" customWidth="1"/>
    <col min="6" max="6" width="51" style="45" hidden="1" customWidth="1"/>
    <col min="7" max="7" width="8.125" style="45" hidden="1" customWidth="1"/>
    <col min="8" max="8" width="14.125" style="45" hidden="1" customWidth="1"/>
    <col min="9" max="9" width="11.125" style="45" hidden="1" customWidth="1"/>
    <col min="10" max="10" width="15.375" style="45" hidden="1" customWidth="1"/>
    <col min="11" max="11" width="16.375" style="45" hidden="1" customWidth="1"/>
    <col min="12" max="12" width="15.375" style="45" hidden="1" customWidth="1"/>
    <col min="13" max="13" width="24.375" style="45" hidden="1" customWidth="1"/>
    <col min="14" max="14" width="15.375" style="45" hidden="1" customWidth="1"/>
    <col min="15" max="15" width="15.125" style="45" hidden="1" customWidth="1"/>
    <col min="16" max="17" width="15.875" style="45" hidden="1" customWidth="1"/>
    <col min="18" max="18" width="17.5" style="45" hidden="1" customWidth="1"/>
    <col min="19" max="19" width="8.5" style="45" customWidth="1"/>
    <col min="20" max="20" width="12.125" style="45" bestFit="1" customWidth="1"/>
    <col min="21" max="21" width="14.625" style="45" customWidth="1"/>
    <col min="22" max="22" width="17.5" style="45" customWidth="1"/>
    <col min="23" max="23" width="12.875" style="45" customWidth="1"/>
    <col min="24" max="25" width="10" style="45" bestFit="1" customWidth="1"/>
    <col min="26" max="26" width="13.5" style="45" customWidth="1"/>
    <col min="27" max="27" width="56.125" style="45" bestFit="1" customWidth="1"/>
    <col min="28" max="28" width="5.375" style="45" bestFit="1" customWidth="1"/>
    <col min="29" max="29" width="18.875" style="45" bestFit="1" customWidth="1"/>
    <col min="30" max="30" width="9.875" style="45" bestFit="1" customWidth="1"/>
    <col min="31" max="31" width="16.375" style="45" bestFit="1" customWidth="1"/>
    <col min="32" max="32" width="9.625" style="45" bestFit="1" customWidth="1"/>
    <col min="33" max="33" width="27" style="45" customWidth="1"/>
    <col min="34" max="34" width="13.875" style="45" bestFit="1" customWidth="1"/>
    <col min="35" max="35" width="20" style="45" bestFit="1" customWidth="1"/>
    <col min="36" max="36" width="9" style="45"/>
    <col min="37" max="37" width="17.625" style="45" bestFit="1" customWidth="1"/>
    <col min="38" max="16384" width="9" style="45"/>
  </cols>
  <sheetData>
    <row r="1" spans="1:37" ht="28.5">
      <c r="A1" s="7" t="s">
        <v>64</v>
      </c>
      <c r="B1" s="7" t="s">
        <v>184</v>
      </c>
      <c r="C1" s="7" t="s">
        <v>201</v>
      </c>
      <c r="D1" s="7" t="s">
        <v>182</v>
      </c>
      <c r="E1" s="8" t="s">
        <v>65</v>
      </c>
      <c r="F1" s="9" t="s">
        <v>66</v>
      </c>
      <c r="G1" s="8" t="s">
        <v>98</v>
      </c>
      <c r="H1" s="8" t="s">
        <v>183</v>
      </c>
      <c r="I1" s="8" t="s">
        <v>79</v>
      </c>
      <c r="J1" s="10" t="s">
        <v>270</v>
      </c>
      <c r="K1" s="10" t="s">
        <v>80</v>
      </c>
      <c r="L1" s="10" t="s">
        <v>76</v>
      </c>
      <c r="M1" s="10" t="s">
        <v>82</v>
      </c>
      <c r="N1" s="10" t="s">
        <v>81</v>
      </c>
      <c r="O1" s="9" t="s">
        <v>77</v>
      </c>
      <c r="P1" s="9" t="s">
        <v>78</v>
      </c>
      <c r="Q1" s="9" t="s">
        <v>174</v>
      </c>
      <c r="R1" s="9" t="s">
        <v>73</v>
      </c>
      <c r="S1" s="41" t="s">
        <v>225</v>
      </c>
      <c r="T1" s="41" t="s">
        <v>226</v>
      </c>
      <c r="U1" s="41" t="s">
        <v>227</v>
      </c>
      <c r="V1" s="41" t="s">
        <v>228</v>
      </c>
      <c r="W1" s="41" t="s">
        <v>229</v>
      </c>
      <c r="X1" s="41" t="s">
        <v>230</v>
      </c>
      <c r="Y1" s="41" t="s">
        <v>231</v>
      </c>
      <c r="Z1" s="41" t="s">
        <v>350</v>
      </c>
      <c r="AA1" s="41" t="s">
        <v>232</v>
      </c>
      <c r="AB1" s="167" t="s">
        <v>233</v>
      </c>
      <c r="AC1" s="41" t="s">
        <v>234</v>
      </c>
      <c r="AD1" s="41" t="s">
        <v>235</v>
      </c>
      <c r="AE1" s="41" t="s">
        <v>236</v>
      </c>
      <c r="AF1" s="41" t="s">
        <v>237</v>
      </c>
      <c r="AG1" s="41" t="s">
        <v>238</v>
      </c>
      <c r="AH1" s="41" t="s">
        <v>239</v>
      </c>
      <c r="AI1" s="41" t="s">
        <v>240</v>
      </c>
      <c r="AJ1" s="41" t="s">
        <v>180</v>
      </c>
      <c r="AK1" s="41" t="s">
        <v>181</v>
      </c>
    </row>
    <row r="2" spans="1:37" ht="19.5" customHeight="1">
      <c r="A2" s="11">
        <f>ROW()-1</f>
        <v>1</v>
      </c>
      <c r="B2" s="42">
        <f>IF(見積依頼!$B7="","",見積依頼!$B7)</f>
        <v>45603</v>
      </c>
      <c r="C2" s="42">
        <f>IF(見積依頼!$C7="","",見積依頼!$C7)</f>
        <v>45603</v>
      </c>
      <c r="D2" s="42" t="str">
        <f>IF(見積依頼!$D7="","",見積依頼!$D7)</f>
        <v/>
      </c>
      <c r="E2" s="42" t="str">
        <f>IF(見積依頼!F7="","",見積依頼!F7)</f>
        <v>屋外整流器</v>
      </c>
      <c r="F2" s="49" t="str">
        <f>IF(見積依頼!G7="","",見積依頼!G7)</f>
        <v>屋外単相整流器SGREC-100(27-1)/200(37-1)-DLT-G_19</v>
      </c>
      <c r="G2" s="50">
        <f>IF(見積依頼!$H7="","",見積依頼!$H7)</f>
        <v>2</v>
      </c>
      <c r="H2" s="42">
        <f>IF(見積依頼!M7="","",見積依頼!M7)</f>
        <v>45693</v>
      </c>
      <c r="I2" s="42" t="str">
        <f>IF(見積依頼!$N7="","",見積依頼!$N7)</f>
        <v>最短納期希望</v>
      </c>
      <c r="J2" s="42" t="str">
        <f>IF(見積依頼!E7="","",見積依頼!E7)</f>
        <v>CS向上PJ</v>
      </c>
      <c r="K2" s="49" t="str">
        <f>IF(見積依頼!$O7="","",見積依頼!$O7)</f>
        <v>東武建設株式会社</v>
      </c>
      <c r="L2" s="49" t="str">
        <f>IF(見積依頼!$P7="","",見積依頼!$P7)</f>
        <v>321-2492</v>
      </c>
      <c r="M2" s="49" t="str">
        <f>IF(見積依頼!$Q7="","",見積依頼!$Q7)</f>
        <v>栃木県日光市大桑町138</v>
      </c>
      <c r="N2" s="49" t="str">
        <f>IF(見積依頼!$R7="","",見積依頼!$R7)</f>
        <v>土木本部 通信環境工事事務所</v>
      </c>
      <c r="O2" s="49" t="str">
        <f>IF(見積依頼!$S7="","",見積依頼!$S7)</f>
        <v>山本　良石</v>
      </c>
      <c r="P2" s="49" t="str">
        <f>IF(見積依頼!$T7="","",見積依頼!$T7)</f>
        <v>0288-21-8324</v>
      </c>
      <c r="Q2" s="49" t="str">
        <f>IF(見積依頼!$U7="","",見積依頼!$U7)</f>
        <v>0288-21-8352</v>
      </c>
      <c r="R2" s="49" t="str">
        <f>IF(見積依頼!$V7="","",見積依頼!$V7)</f>
        <v xml:space="preserve">tobu-sb-team@tobukensetsu.co.jp
</v>
      </c>
      <c r="S2" s="31"/>
      <c r="T2" s="83">
        <f>IF(見積依頼!C7="","",見積依頼!C7)</f>
        <v>45603</v>
      </c>
      <c r="U2" s="84" t="str">
        <f>"DEJ"&amp;V19</f>
        <v>DEJ2411010</v>
      </c>
      <c r="V2" s="139"/>
      <c r="W2" s="85">
        <f>V20</f>
        <v>45649</v>
      </c>
      <c r="X2" s="149" t="str">
        <f>IF(見積依頼!$N7="","",見積依頼!$N7)</f>
        <v>最短納期希望</v>
      </c>
      <c r="Y2" s="149">
        <f>IF(見積依頼!M7="","",見積依頼!M7)</f>
        <v>45693</v>
      </c>
      <c r="Z2" s="148" t="str">
        <f>IF(見積依頼!I7="","",見積依頼!I7)</f>
        <v>無線基地局</v>
      </c>
      <c r="AA2" s="46" t="str">
        <f>IFERROR(VLOOKUP(F2,製品名一覧!$B$2:$F$68,4,FALSE),"")</f>
        <v>（A）ESR-48/40D S-S</v>
      </c>
      <c r="AB2" s="168">
        <f>IF(見積依頼!$H7="","",見積依頼!$H7)</f>
        <v>2</v>
      </c>
      <c r="AC2" s="46" t="str">
        <f>'基本情報＆留意事項'!D3</f>
        <v>東武建設株式会社</v>
      </c>
      <c r="AD2" s="46" t="str">
        <f>'基本情報＆留意事項'!H3</f>
        <v>齋藤　隆二</v>
      </c>
      <c r="AE2" s="49" t="str">
        <f>IF(見積依頼!$O7="","",見積依頼!$O7)</f>
        <v>東武建設株式会社</v>
      </c>
      <c r="AF2" s="49" t="str">
        <f>IF(見積依頼!$S7="","",見積依頼!$S7)</f>
        <v>山本　良石</v>
      </c>
      <c r="AG2" s="49" t="str">
        <f>IF(見積依頼!$P7="","","〒")&amp;IF(見積依頼!$P7="","",見積依頼!$P7)&amp;" "&amp;IF(見積依頼!$Q7="","",見積依頼!$Q7)</f>
        <v>〒321-2492 栃木県日光市大桑町138</v>
      </c>
      <c r="AH2" s="49" t="str">
        <f>IF(見積依頼!$T7="","",見積依頼!$T7)</f>
        <v>0288-21-8324</v>
      </c>
      <c r="AI2" s="31" t="str">
        <f>IF(見積書明細!I2="","",見積書明細!I2)</f>
        <v>当日、到着時間が分かりましたら事前連絡をお願い申し上げます。</v>
      </c>
      <c r="AJ2" s="31"/>
      <c r="AK2" s="109" t="str">
        <f>V24</f>
        <v>DEJTPS-2411010</v>
      </c>
    </row>
    <row r="3" spans="1:37" ht="19.5" customHeight="1">
      <c r="A3" s="11">
        <f t="shared" ref="A3:A16" si="0">ROW()-1</f>
        <v>2</v>
      </c>
      <c r="B3" s="42" t="str">
        <f>IF(見積依頼!$G8="","",集計用!B2)</f>
        <v/>
      </c>
      <c r="C3" s="42" t="str">
        <f>IF(見積依頼!$G8="","",集計用!C2)</f>
        <v/>
      </c>
      <c r="D3" s="42" t="str">
        <f>IF(見積依頼!$G8="","",集計用!D2)</f>
        <v/>
      </c>
      <c r="E3" s="42" t="str">
        <f>IF(見積依頼!F8="","",見積依頼!F8)</f>
        <v/>
      </c>
      <c r="F3" s="49" t="str">
        <f>IF(見積依頼!G8="","",見積依頼!G8)</f>
        <v/>
      </c>
      <c r="G3" s="50" t="str">
        <f>IF(見積依頼!$H8="","",見積依頼!$H8)</f>
        <v/>
      </c>
      <c r="H3" s="42" t="str">
        <f>IF(見積依頼!$G8="","",集計用!H2)</f>
        <v/>
      </c>
      <c r="I3" s="42" t="str">
        <f>IF(見積依頼!$G8="","",集計用!I2)</f>
        <v/>
      </c>
      <c r="J3" s="42" t="str">
        <f>IF(見積依頼!$G8="","",集計用!J2)</f>
        <v/>
      </c>
      <c r="K3" s="49" t="str">
        <f>IF(見積依頼!$G8="","",集計用!K2)</f>
        <v/>
      </c>
      <c r="L3" s="49" t="str">
        <f>IF(見積依頼!$G8="","",集計用!L2)</f>
        <v/>
      </c>
      <c r="M3" s="49" t="str">
        <f>IF(見積依頼!$G8="","",集計用!M2)</f>
        <v/>
      </c>
      <c r="N3" s="49" t="str">
        <f>IF(見積依頼!$G8="","",集計用!N2)</f>
        <v/>
      </c>
      <c r="O3" s="49" t="str">
        <f>IF(見積依頼!$G8="","",集計用!O2)</f>
        <v/>
      </c>
      <c r="P3" s="49" t="str">
        <f>IF(見積依頼!$G8="","",集計用!P2)</f>
        <v/>
      </c>
      <c r="Q3" s="49" t="str">
        <f>IF(見積依頼!$G8="","",集計用!Q2)</f>
        <v/>
      </c>
      <c r="R3" s="49" t="str">
        <f>IF(見積依頼!$G8="","",集計用!R2)</f>
        <v/>
      </c>
      <c r="S3" s="31"/>
      <c r="T3" s="83" t="str">
        <f>IF(見積依頼!$G8="","",集計用!T2)</f>
        <v/>
      </c>
      <c r="U3" s="49" t="str">
        <f>IF(見積依頼!$G8="","",集計用!U2)</f>
        <v/>
      </c>
      <c r="V3" s="31" t="s">
        <v>342</v>
      </c>
      <c r="W3" s="49" t="str">
        <f>IF(見積依頼!$G8="","",集計用!W2)</f>
        <v/>
      </c>
      <c r="X3" s="149" t="str">
        <f>IF(見積依頼!$G8="","",集計用!X2)</f>
        <v/>
      </c>
      <c r="Y3" s="149" t="str">
        <f>IF(見積依頼!M8="","",見積依頼!M8)</f>
        <v/>
      </c>
      <c r="Z3" s="148" t="str">
        <f>IF(見積依頼!I8="","",見積依頼!I8)</f>
        <v/>
      </c>
      <c r="AA3" s="46" t="str">
        <f>IFERROR(VLOOKUP(F3,製品名一覧!$B$2:$F$68,4,FALSE),"")</f>
        <v/>
      </c>
      <c r="AB3" s="168" t="str">
        <f>IF(見積依頼!$H8="","",見積依頼!$H8)</f>
        <v/>
      </c>
      <c r="AC3" s="49" t="str">
        <f>IF(見積依頼!$G8="","",集計用!AC2)</f>
        <v/>
      </c>
      <c r="AD3" s="49" t="str">
        <f>IF(見積依頼!$G8="","",集計用!AD2)</f>
        <v/>
      </c>
      <c r="AE3" s="49" t="str">
        <f>IF(見積依頼!$G8="","",集計用!AE2)</f>
        <v/>
      </c>
      <c r="AF3" s="49" t="str">
        <f>IF(見積依頼!$G8="","",集計用!AF2)</f>
        <v/>
      </c>
      <c r="AG3" s="49" t="str">
        <f>IF(見積依頼!$G8="","",集計用!AG2)</f>
        <v/>
      </c>
      <c r="AH3" s="49" t="str">
        <f>IF(見積依頼!$G8="","",集計用!AH2)</f>
        <v/>
      </c>
      <c r="AI3" s="31" t="str">
        <f>IF(見積書明細!I3="","",見積書明細!I3)</f>
        <v/>
      </c>
      <c r="AJ3" s="31"/>
      <c r="AK3" s="49" t="str">
        <f>IF(見積依頼!$G8="","",集計用!AK2)</f>
        <v/>
      </c>
    </row>
    <row r="4" spans="1:37" ht="19.5" customHeight="1">
      <c r="A4" s="11">
        <f t="shared" si="0"/>
        <v>3</v>
      </c>
      <c r="B4" s="42" t="str">
        <f>IF(見積依頼!$G9="","",集計用!B3)</f>
        <v/>
      </c>
      <c r="C4" s="42" t="str">
        <f>IF(見積依頼!$G9="","",集計用!C3)</f>
        <v/>
      </c>
      <c r="D4" s="42" t="str">
        <f>IF(見積依頼!$G9="","",集計用!D3)</f>
        <v/>
      </c>
      <c r="E4" s="42" t="str">
        <f>IF(見積依頼!F9="","",見積依頼!F9)</f>
        <v/>
      </c>
      <c r="F4" s="49" t="str">
        <f>IF(見積依頼!G9="","",見積依頼!G9)</f>
        <v/>
      </c>
      <c r="G4" s="50" t="str">
        <f>IF(見積依頼!$H9="","",見積依頼!$H9)</f>
        <v/>
      </c>
      <c r="H4" s="42" t="str">
        <f>IF(見積依頼!$G9="","",集計用!H3)</f>
        <v/>
      </c>
      <c r="I4" s="42" t="str">
        <f>IF(見積依頼!$G9="","",集計用!I3)</f>
        <v/>
      </c>
      <c r="J4" s="42" t="str">
        <f>IF(見積依頼!$G9="","",集計用!J3)</f>
        <v/>
      </c>
      <c r="K4" s="49" t="str">
        <f>IF(見積依頼!$G9="","",集計用!K3)</f>
        <v/>
      </c>
      <c r="L4" s="49" t="str">
        <f>IF(見積依頼!$G9="","",集計用!L3)</f>
        <v/>
      </c>
      <c r="M4" s="49" t="str">
        <f>IF(見積依頼!$G9="","",集計用!M3)</f>
        <v/>
      </c>
      <c r="N4" s="49" t="str">
        <f>IF(見積依頼!$G9="","",集計用!N3)</f>
        <v/>
      </c>
      <c r="O4" s="49" t="str">
        <f>IF(見積依頼!$G9="","",集計用!O3)</f>
        <v/>
      </c>
      <c r="P4" s="49" t="str">
        <f>IF(見積依頼!$G9="","",集計用!P3)</f>
        <v/>
      </c>
      <c r="Q4" s="49" t="str">
        <f>IF(見積依頼!$G9="","",集計用!Q3)</f>
        <v/>
      </c>
      <c r="R4" s="49" t="str">
        <f>IF(見積依頼!$G9="","",集計用!R3)</f>
        <v/>
      </c>
      <c r="S4" s="31"/>
      <c r="T4" s="83" t="str">
        <f>IF(見積依頼!$G9="","",集計用!T3)</f>
        <v/>
      </c>
      <c r="U4" s="49" t="str">
        <f>IF(見積依頼!$G9="","",集計用!U3)</f>
        <v/>
      </c>
      <c r="V4" s="31" t="s">
        <v>342</v>
      </c>
      <c r="W4" s="49" t="str">
        <f>IF(見積依頼!$G9="","",集計用!W3)</f>
        <v/>
      </c>
      <c r="X4" s="149" t="str">
        <f>IF(見積依頼!$G9="","",集計用!X3)</f>
        <v/>
      </c>
      <c r="Y4" s="149" t="str">
        <f>IF(見積依頼!M9="","",見積依頼!M9)</f>
        <v/>
      </c>
      <c r="Z4" s="148" t="str">
        <f>IF(見積依頼!I9="","",見積依頼!I9)</f>
        <v/>
      </c>
      <c r="AA4" s="46" t="str">
        <f>IFERROR(VLOOKUP(F4,製品名一覧!$B$2:$F$68,4,FALSE),"")</f>
        <v/>
      </c>
      <c r="AB4" s="168" t="str">
        <f>IF(見積依頼!$H9="","",見積依頼!$H9)</f>
        <v/>
      </c>
      <c r="AC4" s="49" t="str">
        <f>IF(見積依頼!$G9="","",集計用!AC3)</f>
        <v/>
      </c>
      <c r="AD4" s="49" t="str">
        <f>IF(見積依頼!$G9="","",集計用!AD3)</f>
        <v/>
      </c>
      <c r="AE4" s="49" t="str">
        <f>IF(見積依頼!$G9="","",集計用!AE3)</f>
        <v/>
      </c>
      <c r="AF4" s="49" t="str">
        <f>IF(見積依頼!$G9="","",集計用!AF3)</f>
        <v/>
      </c>
      <c r="AG4" s="49" t="str">
        <f>IF(見積依頼!$G9="","",集計用!AG3)</f>
        <v/>
      </c>
      <c r="AH4" s="49" t="str">
        <f>IF(見積依頼!$G9="","",集計用!AH3)</f>
        <v/>
      </c>
      <c r="AI4" s="31" t="str">
        <f>IF(見積書明細!I4="","",見積書明細!I4)</f>
        <v/>
      </c>
      <c r="AJ4" s="31"/>
      <c r="AK4" s="49" t="str">
        <f>IF(見積依頼!$G9="","",集計用!AK3)</f>
        <v/>
      </c>
    </row>
    <row r="5" spans="1:37" ht="19.5" customHeight="1">
      <c r="A5" s="11">
        <f t="shared" si="0"/>
        <v>4</v>
      </c>
      <c r="B5" s="42" t="str">
        <f>IF(見積依頼!$G10="","",集計用!B4)</f>
        <v/>
      </c>
      <c r="C5" s="42" t="str">
        <f>IF(見積依頼!$G10="","",集計用!C4)</f>
        <v/>
      </c>
      <c r="D5" s="42" t="str">
        <f>IF(見積依頼!$G10="","",集計用!D4)</f>
        <v/>
      </c>
      <c r="E5" s="42" t="str">
        <f>IF(見積依頼!F10="","",見積依頼!F10)</f>
        <v/>
      </c>
      <c r="F5" s="49" t="str">
        <f>IF(見積依頼!G10="","",見積依頼!G10)</f>
        <v/>
      </c>
      <c r="G5" s="50" t="str">
        <f>IF(見積依頼!$H10="","",見積依頼!$H10)</f>
        <v/>
      </c>
      <c r="H5" s="42" t="str">
        <f>IF(見積依頼!$G10="","",集計用!H4)</f>
        <v/>
      </c>
      <c r="I5" s="42" t="str">
        <f>IF(見積依頼!$G10="","",集計用!I4)</f>
        <v/>
      </c>
      <c r="J5" s="42" t="str">
        <f>IF(見積依頼!$G10="","",集計用!J4)</f>
        <v/>
      </c>
      <c r="K5" s="49" t="str">
        <f>IF(見積依頼!$G10="","",集計用!K4)</f>
        <v/>
      </c>
      <c r="L5" s="49" t="str">
        <f>IF(見積依頼!$G10="","",集計用!L4)</f>
        <v/>
      </c>
      <c r="M5" s="49" t="str">
        <f>IF(見積依頼!$G10="","",集計用!M4)</f>
        <v/>
      </c>
      <c r="N5" s="49" t="str">
        <f>IF(見積依頼!$G10="","",集計用!N4)</f>
        <v/>
      </c>
      <c r="O5" s="49" t="str">
        <f>IF(見積依頼!$G10="","",集計用!O4)</f>
        <v/>
      </c>
      <c r="P5" s="49" t="str">
        <f>IF(見積依頼!$G10="","",集計用!P4)</f>
        <v/>
      </c>
      <c r="Q5" s="49" t="str">
        <f>IF(見積依頼!$G10="","",集計用!Q4)</f>
        <v/>
      </c>
      <c r="R5" s="49" t="str">
        <f>IF(見積依頼!$G10="","",集計用!R4)</f>
        <v/>
      </c>
      <c r="S5" s="31"/>
      <c r="T5" s="83" t="str">
        <f>IF(見積依頼!$G10="","",集計用!T4)</f>
        <v/>
      </c>
      <c r="U5" s="49" t="str">
        <f>IF(見積依頼!$G10="","",集計用!U4)</f>
        <v/>
      </c>
      <c r="V5" s="31" t="s">
        <v>342</v>
      </c>
      <c r="W5" s="49" t="str">
        <f>IF(見積依頼!$G10="","",集計用!W4)</f>
        <v/>
      </c>
      <c r="X5" s="149" t="str">
        <f>IF(見積依頼!$G10="","",集計用!X4)</f>
        <v/>
      </c>
      <c r="Y5" s="149" t="str">
        <f>IF(見積依頼!M10="","",見積依頼!M10)</f>
        <v/>
      </c>
      <c r="Z5" s="148" t="str">
        <f>IF(見積依頼!I10="","",見積依頼!I10)</f>
        <v/>
      </c>
      <c r="AA5" s="46" t="str">
        <f>IFERROR(VLOOKUP(F5,製品名一覧!$B$2:$F$68,4,FALSE),"")</f>
        <v/>
      </c>
      <c r="AB5" s="168" t="str">
        <f>IF(見積依頼!$H10="","",見積依頼!$H10)</f>
        <v/>
      </c>
      <c r="AC5" s="49" t="str">
        <f>IF(見積依頼!$G10="","",集計用!AC4)</f>
        <v/>
      </c>
      <c r="AD5" s="49" t="str">
        <f>IF(見積依頼!$G10="","",集計用!AD4)</f>
        <v/>
      </c>
      <c r="AE5" s="49" t="str">
        <f>IF(見積依頼!$G10="","",集計用!AE4)</f>
        <v/>
      </c>
      <c r="AF5" s="49" t="str">
        <f>IF(見積依頼!$G10="","",集計用!AF4)</f>
        <v/>
      </c>
      <c r="AG5" s="49" t="str">
        <f>IF(見積依頼!$G10="","",集計用!AG4)</f>
        <v/>
      </c>
      <c r="AH5" s="49" t="str">
        <f>IF(見積依頼!$G10="","",集計用!AH4)</f>
        <v/>
      </c>
      <c r="AI5" s="31" t="str">
        <f>IF(見積書明細!I5="","",見積書明細!I5)</f>
        <v/>
      </c>
      <c r="AJ5" s="31"/>
      <c r="AK5" s="49" t="str">
        <f>IF(見積依頼!$G10="","",集計用!AK4)</f>
        <v/>
      </c>
    </row>
    <row r="6" spans="1:37" ht="19.5" customHeight="1">
      <c r="A6" s="11">
        <f t="shared" si="0"/>
        <v>5</v>
      </c>
      <c r="B6" s="42" t="str">
        <f>IF(見積依頼!$G11="","",集計用!B5)</f>
        <v/>
      </c>
      <c r="C6" s="42" t="str">
        <f>IF(見積依頼!$G11="","",集計用!C5)</f>
        <v/>
      </c>
      <c r="D6" s="42" t="str">
        <f>IF(見積依頼!$G11="","",集計用!D5)</f>
        <v/>
      </c>
      <c r="E6" s="42" t="str">
        <f>IF(見積依頼!F11="","",見積依頼!F11)</f>
        <v/>
      </c>
      <c r="F6" s="49" t="str">
        <f>IF(見積依頼!G11="","",見積依頼!G11)</f>
        <v/>
      </c>
      <c r="G6" s="50" t="str">
        <f>IF(見積依頼!$H11="","",見積依頼!$H11)</f>
        <v/>
      </c>
      <c r="H6" s="42" t="str">
        <f>IF(見積依頼!$G11="","",集計用!H5)</f>
        <v/>
      </c>
      <c r="I6" s="42" t="str">
        <f>IF(見積依頼!$G11="","",集計用!I5)</f>
        <v/>
      </c>
      <c r="J6" s="42" t="str">
        <f>IF(見積依頼!$G11="","",集計用!J5)</f>
        <v/>
      </c>
      <c r="K6" s="49" t="str">
        <f>IF(見積依頼!$G11="","",集計用!K5)</f>
        <v/>
      </c>
      <c r="L6" s="49" t="str">
        <f>IF(見積依頼!$G11="","",集計用!L5)</f>
        <v/>
      </c>
      <c r="M6" s="49" t="str">
        <f>IF(見積依頼!$G11="","",集計用!M5)</f>
        <v/>
      </c>
      <c r="N6" s="49" t="str">
        <f>IF(見積依頼!$G11="","",集計用!N5)</f>
        <v/>
      </c>
      <c r="O6" s="49" t="str">
        <f>IF(見積依頼!$G11="","",集計用!O5)</f>
        <v/>
      </c>
      <c r="P6" s="49" t="str">
        <f>IF(見積依頼!$G11="","",集計用!P5)</f>
        <v/>
      </c>
      <c r="Q6" s="49" t="str">
        <f>IF(見積依頼!$G11="","",集計用!Q5)</f>
        <v/>
      </c>
      <c r="R6" s="49" t="str">
        <f>IF(見積依頼!$G11="","",集計用!R5)</f>
        <v/>
      </c>
      <c r="S6" s="31"/>
      <c r="T6" s="49" t="str">
        <f>IF(見積依頼!$G11="","",集計用!T5)</f>
        <v/>
      </c>
      <c r="U6" s="49" t="str">
        <f>IF(見積依頼!$G11="","",集計用!U5)</f>
        <v/>
      </c>
      <c r="V6" s="31" t="s">
        <v>342</v>
      </c>
      <c r="W6" s="49" t="str">
        <f>IF(見積依頼!$G11="","",集計用!W5)</f>
        <v/>
      </c>
      <c r="X6" s="149" t="str">
        <f>IF(見積依頼!$G11="","",集計用!X5)</f>
        <v/>
      </c>
      <c r="Y6" s="149" t="str">
        <f>IF(見積依頼!M11="","",見積依頼!M11)</f>
        <v/>
      </c>
      <c r="Z6" s="148" t="str">
        <f>IF(見積依頼!I11="","",見積依頼!I11)</f>
        <v/>
      </c>
      <c r="AA6" s="46" t="str">
        <f>IFERROR(VLOOKUP(F6,製品名一覧!$B$2:$F$68,4,FALSE),"")</f>
        <v/>
      </c>
      <c r="AB6" s="168" t="str">
        <f>IF(見積依頼!$H11="","",見積依頼!$H11)</f>
        <v/>
      </c>
      <c r="AC6" s="49" t="str">
        <f>IF(見積依頼!$G11="","",集計用!AC5)</f>
        <v/>
      </c>
      <c r="AD6" s="49" t="str">
        <f>IF(見積依頼!$G11="","",集計用!AD5)</f>
        <v/>
      </c>
      <c r="AE6" s="49" t="str">
        <f>IF(見積依頼!$G11="","",集計用!AE5)</f>
        <v/>
      </c>
      <c r="AF6" s="49" t="str">
        <f>IF(見積依頼!$G11="","",集計用!AF5)</f>
        <v/>
      </c>
      <c r="AG6" s="49" t="str">
        <f>IF(見積依頼!$G11="","",集計用!AG5)</f>
        <v/>
      </c>
      <c r="AH6" s="49" t="str">
        <f>IF(見積依頼!$G11="","",集計用!AH5)</f>
        <v/>
      </c>
      <c r="AI6" s="31" t="str">
        <f>IF(見積書明細!I6="","",見積書明細!I6)</f>
        <v/>
      </c>
      <c r="AJ6" s="31"/>
      <c r="AK6" s="49" t="str">
        <f>IF(見積依頼!$G11="","",集計用!AK5)</f>
        <v/>
      </c>
    </row>
    <row r="7" spans="1:37" ht="19.5" customHeight="1">
      <c r="A7" s="11">
        <f t="shared" si="0"/>
        <v>6</v>
      </c>
      <c r="B7" s="42" t="str">
        <f>IF(見積依頼!$G12="","",集計用!B6)</f>
        <v/>
      </c>
      <c r="C7" s="42" t="str">
        <f>IF(見積依頼!$G12="","",集計用!C6)</f>
        <v/>
      </c>
      <c r="D7" s="42" t="str">
        <f>IF(見積依頼!$G12="","",集計用!D6)</f>
        <v/>
      </c>
      <c r="E7" s="42" t="str">
        <f>IF(見積依頼!F12="","",見積依頼!F12)</f>
        <v/>
      </c>
      <c r="F7" s="49" t="str">
        <f>IF(見積依頼!G12="","",見積依頼!G12)</f>
        <v/>
      </c>
      <c r="G7" s="50" t="str">
        <f>IF(見積依頼!$H12="","",見積依頼!$H12)</f>
        <v/>
      </c>
      <c r="H7" s="42" t="str">
        <f>IF(見積依頼!$G12="","",集計用!H6)</f>
        <v/>
      </c>
      <c r="I7" s="42" t="str">
        <f>IF(見積依頼!$G12="","",集計用!I6)</f>
        <v/>
      </c>
      <c r="J7" s="42" t="str">
        <f>IF(見積依頼!$G12="","",集計用!J6)</f>
        <v/>
      </c>
      <c r="K7" s="49" t="str">
        <f>IF(見積依頼!$G12="","",集計用!K6)</f>
        <v/>
      </c>
      <c r="L7" s="49" t="str">
        <f>IF(見積依頼!$G12="","",集計用!L6)</f>
        <v/>
      </c>
      <c r="M7" s="49" t="str">
        <f>IF(見積依頼!$G12="","",集計用!M6)</f>
        <v/>
      </c>
      <c r="N7" s="49" t="str">
        <f>IF(見積依頼!$G12="","",集計用!N6)</f>
        <v/>
      </c>
      <c r="O7" s="49" t="str">
        <f>IF(見積依頼!$G12="","",集計用!O6)</f>
        <v/>
      </c>
      <c r="P7" s="49" t="str">
        <f>IF(見積依頼!$G12="","",集計用!P6)</f>
        <v/>
      </c>
      <c r="Q7" s="49" t="str">
        <f>IF(見積依頼!$G12="","",集計用!Q6)</f>
        <v/>
      </c>
      <c r="R7" s="49" t="str">
        <f>IF(見積依頼!$G12="","",集計用!R6)</f>
        <v/>
      </c>
      <c r="S7" s="31"/>
      <c r="T7" s="49" t="str">
        <f>IF(見積依頼!$G12="","",集計用!T6)</f>
        <v/>
      </c>
      <c r="U7" s="49" t="str">
        <f>IF(見積依頼!$G12="","",集計用!U6)</f>
        <v/>
      </c>
      <c r="V7" s="31" t="s">
        <v>342</v>
      </c>
      <c r="W7" s="49" t="str">
        <f>IF(見積依頼!$G12="","",集計用!W6)</f>
        <v/>
      </c>
      <c r="X7" s="149" t="str">
        <f>IF(見積依頼!$G12="","",集計用!X6)</f>
        <v/>
      </c>
      <c r="Y7" s="149" t="str">
        <f>IF(見積依頼!M12="","",見積依頼!M12)</f>
        <v/>
      </c>
      <c r="Z7" s="148" t="str">
        <f>IF(見積依頼!I12="","",見積依頼!I12)</f>
        <v/>
      </c>
      <c r="AA7" s="46" t="str">
        <f>IFERROR(VLOOKUP(F7,製品名一覧!$B$2:$F$68,4,FALSE),"")</f>
        <v/>
      </c>
      <c r="AB7" s="168" t="str">
        <f>IF(見積依頼!$H12="","",見積依頼!$H12)</f>
        <v/>
      </c>
      <c r="AC7" s="49" t="str">
        <f>IF(見積依頼!$G12="","",集計用!AC6)</f>
        <v/>
      </c>
      <c r="AD7" s="49" t="str">
        <f>IF(見積依頼!$G12="","",集計用!AD6)</f>
        <v/>
      </c>
      <c r="AE7" s="49" t="str">
        <f>IF(見積依頼!$G12="","",集計用!AE6)</f>
        <v/>
      </c>
      <c r="AF7" s="49" t="str">
        <f>IF(見積依頼!$G12="","",集計用!AF6)</f>
        <v/>
      </c>
      <c r="AG7" s="49" t="str">
        <f>IF(見積依頼!$G12="","",集計用!AG6)</f>
        <v/>
      </c>
      <c r="AH7" s="49" t="str">
        <f>IF(見積依頼!$G12="","",集計用!AH6)</f>
        <v/>
      </c>
      <c r="AI7" s="31" t="str">
        <f>IF(見積書明細!I7="","",見積書明細!I7)</f>
        <v/>
      </c>
      <c r="AJ7" s="31"/>
      <c r="AK7" s="49" t="str">
        <f>IF(見積依頼!$G12="","",集計用!AK6)</f>
        <v/>
      </c>
    </row>
    <row r="8" spans="1:37" ht="19.5" customHeight="1">
      <c r="A8" s="11">
        <f t="shared" si="0"/>
        <v>7</v>
      </c>
      <c r="B8" s="42" t="str">
        <f>IF(見積依頼!$G13="","",集計用!B7)</f>
        <v/>
      </c>
      <c r="C8" s="42" t="str">
        <f>IF(見積依頼!$G13="","",集計用!C7)</f>
        <v/>
      </c>
      <c r="D8" s="42" t="str">
        <f>IF(見積依頼!$G13="","",集計用!D7)</f>
        <v/>
      </c>
      <c r="E8" s="42" t="str">
        <f>IF(見積依頼!F13="","",見積依頼!F13)</f>
        <v/>
      </c>
      <c r="F8" s="49" t="str">
        <f>IF(見積依頼!G13="","",見積依頼!G13)</f>
        <v/>
      </c>
      <c r="G8" s="50" t="str">
        <f>IF(見積依頼!$H13="","",見積依頼!$H13)</f>
        <v/>
      </c>
      <c r="H8" s="42" t="str">
        <f>IF(見積依頼!$G13="","",集計用!H7)</f>
        <v/>
      </c>
      <c r="I8" s="42" t="str">
        <f>IF(見積依頼!$G13="","",集計用!I7)</f>
        <v/>
      </c>
      <c r="J8" s="42" t="str">
        <f>IF(見積依頼!$G13="","",集計用!J7)</f>
        <v/>
      </c>
      <c r="K8" s="49" t="str">
        <f>IF(見積依頼!$G13="","",集計用!K7)</f>
        <v/>
      </c>
      <c r="L8" s="49" t="str">
        <f>IF(見積依頼!$G13="","",集計用!L7)</f>
        <v/>
      </c>
      <c r="M8" s="49" t="str">
        <f>IF(見積依頼!$G13="","",集計用!M7)</f>
        <v/>
      </c>
      <c r="N8" s="49" t="str">
        <f>IF(見積依頼!$G13="","",集計用!N7)</f>
        <v/>
      </c>
      <c r="O8" s="49" t="str">
        <f>IF(見積依頼!$G13="","",集計用!O7)</f>
        <v/>
      </c>
      <c r="P8" s="49" t="str">
        <f>IF(見積依頼!$G13="","",集計用!P7)</f>
        <v/>
      </c>
      <c r="Q8" s="49" t="str">
        <f>IF(見積依頼!$G13="","",集計用!Q7)</f>
        <v/>
      </c>
      <c r="R8" s="49" t="str">
        <f>IF(見積依頼!$G13="","",集計用!R7)</f>
        <v/>
      </c>
      <c r="S8" s="31"/>
      <c r="T8" s="49" t="str">
        <f>IF(見積依頼!$G13="","",集計用!T7)</f>
        <v/>
      </c>
      <c r="U8" s="49" t="str">
        <f>IF(見積依頼!$G13="","",集計用!U7)</f>
        <v/>
      </c>
      <c r="V8" s="31" t="s">
        <v>342</v>
      </c>
      <c r="W8" s="49" t="str">
        <f>IF(見積依頼!$G13="","",集計用!W7)</f>
        <v/>
      </c>
      <c r="X8" s="149" t="str">
        <f>IF(見積依頼!$G13="","",集計用!X7)</f>
        <v/>
      </c>
      <c r="Y8" s="149" t="str">
        <f>IF(見積依頼!M13="","",見積依頼!M13)</f>
        <v/>
      </c>
      <c r="Z8" s="148" t="str">
        <f>IF(見積依頼!I13="","",見積依頼!I13)</f>
        <v/>
      </c>
      <c r="AA8" s="46" t="str">
        <f>IFERROR(VLOOKUP(F8,製品名一覧!$B$2:$F$68,4,FALSE),"")</f>
        <v/>
      </c>
      <c r="AB8" s="168" t="str">
        <f>IF(見積依頼!$H13="","",見積依頼!$H13)</f>
        <v/>
      </c>
      <c r="AC8" s="49" t="str">
        <f>IF(見積依頼!$G13="","",集計用!AC7)</f>
        <v/>
      </c>
      <c r="AD8" s="49" t="str">
        <f>IF(見積依頼!$G13="","",集計用!AD7)</f>
        <v/>
      </c>
      <c r="AE8" s="49" t="str">
        <f>IF(見積依頼!$G13="","",集計用!AE7)</f>
        <v/>
      </c>
      <c r="AF8" s="49" t="str">
        <f>IF(見積依頼!$G13="","",集計用!AF7)</f>
        <v/>
      </c>
      <c r="AG8" s="49" t="str">
        <f>IF(見積依頼!$G13="","",集計用!AG7)</f>
        <v/>
      </c>
      <c r="AH8" s="49" t="str">
        <f>IF(見積依頼!$G13="","",集計用!AH7)</f>
        <v/>
      </c>
      <c r="AI8" s="31" t="str">
        <f>IF(見積書明細!I8="","",見積書明細!I8)</f>
        <v/>
      </c>
      <c r="AJ8" s="31"/>
      <c r="AK8" s="49" t="str">
        <f>IF(見積依頼!$G13="","",集計用!AK7)</f>
        <v/>
      </c>
    </row>
    <row r="9" spans="1:37" ht="19.5" customHeight="1">
      <c r="A9" s="11">
        <f t="shared" si="0"/>
        <v>8</v>
      </c>
      <c r="B9" s="42" t="str">
        <f>IF(見積依頼!$G14="","",集計用!B8)</f>
        <v/>
      </c>
      <c r="C9" s="42" t="str">
        <f>IF(見積依頼!$G14="","",集計用!C8)</f>
        <v/>
      </c>
      <c r="D9" s="42" t="str">
        <f>IF(見積依頼!$G14="","",集計用!D8)</f>
        <v/>
      </c>
      <c r="E9" s="42" t="str">
        <f>IF(見積依頼!F14="","",見積依頼!F14)</f>
        <v/>
      </c>
      <c r="F9" s="49" t="str">
        <f>IF(見積依頼!G14="","",見積依頼!G14)</f>
        <v/>
      </c>
      <c r="G9" s="50" t="str">
        <f>IF(見積依頼!$H14="","",見積依頼!$H14)</f>
        <v/>
      </c>
      <c r="H9" s="42" t="str">
        <f>IF(見積依頼!$G14="","",集計用!H8)</f>
        <v/>
      </c>
      <c r="I9" s="42" t="str">
        <f>IF(見積依頼!$G14="","",集計用!I8)</f>
        <v/>
      </c>
      <c r="J9" s="42" t="str">
        <f>IF(見積依頼!$G14="","",集計用!J8)</f>
        <v/>
      </c>
      <c r="K9" s="49" t="str">
        <f>IF(見積依頼!$G14="","",集計用!K8)</f>
        <v/>
      </c>
      <c r="L9" s="49" t="str">
        <f>IF(見積依頼!$G14="","",集計用!L8)</f>
        <v/>
      </c>
      <c r="M9" s="49" t="str">
        <f>IF(見積依頼!$G14="","",集計用!M8)</f>
        <v/>
      </c>
      <c r="N9" s="49" t="str">
        <f>IF(見積依頼!$G14="","",集計用!N8)</f>
        <v/>
      </c>
      <c r="O9" s="49" t="str">
        <f>IF(見積依頼!$G14="","",集計用!O8)</f>
        <v/>
      </c>
      <c r="P9" s="49" t="str">
        <f>IF(見積依頼!$G14="","",集計用!P8)</f>
        <v/>
      </c>
      <c r="Q9" s="49" t="str">
        <f>IF(見積依頼!$G14="","",集計用!Q8)</f>
        <v/>
      </c>
      <c r="R9" s="49" t="str">
        <f>IF(見積依頼!$G14="","",集計用!R8)</f>
        <v/>
      </c>
      <c r="S9" s="31"/>
      <c r="T9" s="49" t="str">
        <f>IF(見積依頼!$G14="","",集計用!T8)</f>
        <v/>
      </c>
      <c r="U9" s="49" t="str">
        <f>IF(見積依頼!$G14="","",集計用!U8)</f>
        <v/>
      </c>
      <c r="V9" s="31" t="s">
        <v>342</v>
      </c>
      <c r="W9" s="49" t="str">
        <f>IF(見積依頼!$G14="","",集計用!W8)</f>
        <v/>
      </c>
      <c r="X9" s="149" t="str">
        <f>IF(見積依頼!$G14="","",集計用!X8)</f>
        <v/>
      </c>
      <c r="Y9" s="149" t="str">
        <f>IF(見積依頼!M14="","",見積依頼!M14)</f>
        <v/>
      </c>
      <c r="Z9" s="148" t="str">
        <f>IF(見積依頼!I14="","",見積依頼!I14)</f>
        <v/>
      </c>
      <c r="AA9" s="46" t="str">
        <f>IFERROR(VLOOKUP(F9,製品名一覧!$B$2:$F$68,4,FALSE),"")</f>
        <v/>
      </c>
      <c r="AB9" s="168" t="str">
        <f>IF(見積依頼!$H14="","",見積依頼!$H14)</f>
        <v/>
      </c>
      <c r="AC9" s="49" t="str">
        <f>IF(見積依頼!$G14="","",集計用!AC8)</f>
        <v/>
      </c>
      <c r="AD9" s="49" t="str">
        <f>IF(見積依頼!$G14="","",集計用!AD8)</f>
        <v/>
      </c>
      <c r="AE9" s="49" t="str">
        <f>IF(見積依頼!$G14="","",集計用!AE8)</f>
        <v/>
      </c>
      <c r="AF9" s="49" t="str">
        <f>IF(見積依頼!$G14="","",集計用!AF8)</f>
        <v/>
      </c>
      <c r="AG9" s="49" t="str">
        <f>IF(見積依頼!$G14="","",集計用!AG8)</f>
        <v/>
      </c>
      <c r="AH9" s="49" t="str">
        <f>IF(見積依頼!$G14="","",集計用!AH8)</f>
        <v/>
      </c>
      <c r="AI9" s="31" t="str">
        <f>IF(見積書明細!I9="","",見積書明細!I9)</f>
        <v/>
      </c>
      <c r="AJ9" s="31"/>
      <c r="AK9" s="49" t="str">
        <f>IF(見積依頼!$G14="","",集計用!AK8)</f>
        <v/>
      </c>
    </row>
    <row r="10" spans="1:37" ht="19.5" customHeight="1">
      <c r="A10" s="11">
        <f t="shared" si="0"/>
        <v>9</v>
      </c>
      <c r="B10" s="42" t="str">
        <f>IF(見積依頼!$G15="","",集計用!B9)</f>
        <v/>
      </c>
      <c r="C10" s="42" t="str">
        <f>IF(見積依頼!$G15="","",集計用!C9)</f>
        <v/>
      </c>
      <c r="D10" s="42" t="str">
        <f>IF(見積依頼!$G15="","",集計用!D9)</f>
        <v/>
      </c>
      <c r="E10" s="42" t="str">
        <f>IF(見積依頼!F15="","",見積依頼!F15)</f>
        <v/>
      </c>
      <c r="F10" s="49" t="str">
        <f>IF(見積依頼!G15="","",見積依頼!G15)</f>
        <v/>
      </c>
      <c r="G10" s="50" t="str">
        <f>IF(見積依頼!$H15="","",見積依頼!$H15)</f>
        <v/>
      </c>
      <c r="H10" s="42" t="str">
        <f>IF(見積依頼!$G15="","",集計用!H9)</f>
        <v/>
      </c>
      <c r="I10" s="42" t="str">
        <f>IF(見積依頼!$G15="","",集計用!I9)</f>
        <v/>
      </c>
      <c r="J10" s="42" t="str">
        <f>IF(見積依頼!$G15="","",集計用!J9)</f>
        <v/>
      </c>
      <c r="K10" s="49" t="str">
        <f>IF(見積依頼!$G15="","",集計用!K9)</f>
        <v/>
      </c>
      <c r="L10" s="49" t="str">
        <f>IF(見積依頼!$G15="","",集計用!L9)</f>
        <v/>
      </c>
      <c r="M10" s="49" t="str">
        <f>IF(見積依頼!$G15="","",集計用!M9)</f>
        <v/>
      </c>
      <c r="N10" s="49" t="str">
        <f>IF(見積依頼!$G15="","",集計用!N9)</f>
        <v/>
      </c>
      <c r="O10" s="49" t="str">
        <f>IF(見積依頼!$G15="","",集計用!O9)</f>
        <v/>
      </c>
      <c r="P10" s="49" t="str">
        <f>IF(見積依頼!$G15="","",集計用!P9)</f>
        <v/>
      </c>
      <c r="Q10" s="49" t="str">
        <f>IF(見積依頼!$G15="","",集計用!Q9)</f>
        <v/>
      </c>
      <c r="R10" s="49" t="str">
        <f>IF(見積依頼!$G15="","",集計用!R9)</f>
        <v/>
      </c>
      <c r="S10" s="31"/>
      <c r="T10" s="49" t="str">
        <f>IF(見積依頼!$G15="","",集計用!T9)</f>
        <v/>
      </c>
      <c r="U10" s="49" t="str">
        <f>IF(見積依頼!$G15="","",集計用!U9)</f>
        <v/>
      </c>
      <c r="V10" s="31" t="s">
        <v>342</v>
      </c>
      <c r="W10" s="49" t="str">
        <f>IF(見積依頼!$G15="","",集計用!W9)</f>
        <v/>
      </c>
      <c r="X10" s="149" t="str">
        <f>IF(見積依頼!$G15="","",集計用!X9)</f>
        <v/>
      </c>
      <c r="Y10" s="149" t="str">
        <f>IF(見積依頼!M15="","",見積依頼!M15)</f>
        <v/>
      </c>
      <c r="Z10" s="148" t="str">
        <f>IF(見積依頼!I15="","",見積依頼!I15)</f>
        <v/>
      </c>
      <c r="AA10" s="46" t="str">
        <f>IFERROR(VLOOKUP(F10,製品名一覧!$B$2:$F$68,4,FALSE),"")</f>
        <v/>
      </c>
      <c r="AB10" s="168" t="str">
        <f>IF(見積依頼!$H15="","",見積依頼!$H15)</f>
        <v/>
      </c>
      <c r="AC10" s="49" t="str">
        <f>IF(見積依頼!$G15="","",集計用!AC9)</f>
        <v/>
      </c>
      <c r="AD10" s="49" t="str">
        <f>IF(見積依頼!$G15="","",集計用!AD9)</f>
        <v/>
      </c>
      <c r="AE10" s="49" t="str">
        <f>IF(見積依頼!$G15="","",集計用!AE9)</f>
        <v/>
      </c>
      <c r="AF10" s="49" t="str">
        <f>IF(見積依頼!$G15="","",集計用!AF9)</f>
        <v/>
      </c>
      <c r="AG10" s="49" t="str">
        <f>IF(見積依頼!$G15="","",集計用!AG9)</f>
        <v/>
      </c>
      <c r="AH10" s="49" t="str">
        <f>IF(見積依頼!$G15="","",集計用!AH9)</f>
        <v/>
      </c>
      <c r="AI10" s="31" t="str">
        <f>IF(見積書明細!I10="","",見積書明細!I10)</f>
        <v/>
      </c>
      <c r="AJ10" s="31"/>
      <c r="AK10" s="49" t="str">
        <f>IF(見積依頼!$G15="","",集計用!AK9)</f>
        <v/>
      </c>
    </row>
    <row r="11" spans="1:37" ht="19.5" customHeight="1">
      <c r="A11" s="93">
        <f t="shared" si="0"/>
        <v>10</v>
      </c>
      <c r="B11" s="94" t="str">
        <f>IF(見積依頼!$G16="","",集計用!B10)</f>
        <v/>
      </c>
      <c r="C11" s="42" t="str">
        <f>IF(見積依頼!$G16="","",集計用!C10)</f>
        <v/>
      </c>
      <c r="D11" s="42" t="str">
        <f>IF(見積依頼!$G16="","",集計用!D10)</f>
        <v/>
      </c>
      <c r="E11" s="94" t="str">
        <f>IF(見積依頼!F16="","",見積依頼!F16)</f>
        <v/>
      </c>
      <c r="F11" s="96" t="str">
        <f>IF(見積依頼!G16="","",見積依頼!G16)</f>
        <v/>
      </c>
      <c r="G11" s="95" t="str">
        <f>IF(見積依頼!$H16="","",見積依頼!$H16)</f>
        <v/>
      </c>
      <c r="H11" s="94" t="str">
        <f>IF(見積依頼!$G16="","",集計用!H10)</f>
        <v/>
      </c>
      <c r="I11" s="94" t="str">
        <f>IF(見積依頼!$G16="","",集計用!I10)</f>
        <v/>
      </c>
      <c r="J11" s="94" t="str">
        <f>IF(見積依頼!$G16="","",集計用!J10)</f>
        <v/>
      </c>
      <c r="K11" s="96" t="str">
        <f>IF(見積依頼!$G16="","",集計用!K10)</f>
        <v/>
      </c>
      <c r="L11" s="96" t="str">
        <f>IF(見積依頼!$G16="","",集計用!L10)</f>
        <v/>
      </c>
      <c r="M11" s="96" t="str">
        <f>IF(見積依頼!$G16="","",集計用!M10)</f>
        <v/>
      </c>
      <c r="N11" s="96" t="str">
        <f>IF(見積依頼!$G16="","",集計用!N10)</f>
        <v/>
      </c>
      <c r="O11" s="96" t="str">
        <f>IF(見積依頼!$G16="","",集計用!O10)</f>
        <v/>
      </c>
      <c r="P11" s="96" t="str">
        <f>IF(見積依頼!$G16="","",集計用!P10)</f>
        <v/>
      </c>
      <c r="Q11" s="96" t="str">
        <f>IF(見積依頼!$G16="","",集計用!Q10)</f>
        <v/>
      </c>
      <c r="R11" s="96" t="str">
        <f>IF(見積依頼!$G16="","",集計用!R10)</f>
        <v/>
      </c>
      <c r="S11" s="97"/>
      <c r="T11" s="96" t="str">
        <f>IF(見積依頼!$G16="","",集計用!T10)</f>
        <v/>
      </c>
      <c r="U11" s="96" t="str">
        <f>IF(見積依頼!$G16="","",集計用!U10)</f>
        <v/>
      </c>
      <c r="V11" s="31" t="s">
        <v>342</v>
      </c>
      <c r="W11" s="96" t="str">
        <f>IF(見積依頼!$G16="","",集計用!W10)</f>
        <v/>
      </c>
      <c r="X11" s="150" t="str">
        <f>IF(見積依頼!$G16="","",集計用!X10)</f>
        <v/>
      </c>
      <c r="Y11" s="149" t="str">
        <f>IF(見積依頼!M16="","",見積依頼!M16)</f>
        <v/>
      </c>
      <c r="Z11" s="148" t="str">
        <f>IF(見積依頼!I16="","",見積依頼!I16)</f>
        <v/>
      </c>
      <c r="AA11" s="46" t="str">
        <f>IFERROR(VLOOKUP(F11,製品名一覧!$B$2:$F$68,4,FALSE),"")</f>
        <v/>
      </c>
      <c r="AB11" s="169" t="str">
        <f>IF(見積依頼!$H16="","",見積依頼!$H16)</f>
        <v/>
      </c>
      <c r="AC11" s="49" t="str">
        <f>IF(見積依頼!$G16="","",集計用!AC10)</f>
        <v/>
      </c>
      <c r="AD11" s="49" t="str">
        <f>IF(見積依頼!$G16="","",集計用!AD10)</f>
        <v/>
      </c>
      <c r="AE11" s="49" t="str">
        <f>IF(見積依頼!$G16="","",集計用!AE10)</f>
        <v/>
      </c>
      <c r="AF11" s="49" t="str">
        <f>IF(見積依頼!$G16="","",集計用!AF10)</f>
        <v/>
      </c>
      <c r="AG11" s="49" t="str">
        <f>IF(見積依頼!$G16="","",集計用!AG10)</f>
        <v/>
      </c>
      <c r="AH11" s="49" t="str">
        <f>IF(見積依頼!$G16="","",集計用!AH10)</f>
        <v/>
      </c>
      <c r="AI11" s="97" t="str">
        <f>IF(見積書明細!I11="","",見積書明細!I11)</f>
        <v/>
      </c>
      <c r="AJ11" s="97"/>
      <c r="AK11" s="49" t="str">
        <f>IF(見積依頼!$G16="","",集計用!AK10)</f>
        <v/>
      </c>
    </row>
    <row r="12" spans="1:37" ht="19.5" customHeight="1">
      <c r="A12" s="11">
        <f t="shared" si="0"/>
        <v>11</v>
      </c>
      <c r="B12" s="42" t="str">
        <f>IF(見積依頼!$G17="","",集計用!B11)</f>
        <v/>
      </c>
      <c r="C12" s="42" t="str">
        <f>IF(見積依頼!$G17="","",集計用!C11)</f>
        <v/>
      </c>
      <c r="D12" s="42" t="str">
        <f>IF(見積依頼!$G17="","",集計用!D11)</f>
        <v/>
      </c>
      <c r="E12" s="42" t="str">
        <f>IF(見積依頼!F17="","",見積依頼!F17)</f>
        <v/>
      </c>
      <c r="F12" s="49" t="str">
        <f>IF(見積依頼!G17="","",見積依頼!G17)</f>
        <v/>
      </c>
      <c r="G12" s="50" t="str">
        <f>IF(見積依頼!$H17="","",見積依頼!$H17)</f>
        <v/>
      </c>
      <c r="H12" s="42" t="str">
        <f>IF(見積依頼!$G17="","",集計用!H11)</f>
        <v/>
      </c>
      <c r="I12" s="42" t="str">
        <f>IF(見積依頼!$G17="","",集計用!I11)</f>
        <v/>
      </c>
      <c r="J12" s="42" t="str">
        <f>IF(見積依頼!$G17="","",集計用!J11)</f>
        <v/>
      </c>
      <c r="K12" s="49" t="str">
        <f>IF(見積依頼!$G17="","",集計用!K11)</f>
        <v/>
      </c>
      <c r="L12" s="49" t="str">
        <f>IF(見積依頼!$G17="","",集計用!L11)</f>
        <v/>
      </c>
      <c r="M12" s="49" t="str">
        <f>IF(見積依頼!$G17="","",集計用!M11)</f>
        <v/>
      </c>
      <c r="N12" s="49" t="str">
        <f>IF(見積依頼!$G17="","",集計用!N11)</f>
        <v/>
      </c>
      <c r="O12" s="49" t="str">
        <f>IF(見積依頼!$G17="","",集計用!O11)</f>
        <v/>
      </c>
      <c r="P12" s="49" t="str">
        <f>IF(見積依頼!$G17="","",集計用!P11)</f>
        <v/>
      </c>
      <c r="Q12" s="49" t="str">
        <f>IF(見積依頼!$G17="","",集計用!Q11)</f>
        <v/>
      </c>
      <c r="R12" s="49" t="str">
        <f>IF(見積依頼!$G17="","",集計用!R11)</f>
        <v/>
      </c>
      <c r="S12" s="31"/>
      <c r="T12" s="49" t="str">
        <f>IF(見積依頼!$G17="","",集計用!T11)</f>
        <v/>
      </c>
      <c r="U12" s="49" t="str">
        <f>IF(見積依頼!$G17="","",集計用!U11)</f>
        <v/>
      </c>
      <c r="V12" s="31" t="s">
        <v>342</v>
      </c>
      <c r="W12" s="49" t="str">
        <f>IF(見積依頼!$G17="","",集計用!W11)</f>
        <v/>
      </c>
      <c r="X12" s="149" t="str">
        <f>IF(見積依頼!$G17="","",集計用!X11)</f>
        <v/>
      </c>
      <c r="Y12" s="149" t="str">
        <f>IF(見積依頼!M17="","",見積依頼!M17)</f>
        <v/>
      </c>
      <c r="Z12" s="148" t="str">
        <f>IF(見積依頼!I17="","",見積依頼!I17)</f>
        <v/>
      </c>
      <c r="AA12" s="46" t="str">
        <f>IFERROR(VLOOKUP(F12,製品名一覧!$B$2:$F$68,4,FALSE),"")</f>
        <v/>
      </c>
      <c r="AB12" s="168" t="str">
        <f>IF(見積依頼!$H17="","",見積依頼!$H17)</f>
        <v/>
      </c>
      <c r="AC12" s="49" t="str">
        <f>IF(見積依頼!$G17="","",集計用!AC11)</f>
        <v/>
      </c>
      <c r="AD12" s="49" t="str">
        <f>IF(見積依頼!$G17="","",集計用!AD11)</f>
        <v/>
      </c>
      <c r="AE12" s="49" t="str">
        <f>IF(見積依頼!$G17="","",集計用!AE11)</f>
        <v/>
      </c>
      <c r="AF12" s="49" t="str">
        <f>IF(見積依頼!$G17="","",集計用!AF11)</f>
        <v/>
      </c>
      <c r="AG12" s="49" t="str">
        <f>IF(見積依頼!$G17="","",集計用!AG11)</f>
        <v/>
      </c>
      <c r="AH12" s="49" t="str">
        <f>IF(見積依頼!$G17="","",集計用!AH11)</f>
        <v/>
      </c>
      <c r="AI12" s="31" t="str">
        <f>IF(見積書明細!I12="","",見積書明細!I12)</f>
        <v/>
      </c>
      <c r="AJ12" s="31"/>
      <c r="AK12" s="49" t="str">
        <f>IF(見積依頼!$G17="","",集計用!AK11)</f>
        <v/>
      </c>
    </row>
    <row r="13" spans="1:37" ht="19.5" customHeight="1">
      <c r="A13" s="93">
        <f t="shared" si="0"/>
        <v>12</v>
      </c>
      <c r="B13" s="94" t="str">
        <f>IF(見積依頼!$G18="","",集計用!B12)</f>
        <v/>
      </c>
      <c r="C13" s="42" t="str">
        <f>IF(見積依頼!$G18="","",集計用!C12)</f>
        <v/>
      </c>
      <c r="D13" s="42" t="str">
        <f>IF(見積依頼!$G18="","",集計用!D12)</f>
        <v/>
      </c>
      <c r="E13" s="94" t="str">
        <f>IF(見積依頼!F18="","",見積依頼!F18)</f>
        <v/>
      </c>
      <c r="F13" s="96" t="str">
        <f>IF(見積依頼!G18="","",見積依頼!G18)</f>
        <v/>
      </c>
      <c r="G13" s="95" t="str">
        <f>IF(見積依頼!$H18="","",見積依頼!$H18)</f>
        <v/>
      </c>
      <c r="H13" s="94" t="str">
        <f>IF(見積依頼!$G18="","",集計用!H12)</f>
        <v/>
      </c>
      <c r="I13" s="94" t="str">
        <f>IF(見積依頼!$G18="","",集計用!I12)</f>
        <v/>
      </c>
      <c r="J13" s="94" t="str">
        <f>IF(見積依頼!$G18="","",集計用!J12)</f>
        <v/>
      </c>
      <c r="K13" s="96" t="str">
        <f>IF(見積依頼!$G18="","",集計用!K12)</f>
        <v/>
      </c>
      <c r="L13" s="96" t="str">
        <f>IF(見積依頼!$G18="","",集計用!L12)</f>
        <v/>
      </c>
      <c r="M13" s="96" t="str">
        <f>IF(見積依頼!$G18="","",集計用!M12)</f>
        <v/>
      </c>
      <c r="N13" s="96" t="str">
        <f>IF(見積依頼!$G18="","",集計用!N12)</f>
        <v/>
      </c>
      <c r="O13" s="96" t="str">
        <f>IF(見積依頼!$G18="","",集計用!O12)</f>
        <v/>
      </c>
      <c r="P13" s="96" t="str">
        <f>IF(見積依頼!$G18="","",集計用!P12)</f>
        <v/>
      </c>
      <c r="Q13" s="96" t="str">
        <f>IF(見積依頼!$G18="","",集計用!Q12)</f>
        <v/>
      </c>
      <c r="R13" s="96" t="str">
        <f>IF(見積依頼!$G18="","",集計用!R12)</f>
        <v/>
      </c>
      <c r="S13" s="97"/>
      <c r="T13" s="96" t="str">
        <f>IF(見積依頼!$G18="","",集計用!T12)</f>
        <v/>
      </c>
      <c r="U13" s="96" t="str">
        <f>IF(見積依頼!$G18="","",集計用!U12)</f>
        <v/>
      </c>
      <c r="V13" s="31" t="s">
        <v>342</v>
      </c>
      <c r="W13" s="96" t="str">
        <f>IF(見積依頼!$G18="","",集計用!W12)</f>
        <v/>
      </c>
      <c r="X13" s="150" t="str">
        <f>IF(見積依頼!$G18="","",集計用!X12)</f>
        <v/>
      </c>
      <c r="Y13" s="149" t="str">
        <f>IF(見積依頼!M18="","",見積依頼!M18)</f>
        <v/>
      </c>
      <c r="Z13" s="148" t="str">
        <f>IF(見積依頼!I18="","",見積依頼!I18)</f>
        <v/>
      </c>
      <c r="AA13" s="46" t="str">
        <f>IFERROR(VLOOKUP(F13,製品名一覧!$B$2:$F$68,4,FALSE),"")</f>
        <v/>
      </c>
      <c r="AB13" s="169" t="str">
        <f>IF(見積依頼!$H18="","",見積依頼!$H18)</f>
        <v/>
      </c>
      <c r="AC13" s="49" t="str">
        <f>IF(見積依頼!$G18="","",集計用!AC12)</f>
        <v/>
      </c>
      <c r="AD13" s="49" t="str">
        <f>IF(見積依頼!$G18="","",集計用!AD12)</f>
        <v/>
      </c>
      <c r="AE13" s="49" t="str">
        <f>IF(見積依頼!$G18="","",集計用!AE12)</f>
        <v/>
      </c>
      <c r="AF13" s="49" t="str">
        <f>IF(見積依頼!$G18="","",集計用!AF12)</f>
        <v/>
      </c>
      <c r="AG13" s="49" t="str">
        <f>IF(見積依頼!$G18="","",集計用!AG12)</f>
        <v/>
      </c>
      <c r="AH13" s="49" t="str">
        <f>IF(見積依頼!$G18="","",集計用!AH12)</f>
        <v/>
      </c>
      <c r="AI13" s="97" t="str">
        <f>IF(見積書明細!I13="","",見積書明細!I13)</f>
        <v/>
      </c>
      <c r="AJ13" s="97"/>
      <c r="AK13" s="49" t="str">
        <f>IF(見積依頼!$G18="","",集計用!AK12)</f>
        <v/>
      </c>
    </row>
    <row r="14" spans="1:37" ht="19.5" customHeight="1">
      <c r="A14" s="11">
        <f t="shared" si="0"/>
        <v>13</v>
      </c>
      <c r="B14" s="42" t="str">
        <f>IF(見積依頼!$G19="","",集計用!B13)</f>
        <v/>
      </c>
      <c r="C14" s="42" t="str">
        <f>IF(見積依頼!$G19="","",集計用!C13)</f>
        <v/>
      </c>
      <c r="D14" s="42" t="str">
        <f>IF(見積依頼!$G19="","",集計用!D13)</f>
        <v/>
      </c>
      <c r="E14" s="42" t="str">
        <f>IF(見積依頼!F19="","",見積依頼!F19)</f>
        <v/>
      </c>
      <c r="F14" s="49" t="str">
        <f>IF(見積依頼!G19="","",見積依頼!G19)</f>
        <v/>
      </c>
      <c r="G14" s="50" t="str">
        <f>IF(見積依頼!$H19="","",見積依頼!$H19)</f>
        <v/>
      </c>
      <c r="H14" s="42" t="str">
        <f>IF(見積依頼!$G19="","",集計用!H13)</f>
        <v/>
      </c>
      <c r="I14" s="42" t="str">
        <f>IF(見積依頼!$G19="","",集計用!I13)</f>
        <v/>
      </c>
      <c r="J14" s="42" t="str">
        <f>IF(見積依頼!$G19="","",集計用!J13)</f>
        <v/>
      </c>
      <c r="K14" s="49" t="str">
        <f>IF(見積依頼!$G19="","",集計用!K13)</f>
        <v/>
      </c>
      <c r="L14" s="49" t="str">
        <f>IF(見積依頼!$G19="","",集計用!L13)</f>
        <v/>
      </c>
      <c r="M14" s="49" t="str">
        <f>IF(見積依頼!$G19="","",集計用!M13)</f>
        <v/>
      </c>
      <c r="N14" s="49" t="str">
        <f>IF(見積依頼!$G19="","",集計用!N13)</f>
        <v/>
      </c>
      <c r="O14" s="49" t="str">
        <f>IF(見積依頼!$G19="","",集計用!O13)</f>
        <v/>
      </c>
      <c r="P14" s="49" t="str">
        <f>IF(見積依頼!$G19="","",集計用!P13)</f>
        <v/>
      </c>
      <c r="Q14" s="49" t="str">
        <f>IF(見積依頼!$G19="","",集計用!Q13)</f>
        <v/>
      </c>
      <c r="R14" s="49" t="str">
        <f>IF(見積依頼!$G19="","",集計用!R13)</f>
        <v/>
      </c>
      <c r="S14" s="31"/>
      <c r="T14" s="49" t="str">
        <f>IF(見積依頼!$G19="","",集計用!T13)</f>
        <v/>
      </c>
      <c r="U14" s="49" t="str">
        <f>IF(見積依頼!$G19="","",集計用!U13)</f>
        <v/>
      </c>
      <c r="V14" s="31" t="s">
        <v>342</v>
      </c>
      <c r="W14" s="49" t="str">
        <f>IF(見積依頼!$G19="","",集計用!W13)</f>
        <v/>
      </c>
      <c r="X14" s="149" t="str">
        <f>IF(見積依頼!$G19="","",集計用!X13)</f>
        <v/>
      </c>
      <c r="Y14" s="149" t="str">
        <f>IF(見積依頼!M19="","",見積依頼!M19)</f>
        <v/>
      </c>
      <c r="Z14" s="148" t="str">
        <f>IF(見積依頼!I19="","",見積依頼!I19)</f>
        <v/>
      </c>
      <c r="AA14" s="46" t="str">
        <f>IFERROR(VLOOKUP(F14,製品名一覧!$B$2:$F$68,4,FALSE),"")</f>
        <v/>
      </c>
      <c r="AB14" s="168" t="str">
        <f>IF(見積依頼!$H19="","",見積依頼!$H19)</f>
        <v/>
      </c>
      <c r="AC14" s="49" t="str">
        <f>IF(見積依頼!$G19="","",集計用!AC13)</f>
        <v/>
      </c>
      <c r="AD14" s="49" t="str">
        <f>IF(見積依頼!$G19="","",集計用!AD13)</f>
        <v/>
      </c>
      <c r="AE14" s="49" t="str">
        <f>IF(見積依頼!$G19="","",集計用!AE13)</f>
        <v/>
      </c>
      <c r="AF14" s="49" t="str">
        <f>IF(見積依頼!$G19="","",集計用!AF13)</f>
        <v/>
      </c>
      <c r="AG14" s="49" t="str">
        <f>IF(見積依頼!$G19="","",集計用!AG13)</f>
        <v/>
      </c>
      <c r="AH14" s="49" t="str">
        <f>IF(見積依頼!$G19="","",集計用!AH13)</f>
        <v/>
      </c>
      <c r="AI14" s="31" t="str">
        <f>IF(見積書明細!I14="","",見積書明細!I14)</f>
        <v/>
      </c>
      <c r="AJ14" s="31"/>
      <c r="AK14" s="49" t="str">
        <f>IF(見積依頼!$G19="","",集計用!AK13)</f>
        <v/>
      </c>
    </row>
    <row r="15" spans="1:37" ht="19.5" customHeight="1">
      <c r="A15" s="93">
        <f t="shared" si="0"/>
        <v>14</v>
      </c>
      <c r="B15" s="94" t="str">
        <f>IF(見積依頼!$G20="","",集計用!B14)</f>
        <v/>
      </c>
      <c r="C15" s="42" t="str">
        <f>IF(見積依頼!$G20="","",集計用!C14)</f>
        <v/>
      </c>
      <c r="D15" s="42" t="str">
        <f>IF(見積依頼!$G20="","",集計用!D14)</f>
        <v/>
      </c>
      <c r="E15" s="94" t="str">
        <f>IF(見積依頼!F20="","",見積依頼!F20)</f>
        <v/>
      </c>
      <c r="F15" s="96" t="str">
        <f>IF(見積依頼!G20="","",見積依頼!G20)</f>
        <v/>
      </c>
      <c r="G15" s="95" t="str">
        <f>IF(見積依頼!$H20="","",見積依頼!$H20)</f>
        <v/>
      </c>
      <c r="H15" s="94" t="str">
        <f>IF(見積依頼!$G20="","",集計用!H14)</f>
        <v/>
      </c>
      <c r="I15" s="94" t="str">
        <f>IF(見積依頼!$G20="","",集計用!I14)</f>
        <v/>
      </c>
      <c r="J15" s="94" t="str">
        <f>IF(見積依頼!$G20="","",集計用!J14)</f>
        <v/>
      </c>
      <c r="K15" s="96" t="str">
        <f>IF(見積依頼!$G20="","",集計用!K14)</f>
        <v/>
      </c>
      <c r="L15" s="96" t="str">
        <f>IF(見積依頼!$G20="","",集計用!L14)</f>
        <v/>
      </c>
      <c r="M15" s="96" t="str">
        <f>IF(見積依頼!$G20="","",集計用!M14)</f>
        <v/>
      </c>
      <c r="N15" s="96" t="str">
        <f>IF(見積依頼!$G20="","",集計用!N14)</f>
        <v/>
      </c>
      <c r="O15" s="96" t="str">
        <f>IF(見積依頼!$G20="","",集計用!O14)</f>
        <v/>
      </c>
      <c r="P15" s="96" t="str">
        <f>IF(見積依頼!$G20="","",集計用!P14)</f>
        <v/>
      </c>
      <c r="Q15" s="96" t="str">
        <f>IF(見積依頼!$G20="","",集計用!Q14)</f>
        <v/>
      </c>
      <c r="R15" s="96" t="str">
        <f>IF(見積依頼!$G20="","",集計用!R14)</f>
        <v/>
      </c>
      <c r="S15" s="97"/>
      <c r="T15" s="96" t="str">
        <f>IF(見積依頼!$G20="","",集計用!T14)</f>
        <v/>
      </c>
      <c r="U15" s="96" t="str">
        <f>IF(見積依頼!$G20="","",集計用!U14)</f>
        <v/>
      </c>
      <c r="V15" s="31" t="s">
        <v>342</v>
      </c>
      <c r="W15" s="96" t="str">
        <f>IF(見積依頼!$G20="","",集計用!W14)</f>
        <v/>
      </c>
      <c r="X15" s="150" t="str">
        <f>IF(見積依頼!$G20="","",集計用!X14)</f>
        <v/>
      </c>
      <c r="Y15" s="149" t="str">
        <f>IF(見積依頼!M20="","",見積依頼!M20)</f>
        <v/>
      </c>
      <c r="Z15" s="148" t="str">
        <f>IF(見積依頼!I20="","",見積依頼!I20)</f>
        <v/>
      </c>
      <c r="AA15" s="46" t="str">
        <f>IFERROR(VLOOKUP(F15,製品名一覧!$B$2:$F$68,4,FALSE),"")</f>
        <v/>
      </c>
      <c r="AB15" s="169" t="str">
        <f>IF(見積依頼!$H20="","",見積依頼!$H20)</f>
        <v/>
      </c>
      <c r="AC15" s="49" t="str">
        <f>IF(見積依頼!$G20="","",集計用!AC14)</f>
        <v/>
      </c>
      <c r="AD15" s="49" t="str">
        <f>IF(見積依頼!$G20="","",集計用!AD14)</f>
        <v/>
      </c>
      <c r="AE15" s="49" t="str">
        <f>IF(見積依頼!$G20="","",集計用!AE14)</f>
        <v/>
      </c>
      <c r="AF15" s="49" t="str">
        <f>IF(見積依頼!$G20="","",集計用!AF14)</f>
        <v/>
      </c>
      <c r="AG15" s="49" t="str">
        <f>IF(見積依頼!$G20="","",集計用!AG14)</f>
        <v/>
      </c>
      <c r="AH15" s="49" t="str">
        <f>IF(見積依頼!$G20="","",集計用!AH14)</f>
        <v/>
      </c>
      <c r="AI15" s="97" t="str">
        <f>IF(見積書明細!I15="","",見積書明細!I15)</f>
        <v/>
      </c>
      <c r="AJ15" s="97"/>
      <c r="AK15" s="49" t="str">
        <f>IF(見積依頼!$G20="","",集計用!AK14)</f>
        <v/>
      </c>
    </row>
    <row r="16" spans="1:37" ht="19.5" customHeight="1">
      <c r="A16" s="11">
        <f t="shared" si="0"/>
        <v>15</v>
      </c>
      <c r="B16" s="42" t="str">
        <f>IF(見積依頼!$G21="","",集計用!B15)</f>
        <v/>
      </c>
      <c r="C16" s="42" t="str">
        <f>IF(見積依頼!$G21="","",集計用!C15)</f>
        <v/>
      </c>
      <c r="D16" s="42" t="str">
        <f>IF(見積依頼!$G21="","",集計用!D15)</f>
        <v/>
      </c>
      <c r="E16" s="42" t="str">
        <f>IF(見積依頼!F21="","",見積依頼!F21)</f>
        <v/>
      </c>
      <c r="F16" s="49" t="str">
        <f>IF(見積依頼!G21="","",見積依頼!G21)</f>
        <v/>
      </c>
      <c r="G16" s="50" t="str">
        <f>IF(見積依頼!$H21="","",見積依頼!$H21)</f>
        <v/>
      </c>
      <c r="H16" s="42" t="str">
        <f>IF(見積依頼!$G21="","",集計用!H15)</f>
        <v/>
      </c>
      <c r="I16" s="42" t="str">
        <f>IF(見積依頼!$G21="","",集計用!I15)</f>
        <v/>
      </c>
      <c r="J16" s="42" t="str">
        <f>IF(見積依頼!$G21="","",集計用!J15)</f>
        <v/>
      </c>
      <c r="K16" s="49" t="str">
        <f>IF(見積依頼!$G21="","",集計用!K15)</f>
        <v/>
      </c>
      <c r="L16" s="49" t="str">
        <f>IF(見積依頼!$G21="","",集計用!L15)</f>
        <v/>
      </c>
      <c r="M16" s="49" t="str">
        <f>IF(見積依頼!$G21="","",集計用!M15)</f>
        <v/>
      </c>
      <c r="N16" s="49" t="str">
        <f>IF(見積依頼!$G21="","",集計用!N15)</f>
        <v/>
      </c>
      <c r="O16" s="49" t="str">
        <f>IF(見積依頼!$G21="","",集計用!O15)</f>
        <v/>
      </c>
      <c r="P16" s="49" t="str">
        <f>IF(見積依頼!$G21="","",集計用!P15)</f>
        <v/>
      </c>
      <c r="Q16" s="49" t="str">
        <f>IF(見積依頼!$G21="","",集計用!Q15)</f>
        <v/>
      </c>
      <c r="R16" s="49" t="str">
        <f>IF(見積依頼!$G21="","",集計用!R15)</f>
        <v/>
      </c>
      <c r="S16" s="31"/>
      <c r="T16" s="49" t="str">
        <f>IF(見積依頼!$G21="","",集計用!T15)</f>
        <v/>
      </c>
      <c r="U16" s="49" t="str">
        <f>IF(見積依頼!$G21="","",集計用!U15)</f>
        <v/>
      </c>
      <c r="V16" s="31" t="s">
        <v>342</v>
      </c>
      <c r="W16" s="49" t="str">
        <f>IF(見積依頼!$G21="","",集計用!W15)</f>
        <v/>
      </c>
      <c r="X16" s="149" t="str">
        <f>IF(見積依頼!$G21="","",集計用!X15)</f>
        <v/>
      </c>
      <c r="Y16" s="149" t="str">
        <f>IF(見積依頼!M21="","",見積依頼!M21)</f>
        <v/>
      </c>
      <c r="Z16" s="148" t="str">
        <f>IF(見積依頼!I21="","",見積依頼!I21)</f>
        <v/>
      </c>
      <c r="AA16" s="46" t="str">
        <f>IFERROR(VLOOKUP(F16,製品名一覧!$B$2:$F$68,4,FALSE),"")</f>
        <v/>
      </c>
      <c r="AB16" s="168" t="str">
        <f>IF(見積依頼!$H21="","",見積依頼!$H21)</f>
        <v/>
      </c>
      <c r="AC16" s="49" t="str">
        <f>IF(見積依頼!$G21="","",集計用!AC15)</f>
        <v/>
      </c>
      <c r="AD16" s="49" t="str">
        <f>IF(見積依頼!$G21="","",集計用!AD15)</f>
        <v/>
      </c>
      <c r="AE16" s="49" t="str">
        <f>IF(見積依頼!$G21="","",集計用!AE15)</f>
        <v/>
      </c>
      <c r="AF16" s="49" t="str">
        <f>IF(見積依頼!$G21="","",集計用!AF15)</f>
        <v/>
      </c>
      <c r="AG16" s="49" t="str">
        <f>IF(見積依頼!$G21="","",集計用!AG15)</f>
        <v/>
      </c>
      <c r="AH16" s="49" t="str">
        <f>IF(見積依頼!$G21="","",集計用!AH15)</f>
        <v/>
      </c>
      <c r="AI16" s="31" t="str">
        <f>IF(見積書明細!I16="","",見積書明細!I16)</f>
        <v/>
      </c>
      <c r="AJ16" s="31"/>
      <c r="AK16" s="49" t="str">
        <f>IF(見積依頼!$G21="","",集計用!AK15)</f>
        <v/>
      </c>
    </row>
    <row r="18" spans="21:22" ht="19.5" customHeight="1">
      <c r="U18" s="275" t="s">
        <v>289</v>
      </c>
      <c r="V18" s="275"/>
    </row>
    <row r="19" spans="21:22" ht="19.5" customHeight="1">
      <c r="U19" s="106" t="s">
        <v>293</v>
      </c>
      <c r="V19" s="108">
        <v>2411010</v>
      </c>
    </row>
    <row r="20" spans="21:22" ht="19.5" customHeight="1">
      <c r="U20" s="106" t="s">
        <v>294</v>
      </c>
      <c r="V20" s="105">
        <v>45649</v>
      </c>
    </row>
    <row r="21" spans="21:22" ht="19.5" customHeight="1">
      <c r="U21" s="106" t="s">
        <v>341</v>
      </c>
      <c r="V21" s="105">
        <f>V20-2</f>
        <v>45647</v>
      </c>
    </row>
    <row r="23" spans="21:22" ht="19.5" customHeight="1">
      <c r="U23" s="276" t="s">
        <v>296</v>
      </c>
      <c r="V23" s="276"/>
    </row>
    <row r="24" spans="21:22" ht="19.5" customHeight="1">
      <c r="U24" s="107" t="s">
        <v>295</v>
      </c>
      <c r="V24" s="110" t="str">
        <f>"DEJTPS-"&amp;V19</f>
        <v>DEJTPS-2411010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U18:V18"/>
    <mergeCell ref="U23:V23"/>
  </mergeCells>
  <phoneticPr fontId="2"/>
  <dataValidations count="1">
    <dataValidation imeMode="off" allowBlank="1" showInputMessage="1" showErrorMessage="1" sqref="V19:V21" xr:uid="{00000000-0002-0000-0A00-000000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0" tint="-0.499984740745262"/>
  </sheetPr>
  <dimension ref="A1:C35"/>
  <sheetViews>
    <sheetView zoomScale="80" zoomScaleNormal="80" workbookViewId="0">
      <pane ySplit="1" topLeftCell="A9" activePane="bottomLeft" state="frozen"/>
      <selection activeCell="AC52" sqref="AC52"/>
      <selection pane="bottomLeft" activeCell="G33" sqref="G33"/>
    </sheetView>
  </sheetViews>
  <sheetFormatPr defaultColWidth="9" defaultRowHeight="19.5" customHeight="1"/>
  <cols>
    <col min="1" max="1" width="15.125" style="17" customWidth="1"/>
    <col min="2" max="2" width="12.875" style="17" bestFit="1" customWidth="1"/>
    <col min="3" max="3" width="76.125" style="1" bestFit="1" customWidth="1"/>
    <col min="4" max="16384" width="9" style="1"/>
  </cols>
  <sheetData>
    <row r="1" spans="1:3" ht="19.5" customHeight="1">
      <c r="A1" s="51" t="s">
        <v>214</v>
      </c>
      <c r="B1" s="51" t="s">
        <v>215</v>
      </c>
      <c r="C1" s="51" t="s">
        <v>216</v>
      </c>
    </row>
    <row r="2" spans="1:3" ht="19.5" hidden="1" customHeight="1">
      <c r="A2" s="125" t="s">
        <v>292</v>
      </c>
      <c r="B2" s="52">
        <v>44284</v>
      </c>
      <c r="C2" s="5" t="s">
        <v>291</v>
      </c>
    </row>
    <row r="3" spans="1:3" ht="19.5" hidden="1" customHeight="1">
      <c r="A3" s="125" t="s">
        <v>301</v>
      </c>
      <c r="B3" s="52">
        <v>44287</v>
      </c>
      <c r="C3" s="5" t="s">
        <v>302</v>
      </c>
    </row>
    <row r="4" spans="1:3" ht="15.75" hidden="1">
      <c r="A4" s="124" t="s">
        <v>316</v>
      </c>
      <c r="B4" s="54">
        <v>44295</v>
      </c>
      <c r="C4" s="53" t="s">
        <v>311</v>
      </c>
    </row>
    <row r="5" spans="1:3" ht="31.5" hidden="1">
      <c r="A5" s="124"/>
      <c r="B5" s="54"/>
      <c r="C5" s="53" t="s">
        <v>312</v>
      </c>
    </row>
    <row r="6" spans="1:3" ht="31.5" hidden="1">
      <c r="A6" s="124" t="s">
        <v>317</v>
      </c>
      <c r="B6" s="54">
        <v>44299</v>
      </c>
      <c r="C6" s="53" t="s">
        <v>313</v>
      </c>
    </row>
    <row r="7" spans="1:3" ht="47.25" hidden="1">
      <c r="A7" s="125"/>
      <c r="B7" s="52"/>
      <c r="C7" s="53" t="s">
        <v>314</v>
      </c>
    </row>
    <row r="8" spans="1:3" ht="47.25" hidden="1">
      <c r="A8" s="125"/>
      <c r="B8" s="52"/>
      <c r="C8" s="53" t="s">
        <v>315</v>
      </c>
    </row>
    <row r="9" spans="1:3" ht="19.5" customHeight="1">
      <c r="A9" s="125" t="s">
        <v>318</v>
      </c>
      <c r="B9" s="52">
        <v>44323</v>
      </c>
      <c r="C9" s="5" t="s">
        <v>319</v>
      </c>
    </row>
    <row r="10" spans="1:3" ht="19.5" customHeight="1">
      <c r="A10" s="125" t="s">
        <v>322</v>
      </c>
      <c r="B10" s="52">
        <v>44337</v>
      </c>
      <c r="C10" s="5" t="s">
        <v>325</v>
      </c>
    </row>
    <row r="11" spans="1:3" ht="19.5" customHeight="1">
      <c r="A11" s="125"/>
      <c r="B11" s="52"/>
      <c r="C11" s="5" t="s">
        <v>324</v>
      </c>
    </row>
    <row r="12" spans="1:3" ht="19.5" customHeight="1">
      <c r="A12" s="125" t="s">
        <v>326</v>
      </c>
      <c r="B12" s="52">
        <v>44355</v>
      </c>
      <c r="C12" s="5" t="s">
        <v>327</v>
      </c>
    </row>
    <row r="13" spans="1:3" ht="19.5" customHeight="1">
      <c r="A13" s="125"/>
      <c r="B13" s="52"/>
      <c r="C13" s="5" t="s">
        <v>336</v>
      </c>
    </row>
    <row r="14" spans="1:3" ht="19.5" customHeight="1">
      <c r="A14" s="125" t="s">
        <v>337</v>
      </c>
      <c r="B14" s="52">
        <v>44356</v>
      </c>
      <c r="C14" s="5" t="s">
        <v>338</v>
      </c>
    </row>
    <row r="15" spans="1:3" ht="19.5" customHeight="1">
      <c r="A15" s="125" t="s">
        <v>339</v>
      </c>
      <c r="B15" s="52">
        <v>44365</v>
      </c>
      <c r="C15" s="5" t="s">
        <v>340</v>
      </c>
    </row>
    <row r="16" spans="1:3" ht="19.5" customHeight="1">
      <c r="A16" s="125" t="s">
        <v>349</v>
      </c>
      <c r="B16" s="52">
        <v>44403</v>
      </c>
      <c r="C16" s="5" t="s">
        <v>345</v>
      </c>
    </row>
    <row r="17" spans="1:3" ht="19.5" customHeight="1">
      <c r="A17" s="125"/>
      <c r="B17" s="52"/>
      <c r="C17" s="5" t="s">
        <v>346</v>
      </c>
    </row>
    <row r="18" spans="1:3" ht="19.5" customHeight="1">
      <c r="A18" s="125"/>
      <c r="B18" s="52"/>
      <c r="C18" s="5" t="s">
        <v>347</v>
      </c>
    </row>
    <row r="19" spans="1:3" ht="19.5" customHeight="1">
      <c r="A19" s="125"/>
      <c r="B19" s="52"/>
      <c r="C19" s="5" t="s">
        <v>348</v>
      </c>
    </row>
    <row r="20" spans="1:3" ht="19.5" customHeight="1">
      <c r="A20" s="125" t="s">
        <v>353</v>
      </c>
      <c r="B20" s="52">
        <v>44452</v>
      </c>
      <c r="C20" s="5" t="s">
        <v>351</v>
      </c>
    </row>
    <row r="21" spans="1:3" ht="19.5" customHeight="1">
      <c r="A21" s="5"/>
      <c r="B21" s="52"/>
      <c r="C21" s="5" t="s">
        <v>352</v>
      </c>
    </row>
    <row r="22" spans="1:3" ht="19.5" customHeight="1">
      <c r="A22" s="5"/>
      <c r="B22" s="52"/>
      <c r="C22" s="5" t="s">
        <v>354</v>
      </c>
    </row>
    <row r="23" spans="1:3" ht="19.5" customHeight="1">
      <c r="A23" s="5" t="s">
        <v>357</v>
      </c>
      <c r="B23" s="52">
        <v>44461</v>
      </c>
      <c r="C23" s="5" t="s">
        <v>354</v>
      </c>
    </row>
    <row r="24" spans="1:3" ht="19.5" customHeight="1">
      <c r="A24" s="5"/>
      <c r="B24" s="52"/>
      <c r="C24" s="5" t="s">
        <v>358</v>
      </c>
    </row>
    <row r="25" spans="1:3" ht="19.5" customHeight="1">
      <c r="A25" s="5" t="s">
        <v>373</v>
      </c>
      <c r="B25" s="52">
        <v>44678</v>
      </c>
      <c r="C25" s="5" t="s">
        <v>374</v>
      </c>
    </row>
    <row r="26" spans="1:3" ht="19.5" customHeight="1">
      <c r="A26" s="5" t="s">
        <v>392</v>
      </c>
      <c r="B26" s="52">
        <v>44693</v>
      </c>
      <c r="C26" s="5" t="s">
        <v>393</v>
      </c>
    </row>
    <row r="27" spans="1:3" ht="19.5" customHeight="1">
      <c r="A27" s="5" t="s">
        <v>394</v>
      </c>
      <c r="B27" s="52">
        <v>44697</v>
      </c>
      <c r="C27" s="5" t="s">
        <v>395</v>
      </c>
    </row>
    <row r="28" spans="1:3" ht="19.5" customHeight="1">
      <c r="A28" s="5" t="s">
        <v>396</v>
      </c>
      <c r="B28" s="52">
        <v>44704</v>
      </c>
      <c r="C28" s="5" t="s">
        <v>398</v>
      </c>
    </row>
    <row r="29" spans="1:3" ht="19.5" customHeight="1">
      <c r="A29" s="5"/>
      <c r="B29" s="52"/>
      <c r="C29" s="5" t="s">
        <v>397</v>
      </c>
    </row>
    <row r="30" spans="1:3" ht="19.5" customHeight="1">
      <c r="A30" s="5" t="s">
        <v>399</v>
      </c>
      <c r="B30" s="52">
        <v>45125</v>
      </c>
      <c r="C30" s="5" t="s">
        <v>419</v>
      </c>
    </row>
    <row r="31" spans="1:3" ht="19.5" customHeight="1">
      <c r="A31" s="5"/>
      <c r="B31" s="52"/>
      <c r="C31" s="5"/>
    </row>
    <row r="32" spans="1:3" ht="19.5" customHeight="1">
      <c r="A32" s="5"/>
      <c r="B32" s="52"/>
      <c r="C32" s="5"/>
    </row>
    <row r="33" spans="1:3" ht="19.5" customHeight="1">
      <c r="A33" s="5"/>
      <c r="B33" s="52"/>
      <c r="C33" s="5"/>
    </row>
    <row r="34" spans="1:3" ht="19.5" customHeight="1">
      <c r="A34" s="5"/>
      <c r="B34" s="52"/>
      <c r="C34" s="5"/>
    </row>
    <row r="35" spans="1:3" ht="19.5" customHeight="1">
      <c r="A35" s="5"/>
      <c r="B35" s="52"/>
      <c r="C35" s="5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C1:K29"/>
  <sheetViews>
    <sheetView tabSelected="1" zoomScale="80" zoomScaleNormal="80" workbookViewId="0">
      <pane ySplit="1" topLeftCell="A2" activePane="bottomLeft" state="frozen"/>
      <selection activeCell="AC52" sqref="AC52"/>
      <selection pane="bottomLeft" activeCell="C28" sqref="C28"/>
    </sheetView>
  </sheetViews>
  <sheetFormatPr defaultColWidth="9" defaultRowHeight="19.5" customHeight="1"/>
  <cols>
    <col min="1" max="1" width="4.125" style="1" customWidth="1"/>
    <col min="2" max="2" width="1.875" style="1" customWidth="1"/>
    <col min="3" max="3" width="17.875" style="1" customWidth="1"/>
    <col min="4" max="4" width="25" style="1" customWidth="1"/>
    <col min="5" max="5" width="11.625" style="1" bestFit="1" customWidth="1"/>
    <col min="6" max="6" width="54.125" style="1" customWidth="1"/>
    <col min="7" max="7" width="16.875" style="1" customWidth="1"/>
    <col min="8" max="8" width="16.125" style="1" customWidth="1"/>
    <col min="9" max="9" width="18.875" style="1" bestFit="1" customWidth="1"/>
    <col min="10" max="10" width="19" style="1" bestFit="1" customWidth="1"/>
    <col min="11" max="11" width="35.625" style="1" customWidth="1"/>
    <col min="12" max="16384" width="9" style="1"/>
  </cols>
  <sheetData>
    <row r="1" spans="3:11" ht="19.5" customHeight="1" thickTop="1">
      <c r="C1" s="171" t="s">
        <v>300</v>
      </c>
      <c r="D1" s="172"/>
      <c r="E1" s="172"/>
      <c r="F1" s="172"/>
      <c r="G1" s="172"/>
      <c r="H1" s="172"/>
      <c r="I1" s="172"/>
      <c r="J1" s="172"/>
      <c r="K1" s="173"/>
    </row>
    <row r="2" spans="3:11" ht="19.5" customHeight="1" thickBot="1">
      <c r="C2" s="118" t="s">
        <v>200</v>
      </c>
      <c r="D2" s="117" t="s">
        <v>69</v>
      </c>
      <c r="E2" s="117" t="s">
        <v>70</v>
      </c>
      <c r="F2" s="117" t="s">
        <v>0</v>
      </c>
      <c r="G2" s="117" t="s">
        <v>71</v>
      </c>
      <c r="H2" s="117" t="s">
        <v>72</v>
      </c>
      <c r="I2" s="117" t="s">
        <v>67</v>
      </c>
      <c r="J2" s="117" t="s">
        <v>68</v>
      </c>
      <c r="K2" s="119" t="s">
        <v>73</v>
      </c>
    </row>
    <row r="3" spans="3:11" ht="30" customHeight="1" thickBot="1">
      <c r="C3" s="123" t="s">
        <v>199</v>
      </c>
      <c r="D3" s="120" t="s">
        <v>426</v>
      </c>
      <c r="E3" s="121" t="s">
        <v>427</v>
      </c>
      <c r="F3" s="122" t="s">
        <v>428</v>
      </c>
      <c r="G3" s="122" t="s">
        <v>429</v>
      </c>
      <c r="H3" s="122" t="s">
        <v>440</v>
      </c>
      <c r="I3" s="122" t="s">
        <v>430</v>
      </c>
      <c r="J3" s="122" t="s">
        <v>431</v>
      </c>
      <c r="K3" s="170" t="s">
        <v>432</v>
      </c>
    </row>
    <row r="4" spans="3:11" ht="19.5" customHeight="1" thickTop="1"/>
    <row r="5" spans="3:11" ht="19.5" customHeight="1">
      <c r="C5" s="111" t="s">
        <v>207</v>
      </c>
      <c r="D5" s="182"/>
      <c r="E5" s="182"/>
      <c r="F5" s="182"/>
      <c r="G5" s="182"/>
      <c r="H5" s="183"/>
    </row>
    <row r="6" spans="3:11" ht="19.5" customHeight="1">
      <c r="C6" s="112" t="s">
        <v>190</v>
      </c>
      <c r="D6" s="184"/>
      <c r="E6" s="184"/>
      <c r="F6" s="184"/>
      <c r="G6" s="184"/>
      <c r="H6" s="185"/>
    </row>
    <row r="7" spans="3:11" ht="19.5" customHeight="1">
      <c r="C7" s="113"/>
      <c r="D7" s="174" t="s">
        <v>299</v>
      </c>
      <c r="E7" s="174"/>
      <c r="F7" s="174"/>
      <c r="G7" s="174"/>
      <c r="H7" s="175"/>
    </row>
    <row r="8" spans="3:11" ht="19.5" customHeight="1">
      <c r="C8" s="113"/>
      <c r="D8" s="174" t="s">
        <v>208</v>
      </c>
      <c r="E8" s="174"/>
      <c r="F8" s="174"/>
      <c r="G8" s="174"/>
      <c r="H8" s="175"/>
    </row>
    <row r="9" spans="3:11" ht="19.5" customHeight="1">
      <c r="C9" s="113"/>
      <c r="D9" s="174" t="s">
        <v>217</v>
      </c>
      <c r="E9" s="174"/>
      <c r="F9" s="174"/>
      <c r="G9" s="174"/>
      <c r="H9" s="175"/>
    </row>
    <row r="10" spans="3:11" ht="19.5" customHeight="1">
      <c r="C10" s="113"/>
      <c r="D10" s="174" t="s">
        <v>209</v>
      </c>
      <c r="E10" s="174"/>
      <c r="F10" s="174"/>
      <c r="G10" s="174"/>
      <c r="H10" s="175"/>
    </row>
    <row r="11" spans="3:11" ht="19.5" customHeight="1">
      <c r="C11" s="113"/>
      <c r="D11" s="174" t="s">
        <v>213</v>
      </c>
      <c r="E11" s="174"/>
      <c r="F11" s="174"/>
      <c r="G11" s="174"/>
      <c r="H11" s="175"/>
    </row>
    <row r="12" spans="3:11" ht="11.1" customHeight="1">
      <c r="C12" s="113"/>
      <c r="D12" s="174"/>
      <c r="E12" s="174"/>
      <c r="F12" s="174"/>
      <c r="G12" s="174"/>
      <c r="H12" s="175"/>
    </row>
    <row r="13" spans="3:11" ht="19.5" customHeight="1">
      <c r="C13" s="114" t="s">
        <v>210</v>
      </c>
      <c r="D13" s="180"/>
      <c r="E13" s="180"/>
      <c r="F13" s="180"/>
      <c r="G13" s="180"/>
      <c r="H13" s="181"/>
    </row>
    <row r="14" spans="3:11" ht="19.5" customHeight="1">
      <c r="C14" s="112" t="s">
        <v>211</v>
      </c>
      <c r="D14" s="178"/>
      <c r="E14" s="178"/>
      <c r="F14" s="178"/>
      <c r="G14" s="178"/>
      <c r="H14" s="179"/>
    </row>
    <row r="15" spans="3:11" ht="19.5" customHeight="1">
      <c r="C15" s="113"/>
      <c r="D15" s="174" t="s">
        <v>212</v>
      </c>
      <c r="E15" s="174"/>
      <c r="F15" s="174"/>
      <c r="G15" s="174"/>
      <c r="H15" s="175"/>
    </row>
    <row r="16" spans="3:11" ht="10.35" customHeight="1">
      <c r="C16" s="113"/>
      <c r="D16" s="174"/>
      <c r="E16" s="174"/>
      <c r="F16" s="174"/>
      <c r="G16" s="174"/>
      <c r="H16" s="175"/>
    </row>
    <row r="17" spans="3:8" ht="19.5" customHeight="1">
      <c r="C17" s="112" t="s">
        <v>189</v>
      </c>
      <c r="D17" s="178"/>
      <c r="E17" s="178"/>
      <c r="F17" s="178"/>
      <c r="G17" s="178"/>
      <c r="H17" s="179"/>
    </row>
    <row r="18" spans="3:8" ht="19.5" customHeight="1">
      <c r="C18" s="113"/>
      <c r="D18" s="174" t="s">
        <v>297</v>
      </c>
      <c r="E18" s="174"/>
      <c r="F18" s="174"/>
      <c r="G18" s="174"/>
      <c r="H18" s="175"/>
    </row>
    <row r="19" spans="3:8" ht="19.5" customHeight="1">
      <c r="C19" s="113"/>
      <c r="D19" s="174" t="s">
        <v>298</v>
      </c>
      <c r="E19" s="174"/>
      <c r="F19" s="174"/>
      <c r="G19" s="174"/>
      <c r="H19" s="175"/>
    </row>
    <row r="20" spans="3:8" ht="19.5" customHeight="1">
      <c r="C20" s="113"/>
      <c r="D20" s="174" t="s">
        <v>196</v>
      </c>
      <c r="E20" s="174"/>
      <c r="F20" s="174"/>
      <c r="G20" s="174"/>
      <c r="H20" s="175"/>
    </row>
    <row r="21" spans="3:8" ht="10.35" customHeight="1">
      <c r="C21" s="113"/>
      <c r="D21" s="174"/>
      <c r="E21" s="174"/>
      <c r="F21" s="174"/>
      <c r="G21" s="174"/>
      <c r="H21" s="175"/>
    </row>
    <row r="22" spans="3:8" ht="19.5" customHeight="1">
      <c r="C22" s="112" t="s">
        <v>195</v>
      </c>
      <c r="D22" s="178"/>
      <c r="E22" s="178"/>
      <c r="F22" s="178"/>
      <c r="G22" s="178"/>
      <c r="H22" s="179"/>
    </row>
    <row r="23" spans="3:8" ht="19.5" customHeight="1">
      <c r="C23" s="113"/>
      <c r="D23" s="174" t="s">
        <v>218</v>
      </c>
      <c r="E23" s="174"/>
      <c r="F23" s="174"/>
      <c r="G23" s="174"/>
      <c r="H23" s="175"/>
    </row>
    <row r="24" spans="3:8" ht="19.5" customHeight="1">
      <c r="C24" s="113"/>
      <c r="D24" s="174" t="s">
        <v>290</v>
      </c>
      <c r="E24" s="174"/>
      <c r="F24" s="174"/>
      <c r="G24" s="174"/>
      <c r="H24" s="175"/>
    </row>
    <row r="25" spans="3:8" ht="8.4499999999999993" customHeight="1">
      <c r="C25" s="113"/>
      <c r="D25" s="174"/>
      <c r="E25" s="174"/>
      <c r="F25" s="174"/>
      <c r="G25" s="174"/>
      <c r="H25" s="175"/>
    </row>
    <row r="26" spans="3:8" ht="19.5" customHeight="1">
      <c r="C26" s="112" t="s">
        <v>191</v>
      </c>
      <c r="D26" s="178"/>
      <c r="E26" s="178"/>
      <c r="F26" s="178"/>
      <c r="G26" s="178"/>
      <c r="H26" s="179"/>
    </row>
    <row r="27" spans="3:8" ht="19.5" customHeight="1">
      <c r="C27" s="113"/>
      <c r="D27" s="174" t="s">
        <v>192</v>
      </c>
      <c r="E27" s="174"/>
      <c r="F27" s="174"/>
      <c r="G27" s="174"/>
      <c r="H27" s="175"/>
    </row>
    <row r="28" spans="3:8" ht="19.5" customHeight="1">
      <c r="C28" s="113"/>
      <c r="D28" s="174" t="s">
        <v>271</v>
      </c>
      <c r="E28" s="174"/>
      <c r="F28" s="174"/>
      <c r="G28" s="174"/>
      <c r="H28" s="175"/>
    </row>
    <row r="29" spans="3:8" ht="24.6" customHeight="1">
      <c r="C29" s="115"/>
      <c r="D29" s="176" t="s">
        <v>193</v>
      </c>
      <c r="E29" s="176"/>
      <c r="F29" s="176"/>
      <c r="G29" s="176"/>
      <c r="H29" s="177"/>
    </row>
  </sheetData>
  <sheetProtection algorithmName="SHA-512" hashValue="8J1K7BNO0RhI40k0sF/Mi1JFPLHpmKi4Of4BR6Ebs0DaycGoIy7vNNSOkj6Z6R662t82I/vHlGmru/nDLneSqQ==" saltValue="CI1I6UZyAuRbiWufsfojjw==" spinCount="100000" sheet="1" formatCells="0" formatColumns="0" formatRows="0" insertColumns="0" insertRows="0" insertHyperlinks="0" deleteColumns="0" deleteRows="0" sort="0" autoFilter="0" pivotTables="0"/>
  <mergeCells count="26">
    <mergeCell ref="D5:H5"/>
    <mergeCell ref="D6:H6"/>
    <mergeCell ref="D7:H7"/>
    <mergeCell ref="D8:H8"/>
    <mergeCell ref="D9:H9"/>
    <mergeCell ref="D13:H13"/>
    <mergeCell ref="D14:H14"/>
    <mergeCell ref="D15:H15"/>
    <mergeCell ref="D17:H17"/>
    <mergeCell ref="D10:H10"/>
    <mergeCell ref="C1:K1"/>
    <mergeCell ref="D27:H27"/>
    <mergeCell ref="D28:H28"/>
    <mergeCell ref="D29:H29"/>
    <mergeCell ref="D12:H12"/>
    <mergeCell ref="D16:H16"/>
    <mergeCell ref="D21:H21"/>
    <mergeCell ref="D25:H25"/>
    <mergeCell ref="D19:H19"/>
    <mergeCell ref="D20:H20"/>
    <mergeCell ref="D22:H22"/>
    <mergeCell ref="D23:H23"/>
    <mergeCell ref="D24:H24"/>
    <mergeCell ref="D26:H26"/>
    <mergeCell ref="D18:H18"/>
    <mergeCell ref="D11:H11"/>
  </mergeCells>
  <phoneticPr fontId="2"/>
  <dataValidations count="1">
    <dataValidation imeMode="off" allowBlank="1" showInputMessage="1" showErrorMessage="1" sqref="E3 I3 J3" xr:uid="{00000000-0002-0000-0200-000000000000}"/>
  </dataValidations>
  <hyperlinks>
    <hyperlink ref="K3" r:id="rId1" xr:uid="{3708E24D-0212-4DB5-A414-001A5E8D78BB}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</sheetPr>
  <dimension ref="A1:V21"/>
  <sheetViews>
    <sheetView topLeftCell="E1" zoomScale="80" zoomScaleNormal="80" workbookViewId="0">
      <selection activeCell="R7" sqref="R7:R21"/>
    </sheetView>
  </sheetViews>
  <sheetFormatPr defaultColWidth="9" defaultRowHeight="19.5" customHeight="1"/>
  <cols>
    <col min="1" max="1" width="3.375" style="45" bestFit="1" customWidth="1"/>
    <col min="2" max="2" width="13.125" style="45" customWidth="1"/>
    <col min="3" max="3" width="17.5" style="45" customWidth="1"/>
    <col min="4" max="4" width="13.125" style="45" customWidth="1"/>
    <col min="5" max="5" width="15.375" style="69" customWidth="1"/>
    <col min="6" max="6" width="17.5" style="59" customWidth="1"/>
    <col min="7" max="7" width="51.375" style="69" customWidth="1"/>
    <col min="8" max="8" width="8.125" style="45" customWidth="1"/>
    <col min="9" max="9" width="12.875" style="69" customWidth="1"/>
    <col min="10" max="10" width="21.875" style="69" customWidth="1"/>
    <col min="11" max="11" width="9.875" style="45" customWidth="1"/>
    <col min="12" max="12" width="9.875" style="45" hidden="1" customWidth="1"/>
    <col min="13" max="13" width="12.375" style="45" customWidth="1"/>
    <col min="14" max="14" width="13.875" style="45" bestFit="1" customWidth="1"/>
    <col min="15" max="15" width="32.125" style="45" bestFit="1" customWidth="1"/>
    <col min="16" max="16" width="15.375" style="45" customWidth="1"/>
    <col min="17" max="17" width="24.375" style="45" customWidth="1"/>
    <col min="18" max="21" width="15.375" style="45" customWidth="1"/>
    <col min="22" max="22" width="17" style="45" bestFit="1" customWidth="1"/>
    <col min="23" max="23" width="15.375" style="45" customWidth="1"/>
    <col min="24" max="16384" width="9" style="45"/>
  </cols>
  <sheetData>
    <row r="1" spans="1:22" ht="10.35" customHeight="1"/>
    <row r="2" spans="1:22" ht="19.5" customHeight="1">
      <c r="A2" s="43"/>
      <c r="B2" s="186" t="s">
        <v>320</v>
      </c>
      <c r="C2" s="187"/>
      <c r="I2" s="45"/>
      <c r="J2" s="45"/>
    </row>
    <row r="3" spans="1:22" ht="9.6" customHeight="1"/>
    <row r="4" spans="1:22" ht="28.5">
      <c r="A4" s="7" t="s">
        <v>64</v>
      </c>
      <c r="B4" s="7" t="s">
        <v>184</v>
      </c>
      <c r="C4" s="7" t="s">
        <v>201</v>
      </c>
      <c r="D4" s="7" t="s">
        <v>182</v>
      </c>
      <c r="E4" s="10" t="s">
        <v>224</v>
      </c>
      <c r="F4" s="10" t="s">
        <v>65</v>
      </c>
      <c r="G4" s="7" t="s">
        <v>66</v>
      </c>
      <c r="H4" s="8" t="s">
        <v>98</v>
      </c>
      <c r="I4" s="10" t="s">
        <v>266</v>
      </c>
      <c r="J4" s="10" t="s">
        <v>116</v>
      </c>
      <c r="K4" s="10" t="s">
        <v>243</v>
      </c>
      <c r="L4" s="8" t="s">
        <v>183</v>
      </c>
      <c r="M4" s="8" t="s">
        <v>183</v>
      </c>
      <c r="N4" s="8" t="s">
        <v>79</v>
      </c>
      <c r="O4" s="10" t="s">
        <v>80</v>
      </c>
      <c r="P4" s="10" t="s">
        <v>76</v>
      </c>
      <c r="Q4" s="10" t="s">
        <v>82</v>
      </c>
      <c r="R4" s="10" t="s">
        <v>81</v>
      </c>
      <c r="S4" s="9" t="s">
        <v>77</v>
      </c>
      <c r="T4" s="9" t="s">
        <v>78</v>
      </c>
      <c r="U4" s="9" t="s">
        <v>174</v>
      </c>
      <c r="V4" s="9" t="s">
        <v>73</v>
      </c>
    </row>
    <row r="5" spans="1:22" ht="28.5">
      <c r="A5" s="43"/>
      <c r="B5" s="71" t="s">
        <v>280</v>
      </c>
      <c r="C5" s="71" t="s">
        <v>303</v>
      </c>
      <c r="D5" s="71" t="s">
        <v>323</v>
      </c>
      <c r="E5" s="71" t="s">
        <v>185</v>
      </c>
      <c r="F5" s="71" t="s">
        <v>187</v>
      </c>
      <c r="G5" s="71" t="s">
        <v>187</v>
      </c>
      <c r="H5" s="72" t="s">
        <v>185</v>
      </c>
      <c r="I5" s="71" t="s">
        <v>267</v>
      </c>
      <c r="J5" s="103" t="s">
        <v>281</v>
      </c>
      <c r="K5" s="71" t="s">
        <v>244</v>
      </c>
      <c r="L5" s="44" t="s">
        <v>188</v>
      </c>
      <c r="M5" s="44" t="s">
        <v>188</v>
      </c>
      <c r="N5" s="71" t="s">
        <v>280</v>
      </c>
      <c r="O5" s="71" t="s">
        <v>244</v>
      </c>
      <c r="P5" s="71" t="s">
        <v>244</v>
      </c>
      <c r="Q5" s="71" t="s">
        <v>244</v>
      </c>
      <c r="R5" s="103" t="s">
        <v>281</v>
      </c>
      <c r="S5" s="71" t="s">
        <v>244</v>
      </c>
      <c r="T5" s="71" t="s">
        <v>244</v>
      </c>
      <c r="U5" s="103" t="s">
        <v>281</v>
      </c>
      <c r="V5" s="103" t="s">
        <v>281</v>
      </c>
    </row>
    <row r="6" spans="1:22" s="57" customFormat="1" ht="19.5" customHeight="1">
      <c r="A6" s="55" t="s">
        <v>202</v>
      </c>
      <c r="B6" s="64">
        <v>44652</v>
      </c>
      <c r="C6" s="64">
        <v>44652</v>
      </c>
      <c r="D6" s="65" t="s">
        <v>194</v>
      </c>
      <c r="E6" s="70" t="s">
        <v>265</v>
      </c>
      <c r="F6" s="58" t="s">
        <v>74</v>
      </c>
      <c r="G6" s="58" t="s">
        <v>45</v>
      </c>
      <c r="H6" s="55">
        <v>1</v>
      </c>
      <c r="I6" s="70" t="s">
        <v>268</v>
      </c>
      <c r="J6" s="92" t="s">
        <v>283</v>
      </c>
      <c r="K6" s="55">
        <v>1</v>
      </c>
      <c r="L6" s="158">
        <v>90</v>
      </c>
      <c r="M6" s="159">
        <f>IF(L6="","",SUM($C$6+L6))</f>
        <v>44742</v>
      </c>
      <c r="N6" s="66">
        <v>44724</v>
      </c>
      <c r="O6" s="56" t="s">
        <v>275</v>
      </c>
      <c r="P6" s="56" t="s">
        <v>272</v>
      </c>
      <c r="Q6" s="56" t="s">
        <v>276</v>
      </c>
      <c r="R6" s="56" t="s">
        <v>277</v>
      </c>
      <c r="S6" s="56" t="s">
        <v>278</v>
      </c>
      <c r="T6" s="56" t="s">
        <v>273</v>
      </c>
      <c r="U6" s="56" t="s">
        <v>274</v>
      </c>
      <c r="V6" s="56" t="s">
        <v>279</v>
      </c>
    </row>
    <row r="7" spans="1:22" ht="42.75" customHeight="1">
      <c r="A7" s="62">
        <f>ROW()-3</f>
        <v>4</v>
      </c>
      <c r="B7" s="200">
        <v>45603</v>
      </c>
      <c r="C7" s="200">
        <v>45603</v>
      </c>
      <c r="D7" s="203"/>
      <c r="E7" s="209" t="s">
        <v>441</v>
      </c>
      <c r="F7" s="98" t="s">
        <v>74</v>
      </c>
      <c r="G7" s="99" t="s">
        <v>443</v>
      </c>
      <c r="H7" s="100">
        <v>2</v>
      </c>
      <c r="I7" s="101" t="s">
        <v>433</v>
      </c>
      <c r="J7" s="102" t="s">
        <v>434</v>
      </c>
      <c r="K7" s="194">
        <v>2</v>
      </c>
      <c r="L7" s="157">
        <f>IF(OR(F7="屋外整流器",F7="屋外蓄電池",F7="整流器付属品"),90,IF(OR(F7="屋外直流分電盤",F7="屋外直流分電盤付属品",F7="屋内整流器２U単整流器100V",F7="屋内整流器４U単相200V",F7="屋内整流器６U三相整流器",F7="屋内直流分電盤",F7="屋内直流分電盤付属品",F7="オプション"),60,""))</f>
        <v>90</v>
      </c>
      <c r="M7" s="156">
        <f>IF($C$7="","",IF(L7="",L7,SUM($C$7+L7)))</f>
        <v>45693</v>
      </c>
      <c r="N7" s="206" t="s">
        <v>442</v>
      </c>
      <c r="O7" s="197" t="s">
        <v>435</v>
      </c>
      <c r="P7" s="188" t="s">
        <v>427</v>
      </c>
      <c r="Q7" s="188" t="s">
        <v>436</v>
      </c>
      <c r="R7" s="188" t="s">
        <v>437</v>
      </c>
      <c r="S7" s="188" t="s">
        <v>438</v>
      </c>
      <c r="T7" s="188" t="s">
        <v>430</v>
      </c>
      <c r="U7" s="188" t="s">
        <v>431</v>
      </c>
      <c r="V7" s="191" t="s">
        <v>439</v>
      </c>
    </row>
    <row r="8" spans="1:22" ht="14.25">
      <c r="A8" s="62">
        <f t="shared" ref="A8:A21" si="0">ROW()-3</f>
        <v>5</v>
      </c>
      <c r="B8" s="201"/>
      <c r="C8" s="201"/>
      <c r="D8" s="204"/>
      <c r="E8" s="210"/>
      <c r="F8" s="98"/>
      <c r="G8" s="99"/>
      <c r="H8" s="100"/>
      <c r="I8" s="101"/>
      <c r="J8" s="102"/>
      <c r="K8" s="195"/>
      <c r="L8" s="157" t="str">
        <f t="shared" ref="L8:L21" si="1">IF(OR(F8="屋外整流器",F8="屋外蓄電池",F8="整流器付属品"),90,IF(OR(F8="屋外直流分電盤",F8="屋外直流分電盤付属品",F8="屋内整流器２U単整流器100V",F8="屋内整流器４U単相200V",F8="屋内整流器６U三相整流器",F8="屋内直流分電盤",F8="屋内直流分電盤付属品",F8="オプション"),60,""))</f>
        <v/>
      </c>
      <c r="M8" s="156" t="str">
        <f t="shared" ref="M8:M21" si="2">IF($C$7="","",IF(L8="",L8,SUM($C$7+L8)))</f>
        <v/>
      </c>
      <c r="N8" s="207"/>
      <c r="O8" s="198"/>
      <c r="P8" s="189"/>
      <c r="Q8" s="189"/>
      <c r="R8" s="189"/>
      <c r="S8" s="189"/>
      <c r="T8" s="189"/>
      <c r="U8" s="189"/>
      <c r="V8" s="192"/>
    </row>
    <row r="9" spans="1:22" ht="14.25">
      <c r="A9" s="62">
        <f t="shared" si="0"/>
        <v>6</v>
      </c>
      <c r="B9" s="201"/>
      <c r="C9" s="201"/>
      <c r="D9" s="204"/>
      <c r="E9" s="210"/>
      <c r="F9" s="98"/>
      <c r="G9" s="99"/>
      <c r="H9" s="100"/>
      <c r="I9" s="101"/>
      <c r="J9" s="102"/>
      <c r="K9" s="195"/>
      <c r="L9" s="157" t="str">
        <f t="shared" si="1"/>
        <v/>
      </c>
      <c r="M9" s="156" t="str">
        <f t="shared" si="2"/>
        <v/>
      </c>
      <c r="N9" s="207"/>
      <c r="O9" s="198"/>
      <c r="P9" s="189"/>
      <c r="Q9" s="189"/>
      <c r="R9" s="189"/>
      <c r="S9" s="189"/>
      <c r="T9" s="189"/>
      <c r="U9" s="189"/>
      <c r="V9" s="192"/>
    </row>
    <row r="10" spans="1:22" ht="14.25">
      <c r="A10" s="62">
        <f t="shared" si="0"/>
        <v>7</v>
      </c>
      <c r="B10" s="201"/>
      <c r="C10" s="201"/>
      <c r="D10" s="204"/>
      <c r="E10" s="210"/>
      <c r="F10" s="98"/>
      <c r="G10" s="99"/>
      <c r="H10" s="100"/>
      <c r="I10" s="101"/>
      <c r="J10" s="102"/>
      <c r="K10" s="195"/>
      <c r="L10" s="157" t="str">
        <f t="shared" si="1"/>
        <v/>
      </c>
      <c r="M10" s="156" t="str">
        <f t="shared" si="2"/>
        <v/>
      </c>
      <c r="N10" s="207"/>
      <c r="O10" s="198"/>
      <c r="P10" s="189"/>
      <c r="Q10" s="189"/>
      <c r="R10" s="189"/>
      <c r="S10" s="189"/>
      <c r="T10" s="189"/>
      <c r="U10" s="189"/>
      <c r="V10" s="192"/>
    </row>
    <row r="11" spans="1:22" ht="14.25">
      <c r="A11" s="62">
        <f t="shared" si="0"/>
        <v>8</v>
      </c>
      <c r="B11" s="201"/>
      <c r="C11" s="201"/>
      <c r="D11" s="204"/>
      <c r="E11" s="210"/>
      <c r="F11" s="98"/>
      <c r="G11" s="99"/>
      <c r="H11" s="100"/>
      <c r="I11" s="101"/>
      <c r="J11" s="102"/>
      <c r="K11" s="195"/>
      <c r="L11" s="157" t="str">
        <f t="shared" si="1"/>
        <v/>
      </c>
      <c r="M11" s="156" t="str">
        <f t="shared" si="2"/>
        <v/>
      </c>
      <c r="N11" s="207"/>
      <c r="O11" s="198"/>
      <c r="P11" s="189"/>
      <c r="Q11" s="189"/>
      <c r="R11" s="189"/>
      <c r="S11" s="189"/>
      <c r="T11" s="189"/>
      <c r="U11" s="189"/>
      <c r="V11" s="192"/>
    </row>
    <row r="12" spans="1:22" ht="14.25">
      <c r="A12" s="62">
        <f t="shared" si="0"/>
        <v>9</v>
      </c>
      <c r="B12" s="201"/>
      <c r="C12" s="201"/>
      <c r="D12" s="204"/>
      <c r="E12" s="210"/>
      <c r="F12" s="98"/>
      <c r="G12" s="99"/>
      <c r="H12" s="100"/>
      <c r="I12" s="101"/>
      <c r="J12" s="102"/>
      <c r="K12" s="195"/>
      <c r="L12" s="157" t="str">
        <f t="shared" si="1"/>
        <v/>
      </c>
      <c r="M12" s="156" t="str">
        <f t="shared" si="2"/>
        <v/>
      </c>
      <c r="N12" s="207"/>
      <c r="O12" s="198"/>
      <c r="P12" s="189"/>
      <c r="Q12" s="189"/>
      <c r="R12" s="189"/>
      <c r="S12" s="189"/>
      <c r="T12" s="189"/>
      <c r="U12" s="189"/>
      <c r="V12" s="192"/>
    </row>
    <row r="13" spans="1:22" ht="14.25">
      <c r="A13" s="62">
        <f t="shared" si="0"/>
        <v>10</v>
      </c>
      <c r="B13" s="201"/>
      <c r="C13" s="201"/>
      <c r="D13" s="204"/>
      <c r="E13" s="210"/>
      <c r="F13" s="98"/>
      <c r="G13" s="99"/>
      <c r="H13" s="100"/>
      <c r="I13" s="101"/>
      <c r="J13" s="102"/>
      <c r="K13" s="195"/>
      <c r="L13" s="157" t="str">
        <f t="shared" si="1"/>
        <v/>
      </c>
      <c r="M13" s="156" t="str">
        <f t="shared" si="2"/>
        <v/>
      </c>
      <c r="N13" s="207"/>
      <c r="O13" s="198"/>
      <c r="P13" s="189"/>
      <c r="Q13" s="189"/>
      <c r="R13" s="189"/>
      <c r="S13" s="189"/>
      <c r="T13" s="189"/>
      <c r="U13" s="189"/>
      <c r="V13" s="192"/>
    </row>
    <row r="14" spans="1:22" ht="14.25">
      <c r="A14" s="62">
        <f t="shared" si="0"/>
        <v>11</v>
      </c>
      <c r="B14" s="201"/>
      <c r="C14" s="201"/>
      <c r="D14" s="204"/>
      <c r="E14" s="210"/>
      <c r="F14" s="98"/>
      <c r="G14" s="99"/>
      <c r="H14" s="100"/>
      <c r="I14" s="101"/>
      <c r="J14" s="102"/>
      <c r="K14" s="195"/>
      <c r="L14" s="157" t="str">
        <f t="shared" si="1"/>
        <v/>
      </c>
      <c r="M14" s="156" t="str">
        <f t="shared" si="2"/>
        <v/>
      </c>
      <c r="N14" s="207"/>
      <c r="O14" s="198"/>
      <c r="P14" s="189"/>
      <c r="Q14" s="189"/>
      <c r="R14" s="189"/>
      <c r="S14" s="189"/>
      <c r="T14" s="189"/>
      <c r="U14" s="189"/>
      <c r="V14" s="192"/>
    </row>
    <row r="15" spans="1:22" ht="14.25">
      <c r="A15" s="62">
        <f t="shared" si="0"/>
        <v>12</v>
      </c>
      <c r="B15" s="201"/>
      <c r="C15" s="201"/>
      <c r="D15" s="204"/>
      <c r="E15" s="210"/>
      <c r="F15" s="98"/>
      <c r="G15" s="99"/>
      <c r="H15" s="100"/>
      <c r="I15" s="101"/>
      <c r="J15" s="102"/>
      <c r="K15" s="195"/>
      <c r="L15" s="157" t="str">
        <f t="shared" si="1"/>
        <v/>
      </c>
      <c r="M15" s="156" t="str">
        <f t="shared" si="2"/>
        <v/>
      </c>
      <c r="N15" s="207"/>
      <c r="O15" s="198"/>
      <c r="P15" s="189"/>
      <c r="Q15" s="189"/>
      <c r="R15" s="189"/>
      <c r="S15" s="189"/>
      <c r="T15" s="189"/>
      <c r="U15" s="189"/>
      <c r="V15" s="192"/>
    </row>
    <row r="16" spans="1:22" ht="14.25">
      <c r="A16" s="63">
        <f t="shared" si="0"/>
        <v>13</v>
      </c>
      <c r="B16" s="201"/>
      <c r="C16" s="201"/>
      <c r="D16" s="204"/>
      <c r="E16" s="210"/>
      <c r="F16" s="98"/>
      <c r="G16" s="99"/>
      <c r="H16" s="100"/>
      <c r="I16" s="101"/>
      <c r="J16" s="102"/>
      <c r="K16" s="195"/>
      <c r="L16" s="157" t="str">
        <f t="shared" si="1"/>
        <v/>
      </c>
      <c r="M16" s="156" t="str">
        <f t="shared" si="2"/>
        <v/>
      </c>
      <c r="N16" s="207"/>
      <c r="O16" s="198"/>
      <c r="P16" s="189"/>
      <c r="Q16" s="189"/>
      <c r="R16" s="189"/>
      <c r="S16" s="189"/>
      <c r="T16" s="189"/>
      <c r="U16" s="189"/>
      <c r="V16" s="192"/>
    </row>
    <row r="17" spans="1:22" ht="14.25">
      <c r="A17" s="62">
        <f t="shared" si="0"/>
        <v>14</v>
      </c>
      <c r="B17" s="201"/>
      <c r="C17" s="201"/>
      <c r="D17" s="204"/>
      <c r="E17" s="210"/>
      <c r="F17" s="98"/>
      <c r="G17" s="99"/>
      <c r="H17" s="100"/>
      <c r="I17" s="101"/>
      <c r="J17" s="102"/>
      <c r="K17" s="195"/>
      <c r="L17" s="157" t="str">
        <f t="shared" si="1"/>
        <v/>
      </c>
      <c r="M17" s="156" t="str">
        <f t="shared" si="2"/>
        <v/>
      </c>
      <c r="N17" s="207"/>
      <c r="O17" s="198"/>
      <c r="P17" s="189"/>
      <c r="Q17" s="189"/>
      <c r="R17" s="189"/>
      <c r="S17" s="189"/>
      <c r="T17" s="189"/>
      <c r="U17" s="189"/>
      <c r="V17" s="192"/>
    </row>
    <row r="18" spans="1:22" ht="14.25">
      <c r="A18" s="62">
        <f t="shared" si="0"/>
        <v>15</v>
      </c>
      <c r="B18" s="201"/>
      <c r="C18" s="201"/>
      <c r="D18" s="204"/>
      <c r="E18" s="210"/>
      <c r="F18" s="98"/>
      <c r="G18" s="99"/>
      <c r="H18" s="100"/>
      <c r="I18" s="101"/>
      <c r="J18" s="102"/>
      <c r="K18" s="195"/>
      <c r="L18" s="157" t="str">
        <f t="shared" si="1"/>
        <v/>
      </c>
      <c r="M18" s="156" t="str">
        <f t="shared" si="2"/>
        <v/>
      </c>
      <c r="N18" s="207"/>
      <c r="O18" s="198"/>
      <c r="P18" s="189"/>
      <c r="Q18" s="189"/>
      <c r="R18" s="189"/>
      <c r="S18" s="189"/>
      <c r="T18" s="189"/>
      <c r="U18" s="189"/>
      <c r="V18" s="192"/>
    </row>
    <row r="19" spans="1:22" ht="14.25">
      <c r="A19" s="62">
        <f t="shared" si="0"/>
        <v>16</v>
      </c>
      <c r="B19" s="201"/>
      <c r="C19" s="201"/>
      <c r="D19" s="204"/>
      <c r="E19" s="210"/>
      <c r="F19" s="98"/>
      <c r="G19" s="99"/>
      <c r="H19" s="100"/>
      <c r="I19" s="101"/>
      <c r="J19" s="102"/>
      <c r="K19" s="195"/>
      <c r="L19" s="157" t="str">
        <f t="shared" si="1"/>
        <v/>
      </c>
      <c r="M19" s="156" t="str">
        <f t="shared" si="2"/>
        <v/>
      </c>
      <c r="N19" s="207"/>
      <c r="O19" s="198"/>
      <c r="P19" s="189"/>
      <c r="Q19" s="189"/>
      <c r="R19" s="189"/>
      <c r="S19" s="189"/>
      <c r="T19" s="189"/>
      <c r="U19" s="189"/>
      <c r="V19" s="192"/>
    </row>
    <row r="20" spans="1:22" ht="14.25">
      <c r="A20" s="62">
        <f t="shared" si="0"/>
        <v>17</v>
      </c>
      <c r="B20" s="201"/>
      <c r="C20" s="201"/>
      <c r="D20" s="204"/>
      <c r="E20" s="210"/>
      <c r="F20" s="98"/>
      <c r="G20" s="99"/>
      <c r="H20" s="100"/>
      <c r="I20" s="101"/>
      <c r="J20" s="102"/>
      <c r="K20" s="195"/>
      <c r="L20" s="157" t="str">
        <f t="shared" si="1"/>
        <v/>
      </c>
      <c r="M20" s="156" t="str">
        <f t="shared" si="2"/>
        <v/>
      </c>
      <c r="N20" s="207"/>
      <c r="O20" s="198"/>
      <c r="P20" s="189"/>
      <c r="Q20" s="189"/>
      <c r="R20" s="189"/>
      <c r="S20" s="189"/>
      <c r="T20" s="189"/>
      <c r="U20" s="189"/>
      <c r="V20" s="192"/>
    </row>
    <row r="21" spans="1:22" ht="14.25">
      <c r="A21" s="63">
        <f t="shared" si="0"/>
        <v>18</v>
      </c>
      <c r="B21" s="202"/>
      <c r="C21" s="202"/>
      <c r="D21" s="205"/>
      <c r="E21" s="211"/>
      <c r="F21" s="98"/>
      <c r="G21" s="99"/>
      <c r="H21" s="100"/>
      <c r="I21" s="101"/>
      <c r="J21" s="102"/>
      <c r="K21" s="196"/>
      <c r="L21" s="157" t="str">
        <f t="shared" si="1"/>
        <v/>
      </c>
      <c r="M21" s="156" t="str">
        <f t="shared" si="2"/>
        <v/>
      </c>
      <c r="N21" s="208"/>
      <c r="O21" s="199"/>
      <c r="P21" s="190"/>
      <c r="Q21" s="190"/>
      <c r="R21" s="190"/>
      <c r="S21" s="190"/>
      <c r="T21" s="190"/>
      <c r="U21" s="190"/>
      <c r="V21" s="193"/>
    </row>
  </sheetData>
  <sheetProtection formatCells="0" formatColumns="0" formatRows="0" insertColumns="0" insertRows="0" insertHyperlinks="0" deleteColumns="0" deleteRows="0" sort="0" autoFilter="0" pivotTables="0"/>
  <mergeCells count="15">
    <mergeCell ref="B2:C2"/>
    <mergeCell ref="S7:S21"/>
    <mergeCell ref="T7:T21"/>
    <mergeCell ref="U7:U21"/>
    <mergeCell ref="V7:V21"/>
    <mergeCell ref="K7:K21"/>
    <mergeCell ref="O7:O21"/>
    <mergeCell ref="P7:P21"/>
    <mergeCell ref="Q7:Q21"/>
    <mergeCell ref="R7:R21"/>
    <mergeCell ref="B7:B21"/>
    <mergeCell ref="C7:C21"/>
    <mergeCell ref="D7:D21"/>
    <mergeCell ref="N7:N21"/>
    <mergeCell ref="E7:E21"/>
  </mergeCells>
  <phoneticPr fontId="2"/>
  <dataValidations count="5">
    <dataValidation type="list" allowBlank="1" showInputMessage="1" showErrorMessage="1" sqref="L6" xr:uid="{00000000-0002-0000-0300-000000000000}">
      <formula1>"1,2,3,4,5,6,7,8,9,10"</formula1>
    </dataValidation>
    <dataValidation type="list" allowBlank="1" showInputMessage="1" showErrorMessage="1" sqref="F6" xr:uid="{00000000-0002-0000-0300-000001000000}">
      <formula1>"屋外整流器,屋外蓄電池,屋内整流器,スマート電源,発電機,オプション"</formula1>
    </dataValidation>
    <dataValidation type="list" allowBlank="1" showInputMessage="1" showErrorMessage="1" sqref="G6:G21" xr:uid="{00000000-0002-0000-0300-000002000000}">
      <formula1>INDIRECT(F6)</formula1>
    </dataValidation>
    <dataValidation imeMode="off" allowBlank="1" showInputMessage="1" showErrorMessage="1" sqref="D7:D21 C7 N7:N21 K7:K21 H7:H21 B7:B21 T7:V21 P7:P21" xr:uid="{00000000-0002-0000-0300-000003000000}"/>
    <dataValidation type="list" allowBlank="1" showInputMessage="1" showErrorMessage="1" sqref="F7:F21" xr:uid="{00000000-0002-0000-0300-000004000000}">
      <formula1>"屋外整流器,屋外蓄電池,屋内整流器２U単整流器100V,屋内整流器４U単相200V,屋内整流器６U三相整流器,整流器付属品,スマート電源,オプション,発電機,屋外直流分電盤,屋外直流分電盤付属品,屋内直流分電盤,屋内直流分電盤付属品"</formula1>
    </dataValidation>
  </dataValidations>
  <hyperlinks>
    <hyperlink ref="V7" r:id="rId1" xr:uid="{EACD6061-8F70-4C65-94A3-4C8018ADE1DE}"/>
  </hyperlinks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6408" r:id="rId4" name="Check Box 8">
              <controlPr defaultSize="0" autoFill="0" autoLine="0" autoPict="0" altText="">
                <anchor moveWithCells="1">
                  <from>
                    <xdr:col>1</xdr:col>
                    <xdr:colOff>180975</xdr:colOff>
                    <xdr:row>1</xdr:row>
                    <xdr:rowOff>9525</xdr:rowOff>
                  </from>
                  <to>
                    <xdr:col>2</xdr:col>
                    <xdr:colOff>1209675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F0"/>
  </sheetPr>
  <dimension ref="A1:I16"/>
  <sheetViews>
    <sheetView zoomScale="80" zoomScaleNormal="80" workbookViewId="0">
      <pane ySplit="1" topLeftCell="A2" activePane="bottomLeft" state="frozen"/>
      <selection pane="bottomLeft" activeCell="C30" sqref="C30"/>
    </sheetView>
  </sheetViews>
  <sheetFormatPr defaultColWidth="9" defaultRowHeight="19.5" customHeight="1"/>
  <cols>
    <col min="1" max="1" width="9" style="17"/>
    <col min="2" max="2" width="13.125" style="74" customWidth="1"/>
    <col min="3" max="3" width="56" style="75" bestFit="1" customWidth="1"/>
    <col min="4" max="4" width="57.125" style="75" customWidth="1"/>
    <col min="5" max="5" width="8.125" style="37" customWidth="1"/>
    <col min="6" max="6" width="16.125" style="61" customWidth="1"/>
    <col min="7" max="7" width="15.375" style="61" customWidth="1"/>
    <col min="8" max="8" width="24.625" style="37" bestFit="1" customWidth="1"/>
    <col min="9" max="9" width="24.375" style="1" customWidth="1"/>
    <col min="10" max="14" width="15.375" style="1" customWidth="1"/>
    <col min="15" max="15" width="53.875" style="1" bestFit="1" customWidth="1"/>
    <col min="16" max="16384" width="9" style="1"/>
  </cols>
  <sheetData>
    <row r="1" spans="1:9" ht="19.5" customHeight="1">
      <c r="A1" s="40" t="s">
        <v>176</v>
      </c>
      <c r="B1" s="73" t="s">
        <v>170</v>
      </c>
      <c r="C1" s="73" t="s">
        <v>66</v>
      </c>
      <c r="D1" s="73" t="s">
        <v>66</v>
      </c>
      <c r="E1" s="6" t="s">
        <v>98</v>
      </c>
      <c r="F1" s="60" t="s">
        <v>119</v>
      </c>
      <c r="G1" s="60" t="s">
        <v>118</v>
      </c>
      <c r="H1" s="60" t="s">
        <v>266</v>
      </c>
      <c r="I1" s="60" t="s">
        <v>116</v>
      </c>
    </row>
    <row r="2" spans="1:9" ht="48" customHeight="1">
      <c r="A2" s="79">
        <v>1</v>
      </c>
      <c r="B2" s="80" t="str">
        <f>IFERROR(見積依頼!F7,"")&amp;""</f>
        <v>屋外整流器</v>
      </c>
      <c r="C2" s="80" t="str">
        <f>IFERROR(見積依頼!G7,"")&amp;""</f>
        <v>屋外単相整流器SGREC-100(27-1)/200(37-1)-DLT-G_19</v>
      </c>
      <c r="D2" s="80" t="str">
        <f>IFERROR(VLOOKUP(C2,製品名一覧!$B:$C,2,FALSE),"")</f>
        <v>屋外単相整流器SGREC-100(27-1)/200(37-1)-DLT-G_19</v>
      </c>
      <c r="E2" s="81" t="str">
        <f>IFERROR(見積依頼!H7,"")&amp;""</f>
        <v>2</v>
      </c>
      <c r="F2" s="82">
        <f>IFERROR(VLOOKUP(D2,製品名一覧!$C$2:$F$68,4,FALSE),"")</f>
        <v>151000</v>
      </c>
      <c r="G2" s="82">
        <f>IFERROR(F2*E2,"")</f>
        <v>302000</v>
      </c>
      <c r="H2" s="81" t="str">
        <f>IFERROR(見積依頼!I7,"")&amp;""</f>
        <v>無線基地局</v>
      </c>
      <c r="I2" s="91" t="str">
        <f>IF(見積依頼!J7="","",見積依頼!J7)</f>
        <v>当日、到着時間が分かりましたら事前連絡をお願い申し上げます。</v>
      </c>
    </row>
    <row r="3" spans="1:9" ht="15.75">
      <c r="A3" s="79">
        <v>2</v>
      </c>
      <c r="B3" s="80" t="str">
        <f>IFERROR(見積依頼!F8,"")&amp;""</f>
        <v/>
      </c>
      <c r="C3" s="80" t="str">
        <f>IFERROR(見積依頼!G8,"")&amp;""</f>
        <v/>
      </c>
      <c r="D3" s="80" t="str">
        <f>IFERROR(VLOOKUP(C3,製品名一覧!$B:$C,2,FALSE),"")</f>
        <v/>
      </c>
      <c r="E3" s="81" t="str">
        <f>IFERROR(見積依頼!H8,"")&amp;""</f>
        <v/>
      </c>
      <c r="F3" s="82" t="str">
        <f>IFERROR(VLOOKUP(D3,製品名一覧!$C$2:$F$68,4,FALSE),"")</f>
        <v/>
      </c>
      <c r="G3" s="82" t="str">
        <f t="shared" ref="G3:G11" si="0">IFERROR(F3*E3,"")</f>
        <v/>
      </c>
      <c r="H3" s="81" t="str">
        <f>IFERROR(見積依頼!I8,"")&amp;""</f>
        <v/>
      </c>
      <c r="I3" s="91" t="str">
        <f>IF(見積依頼!J8="","",見積依頼!J8)</f>
        <v/>
      </c>
    </row>
    <row r="4" spans="1:9" ht="15.75">
      <c r="A4" s="79">
        <v>3</v>
      </c>
      <c r="B4" s="80" t="str">
        <f>IFERROR(見積依頼!F9,"")&amp;""</f>
        <v/>
      </c>
      <c r="C4" s="80" t="str">
        <f>IFERROR(見積依頼!G9,"")&amp;""</f>
        <v/>
      </c>
      <c r="D4" s="80" t="str">
        <f>IFERROR(VLOOKUP(C4,製品名一覧!$B:$C,2,FALSE),"")</f>
        <v/>
      </c>
      <c r="E4" s="81" t="str">
        <f>IFERROR(見積依頼!H9,"")&amp;""</f>
        <v/>
      </c>
      <c r="F4" s="82" t="str">
        <f>IFERROR(VLOOKUP(D4,製品名一覧!$C$2:$F$68,4,FALSE),"")</f>
        <v/>
      </c>
      <c r="G4" s="82" t="str">
        <f t="shared" si="0"/>
        <v/>
      </c>
      <c r="H4" s="81" t="str">
        <f>IFERROR(見積依頼!I9,"")&amp;""</f>
        <v/>
      </c>
      <c r="I4" s="91" t="str">
        <f>IF(見積依頼!J9="","",見積依頼!J9)</f>
        <v/>
      </c>
    </row>
    <row r="5" spans="1:9" ht="15.75">
      <c r="A5" s="79">
        <v>4</v>
      </c>
      <c r="B5" s="80" t="str">
        <f>IFERROR(見積依頼!F10,"")&amp;""</f>
        <v/>
      </c>
      <c r="C5" s="80" t="str">
        <f>IFERROR(見積依頼!G10,"")&amp;""</f>
        <v/>
      </c>
      <c r="D5" s="80" t="str">
        <f>IFERROR(VLOOKUP(C5,製品名一覧!$B:$C,2,FALSE),"")</f>
        <v/>
      </c>
      <c r="E5" s="81" t="str">
        <f>IFERROR(見積依頼!H10,"")&amp;""</f>
        <v/>
      </c>
      <c r="F5" s="82" t="str">
        <f>IFERROR(VLOOKUP(D5,製品名一覧!$C$2:$F$68,4,FALSE),"")</f>
        <v/>
      </c>
      <c r="G5" s="82" t="str">
        <f t="shared" si="0"/>
        <v/>
      </c>
      <c r="H5" s="81" t="str">
        <f>IFERROR(見積依頼!I10,"")&amp;""</f>
        <v/>
      </c>
      <c r="I5" s="91" t="str">
        <f>IF(見積依頼!J10="","",見積依頼!J10)</f>
        <v/>
      </c>
    </row>
    <row r="6" spans="1:9" ht="15.75">
      <c r="A6" s="79">
        <v>5</v>
      </c>
      <c r="B6" s="80" t="str">
        <f>IFERROR(見積依頼!F11,"")&amp;""</f>
        <v/>
      </c>
      <c r="C6" s="80" t="str">
        <f>IFERROR(見積依頼!G11,"")&amp;""</f>
        <v/>
      </c>
      <c r="D6" s="80" t="str">
        <f>IFERROR(VLOOKUP(C6,製品名一覧!$B:$C,2,FALSE),"")</f>
        <v/>
      </c>
      <c r="E6" s="81" t="str">
        <f>IFERROR(見積依頼!H11,"")&amp;""</f>
        <v/>
      </c>
      <c r="F6" s="82" t="str">
        <f>IFERROR(VLOOKUP(D6,製品名一覧!$C$2:$F$68,4,FALSE),"")</f>
        <v/>
      </c>
      <c r="G6" s="82" t="str">
        <f t="shared" si="0"/>
        <v/>
      </c>
      <c r="H6" s="81" t="str">
        <f>IFERROR(見積依頼!I11,"")&amp;""</f>
        <v/>
      </c>
      <c r="I6" s="91" t="str">
        <f>IF(見積依頼!J11="","",見積依頼!J11)</f>
        <v/>
      </c>
    </row>
    <row r="7" spans="1:9" ht="15.75">
      <c r="A7" s="79">
        <v>6</v>
      </c>
      <c r="B7" s="80" t="str">
        <f>IFERROR(見積依頼!F12,"")&amp;""</f>
        <v/>
      </c>
      <c r="C7" s="80" t="str">
        <f>IFERROR(見積依頼!G12,"")&amp;""</f>
        <v/>
      </c>
      <c r="D7" s="80" t="str">
        <f>IFERROR(VLOOKUP(C7,製品名一覧!$B:$C,2,FALSE),"")</f>
        <v/>
      </c>
      <c r="E7" s="81" t="str">
        <f>IFERROR(見積依頼!H12,"")&amp;""</f>
        <v/>
      </c>
      <c r="F7" s="82" t="str">
        <f>IFERROR(VLOOKUP(D7,製品名一覧!$C$2:$F$68,4,FALSE),"")</f>
        <v/>
      </c>
      <c r="G7" s="82" t="str">
        <f t="shared" si="0"/>
        <v/>
      </c>
      <c r="H7" s="81" t="str">
        <f>IFERROR(見積依頼!I12,"")&amp;""</f>
        <v/>
      </c>
      <c r="I7" s="91" t="str">
        <f>IF(見積依頼!J12="","",見積依頼!J12)</f>
        <v/>
      </c>
    </row>
    <row r="8" spans="1:9" ht="15.75">
      <c r="A8" s="79">
        <v>7</v>
      </c>
      <c r="B8" s="80" t="str">
        <f>IFERROR(見積依頼!F13,"")&amp;""</f>
        <v/>
      </c>
      <c r="C8" s="80" t="str">
        <f>IFERROR(見積依頼!G13,"")&amp;""</f>
        <v/>
      </c>
      <c r="D8" s="80" t="str">
        <f>IFERROR(VLOOKUP(C8,製品名一覧!$B:$C,2,FALSE),"")</f>
        <v/>
      </c>
      <c r="E8" s="81" t="str">
        <f>IFERROR(見積依頼!H13,"")&amp;""</f>
        <v/>
      </c>
      <c r="F8" s="82" t="str">
        <f>IFERROR(VLOOKUP(D8,製品名一覧!$C$2:$F$68,4,FALSE),"")</f>
        <v/>
      </c>
      <c r="G8" s="82" t="str">
        <f t="shared" si="0"/>
        <v/>
      </c>
      <c r="H8" s="81" t="str">
        <f>IFERROR(見積依頼!I13,"")&amp;""</f>
        <v/>
      </c>
      <c r="I8" s="91" t="str">
        <f>IF(見積依頼!J13="","",見積依頼!J13)</f>
        <v/>
      </c>
    </row>
    <row r="9" spans="1:9" ht="15.75">
      <c r="A9" s="79">
        <v>8</v>
      </c>
      <c r="B9" s="80" t="str">
        <f>IFERROR(見積依頼!F14,"")&amp;""</f>
        <v/>
      </c>
      <c r="C9" s="80" t="str">
        <f>IFERROR(見積依頼!G14,"")&amp;""</f>
        <v/>
      </c>
      <c r="D9" s="80" t="str">
        <f>IFERROR(VLOOKUP(C9,製品名一覧!$B:$C,2,FALSE),"")</f>
        <v/>
      </c>
      <c r="E9" s="81" t="str">
        <f>IFERROR(見積依頼!H14,"")&amp;""</f>
        <v/>
      </c>
      <c r="F9" s="82" t="str">
        <f>IFERROR(VLOOKUP(D9,製品名一覧!$C$2:$F$68,4,FALSE),"")</f>
        <v/>
      </c>
      <c r="G9" s="82" t="str">
        <f t="shared" si="0"/>
        <v/>
      </c>
      <c r="H9" s="81" t="str">
        <f>IFERROR(見積依頼!I14,"")&amp;""</f>
        <v/>
      </c>
      <c r="I9" s="91" t="str">
        <f>IF(見積依頼!J14="","",見積依頼!J14)</f>
        <v/>
      </c>
    </row>
    <row r="10" spans="1:9" ht="15.75">
      <c r="A10" s="79">
        <v>9</v>
      </c>
      <c r="B10" s="80" t="str">
        <f>IFERROR(見積依頼!F15,"")&amp;""</f>
        <v/>
      </c>
      <c r="C10" s="80" t="str">
        <f>IFERROR(見積依頼!G15,"")&amp;""</f>
        <v/>
      </c>
      <c r="D10" s="80" t="str">
        <f>IFERROR(VLOOKUP(C10,製品名一覧!$B:$C,2,FALSE),"")</f>
        <v/>
      </c>
      <c r="E10" s="81" t="str">
        <f>IFERROR(見積依頼!H15,"")&amp;""</f>
        <v/>
      </c>
      <c r="F10" s="82" t="str">
        <f>IFERROR(VLOOKUP(D10,製品名一覧!$C$2:$F$68,4,FALSE),"")</f>
        <v/>
      </c>
      <c r="G10" s="82" t="str">
        <f t="shared" si="0"/>
        <v/>
      </c>
      <c r="H10" s="81" t="str">
        <f>IFERROR(見積依頼!I15,"")&amp;""</f>
        <v/>
      </c>
      <c r="I10" s="91" t="str">
        <f>IF(見積依頼!J15="","",見積依頼!J15)</f>
        <v/>
      </c>
    </row>
    <row r="11" spans="1:9" ht="15.75">
      <c r="A11" s="79">
        <v>10</v>
      </c>
      <c r="B11" s="80" t="str">
        <f>IFERROR(見積依頼!F16,"")&amp;""</f>
        <v/>
      </c>
      <c r="C11" s="80" t="str">
        <f>IFERROR(見積依頼!G16,"")&amp;""</f>
        <v/>
      </c>
      <c r="D11" s="80" t="str">
        <f>IFERROR(VLOOKUP(C11,製品名一覧!$B:$C,2,FALSE),"")</f>
        <v/>
      </c>
      <c r="E11" s="81" t="str">
        <f>IFERROR(見積依頼!H16,"")&amp;""</f>
        <v/>
      </c>
      <c r="F11" s="82" t="str">
        <f>IFERROR(VLOOKUP(D11,製品名一覧!$C$2:$F$68,4,FALSE),"")</f>
        <v/>
      </c>
      <c r="G11" s="82" t="str">
        <f t="shared" si="0"/>
        <v/>
      </c>
      <c r="H11" s="81" t="str">
        <f>IFERROR(見積依頼!I16,"")&amp;""</f>
        <v/>
      </c>
      <c r="I11" s="91" t="str">
        <f>IF(見積依頼!J16="","",見積依頼!J16)</f>
        <v/>
      </c>
    </row>
    <row r="12" spans="1:9" ht="15.75">
      <c r="A12" s="79">
        <v>11</v>
      </c>
      <c r="B12" s="80" t="str">
        <f>IFERROR(見積依頼!F17,"")&amp;""</f>
        <v/>
      </c>
      <c r="C12" s="80" t="str">
        <f>IFERROR(見積依頼!G17,"")&amp;""</f>
        <v/>
      </c>
      <c r="D12" s="80" t="str">
        <f>IFERROR(VLOOKUP(C12,製品名一覧!$B:$C,2,FALSE),"")</f>
        <v/>
      </c>
      <c r="E12" s="81" t="str">
        <f>IFERROR(見積依頼!H17,"")&amp;""</f>
        <v/>
      </c>
      <c r="F12" s="82" t="str">
        <f>IFERROR(VLOOKUP(D12,製品名一覧!$C$2:$F$68,4,FALSE),"")</f>
        <v/>
      </c>
      <c r="G12" s="82" t="str">
        <f t="shared" ref="G12:G16" si="1">IFERROR(F12*E12,"")</f>
        <v/>
      </c>
      <c r="H12" s="81" t="str">
        <f>IFERROR(見積依頼!I17,"")&amp;""</f>
        <v/>
      </c>
      <c r="I12" s="91" t="str">
        <f>IF(見積依頼!J17="","",見積依頼!J17)</f>
        <v/>
      </c>
    </row>
    <row r="13" spans="1:9" ht="15.75">
      <c r="A13" s="79">
        <v>12</v>
      </c>
      <c r="B13" s="80" t="str">
        <f>IFERROR(見積依頼!F18,"")&amp;""</f>
        <v/>
      </c>
      <c r="C13" s="80" t="str">
        <f>IFERROR(見積依頼!G18,"")&amp;""</f>
        <v/>
      </c>
      <c r="D13" s="80" t="str">
        <f>IFERROR(VLOOKUP(C13,製品名一覧!$B:$C,2,FALSE),"")</f>
        <v/>
      </c>
      <c r="E13" s="81" t="str">
        <f>IFERROR(見積依頼!H18,"")&amp;""</f>
        <v/>
      </c>
      <c r="F13" s="82" t="str">
        <f>IFERROR(VLOOKUP(D13,製品名一覧!$C$2:$F$68,4,FALSE),"")</f>
        <v/>
      </c>
      <c r="G13" s="82" t="str">
        <f t="shared" si="1"/>
        <v/>
      </c>
      <c r="H13" s="81" t="str">
        <f>IFERROR(見積依頼!I18,"")&amp;""</f>
        <v/>
      </c>
      <c r="I13" s="91" t="str">
        <f>IF(見積依頼!J18="","",見積依頼!J18)</f>
        <v/>
      </c>
    </row>
    <row r="14" spans="1:9" ht="15.75">
      <c r="A14" s="79">
        <v>13</v>
      </c>
      <c r="B14" s="80" t="str">
        <f>IFERROR(見積依頼!F19,"")&amp;""</f>
        <v/>
      </c>
      <c r="C14" s="80" t="str">
        <f>IFERROR(見積依頼!G19,"")&amp;""</f>
        <v/>
      </c>
      <c r="D14" s="80" t="str">
        <f>IFERROR(VLOOKUP(C14,製品名一覧!$B:$C,2,FALSE),"")</f>
        <v/>
      </c>
      <c r="E14" s="81" t="str">
        <f>IFERROR(見積依頼!H19,"")&amp;""</f>
        <v/>
      </c>
      <c r="F14" s="82" t="str">
        <f>IFERROR(VLOOKUP(D14,製品名一覧!$C$2:$F$68,4,FALSE),"")</f>
        <v/>
      </c>
      <c r="G14" s="82" t="str">
        <f t="shared" si="1"/>
        <v/>
      </c>
      <c r="H14" s="81" t="str">
        <f>IFERROR(見積依頼!I19,"")&amp;""</f>
        <v/>
      </c>
      <c r="I14" s="91" t="str">
        <f>IF(見積依頼!J19="","",見積依頼!J19)</f>
        <v/>
      </c>
    </row>
    <row r="15" spans="1:9" ht="15.75">
      <c r="A15" s="79">
        <v>14</v>
      </c>
      <c r="B15" s="80" t="str">
        <f>IFERROR(見積依頼!F20,"")&amp;""</f>
        <v/>
      </c>
      <c r="C15" s="80" t="str">
        <f>IFERROR(見積依頼!G20,"")&amp;""</f>
        <v/>
      </c>
      <c r="D15" s="80" t="str">
        <f>IFERROR(VLOOKUP(C15,製品名一覧!$B:$C,2,FALSE),"")</f>
        <v/>
      </c>
      <c r="E15" s="81" t="str">
        <f>IFERROR(見積依頼!H20,"")&amp;""</f>
        <v/>
      </c>
      <c r="F15" s="82" t="str">
        <f>IFERROR(VLOOKUP(D15,製品名一覧!$C$2:$F$68,4,FALSE),"")</f>
        <v/>
      </c>
      <c r="G15" s="82" t="str">
        <f t="shared" si="1"/>
        <v/>
      </c>
      <c r="H15" s="81" t="str">
        <f>IFERROR(見積依頼!I20,"")&amp;""</f>
        <v/>
      </c>
      <c r="I15" s="91" t="str">
        <f>IF(見積依頼!J20="","",見積依頼!J20)</f>
        <v/>
      </c>
    </row>
    <row r="16" spans="1:9" ht="15.75">
      <c r="A16" s="79">
        <v>15</v>
      </c>
      <c r="B16" s="80" t="str">
        <f>IFERROR(見積依頼!F21,"")&amp;""</f>
        <v/>
      </c>
      <c r="C16" s="80" t="str">
        <f>IFERROR(見積依頼!G21,"")&amp;""</f>
        <v/>
      </c>
      <c r="D16" s="80" t="str">
        <f>IFERROR(VLOOKUP(C16,製品名一覧!$B:$C,2,FALSE),"")</f>
        <v/>
      </c>
      <c r="E16" s="81" t="str">
        <f>IFERROR(見積依頼!H21,"")&amp;""</f>
        <v/>
      </c>
      <c r="F16" s="82" t="str">
        <f>IFERROR(VLOOKUP(D16,製品名一覧!$C$2:$F$68,4,FALSE),"")</f>
        <v/>
      </c>
      <c r="G16" s="82" t="str">
        <f t="shared" si="1"/>
        <v/>
      </c>
      <c r="H16" s="81" t="str">
        <f>IFERROR(見積依頼!I21,"")&amp;""</f>
        <v/>
      </c>
      <c r="I16" s="91" t="str">
        <f>IF(見積依頼!J21="","",見積依頼!J21)</f>
        <v/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B0F0"/>
    <pageSetUpPr fitToPage="1"/>
  </sheetPr>
  <dimension ref="A1:AR42"/>
  <sheetViews>
    <sheetView showGridLines="0" view="pageBreakPreview" topLeftCell="A5" zoomScale="80" zoomScaleNormal="90" zoomScaleSheetLayoutView="80" zoomScalePageLayoutView="80" workbookViewId="0">
      <selection activeCell="A3" sqref="A3:AG22"/>
    </sheetView>
  </sheetViews>
  <sheetFormatPr defaultColWidth="9" defaultRowHeight="15.75"/>
  <cols>
    <col min="1" max="25" width="4.875" style="1" customWidth="1"/>
    <col min="26" max="31" width="5.875" style="1" customWidth="1"/>
    <col min="32" max="32" width="7.875" style="1" customWidth="1"/>
    <col min="33" max="33" width="4.5" style="1" customWidth="1"/>
    <col min="34" max="38" width="4.125" style="1" customWidth="1"/>
    <col min="39" max="43" width="9" style="1"/>
    <col min="44" max="44" width="68.625" style="1" customWidth="1"/>
    <col min="45" max="16384" width="9" style="1"/>
  </cols>
  <sheetData>
    <row r="1" spans="1:39" ht="30" customHeight="1">
      <c r="AB1" s="239" t="s">
        <v>100</v>
      </c>
      <c r="AC1" s="239"/>
      <c r="AD1" s="239"/>
      <c r="AE1" s="240" t="str">
        <f>IF(集計用!U2="","",集計用!U2)</f>
        <v>DEJ2411010</v>
      </c>
      <c r="AF1" s="240"/>
      <c r="AG1" s="240"/>
    </row>
    <row r="2" spans="1:39" ht="30" customHeight="1">
      <c r="AC2" s="104"/>
      <c r="AD2" s="241">
        <f ca="1">NOW()</f>
        <v>45611.607913888889</v>
      </c>
      <c r="AE2" s="241"/>
      <c r="AF2" s="241"/>
      <c r="AG2" s="104"/>
    </row>
    <row r="3" spans="1:39" ht="30" customHeight="1">
      <c r="A3" s="237" t="s">
        <v>101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</row>
    <row r="4" spans="1:39" ht="30" customHeight="1"/>
    <row r="5" spans="1:39" ht="30" customHeight="1">
      <c r="A5" s="12" t="str">
        <f>IF('基本情報＆留意事項'!$D$3="","",'基本情報＆留意事項'!$D$3)</f>
        <v>東武建設株式会社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2" t="s">
        <v>103</v>
      </c>
      <c r="M5" s="13"/>
    </row>
    <row r="6" spans="1:39" ht="30" customHeight="1">
      <c r="A6" s="138" t="str">
        <f>IF('基本情報＆留意事項'!$H$3="","",'基本情報＆留意事項'!$H$3&amp;" "&amp;"様")</f>
        <v>齋藤　隆二 様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Z6" s="1" t="s">
        <v>102</v>
      </c>
    </row>
    <row r="7" spans="1:39" ht="30" customHeight="1">
      <c r="Z7" s="1" t="s">
        <v>414</v>
      </c>
    </row>
    <row r="8" spans="1:39" ht="30" customHeight="1">
      <c r="Y8" s="15"/>
      <c r="Z8" s="1" t="s">
        <v>415</v>
      </c>
    </row>
    <row r="9" spans="1:39" ht="20.25" customHeight="1">
      <c r="Y9" s="15"/>
      <c r="AC9" s="15"/>
      <c r="AD9" s="15"/>
      <c r="AM9" s="16"/>
    </row>
    <row r="10" spans="1:39" ht="20.25" customHeight="1">
      <c r="V10" s="236"/>
      <c r="W10" s="236"/>
      <c r="X10" s="236"/>
      <c r="Y10" s="236"/>
      <c r="Z10" s="232" t="s">
        <v>104</v>
      </c>
      <c r="AA10" s="232"/>
      <c r="AB10" s="232" t="s">
        <v>425</v>
      </c>
      <c r="AC10" s="232"/>
      <c r="AD10" s="232" t="s">
        <v>417</v>
      </c>
      <c r="AE10" s="232"/>
    </row>
    <row r="11" spans="1:39" ht="20.25" customHeight="1">
      <c r="A11" s="1" t="s">
        <v>105</v>
      </c>
      <c r="V11" s="236"/>
      <c r="W11" s="236"/>
      <c r="X11" s="236"/>
      <c r="Y11" s="236"/>
      <c r="Z11" s="232"/>
      <c r="AA11" s="232"/>
      <c r="AB11" s="232"/>
      <c r="AC11" s="232"/>
      <c r="AD11" s="232"/>
      <c r="AE11" s="232"/>
    </row>
    <row r="12" spans="1:39" ht="20.25" customHeight="1">
      <c r="A12" s="1" t="s">
        <v>205</v>
      </c>
      <c r="V12" s="234"/>
      <c r="W12" s="234"/>
      <c r="X12" s="234"/>
      <c r="Y12" s="234"/>
      <c r="Z12" s="234" t="s">
        <v>106</v>
      </c>
      <c r="AA12" s="234"/>
      <c r="AB12" s="234" t="s">
        <v>107</v>
      </c>
      <c r="AC12" s="234"/>
      <c r="AD12" s="234" t="s">
        <v>108</v>
      </c>
      <c r="AE12" s="234"/>
    </row>
    <row r="13" spans="1:39" ht="20.2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</row>
    <row r="14" spans="1:39" ht="20.25" customHeight="1">
      <c r="A14" s="19">
        <v>1</v>
      </c>
      <c r="B14" s="20" t="s">
        <v>109</v>
      </c>
      <c r="C14" s="20"/>
      <c r="D14" s="21"/>
      <c r="E14" s="20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0"/>
      <c r="S14" s="20"/>
      <c r="T14" s="20"/>
      <c r="U14" s="21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</row>
    <row r="15" spans="1:39" ht="20.25" customHeight="1">
      <c r="A15" s="22">
        <v>2</v>
      </c>
      <c r="B15" s="20" t="s">
        <v>110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X15" s="15"/>
      <c r="AB15" s="15"/>
    </row>
    <row r="16" spans="1:39" ht="20.25" customHeight="1">
      <c r="A16" s="19">
        <v>3</v>
      </c>
      <c r="B16" s="20" t="s">
        <v>111</v>
      </c>
      <c r="C16" s="20"/>
      <c r="D16" s="21"/>
      <c r="E16" s="20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0"/>
      <c r="S16" s="20"/>
      <c r="T16" s="20"/>
      <c r="U16" s="21"/>
      <c r="X16" s="15"/>
      <c r="AB16" s="15"/>
    </row>
    <row r="17" spans="1:44" s="25" customFormat="1" ht="20.25" customHeight="1">
      <c r="A17" s="24">
        <v>4</v>
      </c>
      <c r="B17" s="36" t="s">
        <v>186</v>
      </c>
      <c r="C17" s="37"/>
      <c r="D17" s="235">
        <f>IF(集計用!W2="","",集計用!W2)</f>
        <v>45649</v>
      </c>
      <c r="E17" s="235"/>
      <c r="F17" s="235"/>
      <c r="G17" s="235"/>
      <c r="H17" s="235"/>
      <c r="I17" s="235"/>
      <c r="J17" s="38"/>
      <c r="K17" s="21"/>
      <c r="L17" s="21"/>
      <c r="M17" s="21"/>
      <c r="N17" s="21"/>
      <c r="O17" s="21"/>
      <c r="P17" s="21"/>
      <c r="Q17" s="21"/>
      <c r="R17" s="20"/>
      <c r="S17" s="24"/>
      <c r="T17" s="24"/>
      <c r="U17" s="24"/>
      <c r="AF17" s="1"/>
      <c r="AG17" s="1"/>
    </row>
    <row r="18" spans="1:44" ht="20.25" customHeight="1">
      <c r="R18" s="26"/>
      <c r="S18" s="27"/>
      <c r="T18" s="27"/>
      <c r="U18" s="27"/>
      <c r="V18" s="27"/>
      <c r="W18" s="27"/>
      <c r="X18" s="27"/>
      <c r="Z18" s="27"/>
      <c r="AA18" s="27"/>
      <c r="AB18" s="27"/>
    </row>
    <row r="19" spans="1:44" ht="30" customHeight="1">
      <c r="A19" s="28" t="s">
        <v>112</v>
      </c>
      <c r="B19" s="222" t="s">
        <v>113</v>
      </c>
      <c r="C19" s="233"/>
      <c r="D19" s="233"/>
      <c r="E19" s="233"/>
      <c r="F19" s="233"/>
      <c r="G19" s="233"/>
      <c r="H19" s="233"/>
      <c r="I19" s="233"/>
      <c r="J19" s="233"/>
      <c r="K19" s="233"/>
      <c r="L19" s="233"/>
      <c r="M19" s="233"/>
      <c r="N19" s="233"/>
      <c r="O19" s="223"/>
      <c r="P19" s="222" t="s">
        <v>98</v>
      </c>
      <c r="Q19" s="223"/>
      <c r="R19" s="222" t="s">
        <v>114</v>
      </c>
      <c r="S19" s="233"/>
      <c r="T19" s="233"/>
      <c r="U19" s="223"/>
      <c r="V19" s="222" t="s">
        <v>115</v>
      </c>
      <c r="W19" s="233"/>
      <c r="X19" s="233"/>
      <c r="Y19" s="223"/>
      <c r="Z19" s="222" t="s">
        <v>266</v>
      </c>
      <c r="AA19" s="233"/>
      <c r="AB19" s="233"/>
      <c r="AC19" s="223"/>
      <c r="AD19" s="232" t="s">
        <v>116</v>
      </c>
      <c r="AE19" s="232"/>
      <c r="AF19" s="232"/>
      <c r="AG19" s="232"/>
    </row>
    <row r="20" spans="1:44" ht="31.35" customHeight="1">
      <c r="A20" s="28">
        <v>1</v>
      </c>
      <c r="B20" s="219" t="str">
        <f>IF(見積書明細!D2="","",見積書明細!D2)</f>
        <v>屋外単相整流器SGREC-100(27-1)/200(37-1)-DLT-G_19</v>
      </c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2" t="str">
        <f>IF(見積書明細!E2="","",見積書明細!E2)</f>
        <v>2</v>
      </c>
      <c r="Q20" s="223"/>
      <c r="R20" s="216">
        <f>IF(見積書明細!F2="","",見積書明細!F2)</f>
        <v>151000</v>
      </c>
      <c r="S20" s="217"/>
      <c r="T20" s="217"/>
      <c r="U20" s="218"/>
      <c r="V20" s="216">
        <f>IF(見積書明細!G2="","",見積書明細!G2)</f>
        <v>302000</v>
      </c>
      <c r="W20" s="217"/>
      <c r="X20" s="217"/>
      <c r="Y20" s="218"/>
      <c r="Z20" s="212" t="str">
        <f>IF(見積書明細!H2="","",見積書明細!H2)</f>
        <v>無線基地局</v>
      </c>
      <c r="AA20" s="213"/>
      <c r="AB20" s="213"/>
      <c r="AC20" s="214"/>
      <c r="AD20" s="215" t="s">
        <v>444</v>
      </c>
      <c r="AE20" s="215"/>
      <c r="AF20" s="215"/>
      <c r="AG20" s="215"/>
      <c r="AR20" s="151" t="s">
        <v>420</v>
      </c>
    </row>
    <row r="21" spans="1:44" ht="31.35" customHeight="1">
      <c r="A21" s="28">
        <v>2</v>
      </c>
      <c r="B21" s="219" t="str">
        <f>IF(見積書明細!D3="","",見積書明細!D3)</f>
        <v/>
      </c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1"/>
      <c r="P21" s="222" t="str">
        <f>IF(見積書明細!E3="","",見積書明細!E3)</f>
        <v/>
      </c>
      <c r="Q21" s="223"/>
      <c r="R21" s="216" t="str">
        <f>IF(見積書明細!F3="","",見積書明細!F3)</f>
        <v/>
      </c>
      <c r="S21" s="217"/>
      <c r="T21" s="217"/>
      <c r="U21" s="218"/>
      <c r="V21" s="216" t="str">
        <f>IF(見積書明細!G3="","",見積書明細!G3)</f>
        <v/>
      </c>
      <c r="W21" s="217"/>
      <c r="X21" s="217"/>
      <c r="Y21" s="218"/>
      <c r="Z21" s="212" t="str">
        <f>IF(見積書明細!H3="","",見積書明細!H3)</f>
        <v/>
      </c>
      <c r="AA21" s="213"/>
      <c r="AB21" s="213"/>
      <c r="AC21" s="214"/>
      <c r="AD21" s="215"/>
      <c r="AE21" s="215"/>
      <c r="AF21" s="215"/>
      <c r="AG21" s="215"/>
      <c r="AR21" s="151" t="s">
        <v>421</v>
      </c>
    </row>
    <row r="22" spans="1:44" ht="31.35" customHeight="1">
      <c r="A22" s="28">
        <v>3</v>
      </c>
      <c r="B22" s="219" t="str">
        <f>IF(見積書明細!D4="","",見積書明細!D4)</f>
        <v/>
      </c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1"/>
      <c r="P22" s="222" t="str">
        <f>IF(見積書明細!E4="","",見積書明細!E4)</f>
        <v/>
      </c>
      <c r="Q22" s="223"/>
      <c r="R22" s="216" t="str">
        <f>IF(見積書明細!F4="","",見積書明細!F4)</f>
        <v/>
      </c>
      <c r="S22" s="217"/>
      <c r="T22" s="217"/>
      <c r="U22" s="218"/>
      <c r="V22" s="216" t="str">
        <f>IF(見積書明細!G4="","",見積書明細!G4)</f>
        <v/>
      </c>
      <c r="W22" s="217"/>
      <c r="X22" s="217"/>
      <c r="Y22" s="218"/>
      <c r="Z22" s="212" t="str">
        <f>IF(見積書明細!H4="","",見積書明細!H4)</f>
        <v/>
      </c>
      <c r="AA22" s="213"/>
      <c r="AB22" s="213"/>
      <c r="AC22" s="214"/>
      <c r="AD22" s="215"/>
      <c r="AE22" s="215"/>
      <c r="AF22" s="215"/>
      <c r="AG22" s="215"/>
      <c r="AR22" s="151" t="s">
        <v>422</v>
      </c>
    </row>
    <row r="23" spans="1:44" ht="31.35" customHeight="1">
      <c r="A23" s="28">
        <v>4</v>
      </c>
      <c r="B23" s="219" t="str">
        <f>IF(見積書明細!D5="","",見積書明細!D5)</f>
        <v/>
      </c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1"/>
      <c r="P23" s="222" t="str">
        <f>IF(見積書明細!E5="","",見積書明細!E5)</f>
        <v/>
      </c>
      <c r="Q23" s="223"/>
      <c r="R23" s="216" t="str">
        <f>IF(見積書明細!F5="","",見積書明細!F5)</f>
        <v/>
      </c>
      <c r="S23" s="217"/>
      <c r="T23" s="217"/>
      <c r="U23" s="218"/>
      <c r="V23" s="216" t="str">
        <f>IF(見積書明細!G5="","",見積書明細!G5)</f>
        <v/>
      </c>
      <c r="W23" s="217"/>
      <c r="X23" s="217"/>
      <c r="Y23" s="218"/>
      <c r="Z23" s="212" t="str">
        <f>IF(見積書明細!H5="","",見積書明細!H5)</f>
        <v/>
      </c>
      <c r="AA23" s="213"/>
      <c r="AB23" s="213"/>
      <c r="AC23" s="214"/>
      <c r="AD23" s="215"/>
      <c r="AE23" s="215"/>
      <c r="AF23" s="215"/>
      <c r="AG23" s="215"/>
      <c r="AR23" s="151" t="s">
        <v>423</v>
      </c>
    </row>
    <row r="24" spans="1:44" ht="31.35" customHeight="1">
      <c r="A24" s="28">
        <v>5</v>
      </c>
      <c r="B24" s="219" t="str">
        <f>IF(見積書明細!D6="","",見積書明細!D6)</f>
        <v/>
      </c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1"/>
      <c r="P24" s="222" t="str">
        <f>IF(見積書明細!E6="","",見積書明細!E6)</f>
        <v/>
      </c>
      <c r="Q24" s="223"/>
      <c r="R24" s="216" t="str">
        <f>IF(見積書明細!F6="","",見積書明細!F6)</f>
        <v/>
      </c>
      <c r="S24" s="217"/>
      <c r="T24" s="217"/>
      <c r="U24" s="218"/>
      <c r="V24" s="216" t="str">
        <f>IF(見積書明細!G6="","",見積書明細!G6)</f>
        <v/>
      </c>
      <c r="W24" s="217"/>
      <c r="X24" s="217"/>
      <c r="Y24" s="218"/>
      <c r="Z24" s="212" t="str">
        <f>IF(見積書明細!H6="","",見積書明細!H6)</f>
        <v/>
      </c>
      <c r="AA24" s="213"/>
      <c r="AB24" s="213"/>
      <c r="AC24" s="214"/>
      <c r="AD24" s="215"/>
      <c r="AE24" s="215"/>
      <c r="AF24" s="215"/>
      <c r="AG24" s="215"/>
      <c r="AR24" s="151" t="s">
        <v>424</v>
      </c>
    </row>
    <row r="25" spans="1:44" ht="31.35" customHeight="1">
      <c r="A25" s="28">
        <v>6</v>
      </c>
      <c r="B25" s="219" t="str">
        <f>IF(見積書明細!D7="","",見積書明細!D7)</f>
        <v/>
      </c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1"/>
      <c r="P25" s="222" t="str">
        <f>IF(見積書明細!E7="","",見積書明細!E7)</f>
        <v/>
      </c>
      <c r="Q25" s="223"/>
      <c r="R25" s="216" t="str">
        <f>IF(見積書明細!F7="","",見積書明細!F7)</f>
        <v/>
      </c>
      <c r="S25" s="217"/>
      <c r="T25" s="217"/>
      <c r="U25" s="218"/>
      <c r="V25" s="216" t="str">
        <f>IF(見積書明細!G7="","",見積書明細!G7)</f>
        <v/>
      </c>
      <c r="W25" s="217"/>
      <c r="X25" s="217"/>
      <c r="Y25" s="218"/>
      <c r="Z25" s="212" t="str">
        <f>IF(見積書明細!H7="","",見積書明細!H7)</f>
        <v/>
      </c>
      <c r="AA25" s="213"/>
      <c r="AB25" s="213"/>
      <c r="AC25" s="214"/>
      <c r="AD25" s="215"/>
      <c r="AE25" s="215"/>
      <c r="AF25" s="215"/>
      <c r="AG25" s="215"/>
      <c r="AR25" s="151" t="s">
        <v>391</v>
      </c>
    </row>
    <row r="26" spans="1:44" ht="31.35" customHeight="1">
      <c r="A26" s="28">
        <v>7</v>
      </c>
      <c r="B26" s="219" t="str">
        <f>IF(見積書明細!D8="","",見積書明細!D8)</f>
        <v/>
      </c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1"/>
      <c r="P26" s="222" t="str">
        <f>IF(見積書明細!E8="","",見積書明細!E8)</f>
        <v/>
      </c>
      <c r="Q26" s="223"/>
      <c r="R26" s="216" t="str">
        <f>IF(見積書明細!F8="","",見積書明細!F8)</f>
        <v/>
      </c>
      <c r="S26" s="217"/>
      <c r="T26" s="217"/>
      <c r="U26" s="218"/>
      <c r="V26" s="216" t="str">
        <f>IF(見積書明細!G8="","",見積書明細!G8)</f>
        <v/>
      </c>
      <c r="W26" s="217"/>
      <c r="X26" s="217"/>
      <c r="Y26" s="218"/>
      <c r="Z26" s="212" t="str">
        <f>IF(見積書明細!H8="","",見積書明細!H8)</f>
        <v/>
      </c>
      <c r="AA26" s="213"/>
      <c r="AB26" s="213"/>
      <c r="AC26" s="214"/>
      <c r="AD26" s="215"/>
      <c r="AE26" s="215"/>
      <c r="AF26" s="215"/>
      <c r="AG26" s="215"/>
    </row>
    <row r="27" spans="1:44" ht="31.35" customHeight="1">
      <c r="A27" s="28">
        <v>8</v>
      </c>
      <c r="B27" s="219" t="str">
        <f>IF(見積書明細!D9="","",見積書明細!D9)</f>
        <v/>
      </c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1"/>
      <c r="P27" s="222" t="str">
        <f>IF(見積書明細!E9="","",見積書明細!E9)</f>
        <v/>
      </c>
      <c r="Q27" s="223"/>
      <c r="R27" s="216" t="str">
        <f>IF(見積書明細!F9="","",見積書明細!F9)</f>
        <v/>
      </c>
      <c r="S27" s="217"/>
      <c r="T27" s="217"/>
      <c r="U27" s="218"/>
      <c r="V27" s="216" t="str">
        <f>IF(見積書明細!G9="","",見積書明細!G9)</f>
        <v/>
      </c>
      <c r="W27" s="217"/>
      <c r="X27" s="217"/>
      <c r="Y27" s="218"/>
      <c r="Z27" s="212" t="str">
        <f>IF(見積書明細!H9="","",見積書明細!H9)</f>
        <v/>
      </c>
      <c r="AA27" s="213"/>
      <c r="AB27" s="213"/>
      <c r="AC27" s="214"/>
      <c r="AD27" s="215"/>
      <c r="AE27" s="215"/>
      <c r="AF27" s="215"/>
      <c r="AG27" s="215"/>
    </row>
    <row r="28" spans="1:44" ht="31.35" customHeight="1">
      <c r="A28" s="28">
        <v>9</v>
      </c>
      <c r="B28" s="219" t="str">
        <f>IF(見積書明細!D10="","",見積書明細!D10)</f>
        <v/>
      </c>
      <c r="C28" s="220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20"/>
      <c r="O28" s="221"/>
      <c r="P28" s="222" t="str">
        <f>IF(見積書明細!E10="","",見積書明細!E10)</f>
        <v/>
      </c>
      <c r="Q28" s="223"/>
      <c r="R28" s="216" t="str">
        <f>IF(見積書明細!F10="","",見積書明細!F10)</f>
        <v/>
      </c>
      <c r="S28" s="217"/>
      <c r="T28" s="217"/>
      <c r="U28" s="218"/>
      <c r="V28" s="216" t="str">
        <f>IF(見積書明細!G10="","",見積書明細!G10)</f>
        <v/>
      </c>
      <c r="W28" s="217"/>
      <c r="X28" s="217"/>
      <c r="Y28" s="218"/>
      <c r="Z28" s="212" t="str">
        <f>IF(見積書明細!H10="","",見積書明細!H10)</f>
        <v/>
      </c>
      <c r="AA28" s="213"/>
      <c r="AB28" s="213"/>
      <c r="AC28" s="214"/>
      <c r="AD28" s="215"/>
      <c r="AE28" s="215"/>
      <c r="AF28" s="215"/>
      <c r="AG28" s="215"/>
    </row>
    <row r="29" spans="1:44" ht="31.35" customHeight="1">
      <c r="A29" s="28">
        <v>10</v>
      </c>
      <c r="B29" s="219" t="str">
        <f>IF(見積書明細!D11="","",見積書明細!D11)</f>
        <v/>
      </c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1"/>
      <c r="P29" s="222" t="str">
        <f>IF(見積書明細!E11="","",見積書明細!E11)</f>
        <v/>
      </c>
      <c r="Q29" s="223"/>
      <c r="R29" s="216" t="str">
        <f>IF(見積書明細!F11="","",見積書明細!F11)</f>
        <v/>
      </c>
      <c r="S29" s="217"/>
      <c r="T29" s="217"/>
      <c r="U29" s="218"/>
      <c r="V29" s="216" t="str">
        <f>IF(見積書明細!G11="","",見積書明細!G11)</f>
        <v/>
      </c>
      <c r="W29" s="217"/>
      <c r="X29" s="217"/>
      <c r="Y29" s="218"/>
      <c r="Z29" s="212" t="str">
        <f>IF(見積書明細!H11="","",見積書明細!H11)</f>
        <v/>
      </c>
      <c r="AA29" s="213"/>
      <c r="AB29" s="213"/>
      <c r="AC29" s="214"/>
      <c r="AD29" s="215"/>
      <c r="AE29" s="215"/>
      <c r="AF29" s="215"/>
      <c r="AG29" s="215"/>
    </row>
    <row r="30" spans="1:44" ht="31.35" customHeight="1">
      <c r="A30" s="28">
        <v>11</v>
      </c>
      <c r="B30" s="219" t="str">
        <f>IF(見積書明細!D12="","",見積書明細!D12)</f>
        <v/>
      </c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1"/>
      <c r="P30" s="222" t="str">
        <f>IF(見積書明細!E12="","",見積書明細!E12)</f>
        <v/>
      </c>
      <c r="Q30" s="223"/>
      <c r="R30" s="216" t="str">
        <f>IF(見積書明細!F12="","",見積書明細!F12)</f>
        <v/>
      </c>
      <c r="S30" s="217"/>
      <c r="T30" s="217"/>
      <c r="U30" s="218"/>
      <c r="V30" s="216" t="str">
        <f>IF(見積書明細!G12="","",見積書明細!G12)</f>
        <v/>
      </c>
      <c r="W30" s="217"/>
      <c r="X30" s="217"/>
      <c r="Y30" s="218"/>
      <c r="Z30" s="212" t="str">
        <f>IF(見積書明細!H12="","",見積書明細!H12)</f>
        <v/>
      </c>
      <c r="AA30" s="213"/>
      <c r="AB30" s="213"/>
      <c r="AC30" s="214"/>
      <c r="AD30" s="215"/>
      <c r="AE30" s="215"/>
      <c r="AF30" s="215"/>
      <c r="AG30" s="215"/>
    </row>
    <row r="31" spans="1:44" ht="31.35" customHeight="1">
      <c r="A31" s="28">
        <v>12</v>
      </c>
      <c r="B31" s="219" t="str">
        <f>IF(見積書明細!D13="","",見積書明細!D13)</f>
        <v/>
      </c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1"/>
      <c r="P31" s="222" t="str">
        <f>IF(見積書明細!E13="","",見積書明細!E13)</f>
        <v/>
      </c>
      <c r="Q31" s="223"/>
      <c r="R31" s="216" t="str">
        <f>IF(見積書明細!F13="","",見積書明細!F13)</f>
        <v/>
      </c>
      <c r="S31" s="217"/>
      <c r="T31" s="217"/>
      <c r="U31" s="218"/>
      <c r="V31" s="216" t="str">
        <f>IF(見積書明細!G13="","",見積書明細!G13)</f>
        <v/>
      </c>
      <c r="W31" s="217"/>
      <c r="X31" s="217"/>
      <c r="Y31" s="218"/>
      <c r="Z31" s="212" t="str">
        <f>IF(見積書明細!H13="","",見積書明細!H13)</f>
        <v/>
      </c>
      <c r="AA31" s="213"/>
      <c r="AB31" s="213"/>
      <c r="AC31" s="214"/>
      <c r="AD31" s="215"/>
      <c r="AE31" s="215"/>
      <c r="AF31" s="215"/>
      <c r="AG31" s="215"/>
    </row>
    <row r="32" spans="1:44" ht="31.35" customHeight="1">
      <c r="A32" s="28">
        <v>13</v>
      </c>
      <c r="B32" s="219" t="str">
        <f>IF(見積書明細!D14="","",見積書明細!D14)</f>
        <v/>
      </c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1"/>
      <c r="P32" s="222" t="str">
        <f>IF(見積書明細!E14="","",見積書明細!E14)</f>
        <v/>
      </c>
      <c r="Q32" s="223"/>
      <c r="R32" s="216" t="str">
        <f>IF(見積書明細!F14="","",見積書明細!F14)</f>
        <v/>
      </c>
      <c r="S32" s="217"/>
      <c r="T32" s="217"/>
      <c r="U32" s="218"/>
      <c r="V32" s="216" t="str">
        <f>IF(見積書明細!G14="","",見積書明細!G14)</f>
        <v/>
      </c>
      <c r="W32" s="217"/>
      <c r="X32" s="217"/>
      <c r="Y32" s="218"/>
      <c r="Z32" s="212" t="str">
        <f>IF(見積書明細!H14="","",見積書明細!H14)</f>
        <v/>
      </c>
      <c r="AA32" s="213"/>
      <c r="AB32" s="213"/>
      <c r="AC32" s="214"/>
      <c r="AD32" s="215"/>
      <c r="AE32" s="215"/>
      <c r="AF32" s="215"/>
      <c r="AG32" s="215"/>
    </row>
    <row r="33" spans="1:33" ht="31.35" customHeight="1">
      <c r="A33" s="28">
        <v>14</v>
      </c>
      <c r="B33" s="219" t="str">
        <f>IF(見積書明細!D15="","",見積書明細!D15)</f>
        <v/>
      </c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1"/>
      <c r="P33" s="222" t="str">
        <f>IF(見積書明細!E15="","",見積書明細!E15)</f>
        <v/>
      </c>
      <c r="Q33" s="223"/>
      <c r="R33" s="216" t="str">
        <f>IF(見積書明細!F15="","",見積書明細!F15)</f>
        <v/>
      </c>
      <c r="S33" s="217"/>
      <c r="T33" s="217"/>
      <c r="U33" s="218"/>
      <c r="V33" s="216" t="str">
        <f>IF(見積書明細!G15="","",見積書明細!G15)</f>
        <v/>
      </c>
      <c r="W33" s="217"/>
      <c r="X33" s="217"/>
      <c r="Y33" s="218"/>
      <c r="Z33" s="212" t="str">
        <f>IF(見積書明細!H15="","",見積書明細!H15)</f>
        <v/>
      </c>
      <c r="AA33" s="213"/>
      <c r="AB33" s="213"/>
      <c r="AC33" s="214"/>
      <c r="AD33" s="215"/>
      <c r="AE33" s="215"/>
      <c r="AF33" s="215"/>
      <c r="AG33" s="215"/>
    </row>
    <row r="34" spans="1:33" ht="31.35" customHeight="1">
      <c r="A34" s="28">
        <v>15</v>
      </c>
      <c r="B34" s="219" t="str">
        <f>IF(見積書明細!D16="","",見積書明細!D16)</f>
        <v/>
      </c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1"/>
      <c r="P34" s="222" t="str">
        <f>IF(見積書明細!E16="","",見積書明細!E16)</f>
        <v/>
      </c>
      <c r="Q34" s="223"/>
      <c r="R34" s="216" t="str">
        <f>IF(見積書明細!F16="","",見積書明細!F16)</f>
        <v/>
      </c>
      <c r="S34" s="217"/>
      <c r="T34" s="217"/>
      <c r="U34" s="218"/>
      <c r="V34" s="216" t="str">
        <f>IF(見積書明細!G16="","",見積書明細!G16)</f>
        <v/>
      </c>
      <c r="W34" s="217"/>
      <c r="X34" s="217"/>
      <c r="Y34" s="218"/>
      <c r="Z34" s="212" t="str">
        <f>IF(見積書明細!H16="","",見積書明細!H16)</f>
        <v/>
      </c>
      <c r="AA34" s="213"/>
      <c r="AB34" s="213"/>
      <c r="AC34" s="214"/>
      <c r="AD34" s="215"/>
      <c r="AE34" s="215"/>
      <c r="AF34" s="215"/>
      <c r="AG34" s="215"/>
    </row>
    <row r="35" spans="1:33" s="76" customFormat="1" ht="30.75" customHeight="1">
      <c r="R35" s="229" t="s">
        <v>282</v>
      </c>
      <c r="S35" s="230"/>
      <c r="T35" s="230"/>
      <c r="U35" s="231"/>
      <c r="V35" s="226">
        <f>SUM(V20:Y34)</f>
        <v>302000</v>
      </c>
      <c r="W35" s="227"/>
      <c r="X35" s="227"/>
      <c r="Y35" s="228"/>
      <c r="Z35" s="86"/>
      <c r="AA35" s="87"/>
      <c r="AB35" s="87"/>
      <c r="AC35" s="87"/>
    </row>
    <row r="36" spans="1:33" ht="17.45" customHeight="1">
      <c r="A36" s="174" t="s">
        <v>117</v>
      </c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V36" s="225"/>
      <c r="W36" s="225"/>
      <c r="X36" s="225"/>
      <c r="Y36" s="225"/>
      <c r="Z36" s="225"/>
      <c r="AA36" s="225"/>
      <c r="AB36" s="225"/>
      <c r="AC36" s="225"/>
      <c r="AD36" s="224"/>
      <c r="AE36" s="224"/>
      <c r="AF36" s="224"/>
      <c r="AG36" s="224"/>
    </row>
    <row r="38" spans="1:33"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</row>
    <row r="39" spans="1:33"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</row>
    <row r="40" spans="1:33"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</row>
    <row r="41" spans="1:33"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</row>
    <row r="42" spans="1:33"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</row>
  </sheetData>
  <mergeCells count="127">
    <mergeCell ref="R27:U27"/>
    <mergeCell ref="R28:U28"/>
    <mergeCell ref="R29:U29"/>
    <mergeCell ref="R30:U30"/>
    <mergeCell ref="A3:AG3"/>
    <mergeCell ref="AB1:AD1"/>
    <mergeCell ref="AE1:AG1"/>
    <mergeCell ref="AD2:AF2"/>
    <mergeCell ref="P27:Q27"/>
    <mergeCell ref="P28:Q28"/>
    <mergeCell ref="P29:Q29"/>
    <mergeCell ref="P30:Q30"/>
    <mergeCell ref="B22:O22"/>
    <mergeCell ref="B23:O23"/>
    <mergeCell ref="B24:O24"/>
    <mergeCell ref="B25:O25"/>
    <mergeCell ref="B26:O26"/>
    <mergeCell ref="B27:O27"/>
    <mergeCell ref="B28:O28"/>
    <mergeCell ref="B29:O29"/>
    <mergeCell ref="B30:O30"/>
    <mergeCell ref="P22:Q22"/>
    <mergeCell ref="P23:Q23"/>
    <mergeCell ref="P24:Q24"/>
    <mergeCell ref="P25:Q25"/>
    <mergeCell ref="P26:Q26"/>
    <mergeCell ref="R22:U22"/>
    <mergeCell ref="R23:U23"/>
    <mergeCell ref="Z13:AA13"/>
    <mergeCell ref="AB13:AC13"/>
    <mergeCell ref="Z22:AC22"/>
    <mergeCell ref="R24:U24"/>
    <mergeCell ref="R25:U25"/>
    <mergeCell ref="R26:U26"/>
    <mergeCell ref="AD13:AE13"/>
    <mergeCell ref="V10:W11"/>
    <mergeCell ref="X10:Y11"/>
    <mergeCell ref="V12:W12"/>
    <mergeCell ref="X12:Y12"/>
    <mergeCell ref="V13:W13"/>
    <mergeCell ref="X13:Y13"/>
    <mergeCell ref="Z10:AA11"/>
    <mergeCell ref="AB10:AC11"/>
    <mergeCell ref="AD10:AE11"/>
    <mergeCell ref="Z12:AA12"/>
    <mergeCell ref="AB12:AC12"/>
    <mergeCell ref="AD12:AE12"/>
    <mergeCell ref="AD19:AG19"/>
    <mergeCell ref="Z19:AC19"/>
    <mergeCell ref="B19:O19"/>
    <mergeCell ref="B20:O20"/>
    <mergeCell ref="B21:O21"/>
    <mergeCell ref="P19:Q19"/>
    <mergeCell ref="P20:Q20"/>
    <mergeCell ref="P21:Q21"/>
    <mergeCell ref="Z14:AA14"/>
    <mergeCell ref="AB14:AC14"/>
    <mergeCell ref="AD14:AE14"/>
    <mergeCell ref="V14:W14"/>
    <mergeCell ref="X14:Y14"/>
    <mergeCell ref="D17:I17"/>
    <mergeCell ref="Z20:AC20"/>
    <mergeCell ref="AD20:AG20"/>
    <mergeCell ref="V19:Y19"/>
    <mergeCell ref="V20:Y20"/>
    <mergeCell ref="R19:U19"/>
    <mergeCell ref="R20:U20"/>
    <mergeCell ref="R21:U21"/>
    <mergeCell ref="AD22:AG22"/>
    <mergeCell ref="V22:Y22"/>
    <mergeCell ref="V21:Y21"/>
    <mergeCell ref="Z28:AC28"/>
    <mergeCell ref="AD28:AG28"/>
    <mergeCell ref="V28:Y28"/>
    <mergeCell ref="V23:Y23"/>
    <mergeCell ref="Z23:AC23"/>
    <mergeCell ref="AD23:AG23"/>
    <mergeCell ref="V25:Y25"/>
    <mergeCell ref="Z25:AC25"/>
    <mergeCell ref="AD25:AG25"/>
    <mergeCell ref="V24:Y24"/>
    <mergeCell ref="Z21:AC21"/>
    <mergeCell ref="AD21:AG21"/>
    <mergeCell ref="Z30:AC30"/>
    <mergeCell ref="AD30:AG30"/>
    <mergeCell ref="V30:Y30"/>
    <mergeCell ref="Z31:AC31"/>
    <mergeCell ref="AD31:AG31"/>
    <mergeCell ref="V31:Y31"/>
    <mergeCell ref="Z32:AC32"/>
    <mergeCell ref="AD32:AG32"/>
    <mergeCell ref="V32:Y32"/>
    <mergeCell ref="B31:O31"/>
    <mergeCell ref="B32:O32"/>
    <mergeCell ref="B33:O33"/>
    <mergeCell ref="P31:Q31"/>
    <mergeCell ref="AD34:AG34"/>
    <mergeCell ref="AD36:AG36"/>
    <mergeCell ref="V36:Y36"/>
    <mergeCell ref="V35:Y35"/>
    <mergeCell ref="Z34:AC34"/>
    <mergeCell ref="V34:Y34"/>
    <mergeCell ref="A36:S36"/>
    <mergeCell ref="Z36:AC36"/>
    <mergeCell ref="B34:O34"/>
    <mergeCell ref="R35:U35"/>
    <mergeCell ref="Z33:AC33"/>
    <mergeCell ref="AD33:AG33"/>
    <mergeCell ref="V33:Y33"/>
    <mergeCell ref="P32:Q32"/>
    <mergeCell ref="P33:Q33"/>
    <mergeCell ref="P34:Q34"/>
    <mergeCell ref="R31:U31"/>
    <mergeCell ref="R32:U32"/>
    <mergeCell ref="R33:U33"/>
    <mergeCell ref="R34:U34"/>
    <mergeCell ref="Z29:AC29"/>
    <mergeCell ref="Z24:AC24"/>
    <mergeCell ref="AD24:AG24"/>
    <mergeCell ref="V27:Y27"/>
    <mergeCell ref="Z27:AC27"/>
    <mergeCell ref="AD27:AG27"/>
    <mergeCell ref="V26:Y26"/>
    <mergeCell ref="Z26:AC26"/>
    <mergeCell ref="AD26:AG26"/>
    <mergeCell ref="AD29:AG29"/>
    <mergeCell ref="V29:Y29"/>
  </mergeCells>
  <phoneticPr fontId="2"/>
  <dataValidations count="2">
    <dataValidation type="list" allowBlank="1" showInputMessage="1" showErrorMessage="1" sqref="WWM983046:WWO983047 KA8:KC9 TW8:TY9 ADS8:ADU9 ANO8:ANQ9 AXK8:AXM9 BHG8:BHI9 BRC8:BRE9 CAY8:CBA9 CKU8:CKW9 CUQ8:CUS9 DEM8:DEO9 DOI8:DOK9 DYE8:DYG9 EIA8:EIC9 ERW8:ERY9 FBS8:FBU9 FLO8:FLQ9 FVK8:FVM9 GFG8:GFI9 GPC8:GPE9 GYY8:GZA9 HIU8:HIW9 HSQ8:HSS9 ICM8:ICO9 IMI8:IMK9 IWE8:IWG9 JGA8:JGC9 JPW8:JPY9 JZS8:JZU9 KJO8:KJQ9 KTK8:KTM9 LDG8:LDI9 LNC8:LNE9 LWY8:LXA9 MGU8:MGW9 MQQ8:MQS9 NAM8:NAO9 NKI8:NKK9 NUE8:NUG9 OEA8:OEC9 ONW8:ONY9 OXS8:OXU9 PHO8:PHQ9 PRK8:PRM9 QBG8:QBI9 QLC8:QLE9 QUY8:QVA9 REU8:REW9 ROQ8:ROS9 RYM8:RYO9 SII8:SIK9 SSE8:SSG9 TCA8:TCC9 TLW8:TLY9 TVS8:TVU9 UFO8:UFQ9 UPK8:UPM9 UZG8:UZI9 VJC8:VJE9 VSY8:VTA9 WCU8:WCW9 WMQ8:WMS9 WWM8:WWO9 AE65547:AG65548 KA65542:KC65543 TW65542:TY65543 ADS65542:ADU65543 ANO65542:ANQ65543 AXK65542:AXM65543 BHG65542:BHI65543 BRC65542:BRE65543 CAY65542:CBA65543 CKU65542:CKW65543 CUQ65542:CUS65543 DEM65542:DEO65543 DOI65542:DOK65543 DYE65542:DYG65543 EIA65542:EIC65543 ERW65542:ERY65543 FBS65542:FBU65543 FLO65542:FLQ65543 FVK65542:FVM65543 GFG65542:GFI65543 GPC65542:GPE65543 GYY65542:GZA65543 HIU65542:HIW65543 HSQ65542:HSS65543 ICM65542:ICO65543 IMI65542:IMK65543 IWE65542:IWG65543 JGA65542:JGC65543 JPW65542:JPY65543 JZS65542:JZU65543 KJO65542:KJQ65543 KTK65542:KTM65543 LDG65542:LDI65543 LNC65542:LNE65543 LWY65542:LXA65543 MGU65542:MGW65543 MQQ65542:MQS65543 NAM65542:NAO65543 NKI65542:NKK65543 NUE65542:NUG65543 OEA65542:OEC65543 ONW65542:ONY65543 OXS65542:OXU65543 PHO65542:PHQ65543 PRK65542:PRM65543 QBG65542:QBI65543 QLC65542:QLE65543 QUY65542:QVA65543 REU65542:REW65543 ROQ65542:ROS65543 RYM65542:RYO65543 SII65542:SIK65543 SSE65542:SSG65543 TCA65542:TCC65543 TLW65542:TLY65543 TVS65542:TVU65543 UFO65542:UFQ65543 UPK65542:UPM65543 UZG65542:UZI65543 VJC65542:VJE65543 VSY65542:VTA65543 WCU65542:WCW65543 WMQ65542:WMS65543 WWM65542:WWO65543 AE131083:AG131084 KA131078:KC131079 TW131078:TY131079 ADS131078:ADU131079 ANO131078:ANQ131079 AXK131078:AXM131079 BHG131078:BHI131079 BRC131078:BRE131079 CAY131078:CBA131079 CKU131078:CKW131079 CUQ131078:CUS131079 DEM131078:DEO131079 DOI131078:DOK131079 DYE131078:DYG131079 EIA131078:EIC131079 ERW131078:ERY131079 FBS131078:FBU131079 FLO131078:FLQ131079 FVK131078:FVM131079 GFG131078:GFI131079 GPC131078:GPE131079 GYY131078:GZA131079 HIU131078:HIW131079 HSQ131078:HSS131079 ICM131078:ICO131079 IMI131078:IMK131079 IWE131078:IWG131079 JGA131078:JGC131079 JPW131078:JPY131079 JZS131078:JZU131079 KJO131078:KJQ131079 KTK131078:KTM131079 LDG131078:LDI131079 LNC131078:LNE131079 LWY131078:LXA131079 MGU131078:MGW131079 MQQ131078:MQS131079 NAM131078:NAO131079 NKI131078:NKK131079 NUE131078:NUG131079 OEA131078:OEC131079 ONW131078:ONY131079 OXS131078:OXU131079 PHO131078:PHQ131079 PRK131078:PRM131079 QBG131078:QBI131079 QLC131078:QLE131079 QUY131078:QVA131079 REU131078:REW131079 ROQ131078:ROS131079 RYM131078:RYO131079 SII131078:SIK131079 SSE131078:SSG131079 TCA131078:TCC131079 TLW131078:TLY131079 TVS131078:TVU131079 UFO131078:UFQ131079 UPK131078:UPM131079 UZG131078:UZI131079 VJC131078:VJE131079 VSY131078:VTA131079 WCU131078:WCW131079 WMQ131078:WMS131079 WWM131078:WWO131079 AE196619:AG196620 KA196614:KC196615 TW196614:TY196615 ADS196614:ADU196615 ANO196614:ANQ196615 AXK196614:AXM196615 BHG196614:BHI196615 BRC196614:BRE196615 CAY196614:CBA196615 CKU196614:CKW196615 CUQ196614:CUS196615 DEM196614:DEO196615 DOI196614:DOK196615 DYE196614:DYG196615 EIA196614:EIC196615 ERW196614:ERY196615 FBS196614:FBU196615 FLO196614:FLQ196615 FVK196614:FVM196615 GFG196614:GFI196615 GPC196614:GPE196615 GYY196614:GZA196615 HIU196614:HIW196615 HSQ196614:HSS196615 ICM196614:ICO196615 IMI196614:IMK196615 IWE196614:IWG196615 JGA196614:JGC196615 JPW196614:JPY196615 JZS196614:JZU196615 KJO196614:KJQ196615 KTK196614:KTM196615 LDG196614:LDI196615 LNC196614:LNE196615 LWY196614:LXA196615 MGU196614:MGW196615 MQQ196614:MQS196615 NAM196614:NAO196615 NKI196614:NKK196615 NUE196614:NUG196615 OEA196614:OEC196615 ONW196614:ONY196615 OXS196614:OXU196615 PHO196614:PHQ196615 PRK196614:PRM196615 QBG196614:QBI196615 QLC196614:QLE196615 QUY196614:QVA196615 REU196614:REW196615 ROQ196614:ROS196615 RYM196614:RYO196615 SII196614:SIK196615 SSE196614:SSG196615 TCA196614:TCC196615 TLW196614:TLY196615 TVS196614:TVU196615 UFO196614:UFQ196615 UPK196614:UPM196615 UZG196614:UZI196615 VJC196614:VJE196615 VSY196614:VTA196615 WCU196614:WCW196615 WMQ196614:WMS196615 WWM196614:WWO196615 AE262155:AG262156 KA262150:KC262151 TW262150:TY262151 ADS262150:ADU262151 ANO262150:ANQ262151 AXK262150:AXM262151 BHG262150:BHI262151 BRC262150:BRE262151 CAY262150:CBA262151 CKU262150:CKW262151 CUQ262150:CUS262151 DEM262150:DEO262151 DOI262150:DOK262151 DYE262150:DYG262151 EIA262150:EIC262151 ERW262150:ERY262151 FBS262150:FBU262151 FLO262150:FLQ262151 FVK262150:FVM262151 GFG262150:GFI262151 GPC262150:GPE262151 GYY262150:GZA262151 HIU262150:HIW262151 HSQ262150:HSS262151 ICM262150:ICO262151 IMI262150:IMK262151 IWE262150:IWG262151 JGA262150:JGC262151 JPW262150:JPY262151 JZS262150:JZU262151 KJO262150:KJQ262151 KTK262150:KTM262151 LDG262150:LDI262151 LNC262150:LNE262151 LWY262150:LXA262151 MGU262150:MGW262151 MQQ262150:MQS262151 NAM262150:NAO262151 NKI262150:NKK262151 NUE262150:NUG262151 OEA262150:OEC262151 ONW262150:ONY262151 OXS262150:OXU262151 PHO262150:PHQ262151 PRK262150:PRM262151 QBG262150:QBI262151 QLC262150:QLE262151 QUY262150:QVA262151 REU262150:REW262151 ROQ262150:ROS262151 RYM262150:RYO262151 SII262150:SIK262151 SSE262150:SSG262151 TCA262150:TCC262151 TLW262150:TLY262151 TVS262150:TVU262151 UFO262150:UFQ262151 UPK262150:UPM262151 UZG262150:UZI262151 VJC262150:VJE262151 VSY262150:VTA262151 WCU262150:WCW262151 WMQ262150:WMS262151 WWM262150:WWO262151 AE327691:AG327692 KA327686:KC327687 TW327686:TY327687 ADS327686:ADU327687 ANO327686:ANQ327687 AXK327686:AXM327687 BHG327686:BHI327687 BRC327686:BRE327687 CAY327686:CBA327687 CKU327686:CKW327687 CUQ327686:CUS327687 DEM327686:DEO327687 DOI327686:DOK327687 DYE327686:DYG327687 EIA327686:EIC327687 ERW327686:ERY327687 FBS327686:FBU327687 FLO327686:FLQ327687 FVK327686:FVM327687 GFG327686:GFI327687 GPC327686:GPE327687 GYY327686:GZA327687 HIU327686:HIW327687 HSQ327686:HSS327687 ICM327686:ICO327687 IMI327686:IMK327687 IWE327686:IWG327687 JGA327686:JGC327687 JPW327686:JPY327687 JZS327686:JZU327687 KJO327686:KJQ327687 KTK327686:KTM327687 LDG327686:LDI327687 LNC327686:LNE327687 LWY327686:LXA327687 MGU327686:MGW327687 MQQ327686:MQS327687 NAM327686:NAO327687 NKI327686:NKK327687 NUE327686:NUG327687 OEA327686:OEC327687 ONW327686:ONY327687 OXS327686:OXU327687 PHO327686:PHQ327687 PRK327686:PRM327687 QBG327686:QBI327687 QLC327686:QLE327687 QUY327686:QVA327687 REU327686:REW327687 ROQ327686:ROS327687 RYM327686:RYO327687 SII327686:SIK327687 SSE327686:SSG327687 TCA327686:TCC327687 TLW327686:TLY327687 TVS327686:TVU327687 UFO327686:UFQ327687 UPK327686:UPM327687 UZG327686:UZI327687 VJC327686:VJE327687 VSY327686:VTA327687 WCU327686:WCW327687 WMQ327686:WMS327687 WWM327686:WWO327687 AE393227:AG393228 KA393222:KC393223 TW393222:TY393223 ADS393222:ADU393223 ANO393222:ANQ393223 AXK393222:AXM393223 BHG393222:BHI393223 BRC393222:BRE393223 CAY393222:CBA393223 CKU393222:CKW393223 CUQ393222:CUS393223 DEM393222:DEO393223 DOI393222:DOK393223 DYE393222:DYG393223 EIA393222:EIC393223 ERW393222:ERY393223 FBS393222:FBU393223 FLO393222:FLQ393223 FVK393222:FVM393223 GFG393222:GFI393223 GPC393222:GPE393223 GYY393222:GZA393223 HIU393222:HIW393223 HSQ393222:HSS393223 ICM393222:ICO393223 IMI393222:IMK393223 IWE393222:IWG393223 JGA393222:JGC393223 JPW393222:JPY393223 JZS393222:JZU393223 KJO393222:KJQ393223 KTK393222:KTM393223 LDG393222:LDI393223 LNC393222:LNE393223 LWY393222:LXA393223 MGU393222:MGW393223 MQQ393222:MQS393223 NAM393222:NAO393223 NKI393222:NKK393223 NUE393222:NUG393223 OEA393222:OEC393223 ONW393222:ONY393223 OXS393222:OXU393223 PHO393222:PHQ393223 PRK393222:PRM393223 QBG393222:QBI393223 QLC393222:QLE393223 QUY393222:QVA393223 REU393222:REW393223 ROQ393222:ROS393223 RYM393222:RYO393223 SII393222:SIK393223 SSE393222:SSG393223 TCA393222:TCC393223 TLW393222:TLY393223 TVS393222:TVU393223 UFO393222:UFQ393223 UPK393222:UPM393223 UZG393222:UZI393223 VJC393222:VJE393223 VSY393222:VTA393223 WCU393222:WCW393223 WMQ393222:WMS393223 WWM393222:WWO393223 AE458763:AG458764 KA458758:KC458759 TW458758:TY458759 ADS458758:ADU458759 ANO458758:ANQ458759 AXK458758:AXM458759 BHG458758:BHI458759 BRC458758:BRE458759 CAY458758:CBA458759 CKU458758:CKW458759 CUQ458758:CUS458759 DEM458758:DEO458759 DOI458758:DOK458759 DYE458758:DYG458759 EIA458758:EIC458759 ERW458758:ERY458759 FBS458758:FBU458759 FLO458758:FLQ458759 FVK458758:FVM458759 GFG458758:GFI458759 GPC458758:GPE458759 GYY458758:GZA458759 HIU458758:HIW458759 HSQ458758:HSS458759 ICM458758:ICO458759 IMI458758:IMK458759 IWE458758:IWG458759 JGA458758:JGC458759 JPW458758:JPY458759 JZS458758:JZU458759 KJO458758:KJQ458759 KTK458758:KTM458759 LDG458758:LDI458759 LNC458758:LNE458759 LWY458758:LXA458759 MGU458758:MGW458759 MQQ458758:MQS458759 NAM458758:NAO458759 NKI458758:NKK458759 NUE458758:NUG458759 OEA458758:OEC458759 ONW458758:ONY458759 OXS458758:OXU458759 PHO458758:PHQ458759 PRK458758:PRM458759 QBG458758:QBI458759 QLC458758:QLE458759 QUY458758:QVA458759 REU458758:REW458759 ROQ458758:ROS458759 RYM458758:RYO458759 SII458758:SIK458759 SSE458758:SSG458759 TCA458758:TCC458759 TLW458758:TLY458759 TVS458758:TVU458759 UFO458758:UFQ458759 UPK458758:UPM458759 UZG458758:UZI458759 VJC458758:VJE458759 VSY458758:VTA458759 WCU458758:WCW458759 WMQ458758:WMS458759 WWM458758:WWO458759 AE524299:AG524300 KA524294:KC524295 TW524294:TY524295 ADS524294:ADU524295 ANO524294:ANQ524295 AXK524294:AXM524295 BHG524294:BHI524295 BRC524294:BRE524295 CAY524294:CBA524295 CKU524294:CKW524295 CUQ524294:CUS524295 DEM524294:DEO524295 DOI524294:DOK524295 DYE524294:DYG524295 EIA524294:EIC524295 ERW524294:ERY524295 FBS524294:FBU524295 FLO524294:FLQ524295 FVK524294:FVM524295 GFG524294:GFI524295 GPC524294:GPE524295 GYY524294:GZA524295 HIU524294:HIW524295 HSQ524294:HSS524295 ICM524294:ICO524295 IMI524294:IMK524295 IWE524294:IWG524295 JGA524294:JGC524295 JPW524294:JPY524295 JZS524294:JZU524295 KJO524294:KJQ524295 KTK524294:KTM524295 LDG524294:LDI524295 LNC524294:LNE524295 LWY524294:LXA524295 MGU524294:MGW524295 MQQ524294:MQS524295 NAM524294:NAO524295 NKI524294:NKK524295 NUE524294:NUG524295 OEA524294:OEC524295 ONW524294:ONY524295 OXS524294:OXU524295 PHO524294:PHQ524295 PRK524294:PRM524295 QBG524294:QBI524295 QLC524294:QLE524295 QUY524294:QVA524295 REU524294:REW524295 ROQ524294:ROS524295 RYM524294:RYO524295 SII524294:SIK524295 SSE524294:SSG524295 TCA524294:TCC524295 TLW524294:TLY524295 TVS524294:TVU524295 UFO524294:UFQ524295 UPK524294:UPM524295 UZG524294:UZI524295 VJC524294:VJE524295 VSY524294:VTA524295 WCU524294:WCW524295 WMQ524294:WMS524295 WWM524294:WWO524295 AE589835:AG589836 KA589830:KC589831 TW589830:TY589831 ADS589830:ADU589831 ANO589830:ANQ589831 AXK589830:AXM589831 BHG589830:BHI589831 BRC589830:BRE589831 CAY589830:CBA589831 CKU589830:CKW589831 CUQ589830:CUS589831 DEM589830:DEO589831 DOI589830:DOK589831 DYE589830:DYG589831 EIA589830:EIC589831 ERW589830:ERY589831 FBS589830:FBU589831 FLO589830:FLQ589831 FVK589830:FVM589831 GFG589830:GFI589831 GPC589830:GPE589831 GYY589830:GZA589831 HIU589830:HIW589831 HSQ589830:HSS589831 ICM589830:ICO589831 IMI589830:IMK589831 IWE589830:IWG589831 JGA589830:JGC589831 JPW589830:JPY589831 JZS589830:JZU589831 KJO589830:KJQ589831 KTK589830:KTM589831 LDG589830:LDI589831 LNC589830:LNE589831 LWY589830:LXA589831 MGU589830:MGW589831 MQQ589830:MQS589831 NAM589830:NAO589831 NKI589830:NKK589831 NUE589830:NUG589831 OEA589830:OEC589831 ONW589830:ONY589831 OXS589830:OXU589831 PHO589830:PHQ589831 PRK589830:PRM589831 QBG589830:QBI589831 QLC589830:QLE589831 QUY589830:QVA589831 REU589830:REW589831 ROQ589830:ROS589831 RYM589830:RYO589831 SII589830:SIK589831 SSE589830:SSG589831 TCA589830:TCC589831 TLW589830:TLY589831 TVS589830:TVU589831 UFO589830:UFQ589831 UPK589830:UPM589831 UZG589830:UZI589831 VJC589830:VJE589831 VSY589830:VTA589831 WCU589830:WCW589831 WMQ589830:WMS589831 WWM589830:WWO589831 AE655371:AG655372 KA655366:KC655367 TW655366:TY655367 ADS655366:ADU655367 ANO655366:ANQ655367 AXK655366:AXM655367 BHG655366:BHI655367 BRC655366:BRE655367 CAY655366:CBA655367 CKU655366:CKW655367 CUQ655366:CUS655367 DEM655366:DEO655367 DOI655366:DOK655367 DYE655366:DYG655367 EIA655366:EIC655367 ERW655366:ERY655367 FBS655366:FBU655367 FLO655366:FLQ655367 FVK655366:FVM655367 GFG655366:GFI655367 GPC655366:GPE655367 GYY655366:GZA655367 HIU655366:HIW655367 HSQ655366:HSS655367 ICM655366:ICO655367 IMI655366:IMK655367 IWE655366:IWG655367 JGA655366:JGC655367 JPW655366:JPY655367 JZS655366:JZU655367 KJO655366:KJQ655367 KTK655366:KTM655367 LDG655366:LDI655367 LNC655366:LNE655367 LWY655366:LXA655367 MGU655366:MGW655367 MQQ655366:MQS655367 NAM655366:NAO655367 NKI655366:NKK655367 NUE655366:NUG655367 OEA655366:OEC655367 ONW655366:ONY655367 OXS655366:OXU655367 PHO655366:PHQ655367 PRK655366:PRM655367 QBG655366:QBI655367 QLC655366:QLE655367 QUY655366:QVA655367 REU655366:REW655367 ROQ655366:ROS655367 RYM655366:RYO655367 SII655366:SIK655367 SSE655366:SSG655367 TCA655366:TCC655367 TLW655366:TLY655367 TVS655366:TVU655367 UFO655366:UFQ655367 UPK655366:UPM655367 UZG655366:UZI655367 VJC655366:VJE655367 VSY655366:VTA655367 WCU655366:WCW655367 WMQ655366:WMS655367 WWM655366:WWO655367 AE720907:AG720908 KA720902:KC720903 TW720902:TY720903 ADS720902:ADU720903 ANO720902:ANQ720903 AXK720902:AXM720903 BHG720902:BHI720903 BRC720902:BRE720903 CAY720902:CBA720903 CKU720902:CKW720903 CUQ720902:CUS720903 DEM720902:DEO720903 DOI720902:DOK720903 DYE720902:DYG720903 EIA720902:EIC720903 ERW720902:ERY720903 FBS720902:FBU720903 FLO720902:FLQ720903 FVK720902:FVM720903 GFG720902:GFI720903 GPC720902:GPE720903 GYY720902:GZA720903 HIU720902:HIW720903 HSQ720902:HSS720903 ICM720902:ICO720903 IMI720902:IMK720903 IWE720902:IWG720903 JGA720902:JGC720903 JPW720902:JPY720903 JZS720902:JZU720903 KJO720902:KJQ720903 KTK720902:KTM720903 LDG720902:LDI720903 LNC720902:LNE720903 LWY720902:LXA720903 MGU720902:MGW720903 MQQ720902:MQS720903 NAM720902:NAO720903 NKI720902:NKK720903 NUE720902:NUG720903 OEA720902:OEC720903 ONW720902:ONY720903 OXS720902:OXU720903 PHO720902:PHQ720903 PRK720902:PRM720903 QBG720902:QBI720903 QLC720902:QLE720903 QUY720902:QVA720903 REU720902:REW720903 ROQ720902:ROS720903 RYM720902:RYO720903 SII720902:SIK720903 SSE720902:SSG720903 TCA720902:TCC720903 TLW720902:TLY720903 TVS720902:TVU720903 UFO720902:UFQ720903 UPK720902:UPM720903 UZG720902:UZI720903 VJC720902:VJE720903 VSY720902:VTA720903 WCU720902:WCW720903 WMQ720902:WMS720903 WWM720902:WWO720903 AE786443:AG786444 KA786438:KC786439 TW786438:TY786439 ADS786438:ADU786439 ANO786438:ANQ786439 AXK786438:AXM786439 BHG786438:BHI786439 BRC786438:BRE786439 CAY786438:CBA786439 CKU786438:CKW786439 CUQ786438:CUS786439 DEM786438:DEO786439 DOI786438:DOK786439 DYE786438:DYG786439 EIA786438:EIC786439 ERW786438:ERY786439 FBS786438:FBU786439 FLO786438:FLQ786439 FVK786438:FVM786439 GFG786438:GFI786439 GPC786438:GPE786439 GYY786438:GZA786439 HIU786438:HIW786439 HSQ786438:HSS786439 ICM786438:ICO786439 IMI786438:IMK786439 IWE786438:IWG786439 JGA786438:JGC786439 JPW786438:JPY786439 JZS786438:JZU786439 KJO786438:KJQ786439 KTK786438:KTM786439 LDG786438:LDI786439 LNC786438:LNE786439 LWY786438:LXA786439 MGU786438:MGW786439 MQQ786438:MQS786439 NAM786438:NAO786439 NKI786438:NKK786439 NUE786438:NUG786439 OEA786438:OEC786439 ONW786438:ONY786439 OXS786438:OXU786439 PHO786438:PHQ786439 PRK786438:PRM786439 QBG786438:QBI786439 QLC786438:QLE786439 QUY786438:QVA786439 REU786438:REW786439 ROQ786438:ROS786439 RYM786438:RYO786439 SII786438:SIK786439 SSE786438:SSG786439 TCA786438:TCC786439 TLW786438:TLY786439 TVS786438:TVU786439 UFO786438:UFQ786439 UPK786438:UPM786439 UZG786438:UZI786439 VJC786438:VJE786439 VSY786438:VTA786439 WCU786438:WCW786439 WMQ786438:WMS786439 WWM786438:WWO786439 AE851979:AG851980 KA851974:KC851975 TW851974:TY851975 ADS851974:ADU851975 ANO851974:ANQ851975 AXK851974:AXM851975 BHG851974:BHI851975 BRC851974:BRE851975 CAY851974:CBA851975 CKU851974:CKW851975 CUQ851974:CUS851975 DEM851974:DEO851975 DOI851974:DOK851975 DYE851974:DYG851975 EIA851974:EIC851975 ERW851974:ERY851975 FBS851974:FBU851975 FLO851974:FLQ851975 FVK851974:FVM851975 GFG851974:GFI851975 GPC851974:GPE851975 GYY851974:GZA851975 HIU851974:HIW851975 HSQ851974:HSS851975 ICM851974:ICO851975 IMI851974:IMK851975 IWE851974:IWG851975 JGA851974:JGC851975 JPW851974:JPY851975 JZS851974:JZU851975 KJO851974:KJQ851975 KTK851974:KTM851975 LDG851974:LDI851975 LNC851974:LNE851975 LWY851974:LXA851975 MGU851974:MGW851975 MQQ851974:MQS851975 NAM851974:NAO851975 NKI851974:NKK851975 NUE851974:NUG851975 OEA851974:OEC851975 ONW851974:ONY851975 OXS851974:OXU851975 PHO851974:PHQ851975 PRK851974:PRM851975 QBG851974:QBI851975 QLC851974:QLE851975 QUY851974:QVA851975 REU851974:REW851975 ROQ851974:ROS851975 RYM851974:RYO851975 SII851974:SIK851975 SSE851974:SSG851975 TCA851974:TCC851975 TLW851974:TLY851975 TVS851974:TVU851975 UFO851974:UFQ851975 UPK851974:UPM851975 UZG851974:UZI851975 VJC851974:VJE851975 VSY851974:VTA851975 WCU851974:WCW851975 WMQ851974:WMS851975 WWM851974:WWO851975 AE917515:AG917516 KA917510:KC917511 TW917510:TY917511 ADS917510:ADU917511 ANO917510:ANQ917511 AXK917510:AXM917511 BHG917510:BHI917511 BRC917510:BRE917511 CAY917510:CBA917511 CKU917510:CKW917511 CUQ917510:CUS917511 DEM917510:DEO917511 DOI917510:DOK917511 DYE917510:DYG917511 EIA917510:EIC917511 ERW917510:ERY917511 FBS917510:FBU917511 FLO917510:FLQ917511 FVK917510:FVM917511 GFG917510:GFI917511 GPC917510:GPE917511 GYY917510:GZA917511 HIU917510:HIW917511 HSQ917510:HSS917511 ICM917510:ICO917511 IMI917510:IMK917511 IWE917510:IWG917511 JGA917510:JGC917511 JPW917510:JPY917511 JZS917510:JZU917511 KJO917510:KJQ917511 KTK917510:KTM917511 LDG917510:LDI917511 LNC917510:LNE917511 LWY917510:LXA917511 MGU917510:MGW917511 MQQ917510:MQS917511 NAM917510:NAO917511 NKI917510:NKK917511 NUE917510:NUG917511 OEA917510:OEC917511 ONW917510:ONY917511 OXS917510:OXU917511 PHO917510:PHQ917511 PRK917510:PRM917511 QBG917510:QBI917511 QLC917510:QLE917511 QUY917510:QVA917511 REU917510:REW917511 ROQ917510:ROS917511 RYM917510:RYO917511 SII917510:SIK917511 SSE917510:SSG917511 TCA917510:TCC917511 TLW917510:TLY917511 TVS917510:TVU917511 UFO917510:UFQ917511 UPK917510:UPM917511 UZG917510:UZI917511 VJC917510:VJE917511 VSY917510:VTA917511 WCU917510:WCW917511 WMQ917510:WMS917511 WWM917510:WWO917511 AE983051:AG983052 KA983046:KC983047 TW983046:TY983047 ADS983046:ADU983047 ANO983046:ANQ983047 AXK983046:AXM983047 BHG983046:BHI983047 BRC983046:BRE983047 CAY983046:CBA983047 CKU983046:CKW983047 CUQ983046:CUS983047 DEM983046:DEO983047 DOI983046:DOK983047 DYE983046:DYG983047 EIA983046:EIC983047 ERW983046:ERY983047 FBS983046:FBU983047 FLO983046:FLQ983047 FVK983046:FVM983047 GFG983046:GFI983047 GPC983046:GPE983047 GYY983046:GZA983047 HIU983046:HIW983047 HSQ983046:HSS983047 ICM983046:ICO983047 IMI983046:IMK983047 IWE983046:IWG983047 JGA983046:JGC983047 JPW983046:JPY983047 JZS983046:JZU983047 KJO983046:KJQ983047 KTK983046:KTM983047 LDG983046:LDI983047 LNC983046:LNE983047 LWY983046:LXA983047 MGU983046:MGW983047 MQQ983046:MQS983047 NAM983046:NAO983047 NKI983046:NKK983047 NUE983046:NUG983047 OEA983046:OEC983047 ONW983046:ONY983047 OXS983046:OXU983047 PHO983046:PHQ983047 PRK983046:PRM983047 QBG983046:QBI983047 QLC983046:QLE983047 QUY983046:QVA983047 REU983046:REW983047 ROQ983046:ROS983047 RYM983046:RYO983047 SII983046:SIK983047 SSE983046:SSG983047 TCA983046:TCC983047 TLW983046:TLY983047 TVS983046:TVU983047 UFO983046:UFQ983047 UPK983046:UPM983047 UZG983046:UZI983047 VJC983046:VJE983047 VSY983046:VTA983047 WCU983046:WCW983047 WMQ983046:WMS983047 AE9" xr:uid="{00000000-0002-0000-0500-000000000000}">
      <formula1>#REF!</formula1>
    </dataValidation>
    <dataValidation type="list" allowBlank="1" showInputMessage="1" showErrorMessage="1" sqref="AD20:AG34" xr:uid="{00000000-0002-0000-0500-000001000000}">
      <formula1>$AR$20:$AR$25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0000"/>
    <pageSetUpPr fitToPage="1"/>
  </sheetPr>
  <dimension ref="A1:AP49"/>
  <sheetViews>
    <sheetView showGridLines="0" view="pageBreakPreview" zoomScale="80" zoomScaleNormal="60" zoomScaleSheetLayoutView="80" workbookViewId="0">
      <selection activeCell="AE7" sqref="AE7:AJ7"/>
    </sheetView>
  </sheetViews>
  <sheetFormatPr defaultColWidth="9" defaultRowHeight="15.75"/>
  <cols>
    <col min="1" max="34" width="4.875" style="1" customWidth="1"/>
    <col min="35" max="36" width="7.875" style="1" customWidth="1"/>
    <col min="37" max="41" width="4.125" style="1" customWidth="1"/>
    <col min="42" max="16384" width="9" style="1"/>
  </cols>
  <sheetData>
    <row r="1" spans="1:42" ht="30" customHeight="1">
      <c r="AC1" s="116"/>
      <c r="AE1" s="256" t="s">
        <v>204</v>
      </c>
      <c r="AF1" s="256"/>
      <c r="AG1" s="256"/>
      <c r="AH1" s="240" t="str">
        <f>IF(見積依頼!D7="","",見積依頼!D7)</f>
        <v/>
      </c>
      <c r="AI1" s="240"/>
      <c r="AJ1" s="240"/>
    </row>
    <row r="2" spans="1:42" ht="30" customHeight="1">
      <c r="AD2" s="47"/>
      <c r="AF2" s="104"/>
      <c r="AG2" s="255">
        <f>IF(見積依頼!C7="","",見積依頼!C7)</f>
        <v>45603</v>
      </c>
      <c r="AH2" s="255"/>
      <c r="AI2" s="255"/>
      <c r="AJ2" s="255"/>
    </row>
    <row r="3" spans="1:42" ht="30" customHeight="1">
      <c r="A3" s="237" t="s">
        <v>171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</row>
    <row r="4" spans="1:42" ht="30" customHeight="1"/>
    <row r="5" spans="1:42" ht="30" customHeight="1">
      <c r="A5" s="12" t="s">
        <v>172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</row>
    <row r="6" spans="1:42" ht="30" customHeight="1">
      <c r="A6" s="140" t="s">
        <v>271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  <c r="AE6" s="254"/>
      <c r="AF6" s="254"/>
      <c r="AG6" s="254"/>
      <c r="AH6" s="254"/>
      <c r="AI6" s="254"/>
      <c r="AJ6" s="254"/>
    </row>
    <row r="7" spans="1:42" ht="30" customHeight="1">
      <c r="A7" s="141" t="s">
        <v>175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AE7" s="254"/>
      <c r="AF7" s="254"/>
      <c r="AG7" s="254"/>
      <c r="AH7" s="254"/>
      <c r="AI7" s="254"/>
      <c r="AJ7" s="254"/>
    </row>
    <row r="8" spans="1:42" ht="30" customHeight="1">
      <c r="AE8" s="254"/>
      <c r="AF8" s="254"/>
      <c r="AG8" s="254"/>
      <c r="AH8" s="254"/>
      <c r="AI8" s="254"/>
      <c r="AJ8" s="254"/>
    </row>
    <row r="9" spans="1:42" ht="20.100000000000001" customHeight="1">
      <c r="AA9" s="33"/>
      <c r="AD9" s="39" t="str">
        <f>IF('基本情報＆留意事項'!$D$3="","",'基本情報＆留意事項'!$D$3)</f>
        <v>東武建設株式会社</v>
      </c>
      <c r="AF9" s="15"/>
      <c r="AG9" s="15"/>
      <c r="AP9" s="16"/>
    </row>
    <row r="10" spans="1:42" ht="20.100000000000001" customHeight="1">
      <c r="AA10" s="33"/>
      <c r="AD10" s="146" t="str">
        <f>IF('基本情報＆留意事項'!$E$3="","","〒"&amp;'基本情報＆留意事項'!$E$3)</f>
        <v>〒321-2492</v>
      </c>
      <c r="AF10" s="15"/>
      <c r="AG10" s="15"/>
    </row>
    <row r="11" spans="1:42" ht="20.100000000000001" customHeight="1">
      <c r="AA11" s="33"/>
      <c r="AD11" s="146" t="str">
        <f>IF('基本情報＆留意事項'!$F$3="","",'基本情報＆留意事項'!$F$3)</f>
        <v>栃木県日光市大桑町138</v>
      </c>
      <c r="AF11" s="15"/>
      <c r="AG11" s="15"/>
    </row>
    <row r="12" spans="1:42" ht="20.100000000000001" customHeight="1">
      <c r="AA12" s="34"/>
      <c r="AD12" s="146" t="str">
        <f>IF('基本情報＆留意事項'!$G$3="","",'基本情報＆留意事項'!$G$3)</f>
        <v>土木本部 通信環境工事事務所</v>
      </c>
      <c r="AF12" s="15"/>
      <c r="AG12" s="15"/>
    </row>
    <row r="13" spans="1:42" ht="20.100000000000001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AA13" s="35"/>
      <c r="AD13" s="146" t="str">
        <f>IF('基本情報＆留意事項'!$H$3="","",'基本情報＆留意事項'!$H$3)</f>
        <v>齋藤　隆二</v>
      </c>
      <c r="AF13" s="15"/>
      <c r="AG13" s="15"/>
    </row>
    <row r="14" spans="1:42" ht="20.100000000000001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1"/>
      <c r="T14" s="21"/>
      <c r="U14" s="20"/>
      <c r="V14" s="20"/>
      <c r="W14" s="20"/>
      <c r="AA14" s="21"/>
      <c r="AC14" s="17"/>
      <c r="AD14" s="146" t="str">
        <f>IF('基本情報＆留意事項'!$I$3="","",'基本情報＆留意事項'!$I$3)</f>
        <v>0288-21-8324</v>
      </c>
      <c r="AF14" s="15"/>
      <c r="AG14" s="15"/>
    </row>
    <row r="15" spans="1:42" ht="30" customHeight="1">
      <c r="A15" s="48" t="s">
        <v>203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2"/>
      <c r="T15" s="22"/>
      <c r="U15" s="22"/>
      <c r="V15" s="22"/>
      <c r="W15" s="22"/>
      <c r="X15" s="22"/>
      <c r="Y15" s="22"/>
      <c r="Z15" s="22"/>
      <c r="AA15" s="23"/>
      <c r="AE15" s="15"/>
      <c r="AF15" s="15"/>
      <c r="AG15" s="15"/>
    </row>
    <row r="16" spans="1:42" ht="30" customHeight="1">
      <c r="A16" s="28" t="s">
        <v>112</v>
      </c>
      <c r="B16" s="261" t="s">
        <v>113</v>
      </c>
      <c r="C16" s="262"/>
      <c r="D16" s="262"/>
      <c r="E16" s="262"/>
      <c r="F16" s="262"/>
      <c r="G16" s="262"/>
      <c r="H16" s="262"/>
      <c r="I16" s="262"/>
      <c r="J16" s="262"/>
      <c r="K16" s="262"/>
      <c r="L16" s="262"/>
      <c r="M16" s="262"/>
      <c r="N16" s="262"/>
      <c r="O16" s="262"/>
      <c r="P16" s="262"/>
      <c r="Q16" s="262"/>
      <c r="R16" s="263"/>
      <c r="S16" s="261" t="s">
        <v>98</v>
      </c>
      <c r="T16" s="263"/>
      <c r="U16" s="261" t="s">
        <v>114</v>
      </c>
      <c r="V16" s="262"/>
      <c r="W16" s="262"/>
      <c r="X16" s="263"/>
      <c r="Y16" s="261" t="s">
        <v>115</v>
      </c>
      <c r="Z16" s="262"/>
      <c r="AA16" s="262"/>
      <c r="AB16" s="263"/>
      <c r="AC16" s="261" t="s">
        <v>266</v>
      </c>
      <c r="AD16" s="262"/>
      <c r="AE16" s="262"/>
      <c r="AF16" s="263"/>
      <c r="AG16" s="260" t="s">
        <v>116</v>
      </c>
      <c r="AH16" s="260"/>
      <c r="AI16" s="260"/>
      <c r="AJ16" s="260"/>
    </row>
    <row r="17" spans="1:36" ht="30" customHeight="1">
      <c r="A17" s="28">
        <v>1</v>
      </c>
      <c r="B17" s="219" t="str">
        <f>IF(見積書明細!D2="","",見積書明細!D2)</f>
        <v>屋外単相整流器SGREC-100(27-1)/200(37-1)-DLT-G_19</v>
      </c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0"/>
      <c r="P17" s="220"/>
      <c r="Q17" s="220"/>
      <c r="R17" s="221"/>
      <c r="S17" s="222" t="str">
        <f>IF(見積書明細!E2="","",見積書明細!E2)</f>
        <v>2</v>
      </c>
      <c r="T17" s="223"/>
      <c r="U17" s="216">
        <f>IF(見積書明細!F2="","",見積書明細!F2)</f>
        <v>151000</v>
      </c>
      <c r="V17" s="217"/>
      <c r="W17" s="217"/>
      <c r="X17" s="218"/>
      <c r="Y17" s="216">
        <f>IF(見積書明細!G2="","",見積書明細!G2)</f>
        <v>302000</v>
      </c>
      <c r="Z17" s="217"/>
      <c r="AA17" s="217"/>
      <c r="AB17" s="218"/>
      <c r="AC17" s="212" t="str">
        <f>IF(見積書明細!H2="","",見積書明細!H2)</f>
        <v>無線基地局</v>
      </c>
      <c r="AD17" s="213"/>
      <c r="AE17" s="213"/>
      <c r="AF17" s="214"/>
      <c r="AG17" s="215" t="str">
        <f>IF(見積書明細!I2="","",見積書明細!I2)</f>
        <v>当日、到着時間が分かりましたら事前連絡をお願い申し上げます。</v>
      </c>
      <c r="AH17" s="215"/>
      <c r="AI17" s="215"/>
      <c r="AJ17" s="215"/>
    </row>
    <row r="18" spans="1:36" ht="30" customHeight="1">
      <c r="A18" s="28">
        <v>2</v>
      </c>
      <c r="B18" s="219" t="str">
        <f>IF(見積書明細!D3="","",見積書明細!D3)</f>
        <v/>
      </c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1"/>
      <c r="S18" s="222" t="str">
        <f>IF(見積書明細!E3="","",見積書明細!E3)</f>
        <v/>
      </c>
      <c r="T18" s="223"/>
      <c r="U18" s="216" t="str">
        <f>IF(見積書明細!F3="","",見積書明細!F3)</f>
        <v/>
      </c>
      <c r="V18" s="217"/>
      <c r="W18" s="217"/>
      <c r="X18" s="218"/>
      <c r="Y18" s="216" t="str">
        <f>IF(見積書明細!G3="","",見積書明細!G3)</f>
        <v/>
      </c>
      <c r="Z18" s="217"/>
      <c r="AA18" s="217"/>
      <c r="AB18" s="218"/>
      <c r="AC18" s="212" t="str">
        <f>IF(見積書明細!H3="","",見積書明細!H3)</f>
        <v/>
      </c>
      <c r="AD18" s="213"/>
      <c r="AE18" s="213"/>
      <c r="AF18" s="214"/>
      <c r="AG18" s="215" t="str">
        <f>IF(見積書明細!I3="","",見積書明細!I3)</f>
        <v/>
      </c>
      <c r="AH18" s="215"/>
      <c r="AI18" s="215"/>
      <c r="AJ18" s="215"/>
    </row>
    <row r="19" spans="1:36" ht="30" customHeight="1">
      <c r="A19" s="28">
        <v>3</v>
      </c>
      <c r="B19" s="219" t="str">
        <f>IF(見積書明細!D4="","",見積書明細!D4)</f>
        <v/>
      </c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1"/>
      <c r="S19" s="222" t="str">
        <f>IF(見積書明細!E4="","",見積書明細!E4)</f>
        <v/>
      </c>
      <c r="T19" s="223"/>
      <c r="U19" s="216" t="str">
        <f>IF(見積書明細!F4="","",見積書明細!F4)</f>
        <v/>
      </c>
      <c r="V19" s="217"/>
      <c r="W19" s="217"/>
      <c r="X19" s="218"/>
      <c r="Y19" s="216" t="str">
        <f>IF(見積書明細!G4="","",見積書明細!G4)</f>
        <v/>
      </c>
      <c r="Z19" s="217"/>
      <c r="AA19" s="217"/>
      <c r="AB19" s="218"/>
      <c r="AC19" s="212" t="str">
        <f>IF(見積書明細!H4="","",見積書明細!H4)</f>
        <v/>
      </c>
      <c r="AD19" s="213"/>
      <c r="AE19" s="213"/>
      <c r="AF19" s="214"/>
      <c r="AG19" s="215" t="str">
        <f>IF(見積書明細!I4="","",見積書明細!I4)</f>
        <v/>
      </c>
      <c r="AH19" s="215"/>
      <c r="AI19" s="215"/>
      <c r="AJ19" s="215"/>
    </row>
    <row r="20" spans="1:36" ht="30" customHeight="1">
      <c r="A20" s="28">
        <v>4</v>
      </c>
      <c r="B20" s="219" t="str">
        <f>IF(見積書明細!D5="","",見積書明細!D5)</f>
        <v/>
      </c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1"/>
      <c r="S20" s="222" t="str">
        <f>IF(見積書明細!E5="","",見積書明細!E5)</f>
        <v/>
      </c>
      <c r="T20" s="223"/>
      <c r="U20" s="216" t="str">
        <f>IF(見積書明細!F5="","",見積書明細!F5)</f>
        <v/>
      </c>
      <c r="V20" s="217"/>
      <c r="W20" s="217"/>
      <c r="X20" s="218"/>
      <c r="Y20" s="216" t="str">
        <f>IF(見積書明細!G5="","",見積書明細!G5)</f>
        <v/>
      </c>
      <c r="Z20" s="217"/>
      <c r="AA20" s="217"/>
      <c r="AB20" s="218"/>
      <c r="AC20" s="212" t="str">
        <f>IF(見積書明細!H5="","",見積書明細!H5)</f>
        <v/>
      </c>
      <c r="AD20" s="213"/>
      <c r="AE20" s="213"/>
      <c r="AF20" s="214"/>
      <c r="AG20" s="215" t="str">
        <f>IF(見積書明細!I5="","",見積書明細!I5)</f>
        <v/>
      </c>
      <c r="AH20" s="215"/>
      <c r="AI20" s="215"/>
      <c r="AJ20" s="215"/>
    </row>
    <row r="21" spans="1:36" ht="30" customHeight="1">
      <c r="A21" s="28">
        <v>5</v>
      </c>
      <c r="B21" s="219" t="str">
        <f>IF(見積書明細!D6="","",見積書明細!D6)</f>
        <v/>
      </c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1"/>
      <c r="S21" s="222" t="str">
        <f>IF(見積書明細!E6="","",見積書明細!E6)</f>
        <v/>
      </c>
      <c r="T21" s="223"/>
      <c r="U21" s="216" t="str">
        <f>IF(見積書明細!F6="","",見積書明細!F6)</f>
        <v/>
      </c>
      <c r="V21" s="217"/>
      <c r="W21" s="217"/>
      <c r="X21" s="218"/>
      <c r="Y21" s="216" t="str">
        <f>IF(見積書明細!G6="","",見積書明細!G6)</f>
        <v/>
      </c>
      <c r="Z21" s="217"/>
      <c r="AA21" s="217"/>
      <c r="AB21" s="218"/>
      <c r="AC21" s="212" t="str">
        <f>IF(見積書明細!H6="","",見積書明細!H6)</f>
        <v/>
      </c>
      <c r="AD21" s="213"/>
      <c r="AE21" s="213"/>
      <c r="AF21" s="214"/>
      <c r="AG21" s="215" t="str">
        <f>IF(見積書明細!I6="","",見積書明細!I6)</f>
        <v/>
      </c>
      <c r="AH21" s="215"/>
      <c r="AI21" s="215"/>
      <c r="AJ21" s="215"/>
    </row>
    <row r="22" spans="1:36" ht="30" customHeight="1">
      <c r="A22" s="28">
        <v>6</v>
      </c>
      <c r="B22" s="219" t="str">
        <f>IF(見積書明細!D7="","",見積書明細!D7)</f>
        <v/>
      </c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1"/>
      <c r="S22" s="222" t="str">
        <f>IF(見積書明細!E7="","",見積書明細!E7)</f>
        <v/>
      </c>
      <c r="T22" s="223"/>
      <c r="U22" s="216" t="str">
        <f>IF(見積書明細!F7="","",見積書明細!F7)</f>
        <v/>
      </c>
      <c r="V22" s="217"/>
      <c r="W22" s="217"/>
      <c r="X22" s="218"/>
      <c r="Y22" s="216" t="str">
        <f>IF(見積書明細!G7="","",見積書明細!G7)</f>
        <v/>
      </c>
      <c r="Z22" s="217"/>
      <c r="AA22" s="217"/>
      <c r="AB22" s="218"/>
      <c r="AC22" s="212" t="str">
        <f>IF(見積書明細!H7="","",見積書明細!H7)</f>
        <v/>
      </c>
      <c r="AD22" s="213"/>
      <c r="AE22" s="213"/>
      <c r="AF22" s="214"/>
      <c r="AG22" s="215" t="str">
        <f>IF(見積書明細!I7="","",見積書明細!I7)</f>
        <v/>
      </c>
      <c r="AH22" s="215"/>
      <c r="AI22" s="215"/>
      <c r="AJ22" s="215"/>
    </row>
    <row r="23" spans="1:36" ht="30" customHeight="1">
      <c r="A23" s="28">
        <v>7</v>
      </c>
      <c r="B23" s="219" t="str">
        <f>IF(見積書明細!D8="","",見積書明細!D8)</f>
        <v/>
      </c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  <c r="Q23" s="220"/>
      <c r="R23" s="221"/>
      <c r="S23" s="222" t="str">
        <f>IF(見積書明細!E8="","",見積書明細!E8)</f>
        <v/>
      </c>
      <c r="T23" s="223"/>
      <c r="U23" s="216" t="str">
        <f>IF(見積書明細!F8="","",見積書明細!F8)</f>
        <v/>
      </c>
      <c r="V23" s="217"/>
      <c r="W23" s="217"/>
      <c r="X23" s="218"/>
      <c r="Y23" s="216" t="str">
        <f>IF(見積書明細!G8="","",見積書明細!G8)</f>
        <v/>
      </c>
      <c r="Z23" s="217"/>
      <c r="AA23" s="217"/>
      <c r="AB23" s="218"/>
      <c r="AC23" s="212" t="str">
        <f>IF(見積書明細!H8="","",見積書明細!H8)</f>
        <v/>
      </c>
      <c r="AD23" s="213"/>
      <c r="AE23" s="213"/>
      <c r="AF23" s="214"/>
      <c r="AG23" s="215" t="str">
        <f>IF(見積書明細!I8="","",見積書明細!I8)</f>
        <v/>
      </c>
      <c r="AH23" s="215"/>
      <c r="AI23" s="215"/>
      <c r="AJ23" s="215"/>
    </row>
    <row r="24" spans="1:36" ht="30" customHeight="1">
      <c r="A24" s="28">
        <v>8</v>
      </c>
      <c r="B24" s="219" t="str">
        <f>IF(見積書明細!D9="","",見積書明細!D9)</f>
        <v/>
      </c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1"/>
      <c r="S24" s="222" t="str">
        <f>IF(見積書明細!E9="","",見積書明細!E9)</f>
        <v/>
      </c>
      <c r="T24" s="223"/>
      <c r="U24" s="216" t="str">
        <f>IF(見積書明細!F9="","",見積書明細!F9)</f>
        <v/>
      </c>
      <c r="V24" s="217"/>
      <c r="W24" s="217"/>
      <c r="X24" s="218"/>
      <c r="Y24" s="216" t="str">
        <f>IF(見積書明細!G9="","",見積書明細!G9)</f>
        <v/>
      </c>
      <c r="Z24" s="217"/>
      <c r="AA24" s="217"/>
      <c r="AB24" s="218"/>
      <c r="AC24" s="212" t="str">
        <f>IF(見積書明細!H9="","",見積書明細!H9)</f>
        <v/>
      </c>
      <c r="AD24" s="213"/>
      <c r="AE24" s="213"/>
      <c r="AF24" s="214"/>
      <c r="AG24" s="215" t="str">
        <f>IF(見積書明細!I9="","",見積書明細!I9)</f>
        <v/>
      </c>
      <c r="AH24" s="215"/>
      <c r="AI24" s="215"/>
      <c r="AJ24" s="215"/>
    </row>
    <row r="25" spans="1:36" ht="30" customHeight="1">
      <c r="A25" s="28">
        <v>9</v>
      </c>
      <c r="B25" s="219" t="str">
        <f>IF(見積書明細!D10="","",見積書明細!D10)</f>
        <v/>
      </c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1"/>
      <c r="S25" s="222" t="str">
        <f>IF(見積書明細!E10="","",見積書明細!E10)</f>
        <v/>
      </c>
      <c r="T25" s="223"/>
      <c r="U25" s="216" t="str">
        <f>IF(見積書明細!F10="","",見積書明細!F10)</f>
        <v/>
      </c>
      <c r="V25" s="217"/>
      <c r="W25" s="217"/>
      <c r="X25" s="218"/>
      <c r="Y25" s="216" t="str">
        <f>IF(見積書明細!G10="","",見積書明細!G10)</f>
        <v/>
      </c>
      <c r="Z25" s="217"/>
      <c r="AA25" s="217"/>
      <c r="AB25" s="218"/>
      <c r="AC25" s="212" t="str">
        <f>IF(見積書明細!H10="","",見積書明細!H10)</f>
        <v/>
      </c>
      <c r="AD25" s="213"/>
      <c r="AE25" s="213"/>
      <c r="AF25" s="214"/>
      <c r="AG25" s="215" t="str">
        <f>IF(見積書明細!I10="","",見積書明細!I10)</f>
        <v/>
      </c>
      <c r="AH25" s="215"/>
      <c r="AI25" s="215"/>
      <c r="AJ25" s="215"/>
    </row>
    <row r="26" spans="1:36" ht="30" customHeight="1">
      <c r="A26" s="28">
        <v>10</v>
      </c>
      <c r="B26" s="219" t="str">
        <f>IF(見積書明細!D11="","",見積書明細!D11)</f>
        <v/>
      </c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1"/>
      <c r="S26" s="222" t="str">
        <f>IF(見積書明細!E11="","",見積書明細!E11)</f>
        <v/>
      </c>
      <c r="T26" s="223"/>
      <c r="U26" s="216" t="str">
        <f>IF(見積書明細!F11="","",見積書明細!F11)</f>
        <v/>
      </c>
      <c r="V26" s="217"/>
      <c r="W26" s="217"/>
      <c r="X26" s="218"/>
      <c r="Y26" s="216" t="str">
        <f>IF(見積書明細!G11="","",見積書明細!G11)</f>
        <v/>
      </c>
      <c r="Z26" s="217"/>
      <c r="AA26" s="217"/>
      <c r="AB26" s="218"/>
      <c r="AC26" s="212" t="str">
        <f>IF(見積書明細!H11="","",見積書明細!H11)</f>
        <v/>
      </c>
      <c r="AD26" s="213"/>
      <c r="AE26" s="213"/>
      <c r="AF26" s="214"/>
      <c r="AG26" s="215" t="str">
        <f>IF(見積書明細!I11="","",見積書明細!I11)</f>
        <v/>
      </c>
      <c r="AH26" s="215"/>
      <c r="AI26" s="215"/>
      <c r="AJ26" s="215"/>
    </row>
    <row r="27" spans="1:36" ht="30" customHeight="1">
      <c r="A27" s="28">
        <v>11</v>
      </c>
      <c r="B27" s="219" t="str">
        <f>IF(見積書明細!D12="","",見積書明細!D12)</f>
        <v/>
      </c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1"/>
      <c r="S27" s="222" t="str">
        <f>IF(見積書明細!E12="","",見積書明細!E12)</f>
        <v/>
      </c>
      <c r="T27" s="223"/>
      <c r="U27" s="216" t="str">
        <f>IF(見積書明細!F12="","",見積書明細!F12)</f>
        <v/>
      </c>
      <c r="V27" s="217"/>
      <c r="W27" s="217"/>
      <c r="X27" s="218"/>
      <c r="Y27" s="216" t="str">
        <f>IF(見積書明細!G12="","",見積書明細!G12)</f>
        <v/>
      </c>
      <c r="Z27" s="217"/>
      <c r="AA27" s="217"/>
      <c r="AB27" s="218"/>
      <c r="AC27" s="212" t="str">
        <f>IF(見積書明細!H12="","",見積書明細!H12)</f>
        <v/>
      </c>
      <c r="AD27" s="213"/>
      <c r="AE27" s="213"/>
      <c r="AF27" s="214"/>
      <c r="AG27" s="215" t="str">
        <f>IF(見積書明細!I12="","",見積書明細!I12)</f>
        <v/>
      </c>
      <c r="AH27" s="215"/>
      <c r="AI27" s="215"/>
      <c r="AJ27" s="215"/>
    </row>
    <row r="28" spans="1:36" ht="30" customHeight="1">
      <c r="A28" s="28">
        <v>12</v>
      </c>
      <c r="B28" s="219" t="str">
        <f>IF(見積書明細!D13="","",見積書明細!D13)</f>
        <v/>
      </c>
      <c r="C28" s="220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20"/>
      <c r="O28" s="220"/>
      <c r="P28" s="220"/>
      <c r="Q28" s="220"/>
      <c r="R28" s="221"/>
      <c r="S28" s="222" t="str">
        <f>IF(見積書明細!E13="","",見積書明細!E13)</f>
        <v/>
      </c>
      <c r="T28" s="223"/>
      <c r="U28" s="216" t="str">
        <f>IF(見積書明細!F13="","",見積書明細!F13)</f>
        <v/>
      </c>
      <c r="V28" s="217"/>
      <c r="W28" s="217"/>
      <c r="X28" s="218"/>
      <c r="Y28" s="216" t="str">
        <f>IF(見積書明細!G13="","",見積書明細!G13)</f>
        <v/>
      </c>
      <c r="Z28" s="217"/>
      <c r="AA28" s="217"/>
      <c r="AB28" s="218"/>
      <c r="AC28" s="212" t="str">
        <f>IF(見積書明細!H13="","",見積書明細!H13)</f>
        <v/>
      </c>
      <c r="AD28" s="213"/>
      <c r="AE28" s="213"/>
      <c r="AF28" s="214"/>
      <c r="AG28" s="215" t="str">
        <f>IF(見積書明細!I13="","",見積書明細!I13)</f>
        <v/>
      </c>
      <c r="AH28" s="215"/>
      <c r="AI28" s="215"/>
      <c r="AJ28" s="215"/>
    </row>
    <row r="29" spans="1:36" ht="30" customHeight="1">
      <c r="A29" s="28">
        <v>13</v>
      </c>
      <c r="B29" s="219" t="str">
        <f>IF(見積書明細!D14="","",見積書明細!D14)</f>
        <v/>
      </c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0"/>
      <c r="Q29" s="220"/>
      <c r="R29" s="221"/>
      <c r="S29" s="222" t="str">
        <f>IF(見積書明細!E14="","",見積書明細!E14)</f>
        <v/>
      </c>
      <c r="T29" s="223"/>
      <c r="U29" s="216" t="str">
        <f>IF(見積書明細!F14="","",見積書明細!F14)</f>
        <v/>
      </c>
      <c r="V29" s="217"/>
      <c r="W29" s="217"/>
      <c r="X29" s="218"/>
      <c r="Y29" s="216" t="str">
        <f>IF(見積書明細!G14="","",見積書明細!G14)</f>
        <v/>
      </c>
      <c r="Z29" s="217"/>
      <c r="AA29" s="217"/>
      <c r="AB29" s="218"/>
      <c r="AC29" s="212" t="str">
        <f>IF(見積書明細!H14="","",見積書明細!H14)</f>
        <v/>
      </c>
      <c r="AD29" s="213"/>
      <c r="AE29" s="213"/>
      <c r="AF29" s="214"/>
      <c r="AG29" s="215" t="str">
        <f>IF(見積書明細!I14="","",見積書明細!I14)</f>
        <v/>
      </c>
      <c r="AH29" s="215"/>
      <c r="AI29" s="215"/>
      <c r="AJ29" s="215"/>
    </row>
    <row r="30" spans="1:36" ht="30" customHeight="1">
      <c r="A30" s="28">
        <v>14</v>
      </c>
      <c r="B30" s="219" t="str">
        <f>IF(見積書明細!D15="","",見積書明細!D15)</f>
        <v/>
      </c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0"/>
      <c r="Q30" s="220"/>
      <c r="R30" s="221"/>
      <c r="S30" s="222" t="str">
        <f>IF(見積書明細!E15="","",見積書明細!E15)</f>
        <v/>
      </c>
      <c r="T30" s="223"/>
      <c r="U30" s="216" t="str">
        <f>IF(見積書明細!F15="","",見積書明細!F15)</f>
        <v/>
      </c>
      <c r="V30" s="217"/>
      <c r="W30" s="217"/>
      <c r="X30" s="218"/>
      <c r="Y30" s="216" t="str">
        <f>IF(見積書明細!G15="","",見積書明細!G15)</f>
        <v/>
      </c>
      <c r="Z30" s="217"/>
      <c r="AA30" s="217"/>
      <c r="AB30" s="218"/>
      <c r="AC30" s="212" t="str">
        <f>IF(見積書明細!H15="","",見積書明細!H15)</f>
        <v/>
      </c>
      <c r="AD30" s="213"/>
      <c r="AE30" s="213"/>
      <c r="AF30" s="214"/>
      <c r="AG30" s="215" t="str">
        <f>IF(見積書明細!I15="","",見積書明細!I15)</f>
        <v/>
      </c>
      <c r="AH30" s="215"/>
      <c r="AI30" s="215"/>
      <c r="AJ30" s="215"/>
    </row>
    <row r="31" spans="1:36" ht="30" customHeight="1">
      <c r="A31" s="28">
        <v>15</v>
      </c>
      <c r="B31" s="219" t="str">
        <f>IF(見積書明細!D16="","",見積書明細!D16)</f>
        <v/>
      </c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1"/>
      <c r="S31" s="222" t="str">
        <f>IF(見積書明細!E16="","",見積書明細!E16)</f>
        <v/>
      </c>
      <c r="T31" s="223"/>
      <c r="U31" s="216" t="str">
        <f>IF(見積書明細!F16="","",見積書明細!F16)</f>
        <v/>
      </c>
      <c r="V31" s="217"/>
      <c r="W31" s="217"/>
      <c r="X31" s="218"/>
      <c r="Y31" s="216" t="str">
        <f>IF(見積書明細!G16="","",見積書明細!G16)</f>
        <v/>
      </c>
      <c r="Z31" s="217"/>
      <c r="AA31" s="217"/>
      <c r="AB31" s="218"/>
      <c r="AC31" s="212" t="str">
        <f>IF(見積書明細!H16="","",見積書明細!H16)</f>
        <v/>
      </c>
      <c r="AD31" s="213"/>
      <c r="AE31" s="213"/>
      <c r="AF31" s="214"/>
      <c r="AG31" s="215" t="str">
        <f>IF(見積書明細!I16="","",見積書明細!I16)</f>
        <v/>
      </c>
      <c r="AH31" s="215"/>
      <c r="AI31" s="215"/>
      <c r="AJ31" s="215"/>
    </row>
    <row r="32" spans="1:36" ht="30" customHeight="1">
      <c r="B32" s="17"/>
      <c r="U32" s="229" t="s">
        <v>282</v>
      </c>
      <c r="V32" s="230"/>
      <c r="W32" s="230"/>
      <c r="X32" s="231"/>
      <c r="Y32" s="226">
        <f>SUM(Y17:AB31)</f>
        <v>302000</v>
      </c>
      <c r="Z32" s="227"/>
      <c r="AA32" s="227"/>
      <c r="AB32" s="228"/>
      <c r="AC32" s="88"/>
      <c r="AD32" s="89"/>
      <c r="AE32" s="89"/>
      <c r="AF32" s="89"/>
    </row>
    <row r="33" spans="1:36" ht="19.5" customHeight="1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Y33" s="234"/>
      <c r="Z33" s="234"/>
      <c r="AA33" s="234"/>
      <c r="AB33" s="234"/>
      <c r="AC33" s="225"/>
      <c r="AD33" s="225"/>
      <c r="AE33" s="225"/>
      <c r="AF33" s="225"/>
      <c r="AG33" s="224"/>
      <c r="AH33" s="224"/>
      <c r="AI33" s="224"/>
      <c r="AJ33" s="224"/>
    </row>
    <row r="34" spans="1:36" ht="19.5" customHeight="1">
      <c r="Y34" s="17"/>
      <c r="Z34" s="17"/>
      <c r="AA34" s="17"/>
      <c r="AB34" s="17"/>
      <c r="AC34" s="29"/>
      <c r="AD34" s="29"/>
      <c r="AE34" s="29"/>
      <c r="AF34" s="29"/>
    </row>
    <row r="35" spans="1:36" ht="19.5" customHeight="1" thickBot="1">
      <c r="Y35" s="17"/>
      <c r="Z35" s="17"/>
      <c r="AA35" s="17"/>
      <c r="AB35" s="17"/>
      <c r="AC35" s="29"/>
      <c r="AD35" s="29"/>
      <c r="AE35" s="29"/>
      <c r="AF35" s="29"/>
    </row>
    <row r="36" spans="1:36" ht="19.5" customHeight="1">
      <c r="A36" s="257" t="s">
        <v>173</v>
      </c>
      <c r="B36" s="258"/>
      <c r="C36" s="258"/>
      <c r="D36" s="258"/>
      <c r="E36" s="258"/>
      <c r="F36" s="258"/>
      <c r="G36" s="258"/>
      <c r="H36" s="258"/>
      <c r="I36" s="258"/>
      <c r="J36" s="258"/>
      <c r="K36" s="258"/>
      <c r="L36" s="258"/>
      <c r="M36" s="258"/>
      <c r="N36" s="258"/>
      <c r="O36" s="258"/>
      <c r="P36" s="258"/>
      <c r="Q36" s="258"/>
      <c r="R36" s="258"/>
      <c r="S36" s="258"/>
      <c r="T36" s="258"/>
      <c r="U36" s="258"/>
      <c r="V36" s="259"/>
      <c r="Y36" s="17"/>
      <c r="Z36" s="17"/>
      <c r="AA36" s="17"/>
      <c r="AB36" s="17"/>
      <c r="AC36" s="29"/>
      <c r="AD36" s="29"/>
      <c r="AE36" s="29"/>
      <c r="AF36" s="29"/>
    </row>
    <row r="37" spans="1:36" ht="19.5" customHeight="1">
      <c r="A37" s="243" t="s">
        <v>285</v>
      </c>
      <c r="B37" s="244"/>
      <c r="C37" s="247" t="str">
        <f>'基本情報＆留意事項'!D3</f>
        <v>東武建設株式会社</v>
      </c>
      <c r="D37" s="247"/>
      <c r="E37" s="247"/>
      <c r="F37" s="247"/>
      <c r="G37" s="247"/>
      <c r="H37" s="247"/>
      <c r="I37" s="247"/>
      <c r="J37" s="247"/>
      <c r="K37" s="247"/>
      <c r="L37" s="247"/>
      <c r="M37" s="247"/>
      <c r="N37" s="247"/>
      <c r="O37" s="247"/>
      <c r="P37" s="247"/>
      <c r="Q37" s="247"/>
      <c r="R37" s="247"/>
      <c r="S37" s="247"/>
      <c r="T37" s="247"/>
      <c r="U37" s="247"/>
      <c r="V37" s="248"/>
      <c r="Y37" s="17"/>
      <c r="Z37" s="17"/>
      <c r="AA37" s="17"/>
      <c r="AB37" s="17"/>
      <c r="AC37" s="29"/>
      <c r="AD37" s="29"/>
      <c r="AE37" s="29"/>
      <c r="AF37" s="29"/>
    </row>
    <row r="38" spans="1:36" ht="19.5" customHeight="1">
      <c r="A38" s="243" t="s">
        <v>284</v>
      </c>
      <c r="B38" s="244"/>
      <c r="C38" s="249" t="str">
        <f>IF('基本情報＆留意事項'!$E$3="","",'基本情報＆留意事項'!$E$3)</f>
        <v>321-2492</v>
      </c>
      <c r="D38" s="249"/>
      <c r="E38" s="249"/>
      <c r="F38" s="249"/>
      <c r="G38" s="249"/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49"/>
      <c r="V38" s="250"/>
      <c r="Y38" s="17"/>
      <c r="Z38" s="17"/>
      <c r="AA38" s="17"/>
      <c r="AB38" s="17"/>
      <c r="AC38" s="29"/>
      <c r="AD38" s="29"/>
      <c r="AE38" s="29"/>
      <c r="AF38" s="29"/>
    </row>
    <row r="39" spans="1:36" ht="19.5" customHeight="1">
      <c r="A39" s="243" t="s">
        <v>286</v>
      </c>
      <c r="B39" s="244"/>
      <c r="C39" s="249" t="str">
        <f>IF('基本情報＆留意事項'!$F$3="","",'基本情報＆留意事項'!$F$3)</f>
        <v>栃木県日光市大桑町138</v>
      </c>
      <c r="D39" s="249"/>
      <c r="E39" s="249"/>
      <c r="F39" s="249"/>
      <c r="G39" s="249"/>
      <c r="H39" s="249"/>
      <c r="I39" s="249"/>
      <c r="J39" s="249"/>
      <c r="K39" s="249"/>
      <c r="L39" s="249"/>
      <c r="M39" s="249"/>
      <c r="N39" s="249"/>
      <c r="O39" s="249"/>
      <c r="P39" s="249"/>
      <c r="Q39" s="249"/>
      <c r="R39" s="249"/>
      <c r="S39" s="249"/>
      <c r="T39" s="249"/>
      <c r="U39" s="249"/>
      <c r="V39" s="250"/>
      <c r="Y39" s="17"/>
      <c r="Z39" s="17"/>
      <c r="AA39" s="17"/>
      <c r="AB39" s="17"/>
      <c r="AC39" s="29"/>
      <c r="AD39" s="29"/>
      <c r="AE39" s="29"/>
      <c r="AF39" s="29"/>
    </row>
    <row r="40" spans="1:36" ht="19.5" customHeight="1">
      <c r="A40" s="243" t="s">
        <v>321</v>
      </c>
      <c r="B40" s="244"/>
      <c r="C40" s="247" t="str">
        <f>IF('基本情報＆留意事項'!$G$3="","",'基本情報＆留意事項'!$G$3)</f>
        <v>土木本部 通信環境工事事務所</v>
      </c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247"/>
      <c r="O40" s="247"/>
      <c r="P40" s="247"/>
      <c r="Q40" s="247"/>
      <c r="R40" s="247"/>
      <c r="S40" s="247"/>
      <c r="T40" s="247"/>
      <c r="U40" s="247"/>
      <c r="V40" s="248"/>
      <c r="Y40" s="17"/>
      <c r="Z40" s="17"/>
      <c r="AA40" s="17"/>
      <c r="AB40" s="17"/>
      <c r="AC40" s="29"/>
      <c r="AD40" s="29"/>
      <c r="AE40" s="29"/>
      <c r="AF40" s="29"/>
    </row>
    <row r="41" spans="1:36" ht="19.5" customHeight="1">
      <c r="A41" s="243" t="s">
        <v>287</v>
      </c>
      <c r="B41" s="244"/>
      <c r="C41" s="249" t="str">
        <f>IF('基本情報＆留意事項'!$H$3="","",'基本情報＆留意事項'!$H$3)</f>
        <v>齋藤　隆二</v>
      </c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50"/>
      <c r="Y41" s="234"/>
      <c r="Z41" s="234"/>
      <c r="AA41" s="234"/>
      <c r="AB41" s="234"/>
      <c r="AC41" s="242"/>
      <c r="AD41" s="242"/>
      <c r="AE41" s="242"/>
      <c r="AF41" s="242"/>
      <c r="AG41" s="224"/>
      <c r="AH41" s="224"/>
      <c r="AI41" s="224"/>
      <c r="AJ41" s="224"/>
    </row>
    <row r="42" spans="1:36" ht="19.5" customHeight="1" thickBot="1">
      <c r="A42" s="245" t="s">
        <v>288</v>
      </c>
      <c r="B42" s="246"/>
      <c r="C42" s="251" t="str">
        <f>IF('基本情報＆留意事項'!$I$3="","",'基本情報＆留意事項'!$I$3)</f>
        <v>0288-21-8324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2"/>
      <c r="Y42" s="17"/>
      <c r="Z42" s="17"/>
      <c r="AA42" s="17"/>
      <c r="AB42" s="17"/>
      <c r="AC42" s="242"/>
      <c r="AD42" s="242"/>
      <c r="AE42" s="242"/>
      <c r="AF42" s="242"/>
    </row>
    <row r="43" spans="1:36" ht="19.5" customHeight="1">
      <c r="Y43" s="17"/>
      <c r="Z43" s="17"/>
      <c r="AA43" s="17"/>
      <c r="AB43" s="17"/>
      <c r="AC43" s="242"/>
      <c r="AD43" s="242"/>
      <c r="AE43" s="242"/>
      <c r="AF43" s="242"/>
    </row>
    <row r="44" spans="1:36" ht="19.5" customHeight="1">
      <c r="Y44" s="17"/>
      <c r="Z44" s="17"/>
      <c r="AA44" s="17"/>
      <c r="AB44" s="17"/>
      <c r="AC44" s="30"/>
      <c r="AD44" s="30"/>
      <c r="AE44" s="30"/>
      <c r="AF44" s="30"/>
    </row>
    <row r="45" spans="1:36" ht="19.5" customHeight="1"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</row>
    <row r="46" spans="1:36" ht="19.5" customHeight="1"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</row>
    <row r="47" spans="1:36"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</row>
    <row r="48" spans="1:36"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</row>
    <row r="49" spans="2:35"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</row>
  </sheetData>
  <sheetProtection formatCells="0" formatColumns="0" formatRows="0" insertColumns="0" insertRows="0" insertHyperlinks="0" deleteColumns="0" deleteRows="0" sort="0" autoFilter="0" pivotTables="0"/>
  <protectedRanges>
    <protectedRange sqref="C37:V42" name="範囲1"/>
  </protectedRanges>
  <mergeCells count="128">
    <mergeCell ref="AG2:AJ2"/>
    <mergeCell ref="AE1:AG1"/>
    <mergeCell ref="AH1:AJ1"/>
    <mergeCell ref="U32:X32"/>
    <mergeCell ref="Y32:AB32"/>
    <mergeCell ref="A36:V36"/>
    <mergeCell ref="AG16:AJ16"/>
    <mergeCell ref="B16:R16"/>
    <mergeCell ref="S16:T16"/>
    <mergeCell ref="U16:X16"/>
    <mergeCell ref="Y16:AB16"/>
    <mergeCell ref="AC16:AF16"/>
    <mergeCell ref="AG31:AJ31"/>
    <mergeCell ref="Y30:AB30"/>
    <mergeCell ref="AC30:AF30"/>
    <mergeCell ref="AG30:AJ30"/>
    <mergeCell ref="AC31:AF31"/>
    <mergeCell ref="B30:R30"/>
    <mergeCell ref="B31:R31"/>
    <mergeCell ref="S30:T30"/>
    <mergeCell ref="S31:T31"/>
    <mergeCell ref="U30:X30"/>
    <mergeCell ref="U31:X31"/>
    <mergeCell ref="Y31:AB31"/>
    <mergeCell ref="Y29:AB29"/>
    <mergeCell ref="AC29:AF29"/>
    <mergeCell ref="AG29:AJ29"/>
    <mergeCell ref="B29:R29"/>
    <mergeCell ref="S29:T29"/>
    <mergeCell ref="U29:X29"/>
    <mergeCell ref="Y22:AB22"/>
    <mergeCell ref="AC22:AF22"/>
    <mergeCell ref="AG22:AJ22"/>
    <mergeCell ref="B22:R22"/>
    <mergeCell ref="S22:T22"/>
    <mergeCell ref="U22:X22"/>
    <mergeCell ref="Y23:AB23"/>
    <mergeCell ref="AC23:AF23"/>
    <mergeCell ref="AG23:AJ23"/>
    <mergeCell ref="B23:R23"/>
    <mergeCell ref="S23:T23"/>
    <mergeCell ref="U23:X23"/>
    <mergeCell ref="Y24:AB24"/>
    <mergeCell ref="AC24:AF24"/>
    <mergeCell ref="AG24:AJ24"/>
    <mergeCell ref="B24:R24"/>
    <mergeCell ref="S24:T24"/>
    <mergeCell ref="U24:X24"/>
    <mergeCell ref="Y25:AB25"/>
    <mergeCell ref="AC25:AF25"/>
    <mergeCell ref="AG25:AJ25"/>
    <mergeCell ref="Y20:AB20"/>
    <mergeCell ref="AC20:AF20"/>
    <mergeCell ref="AG20:AJ20"/>
    <mergeCell ref="B20:R20"/>
    <mergeCell ref="S20:T20"/>
    <mergeCell ref="U20:X20"/>
    <mergeCell ref="Y21:AB21"/>
    <mergeCell ref="AC21:AF21"/>
    <mergeCell ref="AG21:AJ21"/>
    <mergeCell ref="B21:R21"/>
    <mergeCell ref="S21:T21"/>
    <mergeCell ref="U21:X21"/>
    <mergeCell ref="B25:R25"/>
    <mergeCell ref="S25:T25"/>
    <mergeCell ref="U25:X25"/>
    <mergeCell ref="Y18:AB18"/>
    <mergeCell ref="AC18:AF18"/>
    <mergeCell ref="AG18:AJ18"/>
    <mergeCell ref="B18:R18"/>
    <mergeCell ref="S18:T18"/>
    <mergeCell ref="U18:X18"/>
    <mergeCell ref="Y19:AB19"/>
    <mergeCell ref="AC19:AF19"/>
    <mergeCell ref="AG19:AJ19"/>
    <mergeCell ref="B19:R19"/>
    <mergeCell ref="S19:T19"/>
    <mergeCell ref="U19:X19"/>
    <mergeCell ref="Y17:AB17"/>
    <mergeCell ref="AC17:AF17"/>
    <mergeCell ref="AG17:AJ17"/>
    <mergeCell ref="B17:R17"/>
    <mergeCell ref="S17:T17"/>
    <mergeCell ref="U17:X17"/>
    <mergeCell ref="A3:AJ3"/>
    <mergeCell ref="Y5:AJ5"/>
    <mergeCell ref="AE6:AJ6"/>
    <mergeCell ref="AE8:AJ8"/>
    <mergeCell ref="AE7:AJ7"/>
    <mergeCell ref="AC42:AF42"/>
    <mergeCell ref="AC43:AF43"/>
    <mergeCell ref="Y41:AB41"/>
    <mergeCell ref="AC41:AF41"/>
    <mergeCell ref="AG41:AJ41"/>
    <mergeCell ref="A33:V33"/>
    <mergeCell ref="Y33:AB33"/>
    <mergeCell ref="AC33:AF33"/>
    <mergeCell ref="AG33:AJ33"/>
    <mergeCell ref="A37:B37"/>
    <mergeCell ref="A38:B38"/>
    <mergeCell ref="A39:B39"/>
    <mergeCell ref="A41:B41"/>
    <mergeCell ref="A42:B42"/>
    <mergeCell ref="C37:V37"/>
    <mergeCell ref="C38:V38"/>
    <mergeCell ref="C39:V39"/>
    <mergeCell ref="C41:V41"/>
    <mergeCell ref="C42:V42"/>
    <mergeCell ref="A40:B40"/>
    <mergeCell ref="C40:V40"/>
    <mergeCell ref="Y28:AB28"/>
    <mergeCell ref="AC28:AF28"/>
    <mergeCell ref="AG28:AJ28"/>
    <mergeCell ref="B28:R28"/>
    <mergeCell ref="S28:T28"/>
    <mergeCell ref="U28:X28"/>
    <mergeCell ref="Y26:AB26"/>
    <mergeCell ref="AC26:AF26"/>
    <mergeCell ref="AG26:AJ26"/>
    <mergeCell ref="B26:R26"/>
    <mergeCell ref="S26:T26"/>
    <mergeCell ref="U26:X26"/>
    <mergeCell ref="Y27:AB27"/>
    <mergeCell ref="AC27:AF27"/>
    <mergeCell ref="AG27:AJ27"/>
    <mergeCell ref="B27:R27"/>
    <mergeCell ref="S27:T27"/>
    <mergeCell ref="U27:X27"/>
  </mergeCells>
  <phoneticPr fontId="2"/>
  <dataValidations disablePrompts="1" count="1">
    <dataValidation type="list" allowBlank="1" showInputMessage="1" showErrorMessage="1" sqref="WWP983060:WWR983061 KD8:KF9 TZ8:UB9 ADV8:ADX9 ANR8:ANT9 AXN8:AXP9 BHJ8:BHL9 BRF8:BRH9 CBB8:CBD9 CKX8:CKZ9 CUT8:CUV9 DEP8:DER9 DOL8:DON9 DYH8:DYJ9 EID8:EIF9 ERZ8:ESB9 FBV8:FBX9 FLR8:FLT9 FVN8:FVP9 GFJ8:GFL9 GPF8:GPH9 GZB8:GZD9 HIX8:HIZ9 HST8:HSV9 ICP8:ICR9 IML8:IMN9 IWH8:IWJ9 JGD8:JGF9 JPZ8:JQB9 JZV8:JZX9 KJR8:KJT9 KTN8:KTP9 LDJ8:LDL9 LNF8:LNH9 LXB8:LXD9 MGX8:MGZ9 MQT8:MQV9 NAP8:NAR9 NKL8:NKN9 NUH8:NUJ9 OED8:OEF9 ONZ8:OOB9 OXV8:OXX9 PHR8:PHT9 PRN8:PRP9 QBJ8:QBL9 QLF8:QLH9 QVB8:QVD9 REX8:REZ9 ROT8:ROV9 RYP8:RYR9 SIL8:SIN9 SSH8:SSJ9 TCD8:TCF9 TLZ8:TMB9 TVV8:TVX9 UFR8:UFT9 UPN8:UPP9 UZJ8:UZL9 VJF8:VJH9 VTB8:VTD9 WCX8:WCZ9 WMT8:WMV9 WWP8:WWR9 AH65557:AJ65558 KD65556:KF65557 TZ65556:UB65557 ADV65556:ADX65557 ANR65556:ANT65557 AXN65556:AXP65557 BHJ65556:BHL65557 BRF65556:BRH65557 CBB65556:CBD65557 CKX65556:CKZ65557 CUT65556:CUV65557 DEP65556:DER65557 DOL65556:DON65557 DYH65556:DYJ65557 EID65556:EIF65557 ERZ65556:ESB65557 FBV65556:FBX65557 FLR65556:FLT65557 FVN65556:FVP65557 GFJ65556:GFL65557 GPF65556:GPH65557 GZB65556:GZD65557 HIX65556:HIZ65557 HST65556:HSV65557 ICP65556:ICR65557 IML65556:IMN65557 IWH65556:IWJ65557 JGD65556:JGF65557 JPZ65556:JQB65557 JZV65556:JZX65557 KJR65556:KJT65557 KTN65556:KTP65557 LDJ65556:LDL65557 LNF65556:LNH65557 LXB65556:LXD65557 MGX65556:MGZ65557 MQT65556:MQV65557 NAP65556:NAR65557 NKL65556:NKN65557 NUH65556:NUJ65557 OED65556:OEF65557 ONZ65556:OOB65557 OXV65556:OXX65557 PHR65556:PHT65557 PRN65556:PRP65557 QBJ65556:QBL65557 QLF65556:QLH65557 QVB65556:QVD65557 REX65556:REZ65557 ROT65556:ROV65557 RYP65556:RYR65557 SIL65556:SIN65557 SSH65556:SSJ65557 TCD65556:TCF65557 TLZ65556:TMB65557 TVV65556:TVX65557 UFR65556:UFT65557 UPN65556:UPP65557 UZJ65556:UZL65557 VJF65556:VJH65557 VTB65556:VTD65557 WCX65556:WCZ65557 WMT65556:WMV65557 WWP65556:WWR65557 AH131093:AJ131094 KD131092:KF131093 TZ131092:UB131093 ADV131092:ADX131093 ANR131092:ANT131093 AXN131092:AXP131093 BHJ131092:BHL131093 BRF131092:BRH131093 CBB131092:CBD131093 CKX131092:CKZ131093 CUT131092:CUV131093 DEP131092:DER131093 DOL131092:DON131093 DYH131092:DYJ131093 EID131092:EIF131093 ERZ131092:ESB131093 FBV131092:FBX131093 FLR131092:FLT131093 FVN131092:FVP131093 GFJ131092:GFL131093 GPF131092:GPH131093 GZB131092:GZD131093 HIX131092:HIZ131093 HST131092:HSV131093 ICP131092:ICR131093 IML131092:IMN131093 IWH131092:IWJ131093 JGD131092:JGF131093 JPZ131092:JQB131093 JZV131092:JZX131093 KJR131092:KJT131093 KTN131092:KTP131093 LDJ131092:LDL131093 LNF131092:LNH131093 LXB131092:LXD131093 MGX131092:MGZ131093 MQT131092:MQV131093 NAP131092:NAR131093 NKL131092:NKN131093 NUH131092:NUJ131093 OED131092:OEF131093 ONZ131092:OOB131093 OXV131092:OXX131093 PHR131092:PHT131093 PRN131092:PRP131093 QBJ131092:QBL131093 QLF131092:QLH131093 QVB131092:QVD131093 REX131092:REZ131093 ROT131092:ROV131093 RYP131092:RYR131093 SIL131092:SIN131093 SSH131092:SSJ131093 TCD131092:TCF131093 TLZ131092:TMB131093 TVV131092:TVX131093 UFR131092:UFT131093 UPN131092:UPP131093 UZJ131092:UZL131093 VJF131092:VJH131093 VTB131092:VTD131093 WCX131092:WCZ131093 WMT131092:WMV131093 WWP131092:WWR131093 AH196629:AJ196630 KD196628:KF196629 TZ196628:UB196629 ADV196628:ADX196629 ANR196628:ANT196629 AXN196628:AXP196629 BHJ196628:BHL196629 BRF196628:BRH196629 CBB196628:CBD196629 CKX196628:CKZ196629 CUT196628:CUV196629 DEP196628:DER196629 DOL196628:DON196629 DYH196628:DYJ196629 EID196628:EIF196629 ERZ196628:ESB196629 FBV196628:FBX196629 FLR196628:FLT196629 FVN196628:FVP196629 GFJ196628:GFL196629 GPF196628:GPH196629 GZB196628:GZD196629 HIX196628:HIZ196629 HST196628:HSV196629 ICP196628:ICR196629 IML196628:IMN196629 IWH196628:IWJ196629 JGD196628:JGF196629 JPZ196628:JQB196629 JZV196628:JZX196629 KJR196628:KJT196629 KTN196628:KTP196629 LDJ196628:LDL196629 LNF196628:LNH196629 LXB196628:LXD196629 MGX196628:MGZ196629 MQT196628:MQV196629 NAP196628:NAR196629 NKL196628:NKN196629 NUH196628:NUJ196629 OED196628:OEF196629 ONZ196628:OOB196629 OXV196628:OXX196629 PHR196628:PHT196629 PRN196628:PRP196629 QBJ196628:QBL196629 QLF196628:QLH196629 QVB196628:QVD196629 REX196628:REZ196629 ROT196628:ROV196629 RYP196628:RYR196629 SIL196628:SIN196629 SSH196628:SSJ196629 TCD196628:TCF196629 TLZ196628:TMB196629 TVV196628:TVX196629 UFR196628:UFT196629 UPN196628:UPP196629 UZJ196628:UZL196629 VJF196628:VJH196629 VTB196628:VTD196629 WCX196628:WCZ196629 WMT196628:WMV196629 WWP196628:WWR196629 AH262165:AJ262166 KD262164:KF262165 TZ262164:UB262165 ADV262164:ADX262165 ANR262164:ANT262165 AXN262164:AXP262165 BHJ262164:BHL262165 BRF262164:BRH262165 CBB262164:CBD262165 CKX262164:CKZ262165 CUT262164:CUV262165 DEP262164:DER262165 DOL262164:DON262165 DYH262164:DYJ262165 EID262164:EIF262165 ERZ262164:ESB262165 FBV262164:FBX262165 FLR262164:FLT262165 FVN262164:FVP262165 GFJ262164:GFL262165 GPF262164:GPH262165 GZB262164:GZD262165 HIX262164:HIZ262165 HST262164:HSV262165 ICP262164:ICR262165 IML262164:IMN262165 IWH262164:IWJ262165 JGD262164:JGF262165 JPZ262164:JQB262165 JZV262164:JZX262165 KJR262164:KJT262165 KTN262164:KTP262165 LDJ262164:LDL262165 LNF262164:LNH262165 LXB262164:LXD262165 MGX262164:MGZ262165 MQT262164:MQV262165 NAP262164:NAR262165 NKL262164:NKN262165 NUH262164:NUJ262165 OED262164:OEF262165 ONZ262164:OOB262165 OXV262164:OXX262165 PHR262164:PHT262165 PRN262164:PRP262165 QBJ262164:QBL262165 QLF262164:QLH262165 QVB262164:QVD262165 REX262164:REZ262165 ROT262164:ROV262165 RYP262164:RYR262165 SIL262164:SIN262165 SSH262164:SSJ262165 TCD262164:TCF262165 TLZ262164:TMB262165 TVV262164:TVX262165 UFR262164:UFT262165 UPN262164:UPP262165 UZJ262164:UZL262165 VJF262164:VJH262165 VTB262164:VTD262165 WCX262164:WCZ262165 WMT262164:WMV262165 WWP262164:WWR262165 AH327701:AJ327702 KD327700:KF327701 TZ327700:UB327701 ADV327700:ADX327701 ANR327700:ANT327701 AXN327700:AXP327701 BHJ327700:BHL327701 BRF327700:BRH327701 CBB327700:CBD327701 CKX327700:CKZ327701 CUT327700:CUV327701 DEP327700:DER327701 DOL327700:DON327701 DYH327700:DYJ327701 EID327700:EIF327701 ERZ327700:ESB327701 FBV327700:FBX327701 FLR327700:FLT327701 FVN327700:FVP327701 GFJ327700:GFL327701 GPF327700:GPH327701 GZB327700:GZD327701 HIX327700:HIZ327701 HST327700:HSV327701 ICP327700:ICR327701 IML327700:IMN327701 IWH327700:IWJ327701 JGD327700:JGF327701 JPZ327700:JQB327701 JZV327700:JZX327701 KJR327700:KJT327701 KTN327700:KTP327701 LDJ327700:LDL327701 LNF327700:LNH327701 LXB327700:LXD327701 MGX327700:MGZ327701 MQT327700:MQV327701 NAP327700:NAR327701 NKL327700:NKN327701 NUH327700:NUJ327701 OED327700:OEF327701 ONZ327700:OOB327701 OXV327700:OXX327701 PHR327700:PHT327701 PRN327700:PRP327701 QBJ327700:QBL327701 QLF327700:QLH327701 QVB327700:QVD327701 REX327700:REZ327701 ROT327700:ROV327701 RYP327700:RYR327701 SIL327700:SIN327701 SSH327700:SSJ327701 TCD327700:TCF327701 TLZ327700:TMB327701 TVV327700:TVX327701 UFR327700:UFT327701 UPN327700:UPP327701 UZJ327700:UZL327701 VJF327700:VJH327701 VTB327700:VTD327701 WCX327700:WCZ327701 WMT327700:WMV327701 WWP327700:WWR327701 AH393237:AJ393238 KD393236:KF393237 TZ393236:UB393237 ADV393236:ADX393237 ANR393236:ANT393237 AXN393236:AXP393237 BHJ393236:BHL393237 BRF393236:BRH393237 CBB393236:CBD393237 CKX393236:CKZ393237 CUT393236:CUV393237 DEP393236:DER393237 DOL393236:DON393237 DYH393236:DYJ393237 EID393236:EIF393237 ERZ393236:ESB393237 FBV393236:FBX393237 FLR393236:FLT393237 FVN393236:FVP393237 GFJ393236:GFL393237 GPF393236:GPH393237 GZB393236:GZD393237 HIX393236:HIZ393237 HST393236:HSV393237 ICP393236:ICR393237 IML393236:IMN393237 IWH393236:IWJ393237 JGD393236:JGF393237 JPZ393236:JQB393237 JZV393236:JZX393237 KJR393236:KJT393237 KTN393236:KTP393237 LDJ393236:LDL393237 LNF393236:LNH393237 LXB393236:LXD393237 MGX393236:MGZ393237 MQT393236:MQV393237 NAP393236:NAR393237 NKL393236:NKN393237 NUH393236:NUJ393237 OED393236:OEF393237 ONZ393236:OOB393237 OXV393236:OXX393237 PHR393236:PHT393237 PRN393236:PRP393237 QBJ393236:QBL393237 QLF393236:QLH393237 QVB393236:QVD393237 REX393236:REZ393237 ROT393236:ROV393237 RYP393236:RYR393237 SIL393236:SIN393237 SSH393236:SSJ393237 TCD393236:TCF393237 TLZ393236:TMB393237 TVV393236:TVX393237 UFR393236:UFT393237 UPN393236:UPP393237 UZJ393236:UZL393237 VJF393236:VJH393237 VTB393236:VTD393237 WCX393236:WCZ393237 WMT393236:WMV393237 WWP393236:WWR393237 AH458773:AJ458774 KD458772:KF458773 TZ458772:UB458773 ADV458772:ADX458773 ANR458772:ANT458773 AXN458772:AXP458773 BHJ458772:BHL458773 BRF458772:BRH458773 CBB458772:CBD458773 CKX458772:CKZ458773 CUT458772:CUV458773 DEP458772:DER458773 DOL458772:DON458773 DYH458772:DYJ458773 EID458772:EIF458773 ERZ458772:ESB458773 FBV458772:FBX458773 FLR458772:FLT458773 FVN458772:FVP458773 GFJ458772:GFL458773 GPF458772:GPH458773 GZB458772:GZD458773 HIX458772:HIZ458773 HST458772:HSV458773 ICP458772:ICR458773 IML458772:IMN458773 IWH458772:IWJ458773 JGD458772:JGF458773 JPZ458772:JQB458773 JZV458772:JZX458773 KJR458772:KJT458773 KTN458772:KTP458773 LDJ458772:LDL458773 LNF458772:LNH458773 LXB458772:LXD458773 MGX458772:MGZ458773 MQT458772:MQV458773 NAP458772:NAR458773 NKL458772:NKN458773 NUH458772:NUJ458773 OED458772:OEF458773 ONZ458772:OOB458773 OXV458772:OXX458773 PHR458772:PHT458773 PRN458772:PRP458773 QBJ458772:QBL458773 QLF458772:QLH458773 QVB458772:QVD458773 REX458772:REZ458773 ROT458772:ROV458773 RYP458772:RYR458773 SIL458772:SIN458773 SSH458772:SSJ458773 TCD458772:TCF458773 TLZ458772:TMB458773 TVV458772:TVX458773 UFR458772:UFT458773 UPN458772:UPP458773 UZJ458772:UZL458773 VJF458772:VJH458773 VTB458772:VTD458773 WCX458772:WCZ458773 WMT458772:WMV458773 WWP458772:WWR458773 AH524309:AJ524310 KD524308:KF524309 TZ524308:UB524309 ADV524308:ADX524309 ANR524308:ANT524309 AXN524308:AXP524309 BHJ524308:BHL524309 BRF524308:BRH524309 CBB524308:CBD524309 CKX524308:CKZ524309 CUT524308:CUV524309 DEP524308:DER524309 DOL524308:DON524309 DYH524308:DYJ524309 EID524308:EIF524309 ERZ524308:ESB524309 FBV524308:FBX524309 FLR524308:FLT524309 FVN524308:FVP524309 GFJ524308:GFL524309 GPF524308:GPH524309 GZB524308:GZD524309 HIX524308:HIZ524309 HST524308:HSV524309 ICP524308:ICR524309 IML524308:IMN524309 IWH524308:IWJ524309 JGD524308:JGF524309 JPZ524308:JQB524309 JZV524308:JZX524309 KJR524308:KJT524309 KTN524308:KTP524309 LDJ524308:LDL524309 LNF524308:LNH524309 LXB524308:LXD524309 MGX524308:MGZ524309 MQT524308:MQV524309 NAP524308:NAR524309 NKL524308:NKN524309 NUH524308:NUJ524309 OED524308:OEF524309 ONZ524308:OOB524309 OXV524308:OXX524309 PHR524308:PHT524309 PRN524308:PRP524309 QBJ524308:QBL524309 QLF524308:QLH524309 QVB524308:QVD524309 REX524308:REZ524309 ROT524308:ROV524309 RYP524308:RYR524309 SIL524308:SIN524309 SSH524308:SSJ524309 TCD524308:TCF524309 TLZ524308:TMB524309 TVV524308:TVX524309 UFR524308:UFT524309 UPN524308:UPP524309 UZJ524308:UZL524309 VJF524308:VJH524309 VTB524308:VTD524309 WCX524308:WCZ524309 WMT524308:WMV524309 WWP524308:WWR524309 AH589845:AJ589846 KD589844:KF589845 TZ589844:UB589845 ADV589844:ADX589845 ANR589844:ANT589845 AXN589844:AXP589845 BHJ589844:BHL589845 BRF589844:BRH589845 CBB589844:CBD589845 CKX589844:CKZ589845 CUT589844:CUV589845 DEP589844:DER589845 DOL589844:DON589845 DYH589844:DYJ589845 EID589844:EIF589845 ERZ589844:ESB589845 FBV589844:FBX589845 FLR589844:FLT589845 FVN589844:FVP589845 GFJ589844:GFL589845 GPF589844:GPH589845 GZB589844:GZD589845 HIX589844:HIZ589845 HST589844:HSV589845 ICP589844:ICR589845 IML589844:IMN589845 IWH589844:IWJ589845 JGD589844:JGF589845 JPZ589844:JQB589845 JZV589844:JZX589845 KJR589844:KJT589845 KTN589844:KTP589845 LDJ589844:LDL589845 LNF589844:LNH589845 LXB589844:LXD589845 MGX589844:MGZ589845 MQT589844:MQV589845 NAP589844:NAR589845 NKL589844:NKN589845 NUH589844:NUJ589845 OED589844:OEF589845 ONZ589844:OOB589845 OXV589844:OXX589845 PHR589844:PHT589845 PRN589844:PRP589845 QBJ589844:QBL589845 QLF589844:QLH589845 QVB589844:QVD589845 REX589844:REZ589845 ROT589844:ROV589845 RYP589844:RYR589845 SIL589844:SIN589845 SSH589844:SSJ589845 TCD589844:TCF589845 TLZ589844:TMB589845 TVV589844:TVX589845 UFR589844:UFT589845 UPN589844:UPP589845 UZJ589844:UZL589845 VJF589844:VJH589845 VTB589844:VTD589845 WCX589844:WCZ589845 WMT589844:WMV589845 WWP589844:WWR589845 AH655381:AJ655382 KD655380:KF655381 TZ655380:UB655381 ADV655380:ADX655381 ANR655380:ANT655381 AXN655380:AXP655381 BHJ655380:BHL655381 BRF655380:BRH655381 CBB655380:CBD655381 CKX655380:CKZ655381 CUT655380:CUV655381 DEP655380:DER655381 DOL655380:DON655381 DYH655380:DYJ655381 EID655380:EIF655381 ERZ655380:ESB655381 FBV655380:FBX655381 FLR655380:FLT655381 FVN655380:FVP655381 GFJ655380:GFL655381 GPF655380:GPH655381 GZB655380:GZD655381 HIX655380:HIZ655381 HST655380:HSV655381 ICP655380:ICR655381 IML655380:IMN655381 IWH655380:IWJ655381 JGD655380:JGF655381 JPZ655380:JQB655381 JZV655380:JZX655381 KJR655380:KJT655381 KTN655380:KTP655381 LDJ655380:LDL655381 LNF655380:LNH655381 LXB655380:LXD655381 MGX655380:MGZ655381 MQT655380:MQV655381 NAP655380:NAR655381 NKL655380:NKN655381 NUH655380:NUJ655381 OED655380:OEF655381 ONZ655380:OOB655381 OXV655380:OXX655381 PHR655380:PHT655381 PRN655380:PRP655381 QBJ655380:QBL655381 QLF655380:QLH655381 QVB655380:QVD655381 REX655380:REZ655381 ROT655380:ROV655381 RYP655380:RYR655381 SIL655380:SIN655381 SSH655380:SSJ655381 TCD655380:TCF655381 TLZ655380:TMB655381 TVV655380:TVX655381 UFR655380:UFT655381 UPN655380:UPP655381 UZJ655380:UZL655381 VJF655380:VJH655381 VTB655380:VTD655381 WCX655380:WCZ655381 WMT655380:WMV655381 WWP655380:WWR655381 AH720917:AJ720918 KD720916:KF720917 TZ720916:UB720917 ADV720916:ADX720917 ANR720916:ANT720917 AXN720916:AXP720917 BHJ720916:BHL720917 BRF720916:BRH720917 CBB720916:CBD720917 CKX720916:CKZ720917 CUT720916:CUV720917 DEP720916:DER720917 DOL720916:DON720917 DYH720916:DYJ720917 EID720916:EIF720917 ERZ720916:ESB720917 FBV720916:FBX720917 FLR720916:FLT720917 FVN720916:FVP720917 GFJ720916:GFL720917 GPF720916:GPH720917 GZB720916:GZD720917 HIX720916:HIZ720917 HST720916:HSV720917 ICP720916:ICR720917 IML720916:IMN720917 IWH720916:IWJ720917 JGD720916:JGF720917 JPZ720916:JQB720917 JZV720916:JZX720917 KJR720916:KJT720917 KTN720916:KTP720917 LDJ720916:LDL720917 LNF720916:LNH720917 LXB720916:LXD720917 MGX720916:MGZ720917 MQT720916:MQV720917 NAP720916:NAR720917 NKL720916:NKN720917 NUH720916:NUJ720917 OED720916:OEF720917 ONZ720916:OOB720917 OXV720916:OXX720917 PHR720916:PHT720917 PRN720916:PRP720917 QBJ720916:QBL720917 QLF720916:QLH720917 QVB720916:QVD720917 REX720916:REZ720917 ROT720916:ROV720917 RYP720916:RYR720917 SIL720916:SIN720917 SSH720916:SSJ720917 TCD720916:TCF720917 TLZ720916:TMB720917 TVV720916:TVX720917 UFR720916:UFT720917 UPN720916:UPP720917 UZJ720916:UZL720917 VJF720916:VJH720917 VTB720916:VTD720917 WCX720916:WCZ720917 WMT720916:WMV720917 WWP720916:WWR720917 AH786453:AJ786454 KD786452:KF786453 TZ786452:UB786453 ADV786452:ADX786453 ANR786452:ANT786453 AXN786452:AXP786453 BHJ786452:BHL786453 BRF786452:BRH786453 CBB786452:CBD786453 CKX786452:CKZ786453 CUT786452:CUV786453 DEP786452:DER786453 DOL786452:DON786453 DYH786452:DYJ786453 EID786452:EIF786453 ERZ786452:ESB786453 FBV786452:FBX786453 FLR786452:FLT786453 FVN786452:FVP786453 GFJ786452:GFL786453 GPF786452:GPH786453 GZB786452:GZD786453 HIX786452:HIZ786453 HST786452:HSV786453 ICP786452:ICR786453 IML786452:IMN786453 IWH786452:IWJ786453 JGD786452:JGF786453 JPZ786452:JQB786453 JZV786452:JZX786453 KJR786452:KJT786453 KTN786452:KTP786453 LDJ786452:LDL786453 LNF786452:LNH786453 LXB786452:LXD786453 MGX786452:MGZ786453 MQT786452:MQV786453 NAP786452:NAR786453 NKL786452:NKN786453 NUH786452:NUJ786453 OED786452:OEF786453 ONZ786452:OOB786453 OXV786452:OXX786453 PHR786452:PHT786453 PRN786452:PRP786453 QBJ786452:QBL786453 QLF786452:QLH786453 QVB786452:QVD786453 REX786452:REZ786453 ROT786452:ROV786453 RYP786452:RYR786453 SIL786452:SIN786453 SSH786452:SSJ786453 TCD786452:TCF786453 TLZ786452:TMB786453 TVV786452:TVX786453 UFR786452:UFT786453 UPN786452:UPP786453 UZJ786452:UZL786453 VJF786452:VJH786453 VTB786452:VTD786453 WCX786452:WCZ786453 WMT786452:WMV786453 WWP786452:WWR786453 AH851989:AJ851990 KD851988:KF851989 TZ851988:UB851989 ADV851988:ADX851989 ANR851988:ANT851989 AXN851988:AXP851989 BHJ851988:BHL851989 BRF851988:BRH851989 CBB851988:CBD851989 CKX851988:CKZ851989 CUT851988:CUV851989 DEP851988:DER851989 DOL851988:DON851989 DYH851988:DYJ851989 EID851988:EIF851989 ERZ851988:ESB851989 FBV851988:FBX851989 FLR851988:FLT851989 FVN851988:FVP851989 GFJ851988:GFL851989 GPF851988:GPH851989 GZB851988:GZD851989 HIX851988:HIZ851989 HST851988:HSV851989 ICP851988:ICR851989 IML851988:IMN851989 IWH851988:IWJ851989 JGD851988:JGF851989 JPZ851988:JQB851989 JZV851988:JZX851989 KJR851988:KJT851989 KTN851988:KTP851989 LDJ851988:LDL851989 LNF851988:LNH851989 LXB851988:LXD851989 MGX851988:MGZ851989 MQT851988:MQV851989 NAP851988:NAR851989 NKL851988:NKN851989 NUH851988:NUJ851989 OED851988:OEF851989 ONZ851988:OOB851989 OXV851988:OXX851989 PHR851988:PHT851989 PRN851988:PRP851989 QBJ851988:QBL851989 QLF851988:QLH851989 QVB851988:QVD851989 REX851988:REZ851989 ROT851988:ROV851989 RYP851988:RYR851989 SIL851988:SIN851989 SSH851988:SSJ851989 TCD851988:TCF851989 TLZ851988:TMB851989 TVV851988:TVX851989 UFR851988:UFT851989 UPN851988:UPP851989 UZJ851988:UZL851989 VJF851988:VJH851989 VTB851988:VTD851989 WCX851988:WCZ851989 WMT851988:WMV851989 WWP851988:WWR851989 AH917525:AJ917526 KD917524:KF917525 TZ917524:UB917525 ADV917524:ADX917525 ANR917524:ANT917525 AXN917524:AXP917525 BHJ917524:BHL917525 BRF917524:BRH917525 CBB917524:CBD917525 CKX917524:CKZ917525 CUT917524:CUV917525 DEP917524:DER917525 DOL917524:DON917525 DYH917524:DYJ917525 EID917524:EIF917525 ERZ917524:ESB917525 FBV917524:FBX917525 FLR917524:FLT917525 FVN917524:FVP917525 GFJ917524:GFL917525 GPF917524:GPH917525 GZB917524:GZD917525 HIX917524:HIZ917525 HST917524:HSV917525 ICP917524:ICR917525 IML917524:IMN917525 IWH917524:IWJ917525 JGD917524:JGF917525 JPZ917524:JQB917525 JZV917524:JZX917525 KJR917524:KJT917525 KTN917524:KTP917525 LDJ917524:LDL917525 LNF917524:LNH917525 LXB917524:LXD917525 MGX917524:MGZ917525 MQT917524:MQV917525 NAP917524:NAR917525 NKL917524:NKN917525 NUH917524:NUJ917525 OED917524:OEF917525 ONZ917524:OOB917525 OXV917524:OXX917525 PHR917524:PHT917525 PRN917524:PRP917525 QBJ917524:QBL917525 QLF917524:QLH917525 QVB917524:QVD917525 REX917524:REZ917525 ROT917524:ROV917525 RYP917524:RYR917525 SIL917524:SIN917525 SSH917524:SSJ917525 TCD917524:TCF917525 TLZ917524:TMB917525 TVV917524:TVX917525 UFR917524:UFT917525 UPN917524:UPP917525 UZJ917524:UZL917525 VJF917524:VJH917525 VTB917524:VTD917525 WCX917524:WCZ917525 WMT917524:WMV917525 WWP917524:WWR917525 AH983061:AJ983062 KD983060:KF983061 TZ983060:UB983061 ADV983060:ADX983061 ANR983060:ANT983061 AXN983060:AXP983061 BHJ983060:BHL983061 BRF983060:BRH983061 CBB983060:CBD983061 CKX983060:CKZ983061 CUT983060:CUV983061 DEP983060:DER983061 DOL983060:DON983061 DYH983060:DYJ983061 EID983060:EIF983061 ERZ983060:ESB983061 FBV983060:FBX983061 FLR983060:FLT983061 FVN983060:FVP983061 GFJ983060:GFL983061 GPF983060:GPH983061 GZB983060:GZD983061 HIX983060:HIZ983061 HST983060:HSV983061 ICP983060:ICR983061 IML983060:IMN983061 IWH983060:IWJ983061 JGD983060:JGF983061 JPZ983060:JQB983061 JZV983060:JZX983061 KJR983060:KJT983061 KTN983060:KTP983061 LDJ983060:LDL983061 LNF983060:LNH983061 LXB983060:LXD983061 MGX983060:MGZ983061 MQT983060:MQV983061 NAP983060:NAR983061 NKL983060:NKN983061 NUH983060:NUJ983061 OED983060:OEF983061 ONZ983060:OOB983061 OXV983060:OXX983061 PHR983060:PHT983061 PRN983060:PRP983061 QBJ983060:QBL983061 QLF983060:QLH983061 QVB983060:QVD983061 REX983060:REZ983061 ROT983060:ROV983061 RYP983060:RYR983061 SIL983060:SIN983061 SSH983060:SSJ983061 TCD983060:TCF983061 TLZ983060:TMB983061 TVV983060:TVX983061 UFR983060:UFT983061 UPN983060:UPP983061 UZJ983060:UZL983061 VJF983060:VJH983061 VTB983060:VTD983061 WCX983060:WCZ983061 WMT983060:WMV983061" xr:uid="{00000000-0002-0000-0600-000000000000}">
      <formula1>#REF!</formula1>
    </dataValidation>
  </dataValidations>
  <printOptions horizontalCentered="1"/>
  <pageMargins left="0.25" right="0.25" top="0.75" bottom="0.75" header="0.3" footer="0.3"/>
  <pageSetup paperSize="9" scale="55" orientation="portrait" verticalDpi="96" r:id="rId1"/>
  <headerFooter alignWithMargins="0"/>
  <ignoredErrors>
    <ignoredError sqref="C41:C42 C38:C39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F0"/>
    <pageSetUpPr fitToPage="1"/>
  </sheetPr>
  <dimension ref="A1:AJ43"/>
  <sheetViews>
    <sheetView showGridLines="0" view="pageBreakPreview" topLeftCell="A8" zoomScale="80" zoomScaleNormal="90" zoomScaleSheetLayoutView="80" workbookViewId="0">
      <selection activeCell="C17" sqref="C17"/>
    </sheetView>
  </sheetViews>
  <sheetFormatPr defaultColWidth="9" defaultRowHeight="15.75"/>
  <cols>
    <col min="1" max="3" width="4.875" style="1" customWidth="1"/>
    <col min="4" max="4" width="10.625" style="1" customWidth="1"/>
    <col min="5" max="13" width="4.875" style="1" customWidth="1"/>
    <col min="14" max="14" width="3.625" style="1" customWidth="1"/>
    <col min="15" max="16" width="4.875" style="1" customWidth="1"/>
    <col min="17" max="17" width="12.125" style="1" customWidth="1"/>
    <col min="18" max="18" width="4.875" style="1" customWidth="1"/>
    <col min="19" max="19" width="7.625" style="1" customWidth="1"/>
    <col min="20" max="20" width="6.875" style="1" customWidth="1"/>
    <col min="21" max="22" width="4.875" style="1" customWidth="1"/>
    <col min="23" max="28" width="5.375" style="1" customWidth="1"/>
    <col min="29" max="30" width="7.875" style="1" customWidth="1"/>
    <col min="31" max="35" width="4.125" style="1" customWidth="1"/>
    <col min="36" max="16384" width="9" style="1"/>
  </cols>
  <sheetData>
    <row r="1" spans="1:36" ht="30" customHeight="1">
      <c r="Y1" s="264" t="s">
        <v>100</v>
      </c>
      <c r="Z1" s="264"/>
      <c r="AA1" s="264"/>
      <c r="AB1" s="240" t="str">
        <f>IF(集計用!U2="","",集計用!U2)</f>
        <v>DEJ2411010</v>
      </c>
      <c r="AC1" s="240"/>
      <c r="AD1" s="240"/>
    </row>
    <row r="2" spans="1:36" ht="30" customHeight="1">
      <c r="Y2" s="264" t="s">
        <v>344</v>
      </c>
      <c r="Z2" s="264"/>
      <c r="AA2" s="264"/>
      <c r="AB2" s="269">
        <f>IF(集計用!W2="","",集計用!W2)</f>
        <v>45649</v>
      </c>
      <c r="AC2" s="269"/>
      <c r="AD2" s="269"/>
    </row>
    <row r="3" spans="1:36" ht="30" customHeight="1">
      <c r="A3" s="237" t="s">
        <v>177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</row>
    <row r="4" spans="1:36" ht="30" customHeight="1"/>
    <row r="5" spans="1:36" ht="30" customHeight="1">
      <c r="A5" s="12" t="str">
        <f>IF('基本情報＆留意事項'!$D$3="","",'基本情報＆留意事項'!$D$3)</f>
        <v>東武建設株式会社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2" t="s">
        <v>103</v>
      </c>
      <c r="M5" s="13"/>
    </row>
    <row r="6" spans="1:36" ht="30" customHeight="1">
      <c r="A6" s="140" t="str">
        <f>IF('基本情報＆留意事項'!$F$3="","","〒"&amp;'基本情報＆留意事項'!$E$3&amp;" "&amp;'基本情報＆留意事項'!$F$3)</f>
        <v>〒321-2492 栃木県日光市大桑町138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  <c r="W6" s="142" t="s">
        <v>102</v>
      </c>
    </row>
    <row r="7" spans="1:36" ht="30" customHeight="1">
      <c r="A7" s="140" t="str">
        <f>IF('基本情報＆留意事項'!$G$3="","",'基本情報＆留意事項'!$G$3)</f>
        <v>土木本部 通信環境工事事務所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W7" s="142" t="str">
        <f>見積書!Z7</f>
        <v>TEL：(03) 5733-1287</v>
      </c>
    </row>
    <row r="8" spans="1:36" ht="30" customHeight="1">
      <c r="A8" s="140" t="str">
        <f>IF('基本情報＆留意事項'!$H$3="","",'基本情報＆留意事項'!$H$3&amp;" "&amp;"様")</f>
        <v>齋藤　隆二 様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W8" s="142" t="str">
        <f>見積書!Z8</f>
        <v>FAX：047-432-0031</v>
      </c>
    </row>
    <row r="9" spans="1:36" ht="20.25" customHeight="1">
      <c r="A9" s="142"/>
      <c r="Z9" s="15"/>
      <c r="AA9" s="15"/>
      <c r="AJ9" s="16"/>
    </row>
    <row r="10" spans="1:36" ht="20.25" customHeight="1">
      <c r="W10" s="260" t="s">
        <v>104</v>
      </c>
      <c r="X10" s="260"/>
      <c r="Y10" s="260" t="s">
        <v>425</v>
      </c>
      <c r="Z10" s="260"/>
      <c r="AA10" s="270" t="s">
        <v>416</v>
      </c>
      <c r="AB10" s="260"/>
    </row>
    <row r="11" spans="1:36" ht="20.25" customHeight="1">
      <c r="A11" s="142" t="s">
        <v>105</v>
      </c>
      <c r="W11" s="260"/>
      <c r="X11" s="260"/>
      <c r="Y11" s="260"/>
      <c r="Z11" s="260"/>
      <c r="AA11" s="260"/>
      <c r="AB11" s="260"/>
    </row>
    <row r="12" spans="1:36" ht="20.25" customHeight="1">
      <c r="A12" s="142" t="s">
        <v>197</v>
      </c>
      <c r="W12" s="271" t="s">
        <v>106</v>
      </c>
      <c r="X12" s="271"/>
      <c r="Y12" s="271" t="s">
        <v>107</v>
      </c>
      <c r="Z12" s="271"/>
      <c r="AA12" s="271" t="s">
        <v>108</v>
      </c>
      <c r="AB12" s="271"/>
    </row>
    <row r="13" spans="1:36" ht="20.25" customHeight="1"/>
    <row r="14" spans="1:36" ht="20.25" customHeight="1">
      <c r="C14" s="12" t="s">
        <v>223</v>
      </c>
      <c r="D14" s="13"/>
    </row>
    <row r="15" spans="1:36" ht="20.25" customHeight="1">
      <c r="C15" s="144" t="str">
        <f>IF(見積依頼!O7="","",見積依頼!O7)</f>
        <v>東武建設株式会社</v>
      </c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</row>
    <row r="16" spans="1:36" ht="20.25" customHeight="1">
      <c r="C16" s="141" t="str">
        <f>IF(見積依頼!P7="","","〒"&amp;見積依頼!P7)</f>
        <v>〒321-2492</v>
      </c>
      <c r="D16" s="141"/>
      <c r="E16" s="141" t="str">
        <f>IF(見積依頼!Q7="","",見積依頼!Q7)</f>
        <v>栃木県日光市大桑町138</v>
      </c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</row>
    <row r="17" spans="1:30" s="25" customFormat="1" ht="20.25" customHeight="1">
      <c r="C17" s="140" t="str">
        <f>IF(見積依頼!R7="","",見積依頼!R7)</f>
        <v>土木本部 通信環境工事事務所</v>
      </c>
      <c r="D17" s="140"/>
      <c r="E17" s="145"/>
      <c r="F17" s="145"/>
      <c r="G17" s="145"/>
      <c r="H17" s="145"/>
      <c r="I17" s="140"/>
      <c r="J17" s="140"/>
      <c r="K17" s="140"/>
      <c r="L17" s="140" t="str">
        <f>IF(見積依頼!S7="","",見積依頼!S7)&amp;"  様"</f>
        <v>山本　良石  様</v>
      </c>
      <c r="M17" s="140"/>
      <c r="N17" s="140"/>
      <c r="O17" s="140" t="str">
        <f>IF(見積依頼!T7="","","電話: "&amp;見積依頼!T7)</f>
        <v>電話: 0288-21-8324</v>
      </c>
      <c r="P17" s="145"/>
      <c r="Q17" s="140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s="25" customFormat="1" ht="20.25" customHeight="1">
      <c r="C18" s="141" t="str">
        <f>IF(見積依頼!V7="","","メールアドレス: "&amp;見積依頼!V7)</f>
        <v xml:space="preserve">メールアドレス: tobu-sb-team@tobukensetsu.co.jp
</v>
      </c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20.25" customHeight="1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ht="25.35" customHeight="1">
      <c r="A20" s="28" t="s">
        <v>112</v>
      </c>
      <c r="B20" s="232" t="s">
        <v>113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 t="s">
        <v>343</v>
      </c>
      <c r="Q20" s="232"/>
      <c r="R20" s="232"/>
      <c r="S20" s="232"/>
      <c r="T20" s="232"/>
      <c r="U20" s="232" t="s">
        <v>98</v>
      </c>
      <c r="V20" s="232"/>
      <c r="W20" s="232" t="s">
        <v>269</v>
      </c>
      <c r="X20" s="232"/>
      <c r="Y20" s="232"/>
      <c r="Z20" s="232"/>
      <c r="AA20" s="232" t="s">
        <v>116</v>
      </c>
      <c r="AB20" s="232"/>
      <c r="AC20" s="232"/>
      <c r="AD20" s="232"/>
    </row>
    <row r="21" spans="1:30" ht="25.35" customHeight="1">
      <c r="A21" s="28">
        <v>1</v>
      </c>
      <c r="B21" s="268" t="str">
        <f>IF(見積書明細!D2="","",見積書明細!D2)</f>
        <v>屋外単相整流器SGREC-100(27-1)/200(37-1)-DLT-G_19</v>
      </c>
      <c r="C21" s="268"/>
      <c r="D21" s="268"/>
      <c r="E21" s="268"/>
      <c r="F21" s="268"/>
      <c r="G21" s="268"/>
      <c r="H21" s="268"/>
      <c r="I21" s="268"/>
      <c r="J21" s="268"/>
      <c r="K21" s="268"/>
      <c r="L21" s="268"/>
      <c r="M21" s="268"/>
      <c r="N21" s="268"/>
      <c r="O21" s="268"/>
      <c r="P21" s="219" t="str">
        <f>IFERROR(VLOOKUP(納品書!B21,製品名一覧!$C$2:$E$68,3,FALSE),"")</f>
        <v>（A）ESR-48/40D S-S</v>
      </c>
      <c r="Q21" s="220"/>
      <c r="R21" s="220"/>
      <c r="S21" s="220"/>
      <c r="T21" s="221"/>
      <c r="U21" s="222" t="str">
        <f>IF(見積書明細!E2="","",見積書明細!E2)</f>
        <v>2</v>
      </c>
      <c r="V21" s="223"/>
      <c r="W21" s="232" t="str">
        <f>IF(見積依頼!I7="","",見積依頼!I7)</f>
        <v>無線基地局</v>
      </c>
      <c r="X21" s="232"/>
      <c r="Y21" s="232"/>
      <c r="Z21" s="232"/>
      <c r="AA21" s="265" t="str">
        <f>IF(見積書!AD20="","",見積書!AD20)</f>
        <v>レールマウント*1、アラームケーブル*1、ターミナル端子*1 添付</v>
      </c>
      <c r="AB21" s="266"/>
      <c r="AC21" s="266"/>
      <c r="AD21" s="267"/>
    </row>
    <row r="22" spans="1:30" ht="25.35" customHeight="1">
      <c r="A22" s="28">
        <v>2</v>
      </c>
      <c r="B22" s="268" t="str">
        <f>IF(見積書明細!D3="","",見積書明細!D3)</f>
        <v/>
      </c>
      <c r="C22" s="268"/>
      <c r="D22" s="268"/>
      <c r="E22" s="268"/>
      <c r="F22" s="268"/>
      <c r="G22" s="268"/>
      <c r="H22" s="268"/>
      <c r="I22" s="268"/>
      <c r="J22" s="268"/>
      <c r="K22" s="268"/>
      <c r="L22" s="268"/>
      <c r="M22" s="268"/>
      <c r="N22" s="268"/>
      <c r="O22" s="268"/>
      <c r="P22" s="219" t="str">
        <f>IFERROR(VLOOKUP(納品書!B22,製品名一覧!$C$2:$E$68,3,FALSE),"")</f>
        <v/>
      </c>
      <c r="Q22" s="220"/>
      <c r="R22" s="220"/>
      <c r="S22" s="220"/>
      <c r="T22" s="221"/>
      <c r="U22" s="222" t="str">
        <f>IF(見積書明細!E3="","",見積書明細!E3)</f>
        <v/>
      </c>
      <c r="V22" s="223"/>
      <c r="W22" s="232" t="str">
        <f>IF(見積依頼!I8="","",見積依頼!I8)</f>
        <v/>
      </c>
      <c r="X22" s="232"/>
      <c r="Y22" s="232"/>
      <c r="Z22" s="232"/>
      <c r="AA22" s="265" t="str">
        <f>IF(見積書!AD21="","",見積書!AD21)</f>
        <v/>
      </c>
      <c r="AB22" s="266"/>
      <c r="AC22" s="266"/>
      <c r="AD22" s="267"/>
    </row>
    <row r="23" spans="1:30" ht="25.35" customHeight="1">
      <c r="A23" s="28">
        <v>3</v>
      </c>
      <c r="B23" s="268" t="str">
        <f>IF(見積書明細!D4="","",見積書明細!D4)</f>
        <v/>
      </c>
      <c r="C23" s="268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19" t="str">
        <f>IFERROR(VLOOKUP(納品書!B23,製品名一覧!$C$2:$E$68,3,FALSE),"")</f>
        <v/>
      </c>
      <c r="Q23" s="220"/>
      <c r="R23" s="220"/>
      <c r="S23" s="220"/>
      <c r="T23" s="221"/>
      <c r="U23" s="222" t="str">
        <f>IF(見積書明細!E4="","",見積書明細!E4)</f>
        <v/>
      </c>
      <c r="V23" s="223"/>
      <c r="W23" s="232" t="str">
        <f>IF(見積依頼!I9="","",見積依頼!I9)</f>
        <v/>
      </c>
      <c r="X23" s="232"/>
      <c r="Y23" s="232"/>
      <c r="Z23" s="232"/>
      <c r="AA23" s="265" t="str">
        <f>IF(見積書!AD22="","",見積書!AD22)</f>
        <v/>
      </c>
      <c r="AB23" s="266"/>
      <c r="AC23" s="266"/>
      <c r="AD23" s="267"/>
    </row>
    <row r="24" spans="1:30" ht="25.35" customHeight="1">
      <c r="A24" s="28">
        <v>4</v>
      </c>
      <c r="B24" s="268" t="str">
        <f>IF(見積書明細!D5="","",見積書明細!D5)</f>
        <v/>
      </c>
      <c r="C24" s="268"/>
      <c r="D24" s="268"/>
      <c r="E24" s="268"/>
      <c r="F24" s="268"/>
      <c r="G24" s="268"/>
      <c r="H24" s="268"/>
      <c r="I24" s="268"/>
      <c r="J24" s="268"/>
      <c r="K24" s="268"/>
      <c r="L24" s="268"/>
      <c r="M24" s="268"/>
      <c r="N24" s="268"/>
      <c r="O24" s="268"/>
      <c r="P24" s="219" t="str">
        <f>IFERROR(VLOOKUP(納品書!B24,製品名一覧!$C$2:$E$68,3,FALSE),"")</f>
        <v/>
      </c>
      <c r="Q24" s="220"/>
      <c r="R24" s="220"/>
      <c r="S24" s="220"/>
      <c r="T24" s="221"/>
      <c r="U24" s="222" t="str">
        <f>IF(見積書明細!E5="","",見積書明細!E5)</f>
        <v/>
      </c>
      <c r="V24" s="223"/>
      <c r="W24" s="232" t="str">
        <f>IF(見積依頼!I10="","",見積依頼!I10)</f>
        <v/>
      </c>
      <c r="X24" s="232"/>
      <c r="Y24" s="232"/>
      <c r="Z24" s="232"/>
      <c r="AA24" s="265" t="str">
        <f>IF(見積書!AD23="","",見積書!AD23)</f>
        <v/>
      </c>
      <c r="AB24" s="266"/>
      <c r="AC24" s="266"/>
      <c r="AD24" s="267"/>
    </row>
    <row r="25" spans="1:30" ht="25.35" customHeight="1">
      <c r="A25" s="28">
        <v>5</v>
      </c>
      <c r="B25" s="268" t="str">
        <f>IF(見積書明細!D6="","",見積書明細!D6)</f>
        <v/>
      </c>
      <c r="C25" s="268"/>
      <c r="D25" s="268"/>
      <c r="E25" s="268"/>
      <c r="F25" s="268"/>
      <c r="G25" s="268"/>
      <c r="H25" s="268"/>
      <c r="I25" s="268"/>
      <c r="J25" s="268"/>
      <c r="K25" s="268"/>
      <c r="L25" s="268"/>
      <c r="M25" s="268"/>
      <c r="N25" s="268"/>
      <c r="O25" s="268"/>
      <c r="P25" s="219" t="str">
        <f>IFERROR(VLOOKUP(納品書!B25,製品名一覧!$C$2:$E$68,3,FALSE),"")</f>
        <v/>
      </c>
      <c r="Q25" s="220"/>
      <c r="R25" s="220"/>
      <c r="S25" s="220"/>
      <c r="T25" s="221"/>
      <c r="U25" s="222" t="str">
        <f>IF(見積書明細!E6="","",見積書明細!E6)</f>
        <v/>
      </c>
      <c r="V25" s="223"/>
      <c r="W25" s="232" t="str">
        <f>IF(見積依頼!I11="","",見積依頼!I11)</f>
        <v/>
      </c>
      <c r="X25" s="232"/>
      <c r="Y25" s="232"/>
      <c r="Z25" s="232"/>
      <c r="AA25" s="265" t="str">
        <f>IF(見積書!AD24="","",見積書!AD24)</f>
        <v/>
      </c>
      <c r="AB25" s="266"/>
      <c r="AC25" s="266"/>
      <c r="AD25" s="267"/>
    </row>
    <row r="26" spans="1:30" ht="25.35" customHeight="1">
      <c r="A26" s="28">
        <v>6</v>
      </c>
      <c r="B26" s="268" t="str">
        <f>IF(見積書明細!D7="","",見積書明細!D7)</f>
        <v/>
      </c>
      <c r="C26" s="268"/>
      <c r="D26" s="268"/>
      <c r="E26" s="268"/>
      <c r="F26" s="268"/>
      <c r="G26" s="268"/>
      <c r="H26" s="268"/>
      <c r="I26" s="268"/>
      <c r="J26" s="268"/>
      <c r="K26" s="268"/>
      <c r="L26" s="268"/>
      <c r="M26" s="268"/>
      <c r="N26" s="268"/>
      <c r="O26" s="268"/>
      <c r="P26" s="219" t="str">
        <f>IFERROR(VLOOKUP(納品書!B26,製品名一覧!$C$2:$E$68,3,FALSE),"")</f>
        <v/>
      </c>
      <c r="Q26" s="220"/>
      <c r="R26" s="220"/>
      <c r="S26" s="220"/>
      <c r="T26" s="221"/>
      <c r="U26" s="222" t="str">
        <f>IF(見積書明細!E7="","",見積書明細!E7)</f>
        <v/>
      </c>
      <c r="V26" s="223"/>
      <c r="W26" s="232" t="str">
        <f>IF(見積依頼!I12="","",見積依頼!I12)</f>
        <v/>
      </c>
      <c r="X26" s="232"/>
      <c r="Y26" s="232"/>
      <c r="Z26" s="232"/>
      <c r="AA26" s="265" t="str">
        <f>IF(見積書!AD25="","",見積書!AD25)</f>
        <v/>
      </c>
      <c r="AB26" s="266"/>
      <c r="AC26" s="266"/>
      <c r="AD26" s="267"/>
    </row>
    <row r="27" spans="1:30" ht="25.35" customHeight="1">
      <c r="A27" s="28">
        <v>7</v>
      </c>
      <c r="B27" s="268" t="str">
        <f>IF(見積書明細!D8="","",見積書明細!D8)</f>
        <v/>
      </c>
      <c r="C27" s="268"/>
      <c r="D27" s="268"/>
      <c r="E27" s="268"/>
      <c r="F27" s="268"/>
      <c r="G27" s="268"/>
      <c r="H27" s="268"/>
      <c r="I27" s="268"/>
      <c r="J27" s="268"/>
      <c r="K27" s="268"/>
      <c r="L27" s="268"/>
      <c r="M27" s="268"/>
      <c r="N27" s="268"/>
      <c r="O27" s="268"/>
      <c r="P27" s="219" t="str">
        <f>IFERROR(VLOOKUP(納品書!B27,製品名一覧!$C$2:$E$68,3,FALSE),"")</f>
        <v/>
      </c>
      <c r="Q27" s="220"/>
      <c r="R27" s="220"/>
      <c r="S27" s="220"/>
      <c r="T27" s="221"/>
      <c r="U27" s="222" t="str">
        <f>IF(見積書明細!E8="","",見積書明細!E8)</f>
        <v/>
      </c>
      <c r="V27" s="223"/>
      <c r="W27" s="232" t="str">
        <f>IF(見積依頼!I13="","",見積依頼!I13)</f>
        <v/>
      </c>
      <c r="X27" s="232"/>
      <c r="Y27" s="232"/>
      <c r="Z27" s="232"/>
      <c r="AA27" s="265" t="str">
        <f>IF(見積書!AD26="","",見積書!AD26)</f>
        <v/>
      </c>
      <c r="AB27" s="266"/>
      <c r="AC27" s="266"/>
      <c r="AD27" s="267"/>
    </row>
    <row r="28" spans="1:30" ht="25.35" customHeight="1">
      <c r="A28" s="28">
        <v>8</v>
      </c>
      <c r="B28" s="268" t="str">
        <f>IF(見積書明細!D9="","",見積書明細!D9)</f>
        <v/>
      </c>
      <c r="C28" s="268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19" t="str">
        <f>IFERROR(VLOOKUP(納品書!B28,製品名一覧!$C$2:$E$68,3,FALSE),"")</f>
        <v/>
      </c>
      <c r="Q28" s="220"/>
      <c r="R28" s="220"/>
      <c r="S28" s="220"/>
      <c r="T28" s="221"/>
      <c r="U28" s="222" t="str">
        <f>IF(見積書明細!E9="","",見積書明細!E9)</f>
        <v/>
      </c>
      <c r="V28" s="223"/>
      <c r="W28" s="232" t="str">
        <f>IF(見積依頼!I14="","",見積依頼!I14)</f>
        <v/>
      </c>
      <c r="X28" s="232"/>
      <c r="Y28" s="232"/>
      <c r="Z28" s="232"/>
      <c r="AA28" s="265" t="str">
        <f>IF(見積書!AD27="","",見積書!AD27)</f>
        <v/>
      </c>
      <c r="AB28" s="266"/>
      <c r="AC28" s="266"/>
      <c r="AD28" s="267"/>
    </row>
    <row r="29" spans="1:30" ht="25.35" customHeight="1">
      <c r="A29" s="28">
        <v>9</v>
      </c>
      <c r="B29" s="268" t="str">
        <f>IF(見積書明細!D10="","",見積書明細!D10)</f>
        <v/>
      </c>
      <c r="C29" s="268"/>
      <c r="D29" s="268"/>
      <c r="E29" s="268"/>
      <c r="F29" s="268"/>
      <c r="G29" s="268"/>
      <c r="H29" s="268"/>
      <c r="I29" s="268"/>
      <c r="J29" s="268"/>
      <c r="K29" s="268"/>
      <c r="L29" s="268"/>
      <c r="M29" s="268"/>
      <c r="N29" s="268"/>
      <c r="O29" s="268"/>
      <c r="P29" s="219" t="str">
        <f>IFERROR(VLOOKUP(納品書!B29,製品名一覧!$C$2:$E$68,3,FALSE),"")</f>
        <v/>
      </c>
      <c r="Q29" s="220"/>
      <c r="R29" s="220"/>
      <c r="S29" s="220"/>
      <c r="T29" s="221"/>
      <c r="U29" s="222" t="str">
        <f>IF(見積書明細!E10="","",見積書明細!E10)</f>
        <v/>
      </c>
      <c r="V29" s="223"/>
      <c r="W29" s="232" t="str">
        <f>IF(見積依頼!I15="","",見積依頼!I15)</f>
        <v/>
      </c>
      <c r="X29" s="232"/>
      <c r="Y29" s="232"/>
      <c r="Z29" s="232"/>
      <c r="AA29" s="265" t="str">
        <f>IF(見積書!AD28="","",見積書!AD28)</f>
        <v/>
      </c>
      <c r="AB29" s="266"/>
      <c r="AC29" s="266"/>
      <c r="AD29" s="267"/>
    </row>
    <row r="30" spans="1:30" ht="25.35" customHeight="1">
      <c r="A30" s="28">
        <v>10</v>
      </c>
      <c r="B30" s="268" t="str">
        <f>IF(見積書明細!D11="","",見積書明細!D11)</f>
        <v/>
      </c>
      <c r="C30" s="268"/>
      <c r="D30" s="268"/>
      <c r="E30" s="268"/>
      <c r="F30" s="268"/>
      <c r="G30" s="268"/>
      <c r="H30" s="268"/>
      <c r="I30" s="268"/>
      <c r="J30" s="268"/>
      <c r="K30" s="268"/>
      <c r="L30" s="268"/>
      <c r="M30" s="268"/>
      <c r="N30" s="268"/>
      <c r="O30" s="268"/>
      <c r="P30" s="219" t="str">
        <f>IFERROR(VLOOKUP(納品書!B30,製品名一覧!$C$2:$E$68,3,FALSE),"")</f>
        <v/>
      </c>
      <c r="Q30" s="220"/>
      <c r="R30" s="220"/>
      <c r="S30" s="220"/>
      <c r="T30" s="221"/>
      <c r="U30" s="222" t="str">
        <f>IF(見積書明細!E11="","",見積書明細!E11)</f>
        <v/>
      </c>
      <c r="V30" s="223"/>
      <c r="W30" s="232" t="str">
        <f>IF(見積依頼!I16="","",見積依頼!I16)</f>
        <v/>
      </c>
      <c r="X30" s="232"/>
      <c r="Y30" s="232"/>
      <c r="Z30" s="232"/>
      <c r="AA30" s="265" t="str">
        <f>IF(見積書!AD29="","",見積書!AD29)</f>
        <v/>
      </c>
      <c r="AB30" s="266"/>
      <c r="AC30" s="266"/>
      <c r="AD30" s="267"/>
    </row>
    <row r="31" spans="1:30" ht="25.35" customHeight="1">
      <c r="A31" s="28">
        <v>11</v>
      </c>
      <c r="B31" s="268" t="str">
        <f>IF(見積書明細!D12="","",見積書明細!D12)</f>
        <v/>
      </c>
      <c r="C31" s="268"/>
      <c r="D31" s="268"/>
      <c r="E31" s="268"/>
      <c r="F31" s="268"/>
      <c r="G31" s="268"/>
      <c r="H31" s="268"/>
      <c r="I31" s="268"/>
      <c r="J31" s="268"/>
      <c r="K31" s="268"/>
      <c r="L31" s="268"/>
      <c r="M31" s="268"/>
      <c r="N31" s="268"/>
      <c r="O31" s="268"/>
      <c r="P31" s="219" t="str">
        <f>IFERROR(VLOOKUP(納品書!B31,製品名一覧!$C$2:$E$68,3,FALSE),"")</f>
        <v/>
      </c>
      <c r="Q31" s="220"/>
      <c r="R31" s="220"/>
      <c r="S31" s="220"/>
      <c r="T31" s="221"/>
      <c r="U31" s="222" t="str">
        <f>IF(見積書明細!E12="","",見積書明細!E12)</f>
        <v/>
      </c>
      <c r="V31" s="223"/>
      <c r="W31" s="232" t="str">
        <f>IF(見積依頼!I17="","",見積依頼!I17)</f>
        <v/>
      </c>
      <c r="X31" s="232"/>
      <c r="Y31" s="232"/>
      <c r="Z31" s="232"/>
      <c r="AA31" s="265" t="str">
        <f>IF(見積書!AD30="","",見積書!AD30)</f>
        <v/>
      </c>
      <c r="AB31" s="266"/>
      <c r="AC31" s="266"/>
      <c r="AD31" s="267"/>
    </row>
    <row r="32" spans="1:30" ht="25.35" customHeight="1">
      <c r="A32" s="28">
        <v>12</v>
      </c>
      <c r="B32" s="268" t="str">
        <f>IF(見積書明細!D13="","",見積書明細!D13)</f>
        <v/>
      </c>
      <c r="C32" s="268"/>
      <c r="D32" s="268"/>
      <c r="E32" s="268"/>
      <c r="F32" s="268"/>
      <c r="G32" s="268"/>
      <c r="H32" s="268"/>
      <c r="I32" s="268"/>
      <c r="J32" s="268"/>
      <c r="K32" s="268"/>
      <c r="L32" s="268"/>
      <c r="M32" s="268"/>
      <c r="N32" s="268"/>
      <c r="O32" s="268"/>
      <c r="P32" s="219" t="str">
        <f>IFERROR(VLOOKUP(納品書!B32,製品名一覧!$C$2:$E$68,3,FALSE),"")</f>
        <v/>
      </c>
      <c r="Q32" s="220"/>
      <c r="R32" s="220"/>
      <c r="S32" s="220"/>
      <c r="T32" s="221"/>
      <c r="U32" s="222" t="str">
        <f>IF(見積書明細!E13="","",見積書明細!E13)</f>
        <v/>
      </c>
      <c r="V32" s="223"/>
      <c r="W32" s="232" t="str">
        <f>IF(見積依頼!I18="","",見積依頼!I18)</f>
        <v/>
      </c>
      <c r="X32" s="232"/>
      <c r="Y32" s="232"/>
      <c r="Z32" s="232"/>
      <c r="AA32" s="265" t="str">
        <f>IF(見積書!AD31="","",見積書!AD31)</f>
        <v/>
      </c>
      <c r="AB32" s="266"/>
      <c r="AC32" s="266"/>
      <c r="AD32" s="267"/>
    </row>
    <row r="33" spans="1:30" ht="25.35" customHeight="1">
      <c r="A33" s="28">
        <v>13</v>
      </c>
      <c r="B33" s="268" t="str">
        <f>IF(見積書明細!D14="","",見積書明細!D14)</f>
        <v/>
      </c>
      <c r="C33" s="268"/>
      <c r="D33" s="268"/>
      <c r="E33" s="268"/>
      <c r="F33" s="268"/>
      <c r="G33" s="268"/>
      <c r="H33" s="268"/>
      <c r="I33" s="268"/>
      <c r="J33" s="268"/>
      <c r="K33" s="268"/>
      <c r="L33" s="268"/>
      <c r="M33" s="268"/>
      <c r="N33" s="268"/>
      <c r="O33" s="268"/>
      <c r="P33" s="219" t="str">
        <f>IFERROR(VLOOKUP(納品書!B33,製品名一覧!$C$2:$E$68,3,FALSE),"")</f>
        <v/>
      </c>
      <c r="Q33" s="220"/>
      <c r="R33" s="220"/>
      <c r="S33" s="220"/>
      <c r="T33" s="221"/>
      <c r="U33" s="222" t="str">
        <f>IF(見積書明細!E14="","",見積書明細!E14)</f>
        <v/>
      </c>
      <c r="V33" s="223"/>
      <c r="W33" s="232" t="str">
        <f>IF(見積依頼!I19="","",見積依頼!I19)</f>
        <v/>
      </c>
      <c r="X33" s="232"/>
      <c r="Y33" s="232"/>
      <c r="Z33" s="232"/>
      <c r="AA33" s="265" t="str">
        <f>IF(見積書!AD32="","",見積書!AD32)</f>
        <v/>
      </c>
      <c r="AB33" s="266"/>
      <c r="AC33" s="266"/>
      <c r="AD33" s="267"/>
    </row>
    <row r="34" spans="1:30" ht="25.35" customHeight="1">
      <c r="A34" s="28">
        <v>14</v>
      </c>
      <c r="B34" s="268" t="str">
        <f>IF(見積書明細!D15="","",見積書明細!D15)</f>
        <v/>
      </c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19" t="str">
        <f>IFERROR(VLOOKUP(納品書!B34,製品名一覧!$C$2:$E$68,3,FALSE),"")</f>
        <v/>
      </c>
      <c r="Q34" s="220"/>
      <c r="R34" s="220"/>
      <c r="S34" s="220"/>
      <c r="T34" s="221"/>
      <c r="U34" s="222" t="str">
        <f>IF(見積書明細!E15="","",見積書明細!E15)</f>
        <v/>
      </c>
      <c r="V34" s="223"/>
      <c r="W34" s="232" t="str">
        <f>IF(見積依頼!I20="","",見積依頼!I20)</f>
        <v/>
      </c>
      <c r="X34" s="232"/>
      <c r="Y34" s="232"/>
      <c r="Z34" s="232"/>
      <c r="AA34" s="265" t="str">
        <f>IF(見積書!AD33="","",見積書!AD33)</f>
        <v/>
      </c>
      <c r="AB34" s="266"/>
      <c r="AC34" s="266"/>
      <c r="AD34" s="267"/>
    </row>
    <row r="35" spans="1:30" ht="25.35" customHeight="1">
      <c r="A35" s="28">
        <v>15</v>
      </c>
      <c r="B35" s="268" t="str">
        <f>IF(見積書明細!D16="","",見積書明細!D16)</f>
        <v/>
      </c>
      <c r="C35" s="268"/>
      <c r="D35" s="268"/>
      <c r="E35" s="268"/>
      <c r="F35" s="268"/>
      <c r="G35" s="268"/>
      <c r="H35" s="268"/>
      <c r="I35" s="268"/>
      <c r="J35" s="268"/>
      <c r="K35" s="268"/>
      <c r="L35" s="268"/>
      <c r="M35" s="268"/>
      <c r="N35" s="268"/>
      <c r="O35" s="268"/>
      <c r="P35" s="219" t="str">
        <f>IFERROR(VLOOKUP(納品書!B35,製品名一覧!$C$2:$E$68,3,FALSE),"")</f>
        <v/>
      </c>
      <c r="Q35" s="220"/>
      <c r="R35" s="220"/>
      <c r="S35" s="220"/>
      <c r="T35" s="221"/>
      <c r="U35" s="222" t="str">
        <f>IF(見積書明細!E16="","",見積書明細!E16)</f>
        <v/>
      </c>
      <c r="V35" s="223"/>
      <c r="W35" s="232" t="str">
        <f>IF(見積依頼!I21="","",見積依頼!I21)</f>
        <v/>
      </c>
      <c r="X35" s="232"/>
      <c r="Y35" s="232"/>
      <c r="Z35" s="232"/>
      <c r="AA35" s="265" t="str">
        <f>IF(見積書!AD34="","",見積書!AD34)</f>
        <v/>
      </c>
      <c r="AB35" s="266"/>
      <c r="AC35" s="266"/>
      <c r="AD35" s="267"/>
    </row>
    <row r="36" spans="1:30" ht="30" customHeight="1"/>
    <row r="37" spans="1:30" ht="30" customHeight="1"/>
    <row r="39" spans="1:30" ht="17.100000000000001" customHeight="1"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AA39" s="67"/>
      <c r="AB39" s="67"/>
      <c r="AC39" s="67"/>
    </row>
    <row r="40" spans="1:30" ht="17.100000000000001" customHeight="1"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AA40" s="67"/>
      <c r="AB40" s="67"/>
      <c r="AC40" s="67"/>
    </row>
    <row r="41" spans="1:30" ht="17.100000000000001" customHeight="1"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AA41" s="67"/>
      <c r="AB41" s="67"/>
      <c r="AC41" s="67"/>
    </row>
    <row r="42" spans="1:30" ht="17.100000000000001" customHeight="1"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AA42" s="67"/>
      <c r="AB42" s="67"/>
      <c r="AC42" s="67"/>
    </row>
    <row r="43" spans="1:30" ht="17.100000000000001" customHeight="1"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AA43" s="67"/>
      <c r="AB43" s="67"/>
      <c r="AC43" s="67"/>
    </row>
  </sheetData>
  <mergeCells count="91">
    <mergeCell ref="P34:T34"/>
    <mergeCell ref="P35:T35"/>
    <mergeCell ref="AB2:AD2"/>
    <mergeCell ref="A3:AD3"/>
    <mergeCell ref="W10:X11"/>
    <mergeCell ref="Y10:Z11"/>
    <mergeCell ref="AA10:AB11"/>
    <mergeCell ref="W12:X12"/>
    <mergeCell ref="Y12:Z12"/>
    <mergeCell ref="AA12:AB12"/>
    <mergeCell ref="U20:V20"/>
    <mergeCell ref="AA20:AD20"/>
    <mergeCell ref="U22:V22"/>
    <mergeCell ref="AA22:AD22"/>
    <mergeCell ref="U21:V21"/>
    <mergeCell ref="B20:O20"/>
    <mergeCell ref="B21:O21"/>
    <mergeCell ref="B22:O22"/>
    <mergeCell ref="P20:T20"/>
    <mergeCell ref="P21:T21"/>
    <mergeCell ref="P22:T22"/>
    <mergeCell ref="U24:V24"/>
    <mergeCell ref="AA24:AD24"/>
    <mergeCell ref="U23:V23"/>
    <mergeCell ref="AA23:AD23"/>
    <mergeCell ref="B23:O23"/>
    <mergeCell ref="B24:O24"/>
    <mergeCell ref="P23:T23"/>
    <mergeCell ref="P24:T24"/>
    <mergeCell ref="U25:V25"/>
    <mergeCell ref="AA25:AD25"/>
    <mergeCell ref="W26:Z26"/>
    <mergeCell ref="W25:Z25"/>
    <mergeCell ref="U26:V26"/>
    <mergeCell ref="B25:O25"/>
    <mergeCell ref="B26:O26"/>
    <mergeCell ref="P25:T25"/>
    <mergeCell ref="P26:T26"/>
    <mergeCell ref="AA34:AD34"/>
    <mergeCell ref="B34:O34"/>
    <mergeCell ref="U29:V29"/>
    <mergeCell ref="B29:O29"/>
    <mergeCell ref="B30:O30"/>
    <mergeCell ref="P29:T29"/>
    <mergeCell ref="P30:T30"/>
    <mergeCell ref="W33:Z33"/>
    <mergeCell ref="U31:V31"/>
    <mergeCell ref="AA31:AD31"/>
    <mergeCell ref="U33:V33"/>
    <mergeCell ref="AA33:AD33"/>
    <mergeCell ref="AA35:AD35"/>
    <mergeCell ref="U35:V35"/>
    <mergeCell ref="U34:V34"/>
    <mergeCell ref="W34:Z34"/>
    <mergeCell ref="W35:Z35"/>
    <mergeCell ref="B35:O35"/>
    <mergeCell ref="AA27:AD27"/>
    <mergeCell ref="U28:V28"/>
    <mergeCell ref="AA28:AD28"/>
    <mergeCell ref="W27:Z27"/>
    <mergeCell ref="W28:Z28"/>
    <mergeCell ref="U27:V27"/>
    <mergeCell ref="B27:O27"/>
    <mergeCell ref="B28:O28"/>
    <mergeCell ref="P27:T27"/>
    <mergeCell ref="P28:T28"/>
    <mergeCell ref="AA29:AD29"/>
    <mergeCell ref="U30:V30"/>
    <mergeCell ref="AA30:AD30"/>
    <mergeCell ref="W29:Z29"/>
    <mergeCell ref="W30:Z30"/>
    <mergeCell ref="U32:V32"/>
    <mergeCell ref="AA32:AD32"/>
    <mergeCell ref="B31:O31"/>
    <mergeCell ref="B32:O32"/>
    <mergeCell ref="B33:O33"/>
    <mergeCell ref="P31:T31"/>
    <mergeCell ref="P32:T32"/>
    <mergeCell ref="P33:T33"/>
    <mergeCell ref="Y1:AA1"/>
    <mergeCell ref="AB1:AD1"/>
    <mergeCell ref="W31:Z31"/>
    <mergeCell ref="W32:Z32"/>
    <mergeCell ref="W20:Z20"/>
    <mergeCell ref="W21:Z21"/>
    <mergeCell ref="W22:Z22"/>
    <mergeCell ref="W23:Z23"/>
    <mergeCell ref="W24:Z24"/>
    <mergeCell ref="Y2:AA2"/>
    <mergeCell ref="AA26:AD26"/>
    <mergeCell ref="AA21:AD21"/>
  </mergeCells>
  <phoneticPr fontId="2"/>
  <dataValidations count="1">
    <dataValidation type="list" allowBlank="1" showInputMessage="1" showErrorMessage="1" sqref="WWJ983051:WWL983052 JX8:JZ9 TT8:TV9 ADP8:ADR9 ANL8:ANN9 AXH8:AXJ9 BHD8:BHF9 BQZ8:BRB9 CAV8:CAX9 CKR8:CKT9 CUN8:CUP9 DEJ8:DEL9 DOF8:DOH9 DYB8:DYD9 EHX8:EHZ9 ERT8:ERV9 FBP8:FBR9 FLL8:FLN9 FVH8:FVJ9 GFD8:GFF9 GOZ8:GPB9 GYV8:GYX9 HIR8:HIT9 HSN8:HSP9 ICJ8:ICL9 IMF8:IMH9 IWB8:IWD9 JFX8:JFZ9 JPT8:JPV9 JZP8:JZR9 KJL8:KJN9 KTH8:KTJ9 LDD8:LDF9 LMZ8:LNB9 LWV8:LWX9 MGR8:MGT9 MQN8:MQP9 NAJ8:NAL9 NKF8:NKH9 NUB8:NUD9 ODX8:ODZ9 ONT8:ONV9 OXP8:OXR9 PHL8:PHN9 PRH8:PRJ9 QBD8:QBF9 QKZ8:QLB9 QUV8:QUX9 RER8:RET9 RON8:ROP9 RYJ8:RYL9 SIF8:SIH9 SSB8:SSD9 TBX8:TBZ9 TLT8:TLV9 TVP8:TVR9 UFL8:UFN9 UPH8:UPJ9 UZD8:UZF9 VIZ8:VJB9 VSV8:VSX9 WCR8:WCT9 WMN8:WMP9 WWJ8:WWL9 AB65547:AD65548 JX65547:JZ65548 TT65547:TV65548 ADP65547:ADR65548 ANL65547:ANN65548 AXH65547:AXJ65548 BHD65547:BHF65548 BQZ65547:BRB65548 CAV65547:CAX65548 CKR65547:CKT65548 CUN65547:CUP65548 DEJ65547:DEL65548 DOF65547:DOH65548 DYB65547:DYD65548 EHX65547:EHZ65548 ERT65547:ERV65548 FBP65547:FBR65548 FLL65547:FLN65548 FVH65547:FVJ65548 GFD65547:GFF65548 GOZ65547:GPB65548 GYV65547:GYX65548 HIR65547:HIT65548 HSN65547:HSP65548 ICJ65547:ICL65548 IMF65547:IMH65548 IWB65547:IWD65548 JFX65547:JFZ65548 JPT65547:JPV65548 JZP65547:JZR65548 KJL65547:KJN65548 KTH65547:KTJ65548 LDD65547:LDF65548 LMZ65547:LNB65548 LWV65547:LWX65548 MGR65547:MGT65548 MQN65547:MQP65548 NAJ65547:NAL65548 NKF65547:NKH65548 NUB65547:NUD65548 ODX65547:ODZ65548 ONT65547:ONV65548 OXP65547:OXR65548 PHL65547:PHN65548 PRH65547:PRJ65548 QBD65547:QBF65548 QKZ65547:QLB65548 QUV65547:QUX65548 RER65547:RET65548 RON65547:ROP65548 RYJ65547:RYL65548 SIF65547:SIH65548 SSB65547:SSD65548 TBX65547:TBZ65548 TLT65547:TLV65548 TVP65547:TVR65548 UFL65547:UFN65548 UPH65547:UPJ65548 UZD65547:UZF65548 VIZ65547:VJB65548 VSV65547:VSX65548 WCR65547:WCT65548 WMN65547:WMP65548 WWJ65547:WWL65548 AB131083:AD131084 JX131083:JZ131084 TT131083:TV131084 ADP131083:ADR131084 ANL131083:ANN131084 AXH131083:AXJ131084 BHD131083:BHF131084 BQZ131083:BRB131084 CAV131083:CAX131084 CKR131083:CKT131084 CUN131083:CUP131084 DEJ131083:DEL131084 DOF131083:DOH131084 DYB131083:DYD131084 EHX131083:EHZ131084 ERT131083:ERV131084 FBP131083:FBR131084 FLL131083:FLN131084 FVH131083:FVJ131084 GFD131083:GFF131084 GOZ131083:GPB131084 GYV131083:GYX131084 HIR131083:HIT131084 HSN131083:HSP131084 ICJ131083:ICL131084 IMF131083:IMH131084 IWB131083:IWD131084 JFX131083:JFZ131084 JPT131083:JPV131084 JZP131083:JZR131084 KJL131083:KJN131084 KTH131083:KTJ131084 LDD131083:LDF131084 LMZ131083:LNB131084 LWV131083:LWX131084 MGR131083:MGT131084 MQN131083:MQP131084 NAJ131083:NAL131084 NKF131083:NKH131084 NUB131083:NUD131084 ODX131083:ODZ131084 ONT131083:ONV131084 OXP131083:OXR131084 PHL131083:PHN131084 PRH131083:PRJ131084 QBD131083:QBF131084 QKZ131083:QLB131084 QUV131083:QUX131084 RER131083:RET131084 RON131083:ROP131084 RYJ131083:RYL131084 SIF131083:SIH131084 SSB131083:SSD131084 TBX131083:TBZ131084 TLT131083:TLV131084 TVP131083:TVR131084 UFL131083:UFN131084 UPH131083:UPJ131084 UZD131083:UZF131084 VIZ131083:VJB131084 VSV131083:VSX131084 WCR131083:WCT131084 WMN131083:WMP131084 WWJ131083:WWL131084 AB196619:AD196620 JX196619:JZ196620 TT196619:TV196620 ADP196619:ADR196620 ANL196619:ANN196620 AXH196619:AXJ196620 BHD196619:BHF196620 BQZ196619:BRB196620 CAV196619:CAX196620 CKR196619:CKT196620 CUN196619:CUP196620 DEJ196619:DEL196620 DOF196619:DOH196620 DYB196619:DYD196620 EHX196619:EHZ196620 ERT196619:ERV196620 FBP196619:FBR196620 FLL196619:FLN196620 FVH196619:FVJ196620 GFD196619:GFF196620 GOZ196619:GPB196620 GYV196619:GYX196620 HIR196619:HIT196620 HSN196619:HSP196620 ICJ196619:ICL196620 IMF196619:IMH196620 IWB196619:IWD196620 JFX196619:JFZ196620 JPT196619:JPV196620 JZP196619:JZR196620 KJL196619:KJN196620 KTH196619:KTJ196620 LDD196619:LDF196620 LMZ196619:LNB196620 LWV196619:LWX196620 MGR196619:MGT196620 MQN196619:MQP196620 NAJ196619:NAL196620 NKF196619:NKH196620 NUB196619:NUD196620 ODX196619:ODZ196620 ONT196619:ONV196620 OXP196619:OXR196620 PHL196619:PHN196620 PRH196619:PRJ196620 QBD196619:QBF196620 QKZ196619:QLB196620 QUV196619:QUX196620 RER196619:RET196620 RON196619:ROP196620 RYJ196619:RYL196620 SIF196619:SIH196620 SSB196619:SSD196620 TBX196619:TBZ196620 TLT196619:TLV196620 TVP196619:TVR196620 UFL196619:UFN196620 UPH196619:UPJ196620 UZD196619:UZF196620 VIZ196619:VJB196620 VSV196619:VSX196620 WCR196619:WCT196620 WMN196619:WMP196620 WWJ196619:WWL196620 AB262155:AD262156 JX262155:JZ262156 TT262155:TV262156 ADP262155:ADR262156 ANL262155:ANN262156 AXH262155:AXJ262156 BHD262155:BHF262156 BQZ262155:BRB262156 CAV262155:CAX262156 CKR262155:CKT262156 CUN262155:CUP262156 DEJ262155:DEL262156 DOF262155:DOH262156 DYB262155:DYD262156 EHX262155:EHZ262156 ERT262155:ERV262156 FBP262155:FBR262156 FLL262155:FLN262156 FVH262155:FVJ262156 GFD262155:GFF262156 GOZ262155:GPB262156 GYV262155:GYX262156 HIR262155:HIT262156 HSN262155:HSP262156 ICJ262155:ICL262156 IMF262155:IMH262156 IWB262155:IWD262156 JFX262155:JFZ262156 JPT262155:JPV262156 JZP262155:JZR262156 KJL262155:KJN262156 KTH262155:KTJ262156 LDD262155:LDF262156 LMZ262155:LNB262156 LWV262155:LWX262156 MGR262155:MGT262156 MQN262155:MQP262156 NAJ262155:NAL262156 NKF262155:NKH262156 NUB262155:NUD262156 ODX262155:ODZ262156 ONT262155:ONV262156 OXP262155:OXR262156 PHL262155:PHN262156 PRH262155:PRJ262156 QBD262155:QBF262156 QKZ262155:QLB262156 QUV262155:QUX262156 RER262155:RET262156 RON262155:ROP262156 RYJ262155:RYL262156 SIF262155:SIH262156 SSB262155:SSD262156 TBX262155:TBZ262156 TLT262155:TLV262156 TVP262155:TVR262156 UFL262155:UFN262156 UPH262155:UPJ262156 UZD262155:UZF262156 VIZ262155:VJB262156 VSV262155:VSX262156 WCR262155:WCT262156 WMN262155:WMP262156 WWJ262155:WWL262156 AB327691:AD327692 JX327691:JZ327692 TT327691:TV327692 ADP327691:ADR327692 ANL327691:ANN327692 AXH327691:AXJ327692 BHD327691:BHF327692 BQZ327691:BRB327692 CAV327691:CAX327692 CKR327691:CKT327692 CUN327691:CUP327692 DEJ327691:DEL327692 DOF327691:DOH327692 DYB327691:DYD327692 EHX327691:EHZ327692 ERT327691:ERV327692 FBP327691:FBR327692 FLL327691:FLN327692 FVH327691:FVJ327692 GFD327691:GFF327692 GOZ327691:GPB327692 GYV327691:GYX327692 HIR327691:HIT327692 HSN327691:HSP327692 ICJ327691:ICL327692 IMF327691:IMH327692 IWB327691:IWD327692 JFX327691:JFZ327692 JPT327691:JPV327692 JZP327691:JZR327692 KJL327691:KJN327692 KTH327691:KTJ327692 LDD327691:LDF327692 LMZ327691:LNB327692 LWV327691:LWX327692 MGR327691:MGT327692 MQN327691:MQP327692 NAJ327691:NAL327692 NKF327691:NKH327692 NUB327691:NUD327692 ODX327691:ODZ327692 ONT327691:ONV327692 OXP327691:OXR327692 PHL327691:PHN327692 PRH327691:PRJ327692 QBD327691:QBF327692 QKZ327691:QLB327692 QUV327691:QUX327692 RER327691:RET327692 RON327691:ROP327692 RYJ327691:RYL327692 SIF327691:SIH327692 SSB327691:SSD327692 TBX327691:TBZ327692 TLT327691:TLV327692 TVP327691:TVR327692 UFL327691:UFN327692 UPH327691:UPJ327692 UZD327691:UZF327692 VIZ327691:VJB327692 VSV327691:VSX327692 WCR327691:WCT327692 WMN327691:WMP327692 WWJ327691:WWL327692 AB393227:AD393228 JX393227:JZ393228 TT393227:TV393228 ADP393227:ADR393228 ANL393227:ANN393228 AXH393227:AXJ393228 BHD393227:BHF393228 BQZ393227:BRB393228 CAV393227:CAX393228 CKR393227:CKT393228 CUN393227:CUP393228 DEJ393227:DEL393228 DOF393227:DOH393228 DYB393227:DYD393228 EHX393227:EHZ393228 ERT393227:ERV393228 FBP393227:FBR393228 FLL393227:FLN393228 FVH393227:FVJ393228 GFD393227:GFF393228 GOZ393227:GPB393228 GYV393227:GYX393228 HIR393227:HIT393228 HSN393227:HSP393228 ICJ393227:ICL393228 IMF393227:IMH393228 IWB393227:IWD393228 JFX393227:JFZ393228 JPT393227:JPV393228 JZP393227:JZR393228 KJL393227:KJN393228 KTH393227:KTJ393228 LDD393227:LDF393228 LMZ393227:LNB393228 LWV393227:LWX393228 MGR393227:MGT393228 MQN393227:MQP393228 NAJ393227:NAL393228 NKF393227:NKH393228 NUB393227:NUD393228 ODX393227:ODZ393228 ONT393227:ONV393228 OXP393227:OXR393228 PHL393227:PHN393228 PRH393227:PRJ393228 QBD393227:QBF393228 QKZ393227:QLB393228 QUV393227:QUX393228 RER393227:RET393228 RON393227:ROP393228 RYJ393227:RYL393228 SIF393227:SIH393228 SSB393227:SSD393228 TBX393227:TBZ393228 TLT393227:TLV393228 TVP393227:TVR393228 UFL393227:UFN393228 UPH393227:UPJ393228 UZD393227:UZF393228 VIZ393227:VJB393228 VSV393227:VSX393228 WCR393227:WCT393228 WMN393227:WMP393228 WWJ393227:WWL393228 AB458763:AD458764 JX458763:JZ458764 TT458763:TV458764 ADP458763:ADR458764 ANL458763:ANN458764 AXH458763:AXJ458764 BHD458763:BHF458764 BQZ458763:BRB458764 CAV458763:CAX458764 CKR458763:CKT458764 CUN458763:CUP458764 DEJ458763:DEL458764 DOF458763:DOH458764 DYB458763:DYD458764 EHX458763:EHZ458764 ERT458763:ERV458764 FBP458763:FBR458764 FLL458763:FLN458764 FVH458763:FVJ458764 GFD458763:GFF458764 GOZ458763:GPB458764 GYV458763:GYX458764 HIR458763:HIT458764 HSN458763:HSP458764 ICJ458763:ICL458764 IMF458763:IMH458764 IWB458763:IWD458764 JFX458763:JFZ458764 JPT458763:JPV458764 JZP458763:JZR458764 KJL458763:KJN458764 KTH458763:KTJ458764 LDD458763:LDF458764 LMZ458763:LNB458764 LWV458763:LWX458764 MGR458763:MGT458764 MQN458763:MQP458764 NAJ458763:NAL458764 NKF458763:NKH458764 NUB458763:NUD458764 ODX458763:ODZ458764 ONT458763:ONV458764 OXP458763:OXR458764 PHL458763:PHN458764 PRH458763:PRJ458764 QBD458763:QBF458764 QKZ458763:QLB458764 QUV458763:QUX458764 RER458763:RET458764 RON458763:ROP458764 RYJ458763:RYL458764 SIF458763:SIH458764 SSB458763:SSD458764 TBX458763:TBZ458764 TLT458763:TLV458764 TVP458763:TVR458764 UFL458763:UFN458764 UPH458763:UPJ458764 UZD458763:UZF458764 VIZ458763:VJB458764 VSV458763:VSX458764 WCR458763:WCT458764 WMN458763:WMP458764 WWJ458763:WWL458764 AB524299:AD524300 JX524299:JZ524300 TT524299:TV524300 ADP524299:ADR524300 ANL524299:ANN524300 AXH524299:AXJ524300 BHD524299:BHF524300 BQZ524299:BRB524300 CAV524299:CAX524300 CKR524299:CKT524300 CUN524299:CUP524300 DEJ524299:DEL524300 DOF524299:DOH524300 DYB524299:DYD524300 EHX524299:EHZ524300 ERT524299:ERV524300 FBP524299:FBR524300 FLL524299:FLN524300 FVH524299:FVJ524300 GFD524299:GFF524300 GOZ524299:GPB524300 GYV524299:GYX524300 HIR524299:HIT524300 HSN524299:HSP524300 ICJ524299:ICL524300 IMF524299:IMH524300 IWB524299:IWD524300 JFX524299:JFZ524300 JPT524299:JPV524300 JZP524299:JZR524300 KJL524299:KJN524300 KTH524299:KTJ524300 LDD524299:LDF524300 LMZ524299:LNB524300 LWV524299:LWX524300 MGR524299:MGT524300 MQN524299:MQP524300 NAJ524299:NAL524300 NKF524299:NKH524300 NUB524299:NUD524300 ODX524299:ODZ524300 ONT524299:ONV524300 OXP524299:OXR524300 PHL524299:PHN524300 PRH524299:PRJ524300 QBD524299:QBF524300 QKZ524299:QLB524300 QUV524299:QUX524300 RER524299:RET524300 RON524299:ROP524300 RYJ524299:RYL524300 SIF524299:SIH524300 SSB524299:SSD524300 TBX524299:TBZ524300 TLT524299:TLV524300 TVP524299:TVR524300 UFL524299:UFN524300 UPH524299:UPJ524300 UZD524299:UZF524300 VIZ524299:VJB524300 VSV524299:VSX524300 WCR524299:WCT524300 WMN524299:WMP524300 WWJ524299:WWL524300 AB589835:AD589836 JX589835:JZ589836 TT589835:TV589836 ADP589835:ADR589836 ANL589835:ANN589836 AXH589835:AXJ589836 BHD589835:BHF589836 BQZ589835:BRB589836 CAV589835:CAX589836 CKR589835:CKT589836 CUN589835:CUP589836 DEJ589835:DEL589836 DOF589835:DOH589836 DYB589835:DYD589836 EHX589835:EHZ589836 ERT589835:ERV589836 FBP589835:FBR589836 FLL589835:FLN589836 FVH589835:FVJ589836 GFD589835:GFF589836 GOZ589835:GPB589836 GYV589835:GYX589836 HIR589835:HIT589836 HSN589835:HSP589836 ICJ589835:ICL589836 IMF589835:IMH589836 IWB589835:IWD589836 JFX589835:JFZ589836 JPT589835:JPV589836 JZP589835:JZR589836 KJL589835:KJN589836 KTH589835:KTJ589836 LDD589835:LDF589836 LMZ589835:LNB589836 LWV589835:LWX589836 MGR589835:MGT589836 MQN589835:MQP589836 NAJ589835:NAL589836 NKF589835:NKH589836 NUB589835:NUD589836 ODX589835:ODZ589836 ONT589835:ONV589836 OXP589835:OXR589836 PHL589835:PHN589836 PRH589835:PRJ589836 QBD589835:QBF589836 QKZ589835:QLB589836 QUV589835:QUX589836 RER589835:RET589836 RON589835:ROP589836 RYJ589835:RYL589836 SIF589835:SIH589836 SSB589835:SSD589836 TBX589835:TBZ589836 TLT589835:TLV589836 TVP589835:TVR589836 UFL589835:UFN589836 UPH589835:UPJ589836 UZD589835:UZF589836 VIZ589835:VJB589836 VSV589835:VSX589836 WCR589835:WCT589836 WMN589835:WMP589836 WWJ589835:WWL589836 AB655371:AD655372 JX655371:JZ655372 TT655371:TV655372 ADP655371:ADR655372 ANL655371:ANN655372 AXH655371:AXJ655372 BHD655371:BHF655372 BQZ655371:BRB655372 CAV655371:CAX655372 CKR655371:CKT655372 CUN655371:CUP655372 DEJ655371:DEL655372 DOF655371:DOH655372 DYB655371:DYD655372 EHX655371:EHZ655372 ERT655371:ERV655372 FBP655371:FBR655372 FLL655371:FLN655372 FVH655371:FVJ655372 GFD655371:GFF655372 GOZ655371:GPB655372 GYV655371:GYX655372 HIR655371:HIT655372 HSN655371:HSP655372 ICJ655371:ICL655372 IMF655371:IMH655372 IWB655371:IWD655372 JFX655371:JFZ655372 JPT655371:JPV655372 JZP655371:JZR655372 KJL655371:KJN655372 KTH655371:KTJ655372 LDD655371:LDF655372 LMZ655371:LNB655372 LWV655371:LWX655372 MGR655371:MGT655372 MQN655371:MQP655372 NAJ655371:NAL655372 NKF655371:NKH655372 NUB655371:NUD655372 ODX655371:ODZ655372 ONT655371:ONV655372 OXP655371:OXR655372 PHL655371:PHN655372 PRH655371:PRJ655372 QBD655371:QBF655372 QKZ655371:QLB655372 QUV655371:QUX655372 RER655371:RET655372 RON655371:ROP655372 RYJ655371:RYL655372 SIF655371:SIH655372 SSB655371:SSD655372 TBX655371:TBZ655372 TLT655371:TLV655372 TVP655371:TVR655372 UFL655371:UFN655372 UPH655371:UPJ655372 UZD655371:UZF655372 VIZ655371:VJB655372 VSV655371:VSX655372 WCR655371:WCT655372 WMN655371:WMP655372 WWJ655371:WWL655372 AB720907:AD720908 JX720907:JZ720908 TT720907:TV720908 ADP720907:ADR720908 ANL720907:ANN720908 AXH720907:AXJ720908 BHD720907:BHF720908 BQZ720907:BRB720908 CAV720907:CAX720908 CKR720907:CKT720908 CUN720907:CUP720908 DEJ720907:DEL720908 DOF720907:DOH720908 DYB720907:DYD720908 EHX720907:EHZ720908 ERT720907:ERV720908 FBP720907:FBR720908 FLL720907:FLN720908 FVH720907:FVJ720908 GFD720907:GFF720908 GOZ720907:GPB720908 GYV720907:GYX720908 HIR720907:HIT720908 HSN720907:HSP720908 ICJ720907:ICL720908 IMF720907:IMH720908 IWB720907:IWD720908 JFX720907:JFZ720908 JPT720907:JPV720908 JZP720907:JZR720908 KJL720907:KJN720908 KTH720907:KTJ720908 LDD720907:LDF720908 LMZ720907:LNB720908 LWV720907:LWX720908 MGR720907:MGT720908 MQN720907:MQP720908 NAJ720907:NAL720908 NKF720907:NKH720908 NUB720907:NUD720908 ODX720907:ODZ720908 ONT720907:ONV720908 OXP720907:OXR720908 PHL720907:PHN720908 PRH720907:PRJ720908 QBD720907:QBF720908 QKZ720907:QLB720908 QUV720907:QUX720908 RER720907:RET720908 RON720907:ROP720908 RYJ720907:RYL720908 SIF720907:SIH720908 SSB720907:SSD720908 TBX720907:TBZ720908 TLT720907:TLV720908 TVP720907:TVR720908 UFL720907:UFN720908 UPH720907:UPJ720908 UZD720907:UZF720908 VIZ720907:VJB720908 VSV720907:VSX720908 WCR720907:WCT720908 WMN720907:WMP720908 WWJ720907:WWL720908 AB786443:AD786444 JX786443:JZ786444 TT786443:TV786444 ADP786443:ADR786444 ANL786443:ANN786444 AXH786443:AXJ786444 BHD786443:BHF786444 BQZ786443:BRB786444 CAV786443:CAX786444 CKR786443:CKT786444 CUN786443:CUP786444 DEJ786443:DEL786444 DOF786443:DOH786444 DYB786443:DYD786444 EHX786443:EHZ786444 ERT786443:ERV786444 FBP786443:FBR786444 FLL786443:FLN786444 FVH786443:FVJ786444 GFD786443:GFF786444 GOZ786443:GPB786444 GYV786443:GYX786444 HIR786443:HIT786444 HSN786443:HSP786444 ICJ786443:ICL786444 IMF786443:IMH786444 IWB786443:IWD786444 JFX786443:JFZ786444 JPT786443:JPV786444 JZP786443:JZR786444 KJL786443:KJN786444 KTH786443:KTJ786444 LDD786443:LDF786444 LMZ786443:LNB786444 LWV786443:LWX786444 MGR786443:MGT786444 MQN786443:MQP786444 NAJ786443:NAL786444 NKF786443:NKH786444 NUB786443:NUD786444 ODX786443:ODZ786444 ONT786443:ONV786444 OXP786443:OXR786444 PHL786443:PHN786444 PRH786443:PRJ786444 QBD786443:QBF786444 QKZ786443:QLB786444 QUV786443:QUX786444 RER786443:RET786444 RON786443:ROP786444 RYJ786443:RYL786444 SIF786443:SIH786444 SSB786443:SSD786444 TBX786443:TBZ786444 TLT786443:TLV786444 TVP786443:TVR786444 UFL786443:UFN786444 UPH786443:UPJ786444 UZD786443:UZF786444 VIZ786443:VJB786444 VSV786443:VSX786444 WCR786443:WCT786444 WMN786443:WMP786444 WWJ786443:WWL786444 AB851979:AD851980 JX851979:JZ851980 TT851979:TV851980 ADP851979:ADR851980 ANL851979:ANN851980 AXH851979:AXJ851980 BHD851979:BHF851980 BQZ851979:BRB851980 CAV851979:CAX851980 CKR851979:CKT851980 CUN851979:CUP851980 DEJ851979:DEL851980 DOF851979:DOH851980 DYB851979:DYD851980 EHX851979:EHZ851980 ERT851979:ERV851980 FBP851979:FBR851980 FLL851979:FLN851980 FVH851979:FVJ851980 GFD851979:GFF851980 GOZ851979:GPB851980 GYV851979:GYX851980 HIR851979:HIT851980 HSN851979:HSP851980 ICJ851979:ICL851980 IMF851979:IMH851980 IWB851979:IWD851980 JFX851979:JFZ851980 JPT851979:JPV851980 JZP851979:JZR851980 KJL851979:KJN851980 KTH851979:KTJ851980 LDD851979:LDF851980 LMZ851979:LNB851980 LWV851979:LWX851980 MGR851979:MGT851980 MQN851979:MQP851980 NAJ851979:NAL851980 NKF851979:NKH851980 NUB851979:NUD851980 ODX851979:ODZ851980 ONT851979:ONV851980 OXP851979:OXR851980 PHL851979:PHN851980 PRH851979:PRJ851980 QBD851979:QBF851980 QKZ851979:QLB851980 QUV851979:QUX851980 RER851979:RET851980 RON851979:ROP851980 RYJ851979:RYL851980 SIF851979:SIH851980 SSB851979:SSD851980 TBX851979:TBZ851980 TLT851979:TLV851980 TVP851979:TVR851980 UFL851979:UFN851980 UPH851979:UPJ851980 UZD851979:UZF851980 VIZ851979:VJB851980 VSV851979:VSX851980 WCR851979:WCT851980 WMN851979:WMP851980 WWJ851979:WWL851980 AB917515:AD917516 JX917515:JZ917516 TT917515:TV917516 ADP917515:ADR917516 ANL917515:ANN917516 AXH917515:AXJ917516 BHD917515:BHF917516 BQZ917515:BRB917516 CAV917515:CAX917516 CKR917515:CKT917516 CUN917515:CUP917516 DEJ917515:DEL917516 DOF917515:DOH917516 DYB917515:DYD917516 EHX917515:EHZ917516 ERT917515:ERV917516 FBP917515:FBR917516 FLL917515:FLN917516 FVH917515:FVJ917516 GFD917515:GFF917516 GOZ917515:GPB917516 GYV917515:GYX917516 HIR917515:HIT917516 HSN917515:HSP917516 ICJ917515:ICL917516 IMF917515:IMH917516 IWB917515:IWD917516 JFX917515:JFZ917516 JPT917515:JPV917516 JZP917515:JZR917516 KJL917515:KJN917516 KTH917515:KTJ917516 LDD917515:LDF917516 LMZ917515:LNB917516 LWV917515:LWX917516 MGR917515:MGT917516 MQN917515:MQP917516 NAJ917515:NAL917516 NKF917515:NKH917516 NUB917515:NUD917516 ODX917515:ODZ917516 ONT917515:ONV917516 OXP917515:OXR917516 PHL917515:PHN917516 PRH917515:PRJ917516 QBD917515:QBF917516 QKZ917515:QLB917516 QUV917515:QUX917516 RER917515:RET917516 RON917515:ROP917516 RYJ917515:RYL917516 SIF917515:SIH917516 SSB917515:SSD917516 TBX917515:TBZ917516 TLT917515:TLV917516 TVP917515:TVR917516 UFL917515:UFN917516 UPH917515:UPJ917516 UZD917515:UZF917516 VIZ917515:VJB917516 VSV917515:VSX917516 WCR917515:WCT917516 WMN917515:WMP917516 WWJ917515:WWL917516 AB983051:AD983052 JX983051:JZ983052 TT983051:TV983052 ADP983051:ADR983052 ANL983051:ANN983052 AXH983051:AXJ983052 BHD983051:BHF983052 BQZ983051:BRB983052 CAV983051:CAX983052 CKR983051:CKT983052 CUN983051:CUP983052 DEJ983051:DEL983052 DOF983051:DOH983052 DYB983051:DYD983052 EHX983051:EHZ983052 ERT983051:ERV983052 FBP983051:FBR983052 FLL983051:FLN983052 FVH983051:FVJ983052 GFD983051:GFF983052 GOZ983051:GPB983052 GYV983051:GYX983052 HIR983051:HIT983052 HSN983051:HSP983052 ICJ983051:ICL983052 IMF983051:IMH983052 IWB983051:IWD983052 JFX983051:JFZ983052 JPT983051:JPV983052 JZP983051:JZR983052 KJL983051:KJN983052 KTH983051:KTJ983052 LDD983051:LDF983052 LMZ983051:LNB983052 LWV983051:LWX983052 MGR983051:MGT983052 MQN983051:MQP983052 NAJ983051:NAL983052 NKF983051:NKH983052 NUB983051:NUD983052 ODX983051:ODZ983052 ONT983051:ONV983052 OXP983051:OXR983052 PHL983051:PHN983052 PRH983051:PRJ983052 QBD983051:QBF983052 QKZ983051:QLB983052 QUV983051:QUX983052 RER983051:RET983052 RON983051:ROP983052 RYJ983051:RYL983052 SIF983051:SIH983052 SSB983051:SSD983052 TBX983051:TBZ983052 TLT983051:TLV983052 TVP983051:TVR983052 UFL983051:UFN983052 UPH983051:UPJ983052 UZD983051:UZF983052 VIZ983051:VJB983052 VSV983051:VSX983052 WCR983051:WCT983052 WMN983051:WMP983052 AB9" xr:uid="{00000000-0002-0000-0700-000000000000}">
      <formula1>#REF!</formula1>
    </dataValidation>
  </dataValidations>
  <printOptions horizontalCentered="1"/>
  <pageMargins left="0.25" right="0.25" top="0.75" bottom="0.75" header="0.3" footer="0.3"/>
  <pageSetup paperSize="9" scale="58" orientation="portrait" verticalDpi="96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00B0F0"/>
    <pageSetUpPr fitToPage="1"/>
  </sheetPr>
  <dimension ref="A1:AK41"/>
  <sheetViews>
    <sheetView showGridLines="0" view="pageBreakPreview" zoomScale="80" zoomScaleNormal="80" zoomScaleSheetLayoutView="80" workbookViewId="0">
      <selection activeCell="P17" sqref="P17:S17"/>
    </sheetView>
  </sheetViews>
  <sheetFormatPr defaultColWidth="9" defaultRowHeight="15.75"/>
  <cols>
    <col min="1" max="12" width="4.875" style="1" customWidth="1"/>
    <col min="13" max="13" width="13.5" style="1" customWidth="1"/>
    <col min="14" max="23" width="4.875" style="1" customWidth="1"/>
    <col min="24" max="29" width="5.5" style="1" customWidth="1"/>
    <col min="30" max="30" width="7.875" style="1" customWidth="1"/>
    <col min="31" max="31" width="9.125" style="1" customWidth="1"/>
    <col min="32" max="36" width="4.125" style="1" customWidth="1"/>
    <col min="37" max="16384" width="9" style="1"/>
  </cols>
  <sheetData>
    <row r="1" spans="1:37" ht="30" customHeight="1">
      <c r="Y1" s="264" t="s">
        <v>206</v>
      </c>
      <c r="Z1" s="264"/>
      <c r="AA1" s="264"/>
      <c r="AB1" s="240" t="str">
        <f>集計用!AK2</f>
        <v>DEJTPS-2411010</v>
      </c>
      <c r="AC1" s="240"/>
      <c r="AD1" s="240"/>
      <c r="AE1" s="240"/>
    </row>
    <row r="2" spans="1:37" ht="30" customHeight="1">
      <c r="Y2" s="264" t="s">
        <v>344</v>
      </c>
      <c r="Z2" s="264"/>
      <c r="AA2" s="264"/>
      <c r="AB2" s="269">
        <f>IF(集計用!W2="","",集計用!W2)</f>
        <v>45649</v>
      </c>
      <c r="AC2" s="269"/>
      <c r="AD2" s="269"/>
      <c r="AE2" s="269"/>
    </row>
    <row r="3" spans="1:37" ht="30" customHeight="1">
      <c r="A3" s="237" t="s">
        <v>198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</row>
    <row r="4" spans="1:37" ht="30" customHeight="1"/>
    <row r="5" spans="1:37" ht="30" customHeight="1">
      <c r="A5" s="12" t="str">
        <f>IF('基本情報＆留意事項'!$D$3="","",'基本情報＆留意事項'!$D$3)</f>
        <v>東武建設株式会社</v>
      </c>
      <c r="B5" s="13"/>
      <c r="C5" s="13"/>
      <c r="D5" s="13"/>
      <c r="E5" s="13"/>
      <c r="F5" s="13"/>
      <c r="G5" s="13"/>
      <c r="H5" s="13"/>
      <c r="I5" s="13"/>
      <c r="J5" s="12" t="s">
        <v>103</v>
      </c>
      <c r="K5" s="13"/>
      <c r="X5" s="142" t="s">
        <v>102</v>
      </c>
    </row>
    <row r="6" spans="1:37" ht="30" customHeight="1">
      <c r="A6" s="140" t="str">
        <f>IF('基本情報＆留意事項'!$F$3="","","〒"&amp;'基本情報＆留意事項'!$E$3&amp;" "&amp;'基本情報＆留意事項'!$F$3)</f>
        <v>〒321-2492 栃木県日光市大桑町138</v>
      </c>
      <c r="B6" s="141"/>
      <c r="C6" s="141"/>
      <c r="D6" s="141"/>
      <c r="E6" s="141"/>
      <c r="F6" s="141"/>
      <c r="G6" s="141"/>
      <c r="H6" s="141"/>
      <c r="I6" s="141"/>
      <c r="J6" s="140"/>
      <c r="K6" s="140"/>
      <c r="X6" s="142" t="str">
        <f>納品書!W7</f>
        <v>TEL：(03) 5733-1287</v>
      </c>
    </row>
    <row r="7" spans="1:37" ht="30" customHeight="1">
      <c r="A7" s="140" t="str">
        <f>IF('基本情報＆留意事項'!$G$3="","",'基本情報＆留意事項'!$G$3)</f>
        <v>土木本部 通信環境工事事務所</v>
      </c>
      <c r="B7" s="140"/>
      <c r="C7" s="140"/>
      <c r="D7" s="140"/>
      <c r="E7" s="140"/>
      <c r="F7" s="140"/>
      <c r="G7" s="140"/>
      <c r="H7" s="140"/>
      <c r="I7" s="140"/>
      <c r="J7" s="140"/>
      <c r="K7" s="140"/>
      <c r="X7" s="142" t="str">
        <f>納品書!W8</f>
        <v>FAX：047-432-0031</v>
      </c>
    </row>
    <row r="8" spans="1:37" ht="30" customHeight="1">
      <c r="A8" s="140" t="str">
        <f>IF('基本情報＆留意事項'!$H$3="","",'基本情報＆留意事項'!$H$3&amp;" "&amp;"様")</f>
        <v>齋藤　隆二 様</v>
      </c>
      <c r="B8" s="140"/>
      <c r="C8" s="140"/>
      <c r="D8" s="140"/>
      <c r="E8" s="140"/>
      <c r="F8" s="140"/>
      <c r="G8" s="140"/>
      <c r="H8" s="140"/>
      <c r="I8" s="140"/>
      <c r="J8" s="140"/>
      <c r="K8" s="140"/>
      <c r="W8" s="15"/>
      <c r="AA8" s="15"/>
      <c r="AB8" s="15"/>
    </row>
    <row r="9" spans="1:37" ht="20.25" customHeight="1">
      <c r="W9" s="15"/>
      <c r="AA9" s="15"/>
      <c r="AB9" s="15"/>
      <c r="AK9" s="16"/>
    </row>
    <row r="10" spans="1:37" ht="20.25" customHeight="1">
      <c r="T10" s="236"/>
      <c r="U10" s="236"/>
      <c r="V10" s="236"/>
      <c r="W10" s="236"/>
      <c r="X10" s="260" t="s">
        <v>104</v>
      </c>
      <c r="Y10" s="260"/>
      <c r="Z10" s="260" t="s">
        <v>425</v>
      </c>
      <c r="AA10" s="260"/>
      <c r="AB10" s="270" t="s">
        <v>416</v>
      </c>
      <c r="AC10" s="260"/>
    </row>
    <row r="11" spans="1:37" ht="20.25" customHeight="1">
      <c r="A11" s="142" t="s">
        <v>178</v>
      </c>
      <c r="T11" s="236"/>
      <c r="U11" s="236"/>
      <c r="V11" s="236"/>
      <c r="W11" s="236"/>
      <c r="X11" s="260"/>
      <c r="Y11" s="260"/>
      <c r="Z11" s="260"/>
      <c r="AA11" s="260"/>
      <c r="AB11" s="260"/>
      <c r="AC11" s="260"/>
    </row>
    <row r="12" spans="1:37" ht="20.25" customHeight="1">
      <c r="A12" s="143" t="s">
        <v>179</v>
      </c>
      <c r="T12" s="234"/>
      <c r="U12" s="234"/>
      <c r="V12" s="234"/>
      <c r="W12" s="234"/>
      <c r="X12" s="271" t="s">
        <v>106</v>
      </c>
      <c r="Y12" s="271"/>
      <c r="Z12" s="271" t="s">
        <v>107</v>
      </c>
      <c r="AA12" s="271"/>
      <c r="AB12" s="271" t="s">
        <v>108</v>
      </c>
      <c r="AC12" s="271"/>
    </row>
    <row r="13" spans="1:37" ht="20.25" customHeight="1">
      <c r="A13" s="143"/>
      <c r="T13" s="17"/>
      <c r="U13" s="17"/>
      <c r="V13" s="17"/>
      <c r="W13" s="17"/>
      <c r="X13" s="147"/>
      <c r="Y13" s="147"/>
      <c r="Z13" s="147"/>
      <c r="AA13" s="147"/>
      <c r="AB13" s="147"/>
      <c r="AC13" s="147"/>
    </row>
    <row r="14" spans="1:37" ht="20.25" customHeight="1">
      <c r="A14" s="143"/>
      <c r="T14" s="17"/>
      <c r="U14" s="17"/>
      <c r="V14" s="17"/>
      <c r="W14" s="17"/>
      <c r="X14" s="147"/>
      <c r="Y14" s="147"/>
      <c r="Z14" s="147"/>
      <c r="AA14" s="147"/>
      <c r="AB14" s="147"/>
      <c r="AC14" s="147"/>
    </row>
    <row r="15" spans="1:37" ht="25.35" customHeight="1">
      <c r="A15" s="28" t="s">
        <v>112</v>
      </c>
      <c r="B15" s="222" t="s">
        <v>113</v>
      </c>
      <c r="C15" s="233"/>
      <c r="D15" s="233"/>
      <c r="E15" s="233"/>
      <c r="F15" s="233"/>
      <c r="G15" s="233"/>
      <c r="H15" s="233"/>
      <c r="I15" s="233"/>
      <c r="J15" s="233"/>
      <c r="K15" s="233"/>
      <c r="L15" s="233"/>
      <c r="M15" s="223"/>
      <c r="N15" s="222" t="s">
        <v>98</v>
      </c>
      <c r="O15" s="223"/>
      <c r="P15" s="222" t="s">
        <v>114</v>
      </c>
      <c r="Q15" s="233"/>
      <c r="R15" s="233"/>
      <c r="S15" s="223"/>
      <c r="T15" s="222" t="s">
        <v>115</v>
      </c>
      <c r="U15" s="233"/>
      <c r="V15" s="233"/>
      <c r="W15" s="223"/>
      <c r="X15" s="222" t="s">
        <v>266</v>
      </c>
      <c r="Y15" s="233"/>
      <c r="Z15" s="233"/>
      <c r="AA15" s="223"/>
      <c r="AB15" s="232" t="s">
        <v>116</v>
      </c>
      <c r="AC15" s="232"/>
      <c r="AD15" s="232"/>
      <c r="AE15" s="232"/>
    </row>
    <row r="16" spans="1:37" ht="25.35" customHeight="1">
      <c r="A16" s="28">
        <v>1</v>
      </c>
      <c r="B16" s="219" t="str">
        <f>IF(見積書明細!D2="","",見積書明細!D2)</f>
        <v>屋外単相整流器SGREC-100(27-1)/200(37-1)-DLT-G_19</v>
      </c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1"/>
      <c r="N16" s="222" t="str">
        <f>IF(見積書明細!E2="","",見積書明細!E2)</f>
        <v>2</v>
      </c>
      <c r="O16" s="223"/>
      <c r="P16" s="272">
        <f>IF(見積書明細!F2="","",見積書明細!F2)</f>
        <v>151000</v>
      </c>
      <c r="Q16" s="273"/>
      <c r="R16" s="273"/>
      <c r="S16" s="274"/>
      <c r="T16" s="216">
        <f>IF(見積書明細!G2="","",見積書明細!G2)</f>
        <v>302000</v>
      </c>
      <c r="U16" s="217"/>
      <c r="V16" s="217"/>
      <c r="W16" s="218"/>
      <c r="X16" s="212" t="str">
        <f>IF(見積書明細!H2="","",見積書明細!H2)</f>
        <v>無線基地局</v>
      </c>
      <c r="Y16" s="213"/>
      <c r="Z16" s="213"/>
      <c r="AA16" s="214"/>
      <c r="AB16" s="265" t="str">
        <f>IF(見積書!AD20="","",見積書!AD20)</f>
        <v>レールマウント*1、アラームケーブル*1、ターミナル端子*1 添付</v>
      </c>
      <c r="AC16" s="266"/>
      <c r="AD16" s="266"/>
      <c r="AE16" s="267"/>
    </row>
    <row r="17" spans="1:31" ht="25.35" customHeight="1">
      <c r="A17" s="28">
        <v>2</v>
      </c>
      <c r="B17" s="219" t="str">
        <f>IF(見積書明細!D3="","",見積書明細!D3)</f>
        <v/>
      </c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1"/>
      <c r="N17" s="222" t="str">
        <f>IF(見積書明細!E3="","",見積書明細!E3)</f>
        <v/>
      </c>
      <c r="O17" s="223"/>
      <c r="P17" s="272" t="str">
        <f>IF(見積書明細!F3="","",見積書明細!F3)</f>
        <v/>
      </c>
      <c r="Q17" s="273"/>
      <c r="R17" s="273"/>
      <c r="S17" s="274"/>
      <c r="T17" s="216" t="str">
        <f>IF(見積書明細!G3="","",見積書明細!G3)</f>
        <v/>
      </c>
      <c r="U17" s="217"/>
      <c r="V17" s="217"/>
      <c r="W17" s="218"/>
      <c r="X17" s="212" t="str">
        <f>IF(見積書明細!H3="","",見積書明細!H3)</f>
        <v/>
      </c>
      <c r="Y17" s="213"/>
      <c r="Z17" s="213"/>
      <c r="AA17" s="214"/>
      <c r="AB17" s="265" t="str">
        <f>IF(見積書!AD21="","",見積書!AD21)</f>
        <v/>
      </c>
      <c r="AC17" s="266"/>
      <c r="AD17" s="266"/>
      <c r="AE17" s="267"/>
    </row>
    <row r="18" spans="1:31" ht="25.35" customHeight="1">
      <c r="A18" s="28">
        <v>3</v>
      </c>
      <c r="B18" s="219" t="str">
        <f>IF(見積書明細!D4="","",見積書明細!D4)</f>
        <v/>
      </c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1"/>
      <c r="N18" s="222" t="str">
        <f>IF(見積書明細!E4="","",見積書明細!E4)</f>
        <v/>
      </c>
      <c r="O18" s="223"/>
      <c r="P18" s="272" t="str">
        <f>IF(見積書明細!F4="","",見積書明細!F4)</f>
        <v/>
      </c>
      <c r="Q18" s="273"/>
      <c r="R18" s="273"/>
      <c r="S18" s="274"/>
      <c r="T18" s="216" t="str">
        <f>IF(見積書明細!G4="","",見積書明細!G4)</f>
        <v/>
      </c>
      <c r="U18" s="217"/>
      <c r="V18" s="217"/>
      <c r="W18" s="218"/>
      <c r="X18" s="212" t="str">
        <f>IF(見積書明細!H4="","",見積書明細!H4)</f>
        <v/>
      </c>
      <c r="Y18" s="213"/>
      <c r="Z18" s="213"/>
      <c r="AA18" s="214"/>
      <c r="AB18" s="265" t="str">
        <f>IF(見積書!AD22="","",見積書!AD22)</f>
        <v/>
      </c>
      <c r="AC18" s="266"/>
      <c r="AD18" s="266"/>
      <c r="AE18" s="267"/>
    </row>
    <row r="19" spans="1:31" ht="25.35" customHeight="1">
      <c r="A19" s="28">
        <v>4</v>
      </c>
      <c r="B19" s="219" t="str">
        <f>IF(見積書明細!D5="","",見積書明細!D5)</f>
        <v/>
      </c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1"/>
      <c r="N19" s="222" t="str">
        <f>IF(見積書明細!E5="","",見積書明細!E5)</f>
        <v/>
      </c>
      <c r="O19" s="223"/>
      <c r="P19" s="272" t="str">
        <f>IF(見積書明細!F5="","",見積書明細!F5)</f>
        <v/>
      </c>
      <c r="Q19" s="273"/>
      <c r="R19" s="273"/>
      <c r="S19" s="274"/>
      <c r="T19" s="216" t="str">
        <f>IF(見積書明細!G5="","",見積書明細!G5)</f>
        <v/>
      </c>
      <c r="U19" s="217"/>
      <c r="V19" s="217"/>
      <c r="W19" s="218"/>
      <c r="X19" s="212" t="str">
        <f>IF(見積書明細!H5="","",見積書明細!H5)</f>
        <v/>
      </c>
      <c r="Y19" s="213"/>
      <c r="Z19" s="213"/>
      <c r="AA19" s="214"/>
      <c r="AB19" s="265" t="str">
        <f>IF(見積書!AD23="","",見積書!AD23)</f>
        <v/>
      </c>
      <c r="AC19" s="266"/>
      <c r="AD19" s="266"/>
      <c r="AE19" s="267"/>
    </row>
    <row r="20" spans="1:31" ht="25.35" customHeight="1">
      <c r="A20" s="28">
        <v>5</v>
      </c>
      <c r="B20" s="219" t="str">
        <f>IF(見積書明細!D6="","",見積書明細!D6)</f>
        <v/>
      </c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1"/>
      <c r="N20" s="222" t="str">
        <f>IF(見積書明細!E6="","",見積書明細!E6)</f>
        <v/>
      </c>
      <c r="O20" s="223"/>
      <c r="P20" s="272" t="str">
        <f>IF(見積書明細!F6="","",見積書明細!F6)</f>
        <v/>
      </c>
      <c r="Q20" s="273"/>
      <c r="R20" s="273"/>
      <c r="S20" s="274"/>
      <c r="T20" s="216" t="str">
        <f>IF(見積書明細!G6="","",見積書明細!G6)</f>
        <v/>
      </c>
      <c r="U20" s="217"/>
      <c r="V20" s="217"/>
      <c r="W20" s="218"/>
      <c r="X20" s="212" t="str">
        <f>IF(見積書明細!H6="","",見積書明細!H6)</f>
        <v/>
      </c>
      <c r="Y20" s="213"/>
      <c r="Z20" s="213"/>
      <c r="AA20" s="214"/>
      <c r="AB20" s="265" t="str">
        <f>IF(見積書!AD24="","",見積書!AD24)</f>
        <v/>
      </c>
      <c r="AC20" s="266"/>
      <c r="AD20" s="266"/>
      <c r="AE20" s="267"/>
    </row>
    <row r="21" spans="1:31" ht="25.35" customHeight="1">
      <c r="A21" s="28">
        <v>6</v>
      </c>
      <c r="B21" s="219" t="str">
        <f>IF(見積書明細!D7="","",見積書明細!D7)</f>
        <v/>
      </c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1"/>
      <c r="N21" s="222" t="str">
        <f>IF(見積書明細!E7="","",見積書明細!E7)</f>
        <v/>
      </c>
      <c r="O21" s="223"/>
      <c r="P21" s="272" t="str">
        <f>IF(見積書明細!F7="","",見積書明細!F7)</f>
        <v/>
      </c>
      <c r="Q21" s="273"/>
      <c r="R21" s="273"/>
      <c r="S21" s="274"/>
      <c r="T21" s="216" t="str">
        <f>IF(見積書明細!G7="","",見積書明細!G7)</f>
        <v/>
      </c>
      <c r="U21" s="217"/>
      <c r="V21" s="217"/>
      <c r="W21" s="218"/>
      <c r="X21" s="212" t="str">
        <f>IF(見積書明細!H7="","",見積書明細!H7)</f>
        <v/>
      </c>
      <c r="Y21" s="213"/>
      <c r="Z21" s="213"/>
      <c r="AA21" s="214"/>
      <c r="AB21" s="265" t="str">
        <f>IF(見積書!AD25="","",見積書!AD25)</f>
        <v/>
      </c>
      <c r="AC21" s="266"/>
      <c r="AD21" s="266"/>
      <c r="AE21" s="267"/>
    </row>
    <row r="22" spans="1:31" ht="25.35" customHeight="1">
      <c r="A22" s="28">
        <v>7</v>
      </c>
      <c r="B22" s="219" t="str">
        <f>IF(見積書明細!D8="","",見積書明細!D8)</f>
        <v/>
      </c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1"/>
      <c r="N22" s="222" t="str">
        <f>IF(見積書明細!E8="","",見積書明細!E8)</f>
        <v/>
      </c>
      <c r="O22" s="223"/>
      <c r="P22" s="272" t="str">
        <f>IF(見積書明細!F8="","",見積書明細!F8)</f>
        <v/>
      </c>
      <c r="Q22" s="273"/>
      <c r="R22" s="273"/>
      <c r="S22" s="274"/>
      <c r="T22" s="216" t="str">
        <f>IF(見積書明細!G8="","",見積書明細!G8)</f>
        <v/>
      </c>
      <c r="U22" s="217"/>
      <c r="V22" s="217"/>
      <c r="W22" s="218"/>
      <c r="X22" s="212" t="str">
        <f>IF(見積書明細!H8="","",見積書明細!H8)</f>
        <v/>
      </c>
      <c r="Y22" s="213"/>
      <c r="Z22" s="213"/>
      <c r="AA22" s="214"/>
      <c r="AB22" s="265" t="str">
        <f>IF(見積書!AD26="","",見積書!AD26)</f>
        <v/>
      </c>
      <c r="AC22" s="266"/>
      <c r="AD22" s="266"/>
      <c r="AE22" s="267"/>
    </row>
    <row r="23" spans="1:31" ht="25.35" customHeight="1">
      <c r="A23" s="28">
        <v>8</v>
      </c>
      <c r="B23" s="219" t="str">
        <f>IF(見積書明細!D9="","",見積書明細!D9)</f>
        <v/>
      </c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1"/>
      <c r="N23" s="222" t="str">
        <f>IF(見積書明細!E9="","",見積書明細!E9)</f>
        <v/>
      </c>
      <c r="O23" s="223"/>
      <c r="P23" s="272" t="str">
        <f>IF(見積書明細!F9="","",見積書明細!F9)</f>
        <v/>
      </c>
      <c r="Q23" s="273"/>
      <c r="R23" s="273"/>
      <c r="S23" s="274"/>
      <c r="T23" s="216" t="str">
        <f>IF(見積書明細!G9="","",見積書明細!G9)</f>
        <v/>
      </c>
      <c r="U23" s="217"/>
      <c r="V23" s="217"/>
      <c r="W23" s="218"/>
      <c r="X23" s="212" t="str">
        <f>IF(見積書明細!H9="","",見積書明細!H9)</f>
        <v/>
      </c>
      <c r="Y23" s="213"/>
      <c r="Z23" s="213"/>
      <c r="AA23" s="214"/>
      <c r="AB23" s="265" t="str">
        <f>IF(見積書!AD27="","",見積書!AD27)</f>
        <v/>
      </c>
      <c r="AC23" s="266"/>
      <c r="AD23" s="266"/>
      <c r="AE23" s="267"/>
    </row>
    <row r="24" spans="1:31" ht="25.35" customHeight="1">
      <c r="A24" s="28">
        <v>9</v>
      </c>
      <c r="B24" s="219" t="str">
        <f>IF(見積書明細!D10="","",見積書明細!D10)</f>
        <v/>
      </c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1"/>
      <c r="N24" s="222" t="str">
        <f>IF(見積書明細!E10="","",見積書明細!E10)</f>
        <v/>
      </c>
      <c r="O24" s="223"/>
      <c r="P24" s="272" t="str">
        <f>IF(見積書明細!F10="","",見積書明細!F10)</f>
        <v/>
      </c>
      <c r="Q24" s="273"/>
      <c r="R24" s="273"/>
      <c r="S24" s="274"/>
      <c r="T24" s="216" t="str">
        <f>IF(見積書明細!G10="","",見積書明細!G10)</f>
        <v/>
      </c>
      <c r="U24" s="217"/>
      <c r="V24" s="217"/>
      <c r="W24" s="218"/>
      <c r="X24" s="212" t="str">
        <f>IF(見積書明細!H10="","",見積書明細!H10)</f>
        <v/>
      </c>
      <c r="Y24" s="213"/>
      <c r="Z24" s="213"/>
      <c r="AA24" s="214"/>
      <c r="AB24" s="265" t="str">
        <f>IF(見積書!AD28="","",見積書!AD28)</f>
        <v/>
      </c>
      <c r="AC24" s="266"/>
      <c r="AD24" s="266"/>
      <c r="AE24" s="267"/>
    </row>
    <row r="25" spans="1:31" ht="25.35" customHeight="1">
      <c r="A25" s="28">
        <v>10</v>
      </c>
      <c r="B25" s="219" t="str">
        <f>IF(見積書明細!D11="","",見積書明細!D11)</f>
        <v/>
      </c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1"/>
      <c r="N25" s="222" t="str">
        <f>IF(見積書明細!E11="","",見積書明細!E11)</f>
        <v/>
      </c>
      <c r="O25" s="223"/>
      <c r="P25" s="272" t="str">
        <f>IF(見積書明細!F11="","",見積書明細!F11)</f>
        <v/>
      </c>
      <c r="Q25" s="273"/>
      <c r="R25" s="273"/>
      <c r="S25" s="274"/>
      <c r="T25" s="216" t="str">
        <f>IF(見積書明細!G11="","",見積書明細!G11)</f>
        <v/>
      </c>
      <c r="U25" s="217"/>
      <c r="V25" s="217"/>
      <c r="W25" s="218"/>
      <c r="X25" s="212" t="str">
        <f>IF(見積書明細!H11="","",見積書明細!H11)</f>
        <v/>
      </c>
      <c r="Y25" s="213"/>
      <c r="Z25" s="213"/>
      <c r="AA25" s="214"/>
      <c r="AB25" s="265" t="str">
        <f>IF(見積書!AD29="","",見積書!AD29)</f>
        <v/>
      </c>
      <c r="AC25" s="266"/>
      <c r="AD25" s="266"/>
      <c r="AE25" s="267"/>
    </row>
    <row r="26" spans="1:31" ht="25.35" customHeight="1">
      <c r="A26" s="28">
        <v>11</v>
      </c>
      <c r="B26" s="219" t="str">
        <f>IF(見積書明細!D12="","",見積書明細!D12)</f>
        <v/>
      </c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1"/>
      <c r="N26" s="222" t="str">
        <f>IF(見積書明細!E12="","",見積書明細!E12)</f>
        <v/>
      </c>
      <c r="O26" s="223"/>
      <c r="P26" s="272" t="str">
        <f>IF(見積書明細!F12="","",見積書明細!F12)</f>
        <v/>
      </c>
      <c r="Q26" s="273"/>
      <c r="R26" s="273"/>
      <c r="S26" s="274"/>
      <c r="T26" s="216" t="str">
        <f>IF(見積書明細!G12="","",見積書明細!G12)</f>
        <v/>
      </c>
      <c r="U26" s="217"/>
      <c r="V26" s="217"/>
      <c r="W26" s="218"/>
      <c r="X26" s="212" t="str">
        <f>IF(見積書明細!H12="","",見積書明細!H12)</f>
        <v/>
      </c>
      <c r="Y26" s="213"/>
      <c r="Z26" s="213"/>
      <c r="AA26" s="214"/>
      <c r="AB26" s="265" t="str">
        <f>IF(見積書!AD30="","",見積書!AD30)</f>
        <v/>
      </c>
      <c r="AC26" s="266"/>
      <c r="AD26" s="266"/>
      <c r="AE26" s="267"/>
    </row>
    <row r="27" spans="1:31" ht="25.35" customHeight="1">
      <c r="A27" s="28">
        <v>12</v>
      </c>
      <c r="B27" s="219" t="str">
        <f>IF(見積書明細!D13="","",見積書明細!D13)</f>
        <v/>
      </c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1"/>
      <c r="N27" s="222" t="str">
        <f>IF(見積書明細!E13="","",見積書明細!E13)</f>
        <v/>
      </c>
      <c r="O27" s="223"/>
      <c r="P27" s="272" t="str">
        <f>IF(見積書明細!F13="","",見積書明細!F13)</f>
        <v/>
      </c>
      <c r="Q27" s="273"/>
      <c r="R27" s="273"/>
      <c r="S27" s="274"/>
      <c r="T27" s="216" t="str">
        <f>IF(見積書明細!G13="","",見積書明細!G13)</f>
        <v/>
      </c>
      <c r="U27" s="217"/>
      <c r="V27" s="217"/>
      <c r="W27" s="218"/>
      <c r="X27" s="212" t="str">
        <f>IF(見積書明細!H13="","",見積書明細!H13)</f>
        <v/>
      </c>
      <c r="Y27" s="213"/>
      <c r="Z27" s="213"/>
      <c r="AA27" s="214"/>
      <c r="AB27" s="265" t="str">
        <f>IF(見積書!AD31="","",見積書!AD31)</f>
        <v/>
      </c>
      <c r="AC27" s="266"/>
      <c r="AD27" s="266"/>
      <c r="AE27" s="267"/>
    </row>
    <row r="28" spans="1:31" ht="25.35" customHeight="1">
      <c r="A28" s="28">
        <v>13</v>
      </c>
      <c r="B28" s="219" t="str">
        <f>IF(見積書明細!D14="","",見積書明細!D14)</f>
        <v/>
      </c>
      <c r="C28" s="220"/>
      <c r="D28" s="220"/>
      <c r="E28" s="220"/>
      <c r="F28" s="220"/>
      <c r="G28" s="220"/>
      <c r="H28" s="220"/>
      <c r="I28" s="220"/>
      <c r="J28" s="220"/>
      <c r="K28" s="220"/>
      <c r="L28" s="220"/>
      <c r="M28" s="221"/>
      <c r="N28" s="222" t="str">
        <f>IF(見積書明細!E14="","",見積書明細!E14)</f>
        <v/>
      </c>
      <c r="O28" s="223"/>
      <c r="P28" s="272" t="str">
        <f>IF(見積書明細!F14="","",見積書明細!F14)</f>
        <v/>
      </c>
      <c r="Q28" s="273"/>
      <c r="R28" s="273"/>
      <c r="S28" s="274"/>
      <c r="T28" s="216" t="str">
        <f>IF(見積書明細!G14="","",見積書明細!G14)</f>
        <v/>
      </c>
      <c r="U28" s="217"/>
      <c r="V28" s="217"/>
      <c r="W28" s="218"/>
      <c r="X28" s="212" t="str">
        <f>IF(見積書明細!H14="","",見積書明細!H14)</f>
        <v/>
      </c>
      <c r="Y28" s="213"/>
      <c r="Z28" s="213"/>
      <c r="AA28" s="214"/>
      <c r="AB28" s="265" t="str">
        <f>IF(見積書!AD32="","",見積書!AD32)</f>
        <v/>
      </c>
      <c r="AC28" s="266"/>
      <c r="AD28" s="266"/>
      <c r="AE28" s="267"/>
    </row>
    <row r="29" spans="1:31" ht="25.35" customHeight="1">
      <c r="A29" s="28">
        <v>14</v>
      </c>
      <c r="B29" s="219" t="str">
        <f>IF(見積書明細!D15="","",見積書明細!D15)</f>
        <v/>
      </c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1"/>
      <c r="N29" s="222" t="str">
        <f>IF(見積書明細!E15="","",見積書明細!E15)</f>
        <v/>
      </c>
      <c r="O29" s="223"/>
      <c r="P29" s="272" t="str">
        <f>IF(見積書明細!F15="","",見積書明細!F15)</f>
        <v/>
      </c>
      <c r="Q29" s="273"/>
      <c r="R29" s="273"/>
      <c r="S29" s="274"/>
      <c r="T29" s="216" t="str">
        <f>IF(見積書明細!G15="","",見積書明細!G15)</f>
        <v/>
      </c>
      <c r="U29" s="217"/>
      <c r="V29" s="217"/>
      <c r="W29" s="218"/>
      <c r="X29" s="212" t="str">
        <f>IF(見積書明細!H15="","",見積書明細!H15)</f>
        <v/>
      </c>
      <c r="Y29" s="213"/>
      <c r="Z29" s="213"/>
      <c r="AA29" s="214"/>
      <c r="AB29" s="265" t="str">
        <f>IF(見積書!AD33="","",見積書!AD33)</f>
        <v/>
      </c>
      <c r="AC29" s="266"/>
      <c r="AD29" s="266"/>
      <c r="AE29" s="267"/>
    </row>
    <row r="30" spans="1:31" ht="25.35" customHeight="1">
      <c r="A30" s="28">
        <v>15</v>
      </c>
      <c r="B30" s="219" t="str">
        <f>IF(見積書明細!D16="","",見積書明細!D16)</f>
        <v/>
      </c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1"/>
      <c r="N30" s="222" t="str">
        <f>IF(見積書明細!E16="","",見積書明細!E16)</f>
        <v/>
      </c>
      <c r="O30" s="223"/>
      <c r="P30" s="272" t="str">
        <f>IF(見積書明細!F16="","",見積書明細!F16)</f>
        <v/>
      </c>
      <c r="Q30" s="273"/>
      <c r="R30" s="273"/>
      <c r="S30" s="274"/>
      <c r="T30" s="216" t="str">
        <f>IF(見積書明細!G16="","",見積書明細!G16)</f>
        <v/>
      </c>
      <c r="U30" s="217"/>
      <c r="V30" s="217"/>
      <c r="W30" s="218"/>
      <c r="X30" s="212" t="str">
        <f>IF(見積書明細!H16="","",見積書明細!H16)</f>
        <v/>
      </c>
      <c r="Y30" s="213"/>
      <c r="Z30" s="213"/>
      <c r="AA30" s="214"/>
      <c r="AB30" s="265" t="str">
        <f>IF(見積書!AD34="","",見積書!AD34)</f>
        <v/>
      </c>
      <c r="AC30" s="266"/>
      <c r="AD30" s="266"/>
      <c r="AE30" s="267"/>
    </row>
    <row r="31" spans="1:31" ht="30" customHeight="1">
      <c r="A31" s="37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37"/>
      <c r="O31" s="37"/>
      <c r="P31" s="229" t="s">
        <v>263</v>
      </c>
      <c r="Q31" s="230"/>
      <c r="R31" s="230"/>
      <c r="S31" s="231"/>
      <c r="T31" s="226">
        <f>SUM(T16:W30)*0.1</f>
        <v>30200</v>
      </c>
      <c r="U31" s="227"/>
      <c r="V31" s="227"/>
      <c r="W31" s="228"/>
      <c r="X31" s="77"/>
      <c r="Y31" s="78"/>
      <c r="Z31" s="78"/>
      <c r="AA31" s="78"/>
    </row>
    <row r="32" spans="1:31" ht="30" customHeight="1">
      <c r="P32" s="229" t="s">
        <v>264</v>
      </c>
      <c r="Q32" s="230"/>
      <c r="R32" s="230"/>
      <c r="S32" s="231"/>
      <c r="T32" s="226">
        <f>SUM(T16:W31)</f>
        <v>332200</v>
      </c>
      <c r="U32" s="227"/>
      <c r="V32" s="227"/>
      <c r="W32" s="228"/>
      <c r="X32" s="90"/>
      <c r="Y32" s="25"/>
      <c r="Z32" s="25"/>
      <c r="AA32" s="25"/>
    </row>
    <row r="33" spans="2:30" ht="30" customHeight="1"/>
    <row r="34" spans="2:30" ht="30" customHeight="1"/>
    <row r="37" spans="2:30" ht="17.100000000000001" customHeight="1"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</row>
    <row r="38" spans="2:30" ht="17.100000000000001" customHeight="1"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</row>
    <row r="39" spans="2:30" ht="17.100000000000001" customHeight="1"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</row>
    <row r="40" spans="2:30" ht="17.100000000000001" customHeight="1"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</row>
    <row r="41" spans="2:30" ht="17.100000000000001" customHeight="1"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</row>
  </sheetData>
  <mergeCells count="115">
    <mergeCell ref="AB1:AE1"/>
    <mergeCell ref="A3:AE3"/>
    <mergeCell ref="T10:U11"/>
    <mergeCell ref="V10:W11"/>
    <mergeCell ref="X10:Y11"/>
    <mergeCell ref="Z10:AA11"/>
    <mergeCell ref="AB10:AC11"/>
    <mergeCell ref="T12:U12"/>
    <mergeCell ref="V12:W12"/>
    <mergeCell ref="X12:Y12"/>
    <mergeCell ref="Z12:AA12"/>
    <mergeCell ref="AB12:AC12"/>
    <mergeCell ref="AB2:AE2"/>
    <mergeCell ref="Y2:AA2"/>
    <mergeCell ref="Y1:AA1"/>
    <mergeCell ref="T16:W16"/>
    <mergeCell ref="X16:AA16"/>
    <mergeCell ref="AB16:AE16"/>
    <mergeCell ref="B16:M16"/>
    <mergeCell ref="N16:O16"/>
    <mergeCell ref="P16:S16"/>
    <mergeCell ref="T15:W15"/>
    <mergeCell ref="X15:AA15"/>
    <mergeCell ref="AB15:AE15"/>
    <mergeCell ref="B15:M15"/>
    <mergeCell ref="N15:O15"/>
    <mergeCell ref="P15:S15"/>
    <mergeCell ref="T18:W18"/>
    <mergeCell ref="X18:AA18"/>
    <mergeCell ref="AB18:AE18"/>
    <mergeCell ref="B18:M18"/>
    <mergeCell ref="N18:O18"/>
    <mergeCell ref="P18:S18"/>
    <mergeCell ref="T17:W17"/>
    <mergeCell ref="X17:AA17"/>
    <mergeCell ref="AB17:AE17"/>
    <mergeCell ref="B17:M17"/>
    <mergeCell ref="N17:O17"/>
    <mergeCell ref="P17:S17"/>
    <mergeCell ref="T20:W20"/>
    <mergeCell ref="X20:AA20"/>
    <mergeCell ref="AB20:AE20"/>
    <mergeCell ref="B20:M20"/>
    <mergeCell ref="N20:O20"/>
    <mergeCell ref="P20:S20"/>
    <mergeCell ref="T19:W19"/>
    <mergeCell ref="X19:AA19"/>
    <mergeCell ref="AB19:AE19"/>
    <mergeCell ref="B19:M19"/>
    <mergeCell ref="N19:O19"/>
    <mergeCell ref="P19:S19"/>
    <mergeCell ref="T27:W27"/>
    <mergeCell ref="X27:AA27"/>
    <mergeCell ref="AB27:AE27"/>
    <mergeCell ref="B27:M27"/>
    <mergeCell ref="N27:O27"/>
    <mergeCell ref="P27:S27"/>
    <mergeCell ref="T21:W21"/>
    <mergeCell ref="X21:AA21"/>
    <mergeCell ref="AB21:AE21"/>
    <mergeCell ref="B21:M21"/>
    <mergeCell ref="N21:O21"/>
    <mergeCell ref="P21:S21"/>
    <mergeCell ref="T22:W22"/>
    <mergeCell ref="X22:AA22"/>
    <mergeCell ref="AB22:AE22"/>
    <mergeCell ref="B22:M22"/>
    <mergeCell ref="N22:O22"/>
    <mergeCell ref="P22:S22"/>
    <mergeCell ref="T23:W23"/>
    <mergeCell ref="X23:AA23"/>
    <mergeCell ref="AB23:AE23"/>
    <mergeCell ref="B23:M23"/>
    <mergeCell ref="N23:O23"/>
    <mergeCell ref="P23:S23"/>
    <mergeCell ref="T28:W28"/>
    <mergeCell ref="X28:AA28"/>
    <mergeCell ref="AB28:AE28"/>
    <mergeCell ref="B28:M28"/>
    <mergeCell ref="N28:O28"/>
    <mergeCell ref="P28:S28"/>
    <mergeCell ref="T32:W32"/>
    <mergeCell ref="X30:AA30"/>
    <mergeCell ref="T30:W30"/>
    <mergeCell ref="AB30:AE30"/>
    <mergeCell ref="T31:W31"/>
    <mergeCell ref="B30:M30"/>
    <mergeCell ref="N30:O30"/>
    <mergeCell ref="P30:S30"/>
    <mergeCell ref="P31:S31"/>
    <mergeCell ref="P32:S32"/>
    <mergeCell ref="T29:W29"/>
    <mergeCell ref="X29:AA29"/>
    <mergeCell ref="AB29:AE29"/>
    <mergeCell ref="B29:M29"/>
    <mergeCell ref="N29:O29"/>
    <mergeCell ref="P29:S29"/>
    <mergeCell ref="T26:W26"/>
    <mergeCell ref="X26:AA26"/>
    <mergeCell ref="AB26:AE26"/>
    <mergeCell ref="B26:M26"/>
    <mergeCell ref="N26:O26"/>
    <mergeCell ref="P26:S26"/>
    <mergeCell ref="T24:W24"/>
    <mergeCell ref="X24:AA24"/>
    <mergeCell ref="AB24:AE24"/>
    <mergeCell ref="B24:M24"/>
    <mergeCell ref="N24:O24"/>
    <mergeCell ref="P24:S24"/>
    <mergeCell ref="T25:W25"/>
    <mergeCell ref="X25:AA25"/>
    <mergeCell ref="AB25:AE25"/>
    <mergeCell ref="B25:M25"/>
    <mergeCell ref="N25:O25"/>
    <mergeCell ref="P25:S25"/>
  </mergeCells>
  <phoneticPr fontId="2"/>
  <dataValidations count="1">
    <dataValidation type="list" allowBlank="1" showInputMessage="1" showErrorMessage="1" sqref="WWK983048:WWM983049 JY8:KA9 TU8:TW9 ADQ8:ADS9 ANM8:ANO9 AXI8:AXK9 BHE8:BHG9 BRA8:BRC9 CAW8:CAY9 CKS8:CKU9 CUO8:CUQ9 DEK8:DEM9 DOG8:DOI9 DYC8:DYE9 EHY8:EIA9 ERU8:ERW9 FBQ8:FBS9 FLM8:FLO9 FVI8:FVK9 GFE8:GFG9 GPA8:GPC9 GYW8:GYY9 HIS8:HIU9 HSO8:HSQ9 ICK8:ICM9 IMG8:IMI9 IWC8:IWE9 JFY8:JGA9 JPU8:JPW9 JZQ8:JZS9 KJM8:KJO9 KTI8:KTK9 LDE8:LDG9 LNA8:LNC9 LWW8:LWY9 MGS8:MGU9 MQO8:MQQ9 NAK8:NAM9 NKG8:NKI9 NUC8:NUE9 ODY8:OEA9 ONU8:ONW9 OXQ8:OXS9 PHM8:PHO9 PRI8:PRK9 QBE8:QBG9 QLA8:QLC9 QUW8:QUY9 RES8:REU9 ROO8:ROQ9 RYK8:RYM9 SIG8:SII9 SSC8:SSE9 TBY8:TCA9 TLU8:TLW9 TVQ8:TVS9 UFM8:UFO9 UPI8:UPK9 UZE8:UZG9 VJA8:VJC9 VSW8:VSY9 WCS8:WCU9 WMO8:WMQ9 WWK8:WWM9 AC65544:AE65545 JY65544:KA65545 TU65544:TW65545 ADQ65544:ADS65545 ANM65544:ANO65545 AXI65544:AXK65545 BHE65544:BHG65545 BRA65544:BRC65545 CAW65544:CAY65545 CKS65544:CKU65545 CUO65544:CUQ65545 DEK65544:DEM65545 DOG65544:DOI65545 DYC65544:DYE65545 EHY65544:EIA65545 ERU65544:ERW65545 FBQ65544:FBS65545 FLM65544:FLO65545 FVI65544:FVK65545 GFE65544:GFG65545 GPA65544:GPC65545 GYW65544:GYY65545 HIS65544:HIU65545 HSO65544:HSQ65545 ICK65544:ICM65545 IMG65544:IMI65545 IWC65544:IWE65545 JFY65544:JGA65545 JPU65544:JPW65545 JZQ65544:JZS65545 KJM65544:KJO65545 KTI65544:KTK65545 LDE65544:LDG65545 LNA65544:LNC65545 LWW65544:LWY65545 MGS65544:MGU65545 MQO65544:MQQ65545 NAK65544:NAM65545 NKG65544:NKI65545 NUC65544:NUE65545 ODY65544:OEA65545 ONU65544:ONW65545 OXQ65544:OXS65545 PHM65544:PHO65545 PRI65544:PRK65545 QBE65544:QBG65545 QLA65544:QLC65545 QUW65544:QUY65545 RES65544:REU65545 ROO65544:ROQ65545 RYK65544:RYM65545 SIG65544:SII65545 SSC65544:SSE65545 TBY65544:TCA65545 TLU65544:TLW65545 TVQ65544:TVS65545 UFM65544:UFO65545 UPI65544:UPK65545 UZE65544:UZG65545 VJA65544:VJC65545 VSW65544:VSY65545 WCS65544:WCU65545 WMO65544:WMQ65545 WWK65544:WWM65545 AC131080:AE131081 JY131080:KA131081 TU131080:TW131081 ADQ131080:ADS131081 ANM131080:ANO131081 AXI131080:AXK131081 BHE131080:BHG131081 BRA131080:BRC131081 CAW131080:CAY131081 CKS131080:CKU131081 CUO131080:CUQ131081 DEK131080:DEM131081 DOG131080:DOI131081 DYC131080:DYE131081 EHY131080:EIA131081 ERU131080:ERW131081 FBQ131080:FBS131081 FLM131080:FLO131081 FVI131080:FVK131081 GFE131080:GFG131081 GPA131080:GPC131081 GYW131080:GYY131081 HIS131080:HIU131081 HSO131080:HSQ131081 ICK131080:ICM131081 IMG131080:IMI131081 IWC131080:IWE131081 JFY131080:JGA131081 JPU131080:JPW131081 JZQ131080:JZS131081 KJM131080:KJO131081 KTI131080:KTK131081 LDE131080:LDG131081 LNA131080:LNC131081 LWW131080:LWY131081 MGS131080:MGU131081 MQO131080:MQQ131081 NAK131080:NAM131081 NKG131080:NKI131081 NUC131080:NUE131081 ODY131080:OEA131081 ONU131080:ONW131081 OXQ131080:OXS131081 PHM131080:PHO131081 PRI131080:PRK131081 QBE131080:QBG131081 QLA131080:QLC131081 QUW131080:QUY131081 RES131080:REU131081 ROO131080:ROQ131081 RYK131080:RYM131081 SIG131080:SII131081 SSC131080:SSE131081 TBY131080:TCA131081 TLU131080:TLW131081 TVQ131080:TVS131081 UFM131080:UFO131081 UPI131080:UPK131081 UZE131080:UZG131081 VJA131080:VJC131081 VSW131080:VSY131081 WCS131080:WCU131081 WMO131080:WMQ131081 WWK131080:WWM131081 AC196616:AE196617 JY196616:KA196617 TU196616:TW196617 ADQ196616:ADS196617 ANM196616:ANO196617 AXI196616:AXK196617 BHE196616:BHG196617 BRA196616:BRC196617 CAW196616:CAY196617 CKS196616:CKU196617 CUO196616:CUQ196617 DEK196616:DEM196617 DOG196616:DOI196617 DYC196616:DYE196617 EHY196616:EIA196617 ERU196616:ERW196617 FBQ196616:FBS196617 FLM196616:FLO196617 FVI196616:FVK196617 GFE196616:GFG196617 GPA196616:GPC196617 GYW196616:GYY196617 HIS196616:HIU196617 HSO196616:HSQ196617 ICK196616:ICM196617 IMG196616:IMI196617 IWC196616:IWE196617 JFY196616:JGA196617 JPU196616:JPW196617 JZQ196616:JZS196617 KJM196616:KJO196617 KTI196616:KTK196617 LDE196616:LDG196617 LNA196616:LNC196617 LWW196616:LWY196617 MGS196616:MGU196617 MQO196616:MQQ196617 NAK196616:NAM196617 NKG196616:NKI196617 NUC196616:NUE196617 ODY196616:OEA196617 ONU196616:ONW196617 OXQ196616:OXS196617 PHM196616:PHO196617 PRI196616:PRK196617 QBE196616:QBG196617 QLA196616:QLC196617 QUW196616:QUY196617 RES196616:REU196617 ROO196616:ROQ196617 RYK196616:RYM196617 SIG196616:SII196617 SSC196616:SSE196617 TBY196616:TCA196617 TLU196616:TLW196617 TVQ196616:TVS196617 UFM196616:UFO196617 UPI196616:UPK196617 UZE196616:UZG196617 VJA196616:VJC196617 VSW196616:VSY196617 WCS196616:WCU196617 WMO196616:WMQ196617 WWK196616:WWM196617 AC262152:AE262153 JY262152:KA262153 TU262152:TW262153 ADQ262152:ADS262153 ANM262152:ANO262153 AXI262152:AXK262153 BHE262152:BHG262153 BRA262152:BRC262153 CAW262152:CAY262153 CKS262152:CKU262153 CUO262152:CUQ262153 DEK262152:DEM262153 DOG262152:DOI262153 DYC262152:DYE262153 EHY262152:EIA262153 ERU262152:ERW262153 FBQ262152:FBS262153 FLM262152:FLO262153 FVI262152:FVK262153 GFE262152:GFG262153 GPA262152:GPC262153 GYW262152:GYY262153 HIS262152:HIU262153 HSO262152:HSQ262153 ICK262152:ICM262153 IMG262152:IMI262153 IWC262152:IWE262153 JFY262152:JGA262153 JPU262152:JPW262153 JZQ262152:JZS262153 KJM262152:KJO262153 KTI262152:KTK262153 LDE262152:LDG262153 LNA262152:LNC262153 LWW262152:LWY262153 MGS262152:MGU262153 MQO262152:MQQ262153 NAK262152:NAM262153 NKG262152:NKI262153 NUC262152:NUE262153 ODY262152:OEA262153 ONU262152:ONW262153 OXQ262152:OXS262153 PHM262152:PHO262153 PRI262152:PRK262153 QBE262152:QBG262153 QLA262152:QLC262153 QUW262152:QUY262153 RES262152:REU262153 ROO262152:ROQ262153 RYK262152:RYM262153 SIG262152:SII262153 SSC262152:SSE262153 TBY262152:TCA262153 TLU262152:TLW262153 TVQ262152:TVS262153 UFM262152:UFO262153 UPI262152:UPK262153 UZE262152:UZG262153 VJA262152:VJC262153 VSW262152:VSY262153 WCS262152:WCU262153 WMO262152:WMQ262153 WWK262152:WWM262153 AC327688:AE327689 JY327688:KA327689 TU327688:TW327689 ADQ327688:ADS327689 ANM327688:ANO327689 AXI327688:AXK327689 BHE327688:BHG327689 BRA327688:BRC327689 CAW327688:CAY327689 CKS327688:CKU327689 CUO327688:CUQ327689 DEK327688:DEM327689 DOG327688:DOI327689 DYC327688:DYE327689 EHY327688:EIA327689 ERU327688:ERW327689 FBQ327688:FBS327689 FLM327688:FLO327689 FVI327688:FVK327689 GFE327688:GFG327689 GPA327688:GPC327689 GYW327688:GYY327689 HIS327688:HIU327689 HSO327688:HSQ327689 ICK327688:ICM327689 IMG327688:IMI327689 IWC327688:IWE327689 JFY327688:JGA327689 JPU327688:JPW327689 JZQ327688:JZS327689 KJM327688:KJO327689 KTI327688:KTK327689 LDE327688:LDG327689 LNA327688:LNC327689 LWW327688:LWY327689 MGS327688:MGU327689 MQO327688:MQQ327689 NAK327688:NAM327689 NKG327688:NKI327689 NUC327688:NUE327689 ODY327688:OEA327689 ONU327688:ONW327689 OXQ327688:OXS327689 PHM327688:PHO327689 PRI327688:PRK327689 QBE327688:QBG327689 QLA327688:QLC327689 QUW327688:QUY327689 RES327688:REU327689 ROO327688:ROQ327689 RYK327688:RYM327689 SIG327688:SII327689 SSC327688:SSE327689 TBY327688:TCA327689 TLU327688:TLW327689 TVQ327688:TVS327689 UFM327688:UFO327689 UPI327688:UPK327689 UZE327688:UZG327689 VJA327688:VJC327689 VSW327688:VSY327689 WCS327688:WCU327689 WMO327688:WMQ327689 WWK327688:WWM327689 AC393224:AE393225 JY393224:KA393225 TU393224:TW393225 ADQ393224:ADS393225 ANM393224:ANO393225 AXI393224:AXK393225 BHE393224:BHG393225 BRA393224:BRC393225 CAW393224:CAY393225 CKS393224:CKU393225 CUO393224:CUQ393225 DEK393224:DEM393225 DOG393224:DOI393225 DYC393224:DYE393225 EHY393224:EIA393225 ERU393224:ERW393225 FBQ393224:FBS393225 FLM393224:FLO393225 FVI393224:FVK393225 GFE393224:GFG393225 GPA393224:GPC393225 GYW393224:GYY393225 HIS393224:HIU393225 HSO393224:HSQ393225 ICK393224:ICM393225 IMG393224:IMI393225 IWC393224:IWE393225 JFY393224:JGA393225 JPU393224:JPW393225 JZQ393224:JZS393225 KJM393224:KJO393225 KTI393224:KTK393225 LDE393224:LDG393225 LNA393224:LNC393225 LWW393224:LWY393225 MGS393224:MGU393225 MQO393224:MQQ393225 NAK393224:NAM393225 NKG393224:NKI393225 NUC393224:NUE393225 ODY393224:OEA393225 ONU393224:ONW393225 OXQ393224:OXS393225 PHM393224:PHO393225 PRI393224:PRK393225 QBE393224:QBG393225 QLA393224:QLC393225 QUW393224:QUY393225 RES393224:REU393225 ROO393224:ROQ393225 RYK393224:RYM393225 SIG393224:SII393225 SSC393224:SSE393225 TBY393224:TCA393225 TLU393224:TLW393225 TVQ393224:TVS393225 UFM393224:UFO393225 UPI393224:UPK393225 UZE393224:UZG393225 VJA393224:VJC393225 VSW393224:VSY393225 WCS393224:WCU393225 WMO393224:WMQ393225 WWK393224:WWM393225 AC458760:AE458761 JY458760:KA458761 TU458760:TW458761 ADQ458760:ADS458761 ANM458760:ANO458761 AXI458760:AXK458761 BHE458760:BHG458761 BRA458760:BRC458761 CAW458760:CAY458761 CKS458760:CKU458761 CUO458760:CUQ458761 DEK458760:DEM458761 DOG458760:DOI458761 DYC458760:DYE458761 EHY458760:EIA458761 ERU458760:ERW458761 FBQ458760:FBS458761 FLM458760:FLO458761 FVI458760:FVK458761 GFE458760:GFG458761 GPA458760:GPC458761 GYW458760:GYY458761 HIS458760:HIU458761 HSO458760:HSQ458761 ICK458760:ICM458761 IMG458760:IMI458761 IWC458760:IWE458761 JFY458760:JGA458761 JPU458760:JPW458761 JZQ458760:JZS458761 KJM458760:KJO458761 KTI458760:KTK458761 LDE458760:LDG458761 LNA458760:LNC458761 LWW458760:LWY458761 MGS458760:MGU458761 MQO458760:MQQ458761 NAK458760:NAM458761 NKG458760:NKI458761 NUC458760:NUE458761 ODY458760:OEA458761 ONU458760:ONW458761 OXQ458760:OXS458761 PHM458760:PHO458761 PRI458760:PRK458761 QBE458760:QBG458761 QLA458760:QLC458761 QUW458760:QUY458761 RES458760:REU458761 ROO458760:ROQ458761 RYK458760:RYM458761 SIG458760:SII458761 SSC458760:SSE458761 TBY458760:TCA458761 TLU458760:TLW458761 TVQ458760:TVS458761 UFM458760:UFO458761 UPI458760:UPK458761 UZE458760:UZG458761 VJA458760:VJC458761 VSW458760:VSY458761 WCS458760:WCU458761 WMO458760:WMQ458761 WWK458760:WWM458761 AC524296:AE524297 JY524296:KA524297 TU524296:TW524297 ADQ524296:ADS524297 ANM524296:ANO524297 AXI524296:AXK524297 BHE524296:BHG524297 BRA524296:BRC524297 CAW524296:CAY524297 CKS524296:CKU524297 CUO524296:CUQ524297 DEK524296:DEM524297 DOG524296:DOI524297 DYC524296:DYE524297 EHY524296:EIA524297 ERU524296:ERW524297 FBQ524296:FBS524297 FLM524296:FLO524297 FVI524296:FVK524297 GFE524296:GFG524297 GPA524296:GPC524297 GYW524296:GYY524297 HIS524296:HIU524297 HSO524296:HSQ524297 ICK524296:ICM524297 IMG524296:IMI524297 IWC524296:IWE524297 JFY524296:JGA524297 JPU524296:JPW524297 JZQ524296:JZS524297 KJM524296:KJO524297 KTI524296:KTK524297 LDE524296:LDG524297 LNA524296:LNC524297 LWW524296:LWY524297 MGS524296:MGU524297 MQO524296:MQQ524297 NAK524296:NAM524297 NKG524296:NKI524297 NUC524296:NUE524297 ODY524296:OEA524297 ONU524296:ONW524297 OXQ524296:OXS524297 PHM524296:PHO524297 PRI524296:PRK524297 QBE524296:QBG524297 QLA524296:QLC524297 QUW524296:QUY524297 RES524296:REU524297 ROO524296:ROQ524297 RYK524296:RYM524297 SIG524296:SII524297 SSC524296:SSE524297 TBY524296:TCA524297 TLU524296:TLW524297 TVQ524296:TVS524297 UFM524296:UFO524297 UPI524296:UPK524297 UZE524296:UZG524297 VJA524296:VJC524297 VSW524296:VSY524297 WCS524296:WCU524297 WMO524296:WMQ524297 WWK524296:WWM524297 AC589832:AE589833 JY589832:KA589833 TU589832:TW589833 ADQ589832:ADS589833 ANM589832:ANO589833 AXI589832:AXK589833 BHE589832:BHG589833 BRA589832:BRC589833 CAW589832:CAY589833 CKS589832:CKU589833 CUO589832:CUQ589833 DEK589832:DEM589833 DOG589832:DOI589833 DYC589832:DYE589833 EHY589832:EIA589833 ERU589832:ERW589833 FBQ589832:FBS589833 FLM589832:FLO589833 FVI589832:FVK589833 GFE589832:GFG589833 GPA589832:GPC589833 GYW589832:GYY589833 HIS589832:HIU589833 HSO589832:HSQ589833 ICK589832:ICM589833 IMG589832:IMI589833 IWC589832:IWE589833 JFY589832:JGA589833 JPU589832:JPW589833 JZQ589832:JZS589833 KJM589832:KJO589833 KTI589832:KTK589833 LDE589832:LDG589833 LNA589832:LNC589833 LWW589832:LWY589833 MGS589832:MGU589833 MQO589832:MQQ589833 NAK589832:NAM589833 NKG589832:NKI589833 NUC589832:NUE589833 ODY589832:OEA589833 ONU589832:ONW589833 OXQ589832:OXS589833 PHM589832:PHO589833 PRI589832:PRK589833 QBE589832:QBG589833 QLA589832:QLC589833 QUW589832:QUY589833 RES589832:REU589833 ROO589832:ROQ589833 RYK589832:RYM589833 SIG589832:SII589833 SSC589832:SSE589833 TBY589832:TCA589833 TLU589832:TLW589833 TVQ589832:TVS589833 UFM589832:UFO589833 UPI589832:UPK589833 UZE589832:UZG589833 VJA589832:VJC589833 VSW589832:VSY589833 WCS589832:WCU589833 WMO589832:WMQ589833 WWK589832:WWM589833 AC655368:AE655369 JY655368:KA655369 TU655368:TW655369 ADQ655368:ADS655369 ANM655368:ANO655369 AXI655368:AXK655369 BHE655368:BHG655369 BRA655368:BRC655369 CAW655368:CAY655369 CKS655368:CKU655369 CUO655368:CUQ655369 DEK655368:DEM655369 DOG655368:DOI655369 DYC655368:DYE655369 EHY655368:EIA655369 ERU655368:ERW655369 FBQ655368:FBS655369 FLM655368:FLO655369 FVI655368:FVK655369 GFE655368:GFG655369 GPA655368:GPC655369 GYW655368:GYY655369 HIS655368:HIU655369 HSO655368:HSQ655369 ICK655368:ICM655369 IMG655368:IMI655369 IWC655368:IWE655369 JFY655368:JGA655369 JPU655368:JPW655369 JZQ655368:JZS655369 KJM655368:KJO655369 KTI655368:KTK655369 LDE655368:LDG655369 LNA655368:LNC655369 LWW655368:LWY655369 MGS655368:MGU655369 MQO655368:MQQ655369 NAK655368:NAM655369 NKG655368:NKI655369 NUC655368:NUE655369 ODY655368:OEA655369 ONU655368:ONW655369 OXQ655368:OXS655369 PHM655368:PHO655369 PRI655368:PRK655369 QBE655368:QBG655369 QLA655368:QLC655369 QUW655368:QUY655369 RES655368:REU655369 ROO655368:ROQ655369 RYK655368:RYM655369 SIG655368:SII655369 SSC655368:SSE655369 TBY655368:TCA655369 TLU655368:TLW655369 TVQ655368:TVS655369 UFM655368:UFO655369 UPI655368:UPK655369 UZE655368:UZG655369 VJA655368:VJC655369 VSW655368:VSY655369 WCS655368:WCU655369 WMO655368:WMQ655369 WWK655368:WWM655369 AC720904:AE720905 JY720904:KA720905 TU720904:TW720905 ADQ720904:ADS720905 ANM720904:ANO720905 AXI720904:AXK720905 BHE720904:BHG720905 BRA720904:BRC720905 CAW720904:CAY720905 CKS720904:CKU720905 CUO720904:CUQ720905 DEK720904:DEM720905 DOG720904:DOI720905 DYC720904:DYE720905 EHY720904:EIA720905 ERU720904:ERW720905 FBQ720904:FBS720905 FLM720904:FLO720905 FVI720904:FVK720905 GFE720904:GFG720905 GPA720904:GPC720905 GYW720904:GYY720905 HIS720904:HIU720905 HSO720904:HSQ720905 ICK720904:ICM720905 IMG720904:IMI720905 IWC720904:IWE720905 JFY720904:JGA720905 JPU720904:JPW720905 JZQ720904:JZS720905 KJM720904:KJO720905 KTI720904:KTK720905 LDE720904:LDG720905 LNA720904:LNC720905 LWW720904:LWY720905 MGS720904:MGU720905 MQO720904:MQQ720905 NAK720904:NAM720905 NKG720904:NKI720905 NUC720904:NUE720905 ODY720904:OEA720905 ONU720904:ONW720905 OXQ720904:OXS720905 PHM720904:PHO720905 PRI720904:PRK720905 QBE720904:QBG720905 QLA720904:QLC720905 QUW720904:QUY720905 RES720904:REU720905 ROO720904:ROQ720905 RYK720904:RYM720905 SIG720904:SII720905 SSC720904:SSE720905 TBY720904:TCA720905 TLU720904:TLW720905 TVQ720904:TVS720905 UFM720904:UFO720905 UPI720904:UPK720905 UZE720904:UZG720905 VJA720904:VJC720905 VSW720904:VSY720905 WCS720904:WCU720905 WMO720904:WMQ720905 WWK720904:WWM720905 AC786440:AE786441 JY786440:KA786441 TU786440:TW786441 ADQ786440:ADS786441 ANM786440:ANO786441 AXI786440:AXK786441 BHE786440:BHG786441 BRA786440:BRC786441 CAW786440:CAY786441 CKS786440:CKU786441 CUO786440:CUQ786441 DEK786440:DEM786441 DOG786440:DOI786441 DYC786440:DYE786441 EHY786440:EIA786441 ERU786440:ERW786441 FBQ786440:FBS786441 FLM786440:FLO786441 FVI786440:FVK786441 GFE786440:GFG786441 GPA786440:GPC786441 GYW786440:GYY786441 HIS786440:HIU786441 HSO786440:HSQ786441 ICK786440:ICM786441 IMG786440:IMI786441 IWC786440:IWE786441 JFY786440:JGA786441 JPU786440:JPW786441 JZQ786440:JZS786441 KJM786440:KJO786441 KTI786440:KTK786441 LDE786440:LDG786441 LNA786440:LNC786441 LWW786440:LWY786441 MGS786440:MGU786441 MQO786440:MQQ786441 NAK786440:NAM786441 NKG786440:NKI786441 NUC786440:NUE786441 ODY786440:OEA786441 ONU786440:ONW786441 OXQ786440:OXS786441 PHM786440:PHO786441 PRI786440:PRK786441 QBE786440:QBG786441 QLA786440:QLC786441 QUW786440:QUY786441 RES786440:REU786441 ROO786440:ROQ786441 RYK786440:RYM786441 SIG786440:SII786441 SSC786440:SSE786441 TBY786440:TCA786441 TLU786440:TLW786441 TVQ786440:TVS786441 UFM786440:UFO786441 UPI786440:UPK786441 UZE786440:UZG786441 VJA786440:VJC786441 VSW786440:VSY786441 WCS786440:WCU786441 WMO786440:WMQ786441 WWK786440:WWM786441 AC851976:AE851977 JY851976:KA851977 TU851976:TW851977 ADQ851976:ADS851977 ANM851976:ANO851977 AXI851976:AXK851977 BHE851976:BHG851977 BRA851976:BRC851977 CAW851976:CAY851977 CKS851976:CKU851977 CUO851976:CUQ851977 DEK851976:DEM851977 DOG851976:DOI851977 DYC851976:DYE851977 EHY851976:EIA851977 ERU851976:ERW851977 FBQ851976:FBS851977 FLM851976:FLO851977 FVI851976:FVK851977 GFE851976:GFG851977 GPA851976:GPC851977 GYW851976:GYY851977 HIS851976:HIU851977 HSO851976:HSQ851977 ICK851976:ICM851977 IMG851976:IMI851977 IWC851976:IWE851977 JFY851976:JGA851977 JPU851976:JPW851977 JZQ851976:JZS851977 KJM851976:KJO851977 KTI851976:KTK851977 LDE851976:LDG851977 LNA851976:LNC851977 LWW851976:LWY851977 MGS851976:MGU851977 MQO851976:MQQ851977 NAK851976:NAM851977 NKG851976:NKI851977 NUC851976:NUE851977 ODY851976:OEA851977 ONU851976:ONW851977 OXQ851976:OXS851977 PHM851976:PHO851977 PRI851976:PRK851977 QBE851976:QBG851977 QLA851976:QLC851977 QUW851976:QUY851977 RES851976:REU851977 ROO851976:ROQ851977 RYK851976:RYM851977 SIG851976:SII851977 SSC851976:SSE851977 TBY851976:TCA851977 TLU851976:TLW851977 TVQ851976:TVS851977 UFM851976:UFO851977 UPI851976:UPK851977 UZE851976:UZG851977 VJA851976:VJC851977 VSW851976:VSY851977 WCS851976:WCU851977 WMO851976:WMQ851977 WWK851976:WWM851977 AC917512:AE917513 JY917512:KA917513 TU917512:TW917513 ADQ917512:ADS917513 ANM917512:ANO917513 AXI917512:AXK917513 BHE917512:BHG917513 BRA917512:BRC917513 CAW917512:CAY917513 CKS917512:CKU917513 CUO917512:CUQ917513 DEK917512:DEM917513 DOG917512:DOI917513 DYC917512:DYE917513 EHY917512:EIA917513 ERU917512:ERW917513 FBQ917512:FBS917513 FLM917512:FLO917513 FVI917512:FVK917513 GFE917512:GFG917513 GPA917512:GPC917513 GYW917512:GYY917513 HIS917512:HIU917513 HSO917512:HSQ917513 ICK917512:ICM917513 IMG917512:IMI917513 IWC917512:IWE917513 JFY917512:JGA917513 JPU917512:JPW917513 JZQ917512:JZS917513 KJM917512:KJO917513 KTI917512:KTK917513 LDE917512:LDG917513 LNA917512:LNC917513 LWW917512:LWY917513 MGS917512:MGU917513 MQO917512:MQQ917513 NAK917512:NAM917513 NKG917512:NKI917513 NUC917512:NUE917513 ODY917512:OEA917513 ONU917512:ONW917513 OXQ917512:OXS917513 PHM917512:PHO917513 PRI917512:PRK917513 QBE917512:QBG917513 QLA917512:QLC917513 QUW917512:QUY917513 RES917512:REU917513 ROO917512:ROQ917513 RYK917512:RYM917513 SIG917512:SII917513 SSC917512:SSE917513 TBY917512:TCA917513 TLU917512:TLW917513 TVQ917512:TVS917513 UFM917512:UFO917513 UPI917512:UPK917513 UZE917512:UZG917513 VJA917512:VJC917513 VSW917512:VSY917513 WCS917512:WCU917513 WMO917512:WMQ917513 WWK917512:WWM917513 AC983048:AE983049 JY983048:KA983049 TU983048:TW983049 ADQ983048:ADS983049 ANM983048:ANO983049 AXI983048:AXK983049 BHE983048:BHG983049 BRA983048:BRC983049 CAW983048:CAY983049 CKS983048:CKU983049 CUO983048:CUQ983049 DEK983048:DEM983049 DOG983048:DOI983049 DYC983048:DYE983049 EHY983048:EIA983049 ERU983048:ERW983049 FBQ983048:FBS983049 FLM983048:FLO983049 FVI983048:FVK983049 GFE983048:GFG983049 GPA983048:GPC983049 GYW983048:GYY983049 HIS983048:HIU983049 HSO983048:HSQ983049 ICK983048:ICM983049 IMG983048:IMI983049 IWC983048:IWE983049 JFY983048:JGA983049 JPU983048:JPW983049 JZQ983048:JZS983049 KJM983048:KJO983049 KTI983048:KTK983049 LDE983048:LDG983049 LNA983048:LNC983049 LWW983048:LWY983049 MGS983048:MGU983049 MQO983048:MQQ983049 NAK983048:NAM983049 NKG983048:NKI983049 NUC983048:NUE983049 ODY983048:OEA983049 ONU983048:ONW983049 OXQ983048:OXS983049 PHM983048:PHO983049 PRI983048:PRK983049 QBE983048:QBG983049 QLA983048:QLC983049 QUW983048:QUY983049 RES983048:REU983049 ROO983048:ROQ983049 RYK983048:RYM983049 SIG983048:SII983049 SSC983048:SSE983049 TBY983048:TCA983049 TLU983048:TLW983049 TVQ983048:TVS983049 UFM983048:UFO983049 UPI983048:UPK983049 UZE983048:UZG983049 VJA983048:VJC983049 VSW983048:VSY983049 WCS983048:WCU983049 WMO983048:WMQ983049 AC8:AC9" xr:uid="{00000000-0002-0000-0800-000000000000}">
      <formula1>#REF!</formula1>
    </dataValidation>
  </dataValidations>
  <printOptions horizontalCentered="1"/>
  <pageMargins left="0.25" right="0.25" top="0.75" bottom="0.75" header="0.3" footer="0.3"/>
  <pageSetup paperSize="9" scale="59" orientation="portrait" verticalDpi="96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LargeFileSiz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DA49731C9F864CBDE3B9B619BEE803" ma:contentTypeVersion="2" ma:contentTypeDescription="Create a new document." ma:contentTypeScope="" ma:versionID="0cc10f26950553b80d6d22aa4f48fa61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05456097f330d390441f7db4611e960c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LargeFileSize" minOccurs="0"/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rgeFileSize" ma:index="8" nillable="true" ma:displayName="Linked File Size" ma:hidden="true" ma:internalName="LargeFileSiz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005A6E-1058-4B75-BE43-23F75BAB1C0F}">
  <ds:schemaRefs>
    <ds:schemaRef ds:uri="http://schemas.microsoft.com/sharepoint/v4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sharepoint/v3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0655585-2209-4375-9087-D9E63D7262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87692B-C747-4BF3-A4DD-41FF587980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17</vt:i4>
      </vt:variant>
    </vt:vector>
  </HeadingPairs>
  <TitlesOfParts>
    <vt:vector size="27" baseType="lpstr">
      <vt:lpstr>改版履歴</vt:lpstr>
      <vt:lpstr>基本情報＆留意事項</vt:lpstr>
      <vt:lpstr>見積依頼</vt:lpstr>
      <vt:lpstr>見積書明細</vt:lpstr>
      <vt:lpstr>見積書</vt:lpstr>
      <vt:lpstr>注文書</vt:lpstr>
      <vt:lpstr>納品書</vt:lpstr>
      <vt:lpstr>請求書</vt:lpstr>
      <vt:lpstr>製品名一覧</vt:lpstr>
      <vt:lpstr>集計用</vt:lpstr>
      <vt:lpstr>見積書!Print_Area</vt:lpstr>
      <vt:lpstr>注文書!Print_Area</vt:lpstr>
      <vt:lpstr>納品書!Print_Area</vt:lpstr>
      <vt:lpstr>請求書!Print_Area</vt:lpstr>
      <vt:lpstr>オプション</vt:lpstr>
      <vt:lpstr>スマート電源</vt:lpstr>
      <vt:lpstr>屋内直流分電盤</vt:lpstr>
      <vt:lpstr>屋内直流分電盤付属品</vt:lpstr>
      <vt:lpstr>屋内整流器２U単整流器100V</vt:lpstr>
      <vt:lpstr>屋内整流器４U単相200V</vt:lpstr>
      <vt:lpstr>屋内整流器６U三相整流器</vt:lpstr>
      <vt:lpstr>屋外直流分電盤</vt:lpstr>
      <vt:lpstr>屋外直流分電盤付属品</vt:lpstr>
      <vt:lpstr>屋外蓄電池</vt:lpstr>
      <vt:lpstr>屋外整流器</vt:lpstr>
      <vt:lpstr>発電機</vt:lpstr>
      <vt:lpstr>整流器付属品</vt:lpstr>
    </vt:vector>
  </TitlesOfParts>
  <Company>ADDTRON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佐藤晃一</dc:creator>
  <cp:lastModifiedBy>BORIS.WANG 王柏樺</cp:lastModifiedBy>
  <cp:lastPrinted>2021-09-22T13:28:00Z</cp:lastPrinted>
  <dcterms:created xsi:type="dcterms:W3CDTF">1999-03-11T04:06:14Z</dcterms:created>
  <dcterms:modified xsi:type="dcterms:W3CDTF">2024-11-15T05:35:29Z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0x01010006DA49731C9F864CBDE3B9B619BEE803</vt:lpwstr>
  </property>
</Properties>
</file>