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llushuber/dev/ER2CDS/evaluation/experiment/"/>
    </mc:Choice>
  </mc:AlternateContent>
  <xr:revisionPtr revIDLastSave="0" documentId="13_ncr:1_{E7F4332A-2F7E-5C4C-AF76-D71F616E59C2}" xr6:coauthVersionLast="47" xr6:coauthVersionMax="47" xr10:uidLastSave="{00000000-0000-0000-0000-000000000000}"/>
  <bookViews>
    <workbookView xWindow="1900" yWindow="700" windowWidth="45000" windowHeight="22840" xr2:uid="{AB73C851-2570-4848-9E24-9A6016711A1A}"/>
  </bookViews>
  <sheets>
    <sheet name="Create" sheetId="2" r:id="rId1"/>
    <sheet name="Import" sheetId="1" r:id="rId2"/>
    <sheet name="Diagra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M4" i="1"/>
  <c r="N4" i="1"/>
  <c r="N4" i="2"/>
  <c r="M4" i="2"/>
  <c r="L4" i="2"/>
  <c r="K4" i="2"/>
  <c r="N3" i="2"/>
  <c r="M3" i="2"/>
  <c r="L3" i="2"/>
  <c r="K3" i="2"/>
  <c r="P3" i="1"/>
  <c r="O3" i="1"/>
  <c r="N3" i="1"/>
  <c r="M3" i="1"/>
  <c r="P2" i="1"/>
  <c r="O2" i="1"/>
  <c r="N2" i="1"/>
  <c r="M2" i="1"/>
  <c r="N2" i="2"/>
  <c r="M2" i="2"/>
  <c r="L2" i="2"/>
  <c r="K2" i="2"/>
</calcChain>
</file>

<file path=xl/sharedStrings.xml><?xml version="1.0" encoding="utf-8"?>
<sst xmlns="http://schemas.openxmlformats.org/spreadsheetml/2006/main" count="423" uniqueCount="160">
  <si>
    <t>/DMO/I_Travel_D</t>
  </si>
  <si>
    <t>/DMO/I_Booking_D</t>
  </si>
  <si>
    <t>/DMO/I_BookingSupplement_D</t>
  </si>
  <si>
    <t>/DMO/I_SupplementCategory_VH</t>
  </si>
  <si>
    <t>/DMO/I_SupplementCategory_VH_T</t>
  </si>
  <si>
    <t>/DMO/I_SupplementText</t>
  </si>
  <si>
    <t>/DMO/I_Agency</t>
  </si>
  <si>
    <t>/DMO/I_Airport</t>
  </si>
  <si>
    <t>/DMO/I_Booking_Status_VH</t>
  </si>
  <si>
    <t>/DMO/I_Booking_Status_VH_Text</t>
  </si>
  <si>
    <t>/DMO/I_Carrier</t>
  </si>
  <si>
    <t>/DMO/I_Connection</t>
  </si>
  <si>
    <t>/DMO/I_Customer</t>
  </si>
  <si>
    <t>/DMO/I_Flight</t>
  </si>
  <si>
    <t>/DMO/I_Overall_Status_VH</t>
  </si>
  <si>
    <t>/DMO/I_Overall_Status_VH_Text</t>
  </si>
  <si>
    <t>/DMO/I_Travel_Status_VH</t>
  </si>
  <si>
    <t>/DMO/I_Travel_Status_VH_Text</t>
  </si>
  <si>
    <t>Z_I_MKPF</t>
  </si>
  <si>
    <t>Z_I_DELIVANALYSIS</t>
  </si>
  <si>
    <t>Z_I_PRODUCTION</t>
  </si>
  <si>
    <t>Z_I_PURCHDOCBASE</t>
  </si>
  <si>
    <t>Z_I_BESTELLANFORDERUNG</t>
  </si>
  <si>
    <t>Z_I_SDSERIALNUMBER</t>
  </si>
  <si>
    <t>DEMO_CDS_CURRENCY</t>
  </si>
  <si>
    <t>DEMO_CDS_FLIGHTS</t>
  </si>
  <si>
    <t>I_ABAPPACKAGE</t>
  </si>
  <si>
    <t>I_ABAPPACKAGETEXT</t>
  </si>
  <si>
    <t>I_BPRELSHPCNTCTPERSNADDRESSTP</t>
  </si>
  <si>
    <t>I_BPRELSHPCNTCTPERSNEMLADDRTP</t>
  </si>
  <si>
    <t>I_INSURCLMFNOLTP</t>
  </si>
  <si>
    <t>I_INSURCLMFNOLDAMAGEDOBJECTTP</t>
  </si>
  <si>
    <t>I_EWM_STORAGEBINVH</t>
  </si>
  <si>
    <t>I_PRODNRTGOPERATIONTP</t>
  </si>
  <si>
    <t>I_INSURCLMCLSREASON</t>
  </si>
  <si>
    <t>I_BUSINESSPARTNERADDRESSPROCTP</t>
  </si>
  <si>
    <t>I_BUSINESSPARTNERGOVTP</t>
  </si>
  <si>
    <t>I_EWM_OUTBDELIVDOCTYPEVH_2</t>
  </si>
  <si>
    <t>I_FLDLOGSEWMHNDLGUNITHDR</t>
  </si>
  <si>
    <t>I_EWM_HANDLINGUNITHDRLOGVH</t>
  </si>
  <si>
    <t>I_EWM_WAREHOUSENUMBERVH</t>
  </si>
  <si>
    <t>I_PRODUCTSPECIFICATIONTP</t>
  </si>
  <si>
    <t>I_EWM_WAREHOUSEORDERT_2</t>
  </si>
  <si>
    <t>I_FLDLOGSSHPTCTNCERTEXPIRYDATE</t>
  </si>
  <si>
    <t>I_INSURPLCYINQRYOPNAPPLCNT</t>
  </si>
  <si>
    <t>I_EWM_INBOUNDDELIVERYTYPE_2</t>
  </si>
  <si>
    <t>I_EWM_OUTBOUNDDELIVORDERTYPE_2</t>
  </si>
  <si>
    <t>I_EWM_STORAGETYPEVH</t>
  </si>
  <si>
    <t>C_INSURPLCYPOLICY</t>
  </si>
  <si>
    <t>C_INSURPLCYCONTRACT</t>
  </si>
  <si>
    <t>C_SRCGPROJQTNITEMCOMPARE</t>
  </si>
  <si>
    <t>C_MAINTJOBWRKITMCOMPHISTPRODVH</t>
  </si>
  <si>
    <t>C_SOURCINGPROJECTCOMPARE</t>
  </si>
  <si>
    <t>C_SRCGPROJQUOTATIONCOMPARE</t>
  </si>
  <si>
    <t>C_INTCOVALUECHAINDOCUMENTITMTP</t>
  </si>
  <si>
    <t>C_INSPLOTRESULTVALUERSLTRECG</t>
  </si>
  <si>
    <t>C_SRCGPROJDMNDDISTRSUMMARY</t>
  </si>
  <si>
    <t>C_VARCONFIGNCHARACTERISTIC</t>
  </si>
  <si>
    <t>C_DFS_RELOCPROJWBSELMNTHIERTP</t>
  </si>
  <si>
    <t>C_FLDLOGSOVRDITEMSBYITEMTYPE</t>
  </si>
  <si>
    <t>C_FLDLOGSRCPTSRETSATREMOTE</t>
  </si>
  <si>
    <t>C_FLDLOGSRECEIPTSBYSTATUSTP</t>
  </si>
  <si>
    <t>C_MSPRMOVEMENT</t>
  </si>
  <si>
    <t>C_PROJECTBILLINGELEMENTTP</t>
  </si>
  <si>
    <t>C_VARCONFIGNASSIGNEDVALUE</t>
  </si>
  <si>
    <t>C_VARCONFIGNINCONSTCYCHARC</t>
  </si>
  <si>
    <t>C_VARCONFIGNINSTCECHARCGROUP</t>
  </si>
  <si>
    <t>C_VARCONFIGNPOSSIBLEVALUE</t>
  </si>
  <si>
    <t>C_VARCONFIGNVARIANTCONDITION</t>
  </si>
  <si>
    <t>A_CABUSPARTINVOICEITEM</t>
  </si>
  <si>
    <t>A_ACMTRDGCONTRITMDET</t>
  </si>
  <si>
    <t>A_CHANGEMASTER_1</t>
  </si>
  <si>
    <t>A_ACMSETTLEMENTUNITDETAILS</t>
  </si>
  <si>
    <t>A_CABUSPARTPAYMENTITEM</t>
  </si>
  <si>
    <t>A_ACMAPPDOCOVERVIEW</t>
  </si>
  <si>
    <t>A_CHANGERECORD</t>
  </si>
  <si>
    <t>A_CFINRPLDPURCHASEORDERITEM</t>
  </si>
  <si>
    <t>A_CADOCUMENTBPITEM</t>
  </si>
  <si>
    <t>A_BATCH</t>
  </si>
  <si>
    <t>A_CFINRPLDSUPLRINVCITMPOREF</t>
  </si>
  <si>
    <t>A_CNDNCONTRCNDNRECORD</t>
  </si>
  <si>
    <t>A_CFINRPLDSALESDOCUMENTITEM</t>
  </si>
  <si>
    <t>A_CHANGERECORDREFERENCEDOC</t>
  </si>
  <si>
    <t>Name</t>
  </si>
  <si>
    <t>Relations</t>
  </si>
  <si>
    <t>Imported</t>
  </si>
  <si>
    <t>Display</t>
  </si>
  <si>
    <t>Text</t>
  </si>
  <si>
    <t>Warnings</t>
  </si>
  <si>
    <t>Errors</t>
  </si>
  <si>
    <t>Elements</t>
  </si>
  <si>
    <t>Syntax</t>
  </si>
  <si>
    <t>Output</t>
  </si>
  <si>
    <t>X</t>
  </si>
  <si>
    <t>Datatype of attributes BUSINESSPARTNERCATEGORY and BUSINESSPARTNERCATEGORY incompatible</t>
  </si>
  <si>
    <t>Relationship has no join clauses.</t>
  </si>
  <si>
    <t>R_SRCGPROJQTNITMCMMDTYTERMTP</t>
  </si>
  <si>
    <t>R_WORKCENTERTP</t>
  </si>
  <si>
    <t>R_WRNTYCLAIMVERSIONTP</t>
  </si>
  <si>
    <t>R_WRNTYCLAIMITEMTP</t>
  </si>
  <si>
    <t>R_WORKCTRPOOLEDCAPACITYTEXTTP</t>
  </si>
  <si>
    <t>R_WORKCENTERCOSTCENTERTP</t>
  </si>
  <si>
    <t>R_WBSELEMENTTP_2</t>
  </si>
  <si>
    <t>R_WASTESTREAMTP</t>
  </si>
  <si>
    <t>R_WASTESTREAMDSPLCHNLTP</t>
  </si>
  <si>
    <t>R_TRDGDOC</t>
  </si>
  <si>
    <t>R_BILLINGDOCUMENTITEMTP</t>
  </si>
  <si>
    <t>P_EWM_WAREHOUSETASKITEM_2</t>
  </si>
  <si>
    <t>P_REINTEGOBJMSMTHIERCALC5</t>
  </si>
  <si>
    <t>P_MAINTENANCEORDEROBJECTLIST</t>
  </si>
  <si>
    <t>P_INSUROPENAPPLCONTRACT</t>
  </si>
  <si>
    <t>Union is not supported.</t>
  </si>
  <si>
    <t>P_RAANLYTSUNITSSPRICEBYNAME</t>
  </si>
  <si>
    <t>P_EWM_INBOUNDDLVHEADER01_2</t>
  </si>
  <si>
    <t>P_EWM_OUTBDLVORDDOCADDR01_2</t>
  </si>
  <si>
    <t>P_EWM_WHSEDOCUMENTITEM</t>
  </si>
  <si>
    <t>P_RAANLYTSSSPRICETESTDISTANCE</t>
  </si>
  <si>
    <t>P_MAINTORDERPURORDLINK</t>
  </si>
  <si>
    <t>P_MSTRRCPOPDOCPRTASSGMT</t>
  </si>
  <si>
    <t>C_INSPLOTOPCHARCRSLTRECG</t>
  </si>
  <si>
    <t>Upper/Lowercase of alias in from clause.</t>
  </si>
  <si>
    <t>I_ACMSettlmtCtnHdrCostRevCkpt</t>
  </si>
  <si>
    <t>I_MobileUserSession</t>
  </si>
  <si>
    <t>I_MDOFIELD</t>
  </si>
  <si>
    <t>I_FinSubstitutionRuleSubstnTP</t>
  </si>
  <si>
    <t>I_FieldLogisticsSupplier</t>
  </si>
  <si>
    <t>I_BkPOABankAccount</t>
  </si>
  <si>
    <t>I_BusPartMobileNumberGovTP</t>
  </si>
  <si>
    <t>I_BPRelshpCntctPersnEmlAddrTP</t>
  </si>
  <si>
    <t>I_SourcingProject</t>
  </si>
  <si>
    <t>I_ProdnRtgOperationTP</t>
  </si>
  <si>
    <t>Inner join instead of Join (equivalent).</t>
  </si>
  <si>
    <t>Association with explicit min, max and $projection (equivalent).</t>
  </si>
  <si>
    <t>Z_I_SERIALNMBRDELIVERY</t>
  </si>
  <si>
    <t>Z_I_AUSSENLAGER</t>
  </si>
  <si>
    <t>Inner join instead of Join (equivalent). Association with min, max and $projection (equivalent).</t>
  </si>
  <si>
    <t>Z_I_Notification</t>
  </si>
  <si>
    <t>Z_I_CHANGEDOCUMENTITEM</t>
  </si>
  <si>
    <t>Tableprefix on attributes (equivalent).</t>
  </si>
  <si>
    <t>Inner join instead of Join (equivalent). Join Clause different order (equivalent).</t>
  </si>
  <si>
    <t>Inner join instead of Join (equivalent). Join Clause in different order (equivalent).</t>
  </si>
  <si>
    <t xml:space="preserve">Join Clause in different order (equivalent). </t>
  </si>
  <si>
    <t>Join Clause in different order (equivalent). Tableprefix on attributes (equivalent).</t>
  </si>
  <si>
    <t>Association in different order (equivalent). Tabelprefix on attributes (equivalent).</t>
  </si>
  <si>
    <t>Customer specific</t>
  </si>
  <si>
    <t>Standard</t>
  </si>
  <si>
    <t>Syntax correct</t>
  </si>
  <si>
    <t>Syntax incorrect</t>
  </si>
  <si>
    <t>Output correct</t>
  </si>
  <si>
    <t>Output incorrect</t>
  </si>
  <si>
    <t>Displayed</t>
  </si>
  <si>
    <t>Correct</t>
  </si>
  <si>
    <t>ER2CDS Error</t>
  </si>
  <si>
    <t>ER2CDS Warning</t>
  </si>
  <si>
    <t>Min.</t>
  </si>
  <si>
    <t>Max.</t>
  </si>
  <si>
    <t>Avg.</t>
  </si>
  <si>
    <t>Std. Deviation</t>
  </si>
  <si>
    <t>Lines of Code</t>
  </si>
  <si>
    <t>Cast/Concat not supported. Specific export of assocations.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</si>
</sst>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Relations in the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Create!$A$2:$A$22</c:f>
              <c:strCache>
                <c:ptCount val="20"/>
                <c:pt idx="0">
                  <c:v>I_ACMSettlmtCtnHdrCostRevCkpt</c:v>
                </c:pt>
                <c:pt idx="1">
                  <c:v>I_BkPOABankAccount</c:v>
                </c:pt>
                <c:pt idx="2">
                  <c:v>I_BPRelshpCntctPersnEmlAddrTP</c:v>
                </c:pt>
                <c:pt idx="3">
                  <c:v>I_BusPartMobileNumberGovTP</c:v>
                </c:pt>
                <c:pt idx="4">
                  <c:v>I_FieldLogisticsSupplier</c:v>
                </c:pt>
                <c:pt idx="5">
                  <c:v>I_FinSubstitutionRuleSubstnTP</c:v>
                </c:pt>
                <c:pt idx="6">
                  <c:v>I_MDOFIELD</c:v>
                </c:pt>
                <c:pt idx="7">
                  <c:v>I_MobileUserSession</c:v>
                </c:pt>
                <c:pt idx="8">
                  <c:v>I_ProdnRtgOperationTP</c:v>
                </c:pt>
                <c:pt idx="9">
                  <c:v>I_SourcingProject</c:v>
                </c:pt>
                <c:pt idx="10">
                  <c:v>Z_I_AUSSENLAGER</c:v>
                </c:pt>
                <c:pt idx="11">
                  <c:v>Z_I_BESTELLANFORDERUNG</c:v>
                </c:pt>
                <c:pt idx="12">
                  <c:v>Z_I_CHANGEDOCUMENTITEM</c:v>
                </c:pt>
                <c:pt idx="13">
                  <c:v>Z_I_DELIVANALYSIS</c:v>
                </c:pt>
                <c:pt idx="14">
                  <c:v>Z_I_MKPF</c:v>
                </c:pt>
                <c:pt idx="15">
                  <c:v>Z_I_Notification</c:v>
                </c:pt>
                <c:pt idx="16">
                  <c:v>Z_I_PRODUCTION</c:v>
                </c:pt>
                <c:pt idx="17">
                  <c:v>Z_I_PURCHDOCBASE</c:v>
                </c:pt>
                <c:pt idx="18">
                  <c:v>Z_I_SDSERIALNUMBER</c:v>
                </c:pt>
                <c:pt idx="19">
                  <c:v>Z_I_SERIALNMBRDELIVERY</c:v>
                </c:pt>
              </c:strCache>
            </c:strRef>
          </c:xVal>
          <c:yVal>
            <c:numRef>
              <c:f>Create!$B$2:$B$22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10</c:v>
                </c:pt>
                <c:pt idx="9">
                  <c:v>23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C14C-99FF-EF949C6A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3039"/>
        <c:axId val="632364751"/>
      </c:scatterChart>
      <c:valAx>
        <c:axId val="6323630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  <a:r>
                  <a:rPr lang="en-GB" baseline="0"/>
                  <a:t> specific	            Standard		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majorTickMark val="none"/>
        <c:minorTickMark val="none"/>
        <c:tickLblPos val="nextTo"/>
        <c:crossAx val="632364751"/>
        <c:crosses val="autoZero"/>
        <c:crossBetween val="midCat"/>
      </c:valAx>
      <c:valAx>
        <c:axId val="632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23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 and elements in the data</a:t>
            </a:r>
            <a:r>
              <a:rPr lang="en-GB" baseline="0"/>
              <a:t>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Import!$B$2:$B$101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12</c:v>
                </c:pt>
                <c:pt idx="29">
                  <c:v>13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19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6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4</c:v>
                </c:pt>
                <c:pt idx="60">
                  <c:v>8</c:v>
                </c:pt>
                <c:pt idx="61">
                  <c:v>30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12</c:v>
                </c:pt>
                <c:pt idx="74">
                  <c:v>15</c:v>
                </c:pt>
                <c:pt idx="75">
                  <c:v>0</c:v>
                </c:pt>
                <c:pt idx="76">
                  <c:v>10</c:v>
                </c:pt>
                <c:pt idx="77">
                  <c:v>10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26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7</c:v>
                </c:pt>
                <c:pt idx="95">
                  <c:v>1</c:v>
                </c:pt>
                <c:pt idx="96">
                  <c:v>5</c:v>
                </c:pt>
                <c:pt idx="97">
                  <c:v>2</c:v>
                </c:pt>
                <c:pt idx="98">
                  <c:v>8</c:v>
                </c:pt>
                <c:pt idx="99">
                  <c:v>7</c:v>
                </c:pt>
              </c:numCache>
            </c:numRef>
          </c:xVal>
          <c:yVal>
            <c:numRef>
              <c:f>Import!$C$2:$C$101</c:f>
              <c:numCache>
                <c:formatCode>General</c:formatCode>
                <c:ptCount val="100"/>
                <c:pt idx="0">
                  <c:v>10</c:v>
                </c:pt>
                <c:pt idx="1">
                  <c:v>5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53</c:v>
                </c:pt>
                <c:pt idx="19">
                  <c:v>40</c:v>
                </c:pt>
                <c:pt idx="20">
                  <c:v>22</c:v>
                </c:pt>
                <c:pt idx="21">
                  <c:v>25</c:v>
                </c:pt>
                <c:pt idx="22">
                  <c:v>66</c:v>
                </c:pt>
                <c:pt idx="23">
                  <c:v>29</c:v>
                </c:pt>
                <c:pt idx="24">
                  <c:v>143</c:v>
                </c:pt>
                <c:pt idx="25">
                  <c:v>49</c:v>
                </c:pt>
                <c:pt idx="26">
                  <c:v>34</c:v>
                </c:pt>
                <c:pt idx="27">
                  <c:v>22</c:v>
                </c:pt>
                <c:pt idx="28">
                  <c:v>28</c:v>
                </c:pt>
                <c:pt idx="29">
                  <c:v>26</c:v>
                </c:pt>
                <c:pt idx="30">
                  <c:v>15</c:v>
                </c:pt>
                <c:pt idx="31">
                  <c:v>53</c:v>
                </c:pt>
                <c:pt idx="32">
                  <c:v>20</c:v>
                </c:pt>
                <c:pt idx="33">
                  <c:v>12</c:v>
                </c:pt>
                <c:pt idx="34">
                  <c:v>10</c:v>
                </c:pt>
                <c:pt idx="35">
                  <c:v>15</c:v>
                </c:pt>
                <c:pt idx="36">
                  <c:v>140</c:v>
                </c:pt>
                <c:pt idx="37">
                  <c:v>30</c:v>
                </c:pt>
                <c:pt idx="38">
                  <c:v>79</c:v>
                </c:pt>
                <c:pt idx="39">
                  <c:v>42</c:v>
                </c:pt>
                <c:pt idx="40">
                  <c:v>21</c:v>
                </c:pt>
                <c:pt idx="41">
                  <c:v>22</c:v>
                </c:pt>
                <c:pt idx="42">
                  <c:v>11</c:v>
                </c:pt>
                <c:pt idx="43">
                  <c:v>66</c:v>
                </c:pt>
                <c:pt idx="44">
                  <c:v>32</c:v>
                </c:pt>
                <c:pt idx="45">
                  <c:v>16</c:v>
                </c:pt>
                <c:pt idx="46">
                  <c:v>36</c:v>
                </c:pt>
                <c:pt idx="47">
                  <c:v>38</c:v>
                </c:pt>
                <c:pt idx="48">
                  <c:v>16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17</c:v>
                </c:pt>
                <c:pt idx="53">
                  <c:v>8</c:v>
                </c:pt>
                <c:pt idx="54">
                  <c:v>4</c:v>
                </c:pt>
                <c:pt idx="55">
                  <c:v>11</c:v>
                </c:pt>
                <c:pt idx="56">
                  <c:v>14</c:v>
                </c:pt>
                <c:pt idx="57">
                  <c:v>5</c:v>
                </c:pt>
                <c:pt idx="58">
                  <c:v>38</c:v>
                </c:pt>
                <c:pt idx="59">
                  <c:v>17</c:v>
                </c:pt>
                <c:pt idx="60">
                  <c:v>70</c:v>
                </c:pt>
                <c:pt idx="61">
                  <c:v>122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3</c:v>
                </c:pt>
                <c:pt idx="68">
                  <c:v>5</c:v>
                </c:pt>
                <c:pt idx="69">
                  <c:v>37</c:v>
                </c:pt>
                <c:pt idx="70">
                  <c:v>8</c:v>
                </c:pt>
                <c:pt idx="71">
                  <c:v>2</c:v>
                </c:pt>
                <c:pt idx="72">
                  <c:v>10</c:v>
                </c:pt>
                <c:pt idx="73">
                  <c:v>89</c:v>
                </c:pt>
                <c:pt idx="74">
                  <c:v>52</c:v>
                </c:pt>
                <c:pt idx="75">
                  <c:v>2</c:v>
                </c:pt>
                <c:pt idx="76">
                  <c:v>132</c:v>
                </c:pt>
                <c:pt idx="77">
                  <c:v>29</c:v>
                </c:pt>
                <c:pt idx="78">
                  <c:v>13</c:v>
                </c:pt>
                <c:pt idx="79">
                  <c:v>20</c:v>
                </c:pt>
                <c:pt idx="80">
                  <c:v>167</c:v>
                </c:pt>
                <c:pt idx="81">
                  <c:v>92</c:v>
                </c:pt>
                <c:pt idx="82">
                  <c:v>6</c:v>
                </c:pt>
                <c:pt idx="83">
                  <c:v>12</c:v>
                </c:pt>
                <c:pt idx="84">
                  <c:v>10</c:v>
                </c:pt>
                <c:pt idx="85">
                  <c:v>29</c:v>
                </c:pt>
                <c:pt idx="86">
                  <c:v>19</c:v>
                </c:pt>
                <c:pt idx="87">
                  <c:v>5</c:v>
                </c:pt>
                <c:pt idx="88">
                  <c:v>7</c:v>
                </c:pt>
                <c:pt idx="89">
                  <c:v>223</c:v>
                </c:pt>
                <c:pt idx="90">
                  <c:v>94</c:v>
                </c:pt>
                <c:pt idx="91">
                  <c:v>325</c:v>
                </c:pt>
                <c:pt idx="92">
                  <c:v>26</c:v>
                </c:pt>
                <c:pt idx="93">
                  <c:v>21</c:v>
                </c:pt>
                <c:pt idx="94">
                  <c:v>121</c:v>
                </c:pt>
                <c:pt idx="95">
                  <c:v>21</c:v>
                </c:pt>
                <c:pt idx="96">
                  <c:v>60</c:v>
                </c:pt>
                <c:pt idx="97">
                  <c:v>5</c:v>
                </c:pt>
                <c:pt idx="98">
                  <c:v>44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341-839B-C7BA780E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93775"/>
        <c:axId val="696395487"/>
      </c:scatterChart>
      <c:valAx>
        <c:axId val="6963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395487"/>
        <c:crosses val="autoZero"/>
        <c:crossBetween val="midCat"/>
      </c:valAx>
      <c:valAx>
        <c:axId val="696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3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Syntactical</a:t>
            </a:r>
            <a:r>
              <a:rPr lang="en-GB" baseline="0"/>
              <a:t> correctness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Diagrams!$J$4</c:f>
              <c:strCache>
                <c:ptCount val="1"/>
                <c:pt idx="0">
                  <c:v>Customer specific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Diagrams!$K$3:$L$3</c:f>
              <c:strCache>
                <c:ptCount val="2"/>
                <c:pt idx="0">
                  <c:v>Syntax correct</c:v>
                </c:pt>
                <c:pt idx="1">
                  <c:v>Syntax incorrect</c:v>
                </c:pt>
              </c:strCache>
            </c:strRef>
          </c:cat>
          <c:val>
            <c:numRef>
              <c:f>Diagrams!$K$4:$L$4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7-584B-869F-C7983F20D906}"/>
            </c:ext>
          </c:extLst>
        </c:ser>
        <c:ser>
          <c:idx val="1"/>
          <c:order val="1"/>
          <c:tx>
            <c:strRef>
              <c:f>Diagrams!$J$5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Diagrams!$K$3:$L$3</c:f>
              <c:strCache>
                <c:ptCount val="2"/>
                <c:pt idx="0">
                  <c:v>Syntax correct</c:v>
                </c:pt>
                <c:pt idx="1">
                  <c:v>Syntax incorrect</c:v>
                </c:pt>
              </c:strCache>
            </c:strRef>
          </c:cat>
          <c:val>
            <c:numRef>
              <c:f>Diagrams!$K$5:$L$5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7-584B-869F-C7983F20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58607"/>
        <c:axId val="1089195263"/>
      </c:barChart>
      <c:catAx>
        <c:axId val="6780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89195263"/>
        <c:crosses val="autoZero"/>
        <c:auto val="1"/>
        <c:lblAlgn val="ctr"/>
        <c:lblOffset val="100"/>
        <c:noMultiLvlLbl val="0"/>
      </c:catAx>
      <c:valAx>
        <c:axId val="10891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780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Correctness of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Diagrams!$Q$4</c:f>
              <c:strCache>
                <c:ptCount val="1"/>
                <c:pt idx="0">
                  <c:v>Customer specific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Diagrams!$R$3:$S$3</c:f>
              <c:strCache>
                <c:ptCount val="2"/>
                <c:pt idx="0">
                  <c:v>Output correct</c:v>
                </c:pt>
                <c:pt idx="1">
                  <c:v>Output incorrect</c:v>
                </c:pt>
              </c:strCache>
            </c:strRef>
          </c:cat>
          <c:val>
            <c:numRef>
              <c:f>Diagrams!$R$4:$S$4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F-D44C-9F92-AC9974D123FF}"/>
            </c:ext>
          </c:extLst>
        </c:ser>
        <c:ser>
          <c:idx val="1"/>
          <c:order val="1"/>
          <c:tx>
            <c:strRef>
              <c:f>Diagrams!$Q$5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Diagrams!$R$3:$S$3</c:f>
              <c:strCache>
                <c:ptCount val="2"/>
                <c:pt idx="0">
                  <c:v>Output correct</c:v>
                </c:pt>
                <c:pt idx="1">
                  <c:v>Output incorrect</c:v>
                </c:pt>
              </c:strCache>
            </c:strRef>
          </c:cat>
          <c:val>
            <c:numRef>
              <c:f>Diagrams!$R$5:$S$5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F-D44C-9F92-AC9974D1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54639"/>
        <c:axId val="652022031"/>
      </c:barChart>
      <c:catAx>
        <c:axId val="616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2022031"/>
        <c:crosses val="autoZero"/>
        <c:auto val="1"/>
        <c:lblAlgn val="ctr"/>
        <c:lblOffset val="100"/>
        <c:noMultiLvlLbl val="0"/>
      </c:catAx>
      <c:valAx>
        <c:axId val="6520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168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Imported CDS view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Diagrams!$J$30:$N$30</c:f>
              <c:strCache>
                <c:ptCount val="5"/>
                <c:pt idx="0">
                  <c:v>Imported</c:v>
                </c:pt>
                <c:pt idx="1">
                  <c:v>Displayed</c:v>
                </c:pt>
                <c:pt idx="2">
                  <c:v>Correct</c:v>
                </c:pt>
                <c:pt idx="3">
                  <c:v>ER2CDS Error</c:v>
                </c:pt>
                <c:pt idx="4">
                  <c:v>ER2CDS Warning</c:v>
                </c:pt>
              </c:strCache>
            </c:strRef>
          </c:cat>
          <c:val>
            <c:numRef>
              <c:f>Diagrams!$J$31:$N$31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BB4B-9E58-C9AE9A2D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004655"/>
        <c:axId val="616745199"/>
      </c:barChart>
      <c:catAx>
        <c:axId val="8680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16745199"/>
        <c:crosses val="autoZero"/>
        <c:auto val="1"/>
        <c:lblAlgn val="ctr"/>
        <c:lblOffset val="100"/>
        <c:noMultiLvlLbl val="0"/>
      </c:catAx>
      <c:valAx>
        <c:axId val="616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80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8</xdr:col>
      <xdr:colOff>254000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26077-1E62-194A-99B9-2B2B505CC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101600</xdr:rowOff>
    </xdr:from>
    <xdr:to>
      <xdr:col>8</xdr:col>
      <xdr:colOff>254000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B95A-8E9C-5847-9A67-180B23242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14</xdr:col>
      <xdr:colOff>127000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ACE69-5DA9-0765-1638-DF1A8DFA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508000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0C140F-8E10-4D97-4363-10422AF5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14</xdr:col>
      <xdr:colOff>127000</xdr:colOff>
      <xdr:row>48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EA75AF-E146-B30F-08C8-C9D09012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3B26E-32AF-5C4E-B08C-DB3284897244}" name="Table2" displayName="Table2" ref="A1:G21" totalsRowShown="0" headerRowDxfId="3">
  <autoFilter ref="A1:G21" xr:uid="{E073B26E-32AF-5C4E-B08C-DB3284897244}"/>
  <sortState xmlns:xlrd2="http://schemas.microsoft.com/office/spreadsheetml/2017/richdata2" ref="A2:G21">
    <sortCondition ref="A1:A21"/>
  </sortState>
  <tableColumns count="7">
    <tableColumn id="1" xr3:uid="{F9DADB49-9E36-4445-8133-ABDB69FA8F28}" name="Name" dataDxfId="2"/>
    <tableColumn id="2" xr3:uid="{613C137D-B3C7-D04E-9099-6B9913178B57}" name="Relations"/>
    <tableColumn id="7" xr3:uid="{F8378F5E-1B23-044B-BCCF-413DF1BCC0A9}" name="Elements"/>
    <tableColumn id="8" xr3:uid="{E55C92D7-31C0-0A49-8359-23FFB5FC7A52}" name="Lines of Code"/>
    <tableColumn id="3" xr3:uid="{A224C5CE-8087-2248-919C-820DCD052F2A}" name="Syntax"/>
    <tableColumn id="4" xr3:uid="{84D5766F-5980-E54C-924A-B5E993FA9B1F}" name="Output"/>
    <tableColumn id="6" xr3:uid="{015383A4-202E-814F-96B5-E37F45DDEB57}" name="Tex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FD4B8-3A75-5E40-B40C-6E4C40558033}" name="Table1" displayName="Table1" ref="A1:I101" totalsRowShown="0" headerRowDxfId="1">
  <autoFilter ref="A1:I101" xr:uid="{A52FD4B8-3A75-5E40-B40C-6E4C40558033}"/>
  <sortState xmlns:xlrd2="http://schemas.microsoft.com/office/spreadsheetml/2017/richdata2" ref="A2:I101">
    <sortCondition ref="A1:A101"/>
  </sortState>
  <tableColumns count="9">
    <tableColumn id="1" xr3:uid="{0E2B2ADD-75B5-8545-AD31-04FADB27DD24}" name="Name" dataDxfId="0"/>
    <tableColumn id="2" xr3:uid="{D671539F-52F9-9147-AEF6-776A08EE1F44}" name="Relations"/>
    <tableColumn id="3" xr3:uid="{18A5DAFF-5C5B-3D47-B1C0-95E4A95C54E0}" name="Elements"/>
    <tableColumn id="9" xr3:uid="{503635CE-B351-B545-8623-ED9CCB4C1B1C}" name="Lines of Code"/>
    <tableColumn id="4" xr3:uid="{69016DE4-947B-2B47-B3DE-46C2664BB110}" name="Imported"/>
    <tableColumn id="5" xr3:uid="{16125078-5F1D-4C43-A141-CEC152CE33BB}" name="Display"/>
    <tableColumn id="6" xr3:uid="{3BCAC806-70E9-8B40-B033-98A78B0476C2}" name="Text"/>
    <tableColumn id="7" xr3:uid="{B271CFC7-3C66-594C-BAB3-8DF8242A93AF}" name="Warnings"/>
    <tableColumn id="8" xr3:uid="{58BF86AF-2342-5944-9A14-6A5B42B093C5}" name="Erro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D2B8-471A-1F4B-AB68-DDF5C0CFA150}">
  <dimension ref="A1:N21"/>
  <sheetViews>
    <sheetView tabSelected="1" workbookViewId="0">
      <selection activeCell="G11" sqref="G11"/>
    </sheetView>
  </sheetViews>
  <sheetFormatPr baseColWidth="10" defaultRowHeight="16" x14ac:dyDescent="0.2"/>
  <cols>
    <col min="1" max="1" width="35.6640625" bestFit="1" customWidth="1"/>
    <col min="2" max="4" width="11.33203125" customWidth="1"/>
    <col min="7" max="7" width="88.6640625" bestFit="1" customWidth="1"/>
    <col min="10" max="10" width="11.83203125" bestFit="1" customWidth="1"/>
    <col min="14" max="14" width="12.5" bestFit="1" customWidth="1"/>
  </cols>
  <sheetData>
    <row r="1" spans="1:14" x14ac:dyDescent="0.2">
      <c r="A1" s="2" t="s">
        <v>83</v>
      </c>
      <c r="B1" s="2" t="s">
        <v>84</v>
      </c>
      <c r="C1" s="3" t="s">
        <v>90</v>
      </c>
      <c r="D1" s="3" t="s">
        <v>158</v>
      </c>
      <c r="E1" s="2" t="s">
        <v>91</v>
      </c>
      <c r="F1" s="2" t="s">
        <v>92</v>
      </c>
      <c r="G1" s="3" t="s">
        <v>87</v>
      </c>
      <c r="J1" s="2" t="s">
        <v>83</v>
      </c>
      <c r="K1" s="2" t="s">
        <v>154</v>
      </c>
      <c r="L1" s="2" t="s">
        <v>155</v>
      </c>
      <c r="M1" s="2" t="s">
        <v>156</v>
      </c>
      <c r="N1" s="2" t="s">
        <v>157</v>
      </c>
    </row>
    <row r="2" spans="1:14" x14ac:dyDescent="0.2">
      <c r="A2" s="1" t="s">
        <v>121</v>
      </c>
      <c r="B2">
        <v>1</v>
      </c>
      <c r="C2">
        <v>3</v>
      </c>
      <c r="D2">
        <v>17</v>
      </c>
      <c r="E2" t="s">
        <v>93</v>
      </c>
      <c r="F2" t="s">
        <v>93</v>
      </c>
      <c r="G2" t="s">
        <v>141</v>
      </c>
      <c r="J2" t="s">
        <v>84</v>
      </c>
      <c r="K2">
        <f>MIN(Table2[Relations])</f>
        <v>0</v>
      </c>
      <c r="L2">
        <f>MAX(Table2[Relations])</f>
        <v>23</v>
      </c>
      <c r="M2">
        <f>AVERAGE(Table2[Relations])</f>
        <v>5.55</v>
      </c>
      <c r="N2">
        <f>STDEV(Table2[Relations])</f>
        <v>6.1170598372610003</v>
      </c>
    </row>
    <row r="3" spans="1:14" x14ac:dyDescent="0.2">
      <c r="A3" s="1" t="s">
        <v>126</v>
      </c>
      <c r="B3">
        <v>4</v>
      </c>
      <c r="C3">
        <v>13</v>
      </c>
      <c r="D3">
        <v>33</v>
      </c>
      <c r="E3" t="s">
        <v>93</v>
      </c>
      <c r="F3" t="s">
        <v>93</v>
      </c>
      <c r="G3" t="s">
        <v>138</v>
      </c>
      <c r="J3" t="s">
        <v>90</v>
      </c>
      <c r="K3">
        <f>MIN(Table2[Elements])</f>
        <v>3</v>
      </c>
      <c r="L3">
        <f>MAX(Table2[Elements])</f>
        <v>128</v>
      </c>
      <c r="M3">
        <f>AVERAGE(Table2[Elements])</f>
        <v>31.05</v>
      </c>
      <c r="N3">
        <f>STDEV(Table2[Elements])</f>
        <v>30.787001700136546</v>
      </c>
    </row>
    <row r="4" spans="1:14" x14ac:dyDescent="0.2">
      <c r="A4" s="1" t="s">
        <v>128</v>
      </c>
      <c r="B4">
        <v>4</v>
      </c>
      <c r="C4">
        <v>17</v>
      </c>
      <c r="D4">
        <v>52</v>
      </c>
      <c r="E4" t="s">
        <v>93</v>
      </c>
      <c r="F4" t="s">
        <v>93</v>
      </c>
      <c r="J4" t="s">
        <v>158</v>
      </c>
      <c r="K4">
        <f>MIN(Table2[Lines of Code])</f>
        <v>16</v>
      </c>
      <c r="L4">
        <f>MAX(Table2[Lines of Code])</f>
        <v>221</v>
      </c>
      <c r="M4">
        <f>AVERAGE(Table2[Lines of Code])</f>
        <v>65.3</v>
      </c>
      <c r="N4">
        <f>STDEV(Table2[Lines of Code])</f>
        <v>53.505631774411818</v>
      </c>
    </row>
    <row r="5" spans="1:14" ht="17" x14ac:dyDescent="0.2">
      <c r="A5" s="1" t="s">
        <v>127</v>
      </c>
      <c r="B5">
        <v>4</v>
      </c>
      <c r="C5">
        <v>19</v>
      </c>
      <c r="D5">
        <v>51</v>
      </c>
      <c r="E5" t="s">
        <v>93</v>
      </c>
      <c r="F5" t="s">
        <v>93</v>
      </c>
      <c r="G5" s="4" t="s">
        <v>138</v>
      </c>
    </row>
    <row r="6" spans="1:14" x14ac:dyDescent="0.2">
      <c r="A6" s="1" t="s">
        <v>125</v>
      </c>
      <c r="B6">
        <v>3</v>
      </c>
      <c r="C6">
        <v>18</v>
      </c>
      <c r="D6">
        <v>51</v>
      </c>
      <c r="E6" t="s">
        <v>93</v>
      </c>
      <c r="F6" t="s">
        <v>93</v>
      </c>
    </row>
    <row r="7" spans="1:14" x14ac:dyDescent="0.2">
      <c r="A7" s="1" t="s">
        <v>124</v>
      </c>
      <c r="B7">
        <v>2</v>
      </c>
      <c r="C7">
        <v>13</v>
      </c>
      <c r="D7">
        <v>40</v>
      </c>
      <c r="E7" t="s">
        <v>93</v>
      </c>
      <c r="F7" t="s">
        <v>93</v>
      </c>
      <c r="G7" t="s">
        <v>138</v>
      </c>
    </row>
    <row r="8" spans="1:14" x14ac:dyDescent="0.2">
      <c r="A8" s="1" t="s">
        <v>123</v>
      </c>
      <c r="B8">
        <v>2</v>
      </c>
      <c r="C8">
        <v>8</v>
      </c>
      <c r="D8">
        <v>16</v>
      </c>
      <c r="E8" t="s">
        <v>93</v>
      </c>
      <c r="F8" t="s">
        <v>93</v>
      </c>
      <c r="G8" t="s">
        <v>143</v>
      </c>
    </row>
    <row r="9" spans="1:14" x14ac:dyDescent="0.2">
      <c r="A9" s="1" t="s">
        <v>122</v>
      </c>
      <c r="B9">
        <v>1</v>
      </c>
      <c r="C9">
        <v>13</v>
      </c>
      <c r="D9">
        <v>34</v>
      </c>
      <c r="E9" t="s">
        <v>93</v>
      </c>
      <c r="F9" t="s">
        <v>93</v>
      </c>
      <c r="G9" t="s">
        <v>142</v>
      </c>
    </row>
    <row r="10" spans="1:14" x14ac:dyDescent="0.2">
      <c r="A10" s="1" t="s">
        <v>130</v>
      </c>
      <c r="B10">
        <v>10</v>
      </c>
      <c r="C10">
        <v>128</v>
      </c>
      <c r="D10">
        <v>147</v>
      </c>
      <c r="E10" t="s">
        <v>93</v>
      </c>
      <c r="F10" t="s">
        <v>93</v>
      </c>
    </row>
    <row r="11" spans="1:14" x14ac:dyDescent="0.2">
      <c r="A11" s="1" t="s">
        <v>129</v>
      </c>
      <c r="B11">
        <v>23</v>
      </c>
      <c r="C11">
        <v>69</v>
      </c>
      <c r="D11">
        <v>165</v>
      </c>
      <c r="E11" t="s">
        <v>93</v>
      </c>
      <c r="F11" t="s">
        <v>93</v>
      </c>
      <c r="G11" t="s">
        <v>159</v>
      </c>
    </row>
    <row r="12" spans="1:14" x14ac:dyDescent="0.2">
      <c r="A12" s="1" t="s">
        <v>134</v>
      </c>
      <c r="B12">
        <v>8</v>
      </c>
      <c r="C12">
        <v>19</v>
      </c>
      <c r="D12">
        <v>47</v>
      </c>
      <c r="E12" t="s">
        <v>93</v>
      </c>
      <c r="F12" t="s">
        <v>93</v>
      </c>
      <c r="G12" t="s">
        <v>140</v>
      </c>
    </row>
    <row r="13" spans="1:14" x14ac:dyDescent="0.2">
      <c r="A13" s="1" t="s">
        <v>22</v>
      </c>
      <c r="B13">
        <v>1</v>
      </c>
      <c r="C13">
        <v>70</v>
      </c>
      <c r="D13">
        <v>86</v>
      </c>
      <c r="E13" t="s">
        <v>93</v>
      </c>
      <c r="F13" t="s">
        <v>93</v>
      </c>
      <c r="G13" t="s">
        <v>139</v>
      </c>
    </row>
    <row r="14" spans="1:14" x14ac:dyDescent="0.2">
      <c r="A14" s="1" t="s">
        <v>137</v>
      </c>
      <c r="B14">
        <v>3</v>
      </c>
      <c r="C14">
        <v>16</v>
      </c>
      <c r="D14">
        <v>39</v>
      </c>
      <c r="E14" t="s">
        <v>93</v>
      </c>
      <c r="F14" t="s">
        <v>93</v>
      </c>
    </row>
    <row r="15" spans="1:14" x14ac:dyDescent="0.2">
      <c r="A15" s="1" t="s">
        <v>19</v>
      </c>
      <c r="B15">
        <v>4</v>
      </c>
      <c r="C15">
        <v>24</v>
      </c>
      <c r="D15">
        <v>42</v>
      </c>
      <c r="E15" t="s">
        <v>93</v>
      </c>
      <c r="F15" t="s">
        <v>93</v>
      </c>
    </row>
    <row r="16" spans="1:14" x14ac:dyDescent="0.2">
      <c r="A16" s="1" t="s">
        <v>18</v>
      </c>
      <c r="B16">
        <v>0</v>
      </c>
      <c r="C16">
        <v>31</v>
      </c>
      <c r="D16">
        <v>39</v>
      </c>
      <c r="E16" t="s">
        <v>93</v>
      </c>
      <c r="F16" t="s">
        <v>93</v>
      </c>
    </row>
    <row r="17" spans="1:7" x14ac:dyDescent="0.2">
      <c r="A17" s="1" t="s">
        <v>136</v>
      </c>
      <c r="B17">
        <v>19</v>
      </c>
      <c r="C17">
        <v>70</v>
      </c>
      <c r="D17">
        <v>221</v>
      </c>
      <c r="E17" t="s">
        <v>93</v>
      </c>
      <c r="F17" t="s">
        <v>93</v>
      </c>
    </row>
    <row r="18" spans="1:7" x14ac:dyDescent="0.2">
      <c r="A18" s="1" t="s">
        <v>20</v>
      </c>
      <c r="B18">
        <v>4</v>
      </c>
      <c r="C18">
        <v>32</v>
      </c>
      <c r="D18">
        <v>70</v>
      </c>
      <c r="E18" t="s">
        <v>93</v>
      </c>
      <c r="F18" t="s">
        <v>93</v>
      </c>
      <c r="G18" t="s">
        <v>131</v>
      </c>
    </row>
    <row r="19" spans="1:7" x14ac:dyDescent="0.2">
      <c r="A19" s="1" t="s">
        <v>21</v>
      </c>
      <c r="B19">
        <v>4</v>
      </c>
      <c r="C19">
        <v>14</v>
      </c>
      <c r="D19">
        <v>47</v>
      </c>
      <c r="E19" t="s">
        <v>93</v>
      </c>
      <c r="F19" t="s">
        <v>93</v>
      </c>
      <c r="G19" t="s">
        <v>132</v>
      </c>
    </row>
    <row r="20" spans="1:7" x14ac:dyDescent="0.2">
      <c r="A20" s="1" t="s">
        <v>23</v>
      </c>
      <c r="B20">
        <v>12</v>
      </c>
      <c r="C20">
        <v>37</v>
      </c>
      <c r="D20">
        <v>88</v>
      </c>
      <c r="E20" t="s">
        <v>93</v>
      </c>
      <c r="F20" t="s">
        <v>93</v>
      </c>
      <c r="G20" t="s">
        <v>135</v>
      </c>
    </row>
    <row r="21" spans="1:7" x14ac:dyDescent="0.2">
      <c r="A21" s="1" t="s">
        <v>133</v>
      </c>
      <c r="B21">
        <v>2</v>
      </c>
      <c r="C21">
        <v>7</v>
      </c>
      <c r="D21">
        <v>21</v>
      </c>
      <c r="E21" t="s">
        <v>93</v>
      </c>
      <c r="F21" t="s">
        <v>93</v>
      </c>
      <c r="G21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50F4-ED0B-E44F-A328-2BD491C06275}">
  <dimension ref="A1:P101"/>
  <sheetViews>
    <sheetView workbookViewId="0">
      <selection activeCell="I96" sqref="I96"/>
    </sheetView>
  </sheetViews>
  <sheetFormatPr baseColWidth="10" defaultRowHeight="16" x14ac:dyDescent="0.2"/>
  <cols>
    <col min="1" max="1" width="37" bestFit="1" customWidth="1"/>
    <col min="2" max="4" width="11.33203125" customWidth="1"/>
    <col min="5" max="5" width="11" customWidth="1"/>
    <col min="7" max="7" width="60.1640625" customWidth="1"/>
    <col min="8" max="8" width="85.5" bestFit="1" customWidth="1"/>
    <col min="9" max="9" width="30.5" bestFit="1" customWidth="1"/>
    <col min="12" max="12" width="11.83203125" bestFit="1" customWidth="1"/>
    <col min="16" max="16" width="12.5" bestFit="1" customWidth="1"/>
  </cols>
  <sheetData>
    <row r="1" spans="1:16" x14ac:dyDescent="0.2">
      <c r="A1" s="2" t="s">
        <v>83</v>
      </c>
      <c r="B1" s="2" t="s">
        <v>84</v>
      </c>
      <c r="C1" s="2" t="s">
        <v>90</v>
      </c>
      <c r="D1" s="3" t="s">
        <v>158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L1" s="2" t="s">
        <v>83</v>
      </c>
      <c r="M1" s="2" t="s">
        <v>154</v>
      </c>
      <c r="N1" s="2" t="s">
        <v>155</v>
      </c>
      <c r="O1" s="2" t="s">
        <v>156</v>
      </c>
      <c r="P1" s="2" t="s">
        <v>157</v>
      </c>
    </row>
    <row r="2" spans="1:16" x14ac:dyDescent="0.2">
      <c r="A2" s="1" t="s">
        <v>6</v>
      </c>
      <c r="B2">
        <v>1</v>
      </c>
      <c r="C2">
        <v>10</v>
      </c>
      <c r="D2">
        <v>57</v>
      </c>
      <c r="E2" t="s">
        <v>93</v>
      </c>
      <c r="F2" t="s">
        <v>93</v>
      </c>
      <c r="L2" t="s">
        <v>84</v>
      </c>
      <c r="M2">
        <f>MIN(Table1[Relations])</f>
        <v>0</v>
      </c>
      <c r="N2">
        <f>MAX(Table1[Relations])</f>
        <v>30</v>
      </c>
      <c r="O2">
        <f>AVERAGE(Table1[Relations])</f>
        <v>3.89</v>
      </c>
      <c r="P2">
        <f>STDEV(Table1[Relations])</f>
        <v>4.9967565237437537</v>
      </c>
    </row>
    <row r="3" spans="1:16" x14ac:dyDescent="0.2">
      <c r="A3" s="1" t="s">
        <v>7</v>
      </c>
      <c r="B3">
        <v>1</v>
      </c>
      <c r="C3">
        <v>5</v>
      </c>
      <c r="D3">
        <v>51</v>
      </c>
      <c r="E3" t="s">
        <v>93</v>
      </c>
      <c r="F3" t="s">
        <v>93</v>
      </c>
      <c r="L3" t="s">
        <v>90</v>
      </c>
      <c r="M3">
        <f>MIN(Table1[Elements])</f>
        <v>2</v>
      </c>
      <c r="N3">
        <f>MAX(Table1[Elements])</f>
        <v>325</v>
      </c>
      <c r="O3">
        <f>AVERAGE(Table1[Elements])</f>
        <v>34.380000000000003</v>
      </c>
      <c r="P3">
        <f>STDEV(Table1[Elements])</f>
        <v>49.347414042959464</v>
      </c>
    </row>
    <row r="4" spans="1:16" x14ac:dyDescent="0.2">
      <c r="A4" s="1" t="s">
        <v>1</v>
      </c>
      <c r="B4">
        <v>6</v>
      </c>
      <c r="C4">
        <v>18</v>
      </c>
      <c r="D4">
        <v>67</v>
      </c>
      <c r="E4" t="s">
        <v>93</v>
      </c>
      <c r="F4" t="s">
        <v>93</v>
      </c>
      <c r="L4" t="s">
        <v>158</v>
      </c>
      <c r="M4">
        <f>MIN(Table1[Lines of Code])</f>
        <v>31</v>
      </c>
      <c r="N4">
        <f>MAX(Table1[Lines of Code])</f>
        <v>1115</v>
      </c>
      <c r="O4">
        <f>AVERAGE(Table1[Lines of Code])</f>
        <v>116.76</v>
      </c>
      <c r="P4">
        <f>STDEV(Table1[Lines of Code])</f>
        <v>132.4048825734645</v>
      </c>
    </row>
    <row r="5" spans="1:16" x14ac:dyDescent="0.2">
      <c r="A5" s="1" t="s">
        <v>8</v>
      </c>
      <c r="B5">
        <v>1</v>
      </c>
      <c r="C5">
        <v>2</v>
      </c>
      <c r="D5">
        <v>42</v>
      </c>
      <c r="E5" t="s">
        <v>93</v>
      </c>
      <c r="F5" t="s">
        <v>93</v>
      </c>
    </row>
    <row r="6" spans="1:16" x14ac:dyDescent="0.2">
      <c r="A6" s="1" t="s">
        <v>9</v>
      </c>
      <c r="B6">
        <v>1</v>
      </c>
      <c r="C6">
        <v>4</v>
      </c>
      <c r="D6">
        <v>46</v>
      </c>
      <c r="E6" t="s">
        <v>93</v>
      </c>
      <c r="F6" t="s">
        <v>93</v>
      </c>
    </row>
    <row r="7" spans="1:16" x14ac:dyDescent="0.2">
      <c r="A7" s="1" t="s">
        <v>2</v>
      </c>
      <c r="B7">
        <v>4</v>
      </c>
      <c r="C7">
        <v>12</v>
      </c>
      <c r="D7">
        <v>56</v>
      </c>
      <c r="E7" t="s">
        <v>93</v>
      </c>
      <c r="F7" t="s">
        <v>93</v>
      </c>
    </row>
    <row r="8" spans="1:16" x14ac:dyDescent="0.2">
      <c r="A8" s="1" t="s">
        <v>10</v>
      </c>
      <c r="B8">
        <v>1</v>
      </c>
      <c r="C8">
        <v>9</v>
      </c>
      <c r="D8">
        <v>50</v>
      </c>
      <c r="E8" t="s">
        <v>93</v>
      </c>
      <c r="F8" t="s">
        <v>93</v>
      </c>
    </row>
    <row r="9" spans="1:16" x14ac:dyDescent="0.2">
      <c r="A9" s="1" t="s">
        <v>11</v>
      </c>
      <c r="B9">
        <v>1</v>
      </c>
      <c r="C9">
        <v>9</v>
      </c>
      <c r="D9">
        <v>61</v>
      </c>
      <c r="E9" t="s">
        <v>93</v>
      </c>
      <c r="F9" t="s">
        <v>93</v>
      </c>
    </row>
    <row r="10" spans="1:16" x14ac:dyDescent="0.2">
      <c r="A10" s="1" t="s">
        <v>12</v>
      </c>
      <c r="B10">
        <v>1</v>
      </c>
      <c r="C10">
        <v>11</v>
      </c>
      <c r="D10">
        <v>64</v>
      </c>
      <c r="E10" t="s">
        <v>93</v>
      </c>
      <c r="F10" t="s">
        <v>93</v>
      </c>
    </row>
    <row r="11" spans="1:16" x14ac:dyDescent="0.2">
      <c r="A11" s="1" t="s">
        <v>13</v>
      </c>
      <c r="B11">
        <v>3</v>
      </c>
      <c r="C11">
        <v>11</v>
      </c>
      <c r="D11">
        <v>65</v>
      </c>
      <c r="E11" t="s">
        <v>93</v>
      </c>
      <c r="F11" t="s">
        <v>93</v>
      </c>
    </row>
    <row r="12" spans="1:16" x14ac:dyDescent="0.2">
      <c r="A12" s="1" t="s">
        <v>14</v>
      </c>
      <c r="B12">
        <v>1</v>
      </c>
      <c r="C12">
        <v>2</v>
      </c>
      <c r="D12">
        <v>42</v>
      </c>
      <c r="E12" t="s">
        <v>93</v>
      </c>
      <c r="F12" t="s">
        <v>93</v>
      </c>
    </row>
    <row r="13" spans="1:16" x14ac:dyDescent="0.2">
      <c r="A13" s="1" t="s">
        <v>15</v>
      </c>
      <c r="B13">
        <v>1</v>
      </c>
      <c r="C13">
        <v>4</v>
      </c>
      <c r="D13">
        <v>46</v>
      </c>
      <c r="E13" t="s">
        <v>93</v>
      </c>
      <c r="F13" t="s">
        <v>93</v>
      </c>
    </row>
    <row r="14" spans="1:16" x14ac:dyDescent="0.2">
      <c r="A14" s="1" t="s">
        <v>3</v>
      </c>
      <c r="B14">
        <v>1</v>
      </c>
      <c r="C14">
        <v>2</v>
      </c>
      <c r="D14">
        <v>42</v>
      </c>
      <c r="E14" t="s">
        <v>93</v>
      </c>
      <c r="F14" t="s">
        <v>93</v>
      </c>
    </row>
    <row r="15" spans="1:16" x14ac:dyDescent="0.2">
      <c r="A15" s="1" t="s">
        <v>4</v>
      </c>
      <c r="B15">
        <v>1</v>
      </c>
      <c r="C15">
        <v>4</v>
      </c>
      <c r="D15">
        <v>47</v>
      </c>
      <c r="E15" t="s">
        <v>93</v>
      </c>
      <c r="F15" t="s">
        <v>93</v>
      </c>
    </row>
    <row r="16" spans="1:16" x14ac:dyDescent="0.2">
      <c r="A16" s="1" t="s">
        <v>5</v>
      </c>
      <c r="B16">
        <v>2</v>
      </c>
      <c r="C16">
        <v>6</v>
      </c>
      <c r="D16">
        <v>50</v>
      </c>
      <c r="E16" t="s">
        <v>93</v>
      </c>
      <c r="F16" t="s">
        <v>93</v>
      </c>
    </row>
    <row r="17" spans="1:9" x14ac:dyDescent="0.2">
      <c r="A17" s="1" t="s">
        <v>0</v>
      </c>
      <c r="B17">
        <v>5</v>
      </c>
      <c r="C17">
        <v>21</v>
      </c>
      <c r="D17">
        <v>74</v>
      </c>
      <c r="E17" t="s">
        <v>93</v>
      </c>
      <c r="F17" t="s">
        <v>93</v>
      </c>
    </row>
    <row r="18" spans="1:9" x14ac:dyDescent="0.2">
      <c r="A18" s="1" t="s">
        <v>16</v>
      </c>
      <c r="B18">
        <v>1</v>
      </c>
      <c r="C18">
        <v>2</v>
      </c>
      <c r="D18">
        <v>42</v>
      </c>
      <c r="E18" t="s">
        <v>93</v>
      </c>
      <c r="F18" t="s">
        <v>93</v>
      </c>
    </row>
    <row r="19" spans="1:9" x14ac:dyDescent="0.2">
      <c r="A19" s="1" t="s">
        <v>17</v>
      </c>
      <c r="B19">
        <v>1</v>
      </c>
      <c r="C19">
        <v>4</v>
      </c>
      <c r="D19">
        <v>46</v>
      </c>
      <c r="E19" t="s">
        <v>93</v>
      </c>
      <c r="F19" t="s">
        <v>93</v>
      </c>
    </row>
    <row r="20" spans="1:9" x14ac:dyDescent="0.2">
      <c r="A20" s="1" t="s">
        <v>74</v>
      </c>
      <c r="B20">
        <v>0</v>
      </c>
      <c r="C20">
        <v>53</v>
      </c>
      <c r="D20">
        <v>119</v>
      </c>
      <c r="E20" t="s">
        <v>93</v>
      </c>
      <c r="F20" t="s">
        <v>93</v>
      </c>
    </row>
    <row r="21" spans="1:9" x14ac:dyDescent="0.2">
      <c r="A21" s="1" t="s">
        <v>72</v>
      </c>
      <c r="B21">
        <v>0</v>
      </c>
      <c r="C21">
        <v>40</v>
      </c>
      <c r="D21">
        <v>89</v>
      </c>
      <c r="E21" t="s">
        <v>93</v>
      </c>
      <c r="F21" t="s">
        <v>93</v>
      </c>
    </row>
    <row r="22" spans="1:9" x14ac:dyDescent="0.2">
      <c r="A22" s="1" t="s">
        <v>70</v>
      </c>
      <c r="B22">
        <v>0</v>
      </c>
      <c r="C22">
        <v>22</v>
      </c>
      <c r="D22">
        <v>80</v>
      </c>
      <c r="E22" t="s">
        <v>93</v>
      </c>
      <c r="F22" t="s">
        <v>93</v>
      </c>
    </row>
    <row r="23" spans="1:9" x14ac:dyDescent="0.2">
      <c r="A23" s="1" t="s">
        <v>78</v>
      </c>
      <c r="B23">
        <v>0</v>
      </c>
      <c r="C23">
        <v>25</v>
      </c>
      <c r="D23">
        <v>69</v>
      </c>
      <c r="E23" t="s">
        <v>93</v>
      </c>
      <c r="F23" t="s">
        <v>93</v>
      </c>
    </row>
    <row r="24" spans="1:9" x14ac:dyDescent="0.2">
      <c r="A24" s="1" t="s">
        <v>69</v>
      </c>
      <c r="B24">
        <v>2</v>
      </c>
      <c r="C24">
        <v>66</v>
      </c>
      <c r="D24">
        <v>173</v>
      </c>
      <c r="E24" t="s">
        <v>93</v>
      </c>
      <c r="F24" t="s">
        <v>93</v>
      </c>
    </row>
    <row r="25" spans="1:9" x14ac:dyDescent="0.2">
      <c r="A25" s="1" t="s">
        <v>73</v>
      </c>
      <c r="B25">
        <v>2</v>
      </c>
      <c r="C25">
        <v>29</v>
      </c>
      <c r="D25">
        <v>105</v>
      </c>
      <c r="E25" t="s">
        <v>93</v>
      </c>
      <c r="F25" t="s">
        <v>93</v>
      </c>
    </row>
    <row r="26" spans="1:9" x14ac:dyDescent="0.2">
      <c r="A26" s="1" t="s">
        <v>77</v>
      </c>
      <c r="B26">
        <v>3</v>
      </c>
      <c r="C26">
        <v>143</v>
      </c>
      <c r="D26">
        <v>218</v>
      </c>
      <c r="E26" t="s">
        <v>93</v>
      </c>
      <c r="F26" t="s">
        <v>93</v>
      </c>
    </row>
    <row r="27" spans="1:9" x14ac:dyDescent="0.2">
      <c r="A27" s="1" t="s">
        <v>76</v>
      </c>
      <c r="B27">
        <v>0</v>
      </c>
      <c r="C27">
        <v>49</v>
      </c>
      <c r="D27">
        <v>85</v>
      </c>
      <c r="E27" t="s">
        <v>93</v>
      </c>
      <c r="F27" t="s">
        <v>93</v>
      </c>
    </row>
    <row r="28" spans="1:9" x14ac:dyDescent="0.2">
      <c r="A28" s="1" t="s">
        <v>81</v>
      </c>
      <c r="B28">
        <v>4</v>
      </c>
      <c r="C28">
        <v>34</v>
      </c>
      <c r="D28">
        <v>79</v>
      </c>
      <c r="E28" t="s">
        <v>93</v>
      </c>
      <c r="F28" t="s">
        <v>93</v>
      </c>
    </row>
    <row r="29" spans="1:9" x14ac:dyDescent="0.2">
      <c r="A29" s="1" t="s">
        <v>79</v>
      </c>
      <c r="B29">
        <v>3</v>
      </c>
      <c r="C29">
        <v>22</v>
      </c>
      <c r="D29">
        <v>65</v>
      </c>
      <c r="E29" t="s">
        <v>93</v>
      </c>
      <c r="F29" t="s">
        <v>93</v>
      </c>
    </row>
    <row r="30" spans="1:9" x14ac:dyDescent="0.2">
      <c r="A30" s="1" t="s">
        <v>71</v>
      </c>
      <c r="B30">
        <v>12</v>
      </c>
      <c r="C30">
        <v>28</v>
      </c>
      <c r="D30">
        <v>121</v>
      </c>
      <c r="E30" t="s">
        <v>93</v>
      </c>
      <c r="F30" t="s">
        <v>93</v>
      </c>
      <c r="I30" t="s">
        <v>95</v>
      </c>
    </row>
    <row r="31" spans="1:9" x14ac:dyDescent="0.2">
      <c r="A31" s="1" t="s">
        <v>75</v>
      </c>
      <c r="B31">
        <v>13</v>
      </c>
      <c r="C31">
        <v>26</v>
      </c>
      <c r="D31">
        <v>104</v>
      </c>
      <c r="E31" t="s">
        <v>93</v>
      </c>
      <c r="F31" t="s">
        <v>93</v>
      </c>
    </row>
    <row r="32" spans="1:9" x14ac:dyDescent="0.2">
      <c r="A32" s="1" t="s">
        <v>82</v>
      </c>
      <c r="B32">
        <v>3</v>
      </c>
      <c r="C32">
        <v>15</v>
      </c>
      <c r="D32">
        <v>67</v>
      </c>
      <c r="E32" t="s">
        <v>93</v>
      </c>
      <c r="F32" t="s">
        <v>93</v>
      </c>
    </row>
    <row r="33" spans="1:9" x14ac:dyDescent="0.2">
      <c r="A33" s="1" t="s">
        <v>80</v>
      </c>
      <c r="B33">
        <v>0</v>
      </c>
      <c r="C33">
        <v>53</v>
      </c>
      <c r="D33">
        <v>119</v>
      </c>
      <c r="E33" t="s">
        <v>93</v>
      </c>
      <c r="F33" t="s">
        <v>93</v>
      </c>
    </row>
    <row r="34" spans="1:9" x14ac:dyDescent="0.2">
      <c r="A34" s="1" t="s">
        <v>58</v>
      </c>
      <c r="B34">
        <v>2</v>
      </c>
      <c r="C34">
        <v>20</v>
      </c>
      <c r="D34">
        <v>75</v>
      </c>
      <c r="E34" t="s">
        <v>93</v>
      </c>
      <c r="F34" t="s">
        <v>93</v>
      </c>
    </row>
    <row r="35" spans="1:9" x14ac:dyDescent="0.2">
      <c r="A35" s="1" t="s">
        <v>59</v>
      </c>
      <c r="B35">
        <v>2</v>
      </c>
      <c r="C35">
        <v>12</v>
      </c>
      <c r="D35">
        <v>59</v>
      </c>
      <c r="E35" t="s">
        <v>93</v>
      </c>
      <c r="F35" t="s">
        <v>93</v>
      </c>
    </row>
    <row r="36" spans="1:9" x14ac:dyDescent="0.2">
      <c r="A36" s="1" t="s">
        <v>60</v>
      </c>
      <c r="B36">
        <v>2</v>
      </c>
      <c r="C36">
        <v>10</v>
      </c>
      <c r="D36">
        <v>52</v>
      </c>
      <c r="E36" t="s">
        <v>93</v>
      </c>
      <c r="F36" t="s">
        <v>93</v>
      </c>
    </row>
    <row r="37" spans="1:9" x14ac:dyDescent="0.2">
      <c r="A37" s="1" t="s">
        <v>61</v>
      </c>
      <c r="B37">
        <v>2</v>
      </c>
      <c r="C37">
        <v>15</v>
      </c>
      <c r="D37">
        <v>71</v>
      </c>
      <c r="E37" t="s">
        <v>93</v>
      </c>
      <c r="F37" t="s">
        <v>93</v>
      </c>
      <c r="I37" t="s">
        <v>95</v>
      </c>
    </row>
    <row r="38" spans="1:9" x14ac:dyDescent="0.2">
      <c r="A38" s="1" t="s">
        <v>119</v>
      </c>
      <c r="B38">
        <v>19</v>
      </c>
      <c r="C38">
        <v>140</v>
      </c>
      <c r="D38">
        <v>1115</v>
      </c>
      <c r="E38" t="s">
        <v>93</v>
      </c>
      <c r="F38" t="s">
        <v>93</v>
      </c>
      <c r="G38" t="s">
        <v>120</v>
      </c>
    </row>
    <row r="39" spans="1:9" x14ac:dyDescent="0.2">
      <c r="A39" s="1" t="s">
        <v>55</v>
      </c>
      <c r="B39">
        <v>6</v>
      </c>
      <c r="C39">
        <v>30</v>
      </c>
      <c r="D39">
        <v>218</v>
      </c>
      <c r="E39" t="s">
        <v>93</v>
      </c>
      <c r="F39" t="s">
        <v>93</v>
      </c>
    </row>
    <row r="40" spans="1:9" x14ac:dyDescent="0.2">
      <c r="A40" s="1" t="s">
        <v>49</v>
      </c>
      <c r="B40">
        <v>8</v>
      </c>
      <c r="C40">
        <v>79</v>
      </c>
      <c r="D40">
        <v>185</v>
      </c>
      <c r="E40" t="s">
        <v>93</v>
      </c>
      <c r="F40" t="s">
        <v>93</v>
      </c>
    </row>
    <row r="41" spans="1:9" x14ac:dyDescent="0.2">
      <c r="A41" s="1" t="s">
        <v>48</v>
      </c>
      <c r="B41">
        <v>9</v>
      </c>
      <c r="C41">
        <v>42</v>
      </c>
      <c r="D41">
        <v>151</v>
      </c>
      <c r="E41" t="s">
        <v>93</v>
      </c>
      <c r="F41" t="s">
        <v>93</v>
      </c>
    </row>
    <row r="42" spans="1:9" x14ac:dyDescent="0.2">
      <c r="A42" s="1" t="s">
        <v>54</v>
      </c>
      <c r="B42">
        <v>5</v>
      </c>
      <c r="C42">
        <v>21</v>
      </c>
      <c r="D42">
        <v>117</v>
      </c>
      <c r="E42" t="s">
        <v>93</v>
      </c>
      <c r="F42" t="s">
        <v>93</v>
      </c>
    </row>
    <row r="43" spans="1:9" x14ac:dyDescent="0.2">
      <c r="A43" s="1" t="s">
        <v>51</v>
      </c>
      <c r="B43">
        <v>6</v>
      </c>
      <c r="C43">
        <v>22</v>
      </c>
      <c r="D43">
        <v>138</v>
      </c>
      <c r="E43" t="s">
        <v>93</v>
      </c>
      <c r="F43" t="s">
        <v>93</v>
      </c>
    </row>
    <row r="44" spans="1:9" x14ac:dyDescent="0.2">
      <c r="A44" s="1" t="s">
        <v>62</v>
      </c>
      <c r="B44">
        <v>2</v>
      </c>
      <c r="C44">
        <v>11</v>
      </c>
      <c r="D44">
        <v>51</v>
      </c>
      <c r="E44" t="s">
        <v>93</v>
      </c>
      <c r="F44" t="s">
        <v>93</v>
      </c>
    </row>
    <row r="45" spans="1:9" x14ac:dyDescent="0.2">
      <c r="A45" s="1" t="s">
        <v>63</v>
      </c>
      <c r="B45">
        <v>2</v>
      </c>
      <c r="C45">
        <v>66</v>
      </c>
      <c r="D45">
        <v>534</v>
      </c>
      <c r="E45" t="s">
        <v>93</v>
      </c>
      <c r="F45" t="s">
        <v>93</v>
      </c>
    </row>
    <row r="46" spans="1:9" x14ac:dyDescent="0.2">
      <c r="A46" s="1" t="s">
        <v>52</v>
      </c>
      <c r="B46">
        <v>6</v>
      </c>
      <c r="C46">
        <v>32</v>
      </c>
      <c r="D46">
        <v>156</v>
      </c>
      <c r="E46" t="s">
        <v>93</v>
      </c>
      <c r="F46" t="s">
        <v>93</v>
      </c>
    </row>
    <row r="47" spans="1:9" x14ac:dyDescent="0.2">
      <c r="A47" s="1" t="s">
        <v>56</v>
      </c>
      <c r="B47">
        <v>4</v>
      </c>
      <c r="C47">
        <v>16</v>
      </c>
      <c r="D47">
        <v>121</v>
      </c>
      <c r="E47" t="s">
        <v>93</v>
      </c>
      <c r="F47" t="s">
        <v>93</v>
      </c>
    </row>
    <row r="48" spans="1:9" x14ac:dyDescent="0.2">
      <c r="A48" s="1" t="s">
        <v>50</v>
      </c>
      <c r="B48">
        <v>8</v>
      </c>
      <c r="C48">
        <v>36</v>
      </c>
      <c r="D48">
        <v>224</v>
      </c>
      <c r="E48" t="s">
        <v>93</v>
      </c>
      <c r="F48" t="s">
        <v>93</v>
      </c>
    </row>
    <row r="49" spans="1:8" x14ac:dyDescent="0.2">
      <c r="A49" s="1" t="s">
        <v>53</v>
      </c>
      <c r="B49">
        <v>6</v>
      </c>
      <c r="C49">
        <v>38</v>
      </c>
      <c r="D49">
        <v>206</v>
      </c>
      <c r="E49" t="s">
        <v>93</v>
      </c>
      <c r="F49" t="s">
        <v>93</v>
      </c>
    </row>
    <row r="50" spans="1:8" x14ac:dyDescent="0.2">
      <c r="A50" s="1" t="s">
        <v>64</v>
      </c>
      <c r="B50">
        <v>2</v>
      </c>
      <c r="C50">
        <v>16</v>
      </c>
      <c r="D50">
        <v>70</v>
      </c>
      <c r="E50" t="s">
        <v>93</v>
      </c>
      <c r="F50" t="s">
        <v>93</v>
      </c>
    </row>
    <row r="51" spans="1:8" x14ac:dyDescent="0.2">
      <c r="A51" s="1" t="s">
        <v>57</v>
      </c>
      <c r="B51">
        <v>4</v>
      </c>
      <c r="C51">
        <v>14</v>
      </c>
      <c r="D51">
        <v>78</v>
      </c>
      <c r="E51" t="s">
        <v>93</v>
      </c>
      <c r="F51" t="s">
        <v>93</v>
      </c>
    </row>
    <row r="52" spans="1:8" x14ac:dyDescent="0.2">
      <c r="A52" s="1" t="s">
        <v>65</v>
      </c>
      <c r="B52">
        <v>2</v>
      </c>
      <c r="C52">
        <v>8</v>
      </c>
      <c r="D52">
        <v>61</v>
      </c>
      <c r="E52" t="s">
        <v>93</v>
      </c>
      <c r="F52" t="s">
        <v>93</v>
      </c>
    </row>
    <row r="53" spans="1:8" x14ac:dyDescent="0.2">
      <c r="A53" s="1" t="s">
        <v>66</v>
      </c>
      <c r="B53">
        <v>2</v>
      </c>
      <c r="C53">
        <v>9</v>
      </c>
      <c r="D53">
        <v>59</v>
      </c>
      <c r="E53" t="s">
        <v>93</v>
      </c>
      <c r="F53" t="s">
        <v>93</v>
      </c>
    </row>
    <row r="54" spans="1:8" x14ac:dyDescent="0.2">
      <c r="A54" s="1" t="s">
        <v>67</v>
      </c>
      <c r="B54">
        <v>2</v>
      </c>
      <c r="C54">
        <v>17</v>
      </c>
      <c r="D54">
        <v>69</v>
      </c>
      <c r="E54" t="s">
        <v>93</v>
      </c>
      <c r="F54" t="s">
        <v>93</v>
      </c>
    </row>
    <row r="55" spans="1:8" x14ac:dyDescent="0.2">
      <c r="A55" s="1" t="s">
        <v>68</v>
      </c>
      <c r="B55">
        <v>2</v>
      </c>
      <c r="C55">
        <v>8</v>
      </c>
      <c r="D55">
        <v>56</v>
      </c>
      <c r="E55" t="s">
        <v>93</v>
      </c>
      <c r="F55" t="s">
        <v>93</v>
      </c>
    </row>
    <row r="56" spans="1:8" x14ac:dyDescent="0.2">
      <c r="A56" s="1" t="s">
        <v>24</v>
      </c>
      <c r="B56">
        <v>0</v>
      </c>
      <c r="C56">
        <v>4</v>
      </c>
      <c r="D56">
        <v>36</v>
      </c>
      <c r="E56" t="s">
        <v>93</v>
      </c>
      <c r="F56" t="s">
        <v>93</v>
      </c>
    </row>
    <row r="57" spans="1:8" x14ac:dyDescent="0.2">
      <c r="A57" s="1" t="s">
        <v>25</v>
      </c>
      <c r="B57">
        <v>2</v>
      </c>
      <c r="C57">
        <v>11</v>
      </c>
      <c r="D57">
        <v>49</v>
      </c>
      <c r="E57" t="s">
        <v>93</v>
      </c>
      <c r="F57" t="s">
        <v>93</v>
      </c>
    </row>
    <row r="58" spans="1:8" x14ac:dyDescent="0.2">
      <c r="A58" s="1" t="s">
        <v>26</v>
      </c>
      <c r="B58">
        <v>3</v>
      </c>
      <c r="C58">
        <v>14</v>
      </c>
      <c r="D58">
        <v>49</v>
      </c>
      <c r="E58" t="s">
        <v>93</v>
      </c>
      <c r="F58" t="s">
        <v>93</v>
      </c>
    </row>
    <row r="59" spans="1:8" x14ac:dyDescent="0.2">
      <c r="A59" s="1" t="s">
        <v>27</v>
      </c>
      <c r="B59">
        <v>2</v>
      </c>
      <c r="C59">
        <v>5</v>
      </c>
      <c r="D59">
        <v>41</v>
      </c>
      <c r="E59" t="s">
        <v>93</v>
      </c>
      <c r="F59" t="s">
        <v>93</v>
      </c>
    </row>
    <row r="60" spans="1:8" x14ac:dyDescent="0.2">
      <c r="A60" s="1" t="s">
        <v>28</v>
      </c>
      <c r="B60">
        <v>8</v>
      </c>
      <c r="C60">
        <v>38</v>
      </c>
      <c r="D60">
        <v>108</v>
      </c>
      <c r="E60" t="s">
        <v>93</v>
      </c>
      <c r="F60" t="s">
        <v>93</v>
      </c>
    </row>
    <row r="61" spans="1:8" x14ac:dyDescent="0.2">
      <c r="A61" s="1" t="s">
        <v>29</v>
      </c>
      <c r="B61">
        <v>4</v>
      </c>
      <c r="C61">
        <v>17</v>
      </c>
      <c r="D61">
        <v>79</v>
      </c>
      <c r="E61" t="s">
        <v>93</v>
      </c>
      <c r="F61" t="s">
        <v>93</v>
      </c>
    </row>
    <row r="62" spans="1:8" x14ac:dyDescent="0.2">
      <c r="A62" s="1" t="s">
        <v>35</v>
      </c>
      <c r="B62">
        <v>8</v>
      </c>
      <c r="C62">
        <v>70</v>
      </c>
      <c r="D62">
        <v>134</v>
      </c>
      <c r="E62" t="s">
        <v>93</v>
      </c>
      <c r="F62" t="s">
        <v>93</v>
      </c>
    </row>
    <row r="63" spans="1:8" x14ac:dyDescent="0.2">
      <c r="A63" s="1" t="s">
        <v>36</v>
      </c>
      <c r="B63">
        <v>30</v>
      </c>
      <c r="C63">
        <v>122</v>
      </c>
      <c r="D63">
        <v>269</v>
      </c>
      <c r="E63" t="s">
        <v>93</v>
      </c>
      <c r="F63" t="s">
        <v>93</v>
      </c>
      <c r="H63" t="s">
        <v>94</v>
      </c>
    </row>
    <row r="64" spans="1:8" x14ac:dyDescent="0.2">
      <c r="A64" s="1" t="s">
        <v>39</v>
      </c>
      <c r="B64">
        <v>1</v>
      </c>
      <c r="C64">
        <v>5</v>
      </c>
      <c r="D64">
        <v>54</v>
      </c>
      <c r="E64" t="s">
        <v>93</v>
      </c>
      <c r="F64" t="s">
        <v>93</v>
      </c>
    </row>
    <row r="65" spans="1:6" x14ac:dyDescent="0.2">
      <c r="A65" s="1" t="s">
        <v>45</v>
      </c>
      <c r="B65">
        <v>0</v>
      </c>
      <c r="C65">
        <v>4</v>
      </c>
      <c r="D65">
        <v>55</v>
      </c>
      <c r="E65" t="s">
        <v>93</v>
      </c>
      <c r="F65" t="s">
        <v>93</v>
      </c>
    </row>
    <row r="66" spans="1:6" x14ac:dyDescent="0.2">
      <c r="A66" s="1" t="s">
        <v>37</v>
      </c>
      <c r="B66">
        <v>0</v>
      </c>
      <c r="C66">
        <v>4</v>
      </c>
      <c r="D66">
        <v>56</v>
      </c>
      <c r="E66" t="s">
        <v>93</v>
      </c>
      <c r="F66" t="s">
        <v>93</v>
      </c>
    </row>
    <row r="67" spans="1:6" x14ac:dyDescent="0.2">
      <c r="A67" s="1" t="s">
        <v>46</v>
      </c>
      <c r="B67">
        <v>0</v>
      </c>
      <c r="C67">
        <v>4</v>
      </c>
      <c r="D67">
        <v>55</v>
      </c>
      <c r="E67" t="s">
        <v>93</v>
      </c>
      <c r="F67" t="s">
        <v>93</v>
      </c>
    </row>
    <row r="68" spans="1:6" x14ac:dyDescent="0.2">
      <c r="A68" s="1" t="s">
        <v>32</v>
      </c>
      <c r="B68">
        <v>3</v>
      </c>
      <c r="C68">
        <v>12</v>
      </c>
      <c r="D68">
        <v>152</v>
      </c>
      <c r="E68" t="s">
        <v>93</v>
      </c>
      <c r="F68" t="s">
        <v>93</v>
      </c>
    </row>
    <row r="69" spans="1:6" x14ac:dyDescent="0.2">
      <c r="A69" s="1" t="s">
        <v>47</v>
      </c>
      <c r="B69">
        <v>0</v>
      </c>
      <c r="C69">
        <v>3</v>
      </c>
      <c r="D69">
        <v>51</v>
      </c>
      <c r="E69" t="s">
        <v>93</v>
      </c>
      <c r="F69" t="s">
        <v>93</v>
      </c>
    </row>
    <row r="70" spans="1:6" x14ac:dyDescent="0.2">
      <c r="A70" s="1" t="s">
        <v>40</v>
      </c>
      <c r="B70">
        <v>0</v>
      </c>
      <c r="C70">
        <v>5</v>
      </c>
      <c r="D70">
        <v>51</v>
      </c>
      <c r="E70" t="s">
        <v>93</v>
      </c>
      <c r="F70" t="s">
        <v>93</v>
      </c>
    </row>
    <row r="71" spans="1:6" x14ac:dyDescent="0.2">
      <c r="A71" s="1" t="s">
        <v>42</v>
      </c>
      <c r="B71">
        <v>1</v>
      </c>
      <c r="C71">
        <v>37</v>
      </c>
      <c r="D71">
        <v>68</v>
      </c>
      <c r="E71" t="s">
        <v>93</v>
      </c>
      <c r="F71" t="s">
        <v>93</v>
      </c>
    </row>
    <row r="72" spans="1:6" x14ac:dyDescent="0.2">
      <c r="A72" s="1" t="s">
        <v>38</v>
      </c>
      <c r="B72">
        <v>1</v>
      </c>
      <c r="C72">
        <v>8</v>
      </c>
      <c r="D72">
        <v>46</v>
      </c>
      <c r="E72" t="s">
        <v>93</v>
      </c>
      <c r="F72" t="s">
        <v>93</v>
      </c>
    </row>
    <row r="73" spans="1:6" x14ac:dyDescent="0.2">
      <c r="A73" s="1" t="s">
        <v>43</v>
      </c>
      <c r="B73">
        <v>0</v>
      </c>
      <c r="C73">
        <v>2</v>
      </c>
      <c r="D73">
        <v>31</v>
      </c>
      <c r="E73" t="s">
        <v>93</v>
      </c>
      <c r="F73" t="s">
        <v>93</v>
      </c>
    </row>
    <row r="74" spans="1:6" x14ac:dyDescent="0.2">
      <c r="A74" s="1" t="s">
        <v>34</v>
      </c>
      <c r="B74">
        <v>2</v>
      </c>
      <c r="C74">
        <v>10</v>
      </c>
      <c r="D74">
        <v>57</v>
      </c>
      <c r="E74" t="s">
        <v>93</v>
      </c>
      <c r="F74" t="s">
        <v>93</v>
      </c>
    </row>
    <row r="75" spans="1:6" x14ac:dyDescent="0.2">
      <c r="A75" s="1" t="s">
        <v>31</v>
      </c>
      <c r="B75">
        <v>12</v>
      </c>
      <c r="C75">
        <v>89</v>
      </c>
      <c r="D75">
        <v>230</v>
      </c>
      <c r="E75" t="s">
        <v>93</v>
      </c>
      <c r="F75" t="s">
        <v>93</v>
      </c>
    </row>
    <row r="76" spans="1:6" x14ac:dyDescent="0.2">
      <c r="A76" s="1" t="s">
        <v>30</v>
      </c>
      <c r="B76">
        <v>15</v>
      </c>
      <c r="C76">
        <v>52</v>
      </c>
      <c r="D76">
        <v>201</v>
      </c>
      <c r="E76" t="s">
        <v>93</v>
      </c>
      <c r="F76" t="s">
        <v>93</v>
      </c>
    </row>
    <row r="77" spans="1:6" x14ac:dyDescent="0.2">
      <c r="A77" s="1" t="s">
        <v>44</v>
      </c>
      <c r="B77">
        <v>0</v>
      </c>
      <c r="C77">
        <v>2</v>
      </c>
      <c r="D77">
        <v>38</v>
      </c>
      <c r="E77" t="s">
        <v>93</v>
      </c>
      <c r="F77" t="s">
        <v>93</v>
      </c>
    </row>
    <row r="78" spans="1:6" x14ac:dyDescent="0.2">
      <c r="A78" s="1" t="s">
        <v>33</v>
      </c>
      <c r="B78">
        <v>10</v>
      </c>
      <c r="C78">
        <v>132</v>
      </c>
      <c r="D78">
        <v>294</v>
      </c>
      <c r="E78" t="s">
        <v>93</v>
      </c>
      <c r="F78" t="s">
        <v>93</v>
      </c>
    </row>
    <row r="79" spans="1:6" x14ac:dyDescent="0.2">
      <c r="A79" s="1" t="s">
        <v>41</v>
      </c>
      <c r="B79">
        <v>10</v>
      </c>
      <c r="C79">
        <v>29</v>
      </c>
      <c r="D79">
        <v>137</v>
      </c>
      <c r="E79" t="s">
        <v>93</v>
      </c>
      <c r="F79" t="s">
        <v>93</v>
      </c>
    </row>
    <row r="80" spans="1:6" x14ac:dyDescent="0.2">
      <c r="A80" s="1" t="s">
        <v>113</v>
      </c>
      <c r="B80">
        <v>2</v>
      </c>
      <c r="C80">
        <v>13</v>
      </c>
      <c r="D80">
        <v>62</v>
      </c>
      <c r="E80" t="s">
        <v>93</v>
      </c>
      <c r="F80" t="s">
        <v>93</v>
      </c>
    </row>
    <row r="81" spans="1:7" x14ac:dyDescent="0.2">
      <c r="A81" s="1" t="s">
        <v>114</v>
      </c>
      <c r="B81">
        <v>2</v>
      </c>
      <c r="C81">
        <v>20</v>
      </c>
      <c r="D81">
        <v>69</v>
      </c>
      <c r="E81" t="s">
        <v>93</v>
      </c>
      <c r="F81" t="s">
        <v>93</v>
      </c>
    </row>
    <row r="82" spans="1:7" x14ac:dyDescent="0.2">
      <c r="A82" s="1" t="s">
        <v>107</v>
      </c>
      <c r="B82">
        <v>9</v>
      </c>
      <c r="C82">
        <v>167</v>
      </c>
      <c r="D82">
        <v>257</v>
      </c>
      <c r="E82" t="s">
        <v>93</v>
      </c>
      <c r="F82" t="s">
        <v>93</v>
      </c>
    </row>
    <row r="83" spans="1:7" x14ac:dyDescent="0.2">
      <c r="A83" s="1" t="s">
        <v>115</v>
      </c>
      <c r="B83">
        <v>26</v>
      </c>
      <c r="C83">
        <v>92</v>
      </c>
      <c r="D83">
        <v>206</v>
      </c>
      <c r="E83" t="s">
        <v>93</v>
      </c>
      <c r="F83" t="s">
        <v>93</v>
      </c>
    </row>
    <row r="84" spans="1:7" x14ac:dyDescent="0.2">
      <c r="A84" s="1" t="s">
        <v>110</v>
      </c>
      <c r="B84">
        <v>1</v>
      </c>
      <c r="C84">
        <v>6</v>
      </c>
      <c r="D84">
        <v>63</v>
      </c>
      <c r="E84" t="s">
        <v>93</v>
      </c>
      <c r="F84" t="s">
        <v>93</v>
      </c>
      <c r="G84" t="s">
        <v>111</v>
      </c>
    </row>
    <row r="85" spans="1:7" x14ac:dyDescent="0.2">
      <c r="A85" s="1" t="s">
        <v>109</v>
      </c>
      <c r="B85">
        <v>6</v>
      </c>
      <c r="C85">
        <v>12</v>
      </c>
      <c r="D85">
        <v>116</v>
      </c>
      <c r="E85" t="s">
        <v>93</v>
      </c>
      <c r="F85" t="s">
        <v>93</v>
      </c>
    </row>
    <row r="86" spans="1:7" x14ac:dyDescent="0.2">
      <c r="A86" s="1" t="s">
        <v>117</v>
      </c>
      <c r="B86">
        <v>2</v>
      </c>
      <c r="C86">
        <v>10</v>
      </c>
      <c r="D86">
        <v>51</v>
      </c>
      <c r="E86" t="s">
        <v>93</v>
      </c>
      <c r="F86" t="s">
        <v>93</v>
      </c>
    </row>
    <row r="87" spans="1:7" x14ac:dyDescent="0.2">
      <c r="A87" s="1" t="s">
        <v>118</v>
      </c>
      <c r="B87">
        <v>1</v>
      </c>
      <c r="C87">
        <v>29</v>
      </c>
      <c r="D87">
        <v>71</v>
      </c>
      <c r="E87" t="s">
        <v>93</v>
      </c>
      <c r="F87" t="s">
        <v>93</v>
      </c>
    </row>
    <row r="88" spans="1:7" x14ac:dyDescent="0.2">
      <c r="A88" s="1" t="s">
        <v>116</v>
      </c>
      <c r="B88">
        <v>1</v>
      </c>
      <c r="C88">
        <v>19</v>
      </c>
      <c r="D88">
        <v>90</v>
      </c>
      <c r="E88" t="s">
        <v>93</v>
      </c>
      <c r="F88" t="s">
        <v>93</v>
      </c>
    </row>
    <row r="89" spans="1:7" x14ac:dyDescent="0.2">
      <c r="A89" s="1" t="s">
        <v>112</v>
      </c>
      <c r="B89">
        <v>1</v>
      </c>
      <c r="C89">
        <v>5</v>
      </c>
      <c r="D89">
        <v>63</v>
      </c>
      <c r="E89" t="s">
        <v>93</v>
      </c>
      <c r="F89" t="s">
        <v>93</v>
      </c>
    </row>
    <row r="90" spans="1:7" x14ac:dyDescent="0.2">
      <c r="A90" s="1" t="s">
        <v>108</v>
      </c>
      <c r="B90">
        <v>2</v>
      </c>
      <c r="C90">
        <v>7</v>
      </c>
      <c r="D90">
        <v>72</v>
      </c>
      <c r="E90" t="s">
        <v>93</v>
      </c>
      <c r="F90" t="s">
        <v>93</v>
      </c>
    </row>
    <row r="91" spans="1:7" x14ac:dyDescent="0.2">
      <c r="A91" s="1" t="s">
        <v>106</v>
      </c>
      <c r="B91">
        <v>3</v>
      </c>
      <c r="C91">
        <v>223</v>
      </c>
      <c r="D91">
        <v>340</v>
      </c>
      <c r="E91" t="s">
        <v>93</v>
      </c>
      <c r="F91" t="s">
        <v>93</v>
      </c>
    </row>
    <row r="92" spans="1:7" x14ac:dyDescent="0.2">
      <c r="A92" s="1" t="s">
        <v>96</v>
      </c>
      <c r="B92">
        <v>4</v>
      </c>
      <c r="C92">
        <v>94</v>
      </c>
      <c r="D92">
        <v>176</v>
      </c>
      <c r="E92" t="s">
        <v>93</v>
      </c>
      <c r="F92" t="s">
        <v>93</v>
      </c>
    </row>
    <row r="93" spans="1:7" x14ac:dyDescent="0.2">
      <c r="A93" s="1" t="s">
        <v>105</v>
      </c>
      <c r="B93">
        <v>3</v>
      </c>
      <c r="C93">
        <v>325</v>
      </c>
      <c r="D93">
        <v>477</v>
      </c>
      <c r="E93" t="s">
        <v>93</v>
      </c>
      <c r="F93" t="s">
        <v>93</v>
      </c>
    </row>
    <row r="94" spans="1:7" x14ac:dyDescent="0.2">
      <c r="A94" s="1" t="s">
        <v>104</v>
      </c>
      <c r="B94">
        <v>3</v>
      </c>
      <c r="C94">
        <v>26</v>
      </c>
      <c r="D94">
        <v>126</v>
      </c>
      <c r="E94" t="s">
        <v>93</v>
      </c>
      <c r="F94" t="s">
        <v>93</v>
      </c>
    </row>
    <row r="95" spans="1:7" x14ac:dyDescent="0.2">
      <c r="A95" s="1" t="s">
        <v>103</v>
      </c>
      <c r="B95">
        <v>3</v>
      </c>
      <c r="C95">
        <v>21</v>
      </c>
      <c r="D95">
        <v>114</v>
      </c>
      <c r="E95" t="s">
        <v>93</v>
      </c>
      <c r="F95" t="s">
        <v>93</v>
      </c>
    </row>
    <row r="96" spans="1:7" x14ac:dyDescent="0.2">
      <c r="A96" s="1" t="s">
        <v>102</v>
      </c>
      <c r="B96">
        <v>7</v>
      </c>
      <c r="C96">
        <v>121</v>
      </c>
      <c r="D96">
        <v>193</v>
      </c>
      <c r="E96" t="s">
        <v>93</v>
      </c>
      <c r="F96" t="s">
        <v>93</v>
      </c>
    </row>
    <row r="97" spans="1:6" x14ac:dyDescent="0.2">
      <c r="A97" s="1" t="s">
        <v>101</v>
      </c>
      <c r="B97">
        <v>1</v>
      </c>
      <c r="C97">
        <v>21</v>
      </c>
      <c r="D97">
        <v>63</v>
      </c>
      <c r="E97" t="s">
        <v>93</v>
      </c>
      <c r="F97" t="s">
        <v>93</v>
      </c>
    </row>
    <row r="98" spans="1:6" x14ac:dyDescent="0.2">
      <c r="A98" s="1" t="s">
        <v>97</v>
      </c>
      <c r="B98">
        <v>5</v>
      </c>
      <c r="C98">
        <v>60</v>
      </c>
      <c r="D98">
        <v>144</v>
      </c>
      <c r="E98" t="s">
        <v>93</v>
      </c>
      <c r="F98" t="s">
        <v>93</v>
      </c>
    </row>
    <row r="99" spans="1:6" x14ac:dyDescent="0.2">
      <c r="A99" s="1" t="s">
        <v>100</v>
      </c>
      <c r="B99">
        <v>2</v>
      </c>
      <c r="C99">
        <v>5</v>
      </c>
      <c r="D99">
        <v>41</v>
      </c>
      <c r="E99" t="s">
        <v>93</v>
      </c>
      <c r="F99" t="s">
        <v>93</v>
      </c>
    </row>
    <row r="100" spans="1:6" x14ac:dyDescent="0.2">
      <c r="A100" s="1" t="s">
        <v>99</v>
      </c>
      <c r="B100">
        <v>8</v>
      </c>
      <c r="C100">
        <v>44</v>
      </c>
      <c r="D100">
        <v>128</v>
      </c>
      <c r="E100" t="s">
        <v>93</v>
      </c>
      <c r="F100" t="s">
        <v>93</v>
      </c>
    </row>
    <row r="101" spans="1:6" x14ac:dyDescent="0.2">
      <c r="A101" s="1" t="s">
        <v>98</v>
      </c>
      <c r="B101">
        <v>7</v>
      </c>
      <c r="C101">
        <v>36</v>
      </c>
      <c r="D101">
        <v>106</v>
      </c>
      <c r="E101" t="s">
        <v>93</v>
      </c>
      <c r="F101" t="s">
        <v>93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627C-8545-DA43-9D48-304DAB5292F1}">
  <dimension ref="J3:S31"/>
  <sheetViews>
    <sheetView topLeftCell="A5" workbookViewId="0">
      <selection activeCell="O36" sqref="O36"/>
    </sheetView>
  </sheetViews>
  <sheetFormatPr baseColWidth="10" defaultRowHeight="16" x14ac:dyDescent="0.2"/>
  <cols>
    <col min="10" max="10" width="15.83203125" bestFit="1" customWidth="1"/>
    <col min="11" max="11" width="12.83203125" bestFit="1" customWidth="1"/>
    <col min="12" max="12" width="14.33203125" bestFit="1" customWidth="1"/>
    <col min="13" max="13" width="12.33203125" bestFit="1" customWidth="1"/>
    <col min="14" max="15" width="15" bestFit="1" customWidth="1"/>
    <col min="17" max="17" width="15.83203125" bestFit="1" customWidth="1"/>
    <col min="18" max="18" width="13.1640625" bestFit="1" customWidth="1"/>
    <col min="19" max="19" width="14.6640625" bestFit="1" customWidth="1"/>
  </cols>
  <sheetData>
    <row r="3" spans="10:19" x14ac:dyDescent="0.2">
      <c r="K3" t="s">
        <v>146</v>
      </c>
      <c r="L3" t="s">
        <v>147</v>
      </c>
      <c r="R3" t="s">
        <v>148</v>
      </c>
      <c r="S3" t="s">
        <v>149</v>
      </c>
    </row>
    <row r="4" spans="10:19" x14ac:dyDescent="0.2">
      <c r="J4" t="s">
        <v>144</v>
      </c>
      <c r="K4">
        <v>10</v>
      </c>
      <c r="L4">
        <v>0</v>
      </c>
      <c r="Q4" t="s">
        <v>144</v>
      </c>
      <c r="R4">
        <v>10</v>
      </c>
      <c r="S4">
        <v>0</v>
      </c>
    </row>
    <row r="5" spans="10:19" x14ac:dyDescent="0.2">
      <c r="J5" t="s">
        <v>145</v>
      </c>
      <c r="K5">
        <v>10</v>
      </c>
      <c r="L5">
        <v>0</v>
      </c>
      <c r="Q5" t="s">
        <v>145</v>
      </c>
      <c r="R5">
        <v>5</v>
      </c>
      <c r="S5">
        <v>5</v>
      </c>
    </row>
    <row r="30" spans="10:14" x14ac:dyDescent="0.2">
      <c r="J30" t="s">
        <v>85</v>
      </c>
      <c r="K30" t="s">
        <v>150</v>
      </c>
      <c r="L30" t="s">
        <v>151</v>
      </c>
      <c r="M30" t="s">
        <v>152</v>
      </c>
      <c r="N30" t="s">
        <v>153</v>
      </c>
    </row>
    <row r="31" spans="10:14" x14ac:dyDescent="0.2">
      <c r="J31">
        <v>100</v>
      </c>
      <c r="K31">
        <v>100</v>
      </c>
      <c r="L31">
        <v>87</v>
      </c>
      <c r="M31">
        <v>7</v>
      </c>
      <c r="N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Import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Gallus</dc:creator>
  <cp:lastModifiedBy>Huber Gallus</cp:lastModifiedBy>
  <dcterms:created xsi:type="dcterms:W3CDTF">2024-05-29T07:01:31Z</dcterms:created>
  <dcterms:modified xsi:type="dcterms:W3CDTF">2025-03-02T06:43:05Z</dcterms:modified>
</cp:coreProperties>
</file>