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2019-2021 (2)" sheetId="1" r:id="rId1"/>
  </sheets>
  <externalReferences>
    <externalReference r:id="rId2"/>
    <externalReference r:id="rId3"/>
  </externalReferences>
  <definedNames>
    <definedName name="_____co250000" localSheetId="0">#REF!</definedName>
    <definedName name="_____co250000">#REF!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#REF!</definedName>
    <definedName name="_____DAT14">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19" localSheetId="0">#REF!</definedName>
    <definedName name="_____DAT19">#REF!</definedName>
    <definedName name="_____DAT2" localSheetId="0">#REF!</definedName>
    <definedName name="_____DAT2">#REF!</definedName>
    <definedName name="_____DAT20" localSheetId="0">#REF!</definedName>
    <definedName name="_____DAT20">#REF!</definedName>
    <definedName name="_____DAT21" localSheetId="0">#REF!</definedName>
    <definedName name="_____DAT21">#REF!</definedName>
    <definedName name="_____DAT22" localSheetId="0">#REF!</definedName>
    <definedName name="_____DAT22">#REF!</definedName>
    <definedName name="_____DAT23" localSheetId="0">#REF!</definedName>
    <definedName name="_____DAT23">#REF!</definedName>
    <definedName name="_____DAT24" localSheetId="0">#REF!</definedName>
    <definedName name="_____DAT24">#REF!</definedName>
    <definedName name="_____DAT25" localSheetId="0">#REF!</definedName>
    <definedName name="_____DAT25">#REF!</definedName>
    <definedName name="_____DAT26" localSheetId="0">#REF!</definedName>
    <definedName name="_____DAT26">#REF!</definedName>
    <definedName name="_____DAT27" localSheetId="0">#REF!</definedName>
    <definedName name="_____DAT27">#REF!</definedName>
    <definedName name="_____DAT28" localSheetId="0">#REF!</definedName>
    <definedName name="_____DAT28">#REF!</definedName>
    <definedName name="_____DAT29" localSheetId="0">#REF!</definedName>
    <definedName name="_____DAT29">#REF!</definedName>
    <definedName name="_____DAT3" localSheetId="0">#REF!</definedName>
    <definedName name="_____DAT3">#REF!</definedName>
    <definedName name="_____DAT30" localSheetId="0">#REF!</definedName>
    <definedName name="_____DAT30">#REF!</definedName>
    <definedName name="_____DAT31" localSheetId="0">#REF!</definedName>
    <definedName name="_____DAT31">#REF!</definedName>
    <definedName name="_____DAT32" localSheetId="0">#REF!</definedName>
    <definedName name="_____DAT32">#REF!</definedName>
    <definedName name="_____DAT33" localSheetId="0">#REF!</definedName>
    <definedName name="_____DAT33">#REF!</definedName>
    <definedName name="_____DAT34" localSheetId="0">#REF!</definedName>
    <definedName name="_____DAT34">#REF!</definedName>
    <definedName name="_____DAT35" localSheetId="0">#REF!</definedName>
    <definedName name="_____DAT35">#REF!</definedName>
    <definedName name="_____DAT36" localSheetId="0">#REF!</definedName>
    <definedName name="_____DAT36">#REF!</definedName>
    <definedName name="_____DAT37" localSheetId="0">#REF!</definedName>
    <definedName name="_____DAT37">#REF!</definedName>
    <definedName name="_____DAT38" localSheetId="0">#REF!</definedName>
    <definedName name="_____DAT38">#REF!</definedName>
    <definedName name="_____DAT39" localSheetId="0">#REF!</definedName>
    <definedName name="_____DAT39">#REF!</definedName>
    <definedName name="_____DAT4" localSheetId="0">#REF!</definedName>
    <definedName name="_____DAT4">#REF!</definedName>
    <definedName name="_____DAT40" localSheetId="0">#REF!</definedName>
    <definedName name="_____DAT40">#REF!</definedName>
    <definedName name="_____DAT41" localSheetId="0">#REF!</definedName>
    <definedName name="_____DAT41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co250000" localSheetId="0">#REF!</definedName>
    <definedName name="___co250000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 localSheetId="0">#REF!</definedName>
    <definedName name="___DAT14">#REF!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5" localSheetId="0">#REF!</definedName>
    <definedName name="___DAT5">#REF!</definedName>
    <definedName name="___DAT6" localSheetId="0">#REF!</definedName>
    <definedName name="___DAT6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co250000" localSheetId="0">#REF!</definedName>
    <definedName name="_co250000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 localSheetId="0">#REF!</definedName>
    <definedName name="_DAT14">#REF!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5" localSheetId="0">#REF!</definedName>
    <definedName name="_DAT5">#REF!</definedName>
    <definedName name="_DAT6" localSheetId="0">#REF!</definedName>
    <definedName name="_DAT6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xlnm._FilterDatabase" localSheetId="0" hidden="1">'2019-2021 (2)'!$B$1:$E$197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12" localSheetId="0">#REF!</definedName>
    <definedName name="DATA12">#REF!</definedName>
    <definedName name="DATA13" localSheetId="0">#REF!</definedName>
    <definedName name="DATA13">#REF!</definedName>
    <definedName name="DATA14" localSheetId="0">#REF!</definedName>
    <definedName name="DATA14">#REF!</definedName>
    <definedName name="DATA15" localSheetId="0">#REF!</definedName>
    <definedName name="DATA15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iva">'[1]3101'!$I$2:$I$99</definedName>
    <definedName name="mfin" localSheetId="0">#REF!</definedName>
    <definedName name="mfin">#REF!</definedName>
    <definedName name="_xlnm.Print_Area" localSheetId="0">'2019-2021 (2)'!$A$1:$H$413</definedName>
    <definedName name="_xlnm.Print_Titles" localSheetId="0">'2019-2021 (2)'!$1:$4</definedName>
    <definedName name="SAPBEXhrIndnt" hidden="1">1</definedName>
    <definedName name="SAPBEXrevision" hidden="1">1</definedName>
    <definedName name="SAPBEXsysID" hidden="1">"PBW"</definedName>
    <definedName name="SAPBEXwbID" hidden="1">"8Y9EE3G4Z2LVVKLIHE74BJTNW"</definedName>
    <definedName name="TEST0" localSheetId="0">#REF!</definedName>
    <definedName name="TEST0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zgida" localSheetId="0">'[2]09505'!#REF!</definedName>
    <definedName name="zgida">'[2]09505'!#REF!</definedName>
  </definedNames>
  <calcPr calcId="145621"/>
</workbook>
</file>

<file path=xl/calcChain.xml><?xml version="1.0" encoding="utf-8"?>
<calcChain xmlns="http://schemas.openxmlformats.org/spreadsheetml/2006/main">
  <c r="H412" i="1" l="1"/>
  <c r="H411" i="1" s="1"/>
  <c r="G412" i="1"/>
  <c r="G411" i="1" s="1"/>
  <c r="F412" i="1"/>
  <c r="F411" i="1" s="1"/>
  <c r="H408" i="1"/>
  <c r="G408" i="1"/>
  <c r="F408" i="1"/>
  <c r="F405" i="1" s="1"/>
  <c r="F404" i="1" s="1"/>
  <c r="H406" i="1"/>
  <c r="G406" i="1"/>
  <c r="F406" i="1"/>
  <c r="H402" i="1"/>
  <c r="G402" i="1"/>
  <c r="F402" i="1"/>
  <c r="H399" i="1"/>
  <c r="G399" i="1"/>
  <c r="G398" i="1" s="1"/>
  <c r="F399" i="1"/>
  <c r="H396" i="1"/>
  <c r="H395" i="1" s="1"/>
  <c r="G396" i="1"/>
  <c r="G395" i="1" s="1"/>
  <c r="F396" i="1"/>
  <c r="F395" i="1" s="1"/>
  <c r="H391" i="1"/>
  <c r="G391" i="1"/>
  <c r="G390" i="1" s="1"/>
  <c r="G389" i="1" s="1"/>
  <c r="F391" i="1"/>
  <c r="F390" i="1" s="1"/>
  <c r="F389" i="1" s="1"/>
  <c r="H390" i="1"/>
  <c r="H389" i="1" s="1"/>
  <c r="H387" i="1"/>
  <c r="G387" i="1"/>
  <c r="F387" i="1"/>
  <c r="H385" i="1"/>
  <c r="G385" i="1"/>
  <c r="G384" i="1" s="1"/>
  <c r="G383" i="1" s="1"/>
  <c r="F385" i="1"/>
  <c r="H384" i="1"/>
  <c r="H383" i="1" s="1"/>
  <c r="F384" i="1"/>
  <c r="F383" i="1" s="1"/>
  <c r="H381" i="1"/>
  <c r="G381" i="1"/>
  <c r="F381" i="1"/>
  <c r="H378" i="1"/>
  <c r="G378" i="1"/>
  <c r="G377" i="1" s="1"/>
  <c r="F378" i="1"/>
  <c r="F377" i="1"/>
  <c r="H375" i="1"/>
  <c r="G375" i="1"/>
  <c r="G374" i="1" s="1"/>
  <c r="F375" i="1"/>
  <c r="H374" i="1"/>
  <c r="F374" i="1"/>
  <c r="H368" i="1"/>
  <c r="H363" i="1" s="1"/>
  <c r="G368" i="1"/>
  <c r="F368" i="1"/>
  <c r="H364" i="1"/>
  <c r="G364" i="1"/>
  <c r="F364" i="1"/>
  <c r="F363" i="1"/>
  <c r="H360" i="1"/>
  <c r="H359" i="1" s="1"/>
  <c r="G360" i="1"/>
  <c r="G359" i="1" s="1"/>
  <c r="F360" i="1"/>
  <c r="F359" i="1" s="1"/>
  <c r="H353" i="1"/>
  <c r="G353" i="1"/>
  <c r="F353" i="1"/>
  <c r="H349" i="1"/>
  <c r="G349" i="1"/>
  <c r="F349" i="1"/>
  <c r="H343" i="1"/>
  <c r="G343" i="1"/>
  <c r="F343" i="1"/>
  <c r="H339" i="1"/>
  <c r="G339" i="1"/>
  <c r="F339" i="1"/>
  <c r="H333" i="1"/>
  <c r="G333" i="1"/>
  <c r="F333" i="1"/>
  <c r="H330" i="1"/>
  <c r="G330" i="1"/>
  <c r="F330" i="1"/>
  <c r="H323" i="1"/>
  <c r="G323" i="1"/>
  <c r="G322" i="1" s="1"/>
  <c r="F323" i="1"/>
  <c r="H319" i="1"/>
  <c r="G319" i="1"/>
  <c r="F319" i="1"/>
  <c r="H313" i="1"/>
  <c r="G313" i="1"/>
  <c r="G312" i="1" s="1"/>
  <c r="F313" i="1"/>
  <c r="H310" i="1"/>
  <c r="G310" i="1"/>
  <c r="F310" i="1"/>
  <c r="H302" i="1"/>
  <c r="G302" i="1"/>
  <c r="F302" i="1"/>
  <c r="H298" i="1"/>
  <c r="G298" i="1"/>
  <c r="F298" i="1"/>
  <c r="H295" i="1"/>
  <c r="G295" i="1"/>
  <c r="F295" i="1"/>
  <c r="H292" i="1"/>
  <c r="H291" i="1" s="1"/>
  <c r="G292" i="1"/>
  <c r="G291" i="1" s="1"/>
  <c r="F292" i="1"/>
  <c r="F291" i="1" s="1"/>
  <c r="H286" i="1"/>
  <c r="G286" i="1"/>
  <c r="F286" i="1"/>
  <c r="H282" i="1"/>
  <c r="G282" i="1"/>
  <c r="F282" i="1"/>
  <c r="F281" i="1" s="1"/>
  <c r="F280" i="1" s="1"/>
  <c r="H278" i="1"/>
  <c r="H277" i="1" s="1"/>
  <c r="G278" i="1"/>
  <c r="F278" i="1"/>
  <c r="F277" i="1" s="1"/>
  <c r="G277" i="1"/>
  <c r="H271" i="1"/>
  <c r="G271" i="1"/>
  <c r="F271" i="1"/>
  <c r="H267" i="1"/>
  <c r="G267" i="1"/>
  <c r="F267" i="1"/>
  <c r="H261" i="1"/>
  <c r="G261" i="1"/>
  <c r="F261" i="1"/>
  <c r="H257" i="1"/>
  <c r="G257" i="1"/>
  <c r="F257" i="1"/>
  <c r="H251" i="1"/>
  <c r="G251" i="1"/>
  <c r="F251" i="1"/>
  <c r="H248" i="1"/>
  <c r="G248" i="1"/>
  <c r="F248" i="1"/>
  <c r="H241" i="1"/>
  <c r="G241" i="1"/>
  <c r="G240" i="1" s="1"/>
  <c r="F241" i="1"/>
  <c r="H237" i="1"/>
  <c r="H230" i="1" s="1"/>
  <c r="G237" i="1"/>
  <c r="F237" i="1"/>
  <c r="H231" i="1"/>
  <c r="G231" i="1"/>
  <c r="G230" i="1" s="1"/>
  <c r="F231" i="1"/>
  <c r="H228" i="1"/>
  <c r="G228" i="1"/>
  <c r="F228" i="1"/>
  <c r="H220" i="1"/>
  <c r="G220" i="1"/>
  <c r="F220" i="1"/>
  <c r="H216" i="1"/>
  <c r="G216" i="1"/>
  <c r="F216" i="1"/>
  <c r="H213" i="1"/>
  <c r="G213" i="1"/>
  <c r="F213" i="1"/>
  <c r="H210" i="1"/>
  <c r="H209" i="1" s="1"/>
  <c r="G210" i="1"/>
  <c r="G209" i="1" s="1"/>
  <c r="F210" i="1"/>
  <c r="F209" i="1" s="1"/>
  <c r="H204" i="1"/>
  <c r="G204" i="1"/>
  <c r="G203" i="1" s="1"/>
  <c r="F204" i="1"/>
  <c r="F203" i="1" s="1"/>
  <c r="F201" i="1" s="1"/>
  <c r="H203" i="1"/>
  <c r="H202" i="1" s="1"/>
  <c r="H197" i="1"/>
  <c r="H196" i="1" s="1"/>
  <c r="H195" i="1" s="1"/>
  <c r="G197" i="1"/>
  <c r="G196" i="1" s="1"/>
  <c r="G195" i="1" s="1"/>
  <c r="F197" i="1"/>
  <c r="F196" i="1"/>
  <c r="F195" i="1" s="1"/>
  <c r="H193" i="1"/>
  <c r="H192" i="1" s="1"/>
  <c r="H191" i="1" s="1"/>
  <c r="G193" i="1"/>
  <c r="F193" i="1"/>
  <c r="F192" i="1" s="1"/>
  <c r="F191" i="1" s="1"/>
  <c r="G192" i="1"/>
  <c r="G191" i="1" s="1"/>
  <c r="H189" i="1"/>
  <c r="G189" i="1"/>
  <c r="G188" i="1" s="1"/>
  <c r="F189" i="1"/>
  <c r="F188" i="1" s="1"/>
  <c r="H188" i="1"/>
  <c r="H185" i="1"/>
  <c r="G185" i="1"/>
  <c r="G184" i="1" s="1"/>
  <c r="F185" i="1"/>
  <c r="F184" i="1" s="1"/>
  <c r="H184" i="1"/>
  <c r="H182" i="1"/>
  <c r="G182" i="1"/>
  <c r="F182" i="1"/>
  <c r="H176" i="1"/>
  <c r="G176" i="1"/>
  <c r="F176" i="1"/>
  <c r="H174" i="1"/>
  <c r="G174" i="1"/>
  <c r="F174" i="1"/>
  <c r="H170" i="1"/>
  <c r="G170" i="1"/>
  <c r="F170" i="1"/>
  <c r="H167" i="1"/>
  <c r="G167" i="1"/>
  <c r="G166" i="1" s="1"/>
  <c r="F167" i="1"/>
  <c r="F166" i="1"/>
  <c r="H164" i="1"/>
  <c r="G164" i="1"/>
  <c r="G163" i="1" s="1"/>
  <c r="F164" i="1"/>
  <c r="H163" i="1"/>
  <c r="F163" i="1"/>
  <c r="H161" i="1"/>
  <c r="H160" i="1" s="1"/>
  <c r="G161" i="1"/>
  <c r="G160" i="1" s="1"/>
  <c r="F161" i="1"/>
  <c r="F160" i="1" s="1"/>
  <c r="F157" i="1"/>
  <c r="F156" i="1" s="1"/>
  <c r="F155" i="1" s="1"/>
  <c r="H156" i="1"/>
  <c r="H155" i="1" s="1"/>
  <c r="G156" i="1"/>
  <c r="G155" i="1" s="1"/>
  <c r="H152" i="1"/>
  <c r="G152" i="1"/>
  <c r="F152" i="1"/>
  <c r="H149" i="1"/>
  <c r="G149" i="1"/>
  <c r="G144" i="1" s="1"/>
  <c r="F149" i="1"/>
  <c r="H145" i="1"/>
  <c r="G145" i="1"/>
  <c r="F145" i="1"/>
  <c r="H141" i="1"/>
  <c r="G141" i="1"/>
  <c r="G138" i="1" s="1"/>
  <c r="G137" i="1" s="1"/>
  <c r="F141" i="1"/>
  <c r="H139" i="1"/>
  <c r="H138" i="1" s="1"/>
  <c r="H137" i="1" s="1"/>
  <c r="G139" i="1"/>
  <c r="F139" i="1"/>
  <c r="H135" i="1"/>
  <c r="H134" i="1" s="1"/>
  <c r="H133" i="1" s="1"/>
  <c r="G135" i="1"/>
  <c r="G134" i="1" s="1"/>
  <c r="G133" i="1" s="1"/>
  <c r="F135" i="1"/>
  <c r="F134" i="1" s="1"/>
  <c r="F133" i="1" s="1"/>
  <c r="H129" i="1"/>
  <c r="G129" i="1"/>
  <c r="F129" i="1"/>
  <c r="H126" i="1"/>
  <c r="G126" i="1"/>
  <c r="F126" i="1"/>
  <c r="H123" i="1"/>
  <c r="G123" i="1"/>
  <c r="G122" i="1" s="1"/>
  <c r="G121" i="1" s="1"/>
  <c r="F123" i="1"/>
  <c r="H118" i="1"/>
  <c r="G118" i="1"/>
  <c r="F118" i="1"/>
  <c r="H113" i="1"/>
  <c r="G113" i="1"/>
  <c r="F113" i="1"/>
  <c r="H110" i="1"/>
  <c r="G110" i="1"/>
  <c r="F110" i="1"/>
  <c r="H108" i="1"/>
  <c r="G108" i="1"/>
  <c r="F108" i="1"/>
  <c r="H106" i="1"/>
  <c r="H105" i="1" s="1"/>
  <c r="G106" i="1"/>
  <c r="F106" i="1"/>
  <c r="H102" i="1"/>
  <c r="H101" i="1" s="1"/>
  <c r="G102" i="1"/>
  <c r="G101" i="1" s="1"/>
  <c r="F102" i="1"/>
  <c r="F101" i="1"/>
  <c r="H95" i="1"/>
  <c r="G95" i="1"/>
  <c r="F95" i="1"/>
  <c r="H91" i="1"/>
  <c r="G91" i="1"/>
  <c r="F91" i="1"/>
  <c r="H85" i="1"/>
  <c r="G85" i="1"/>
  <c r="F85" i="1"/>
  <c r="H82" i="1"/>
  <c r="G82" i="1"/>
  <c r="F82" i="1"/>
  <c r="H78" i="1"/>
  <c r="G78" i="1"/>
  <c r="F78" i="1"/>
  <c r="H72" i="1"/>
  <c r="G72" i="1"/>
  <c r="F72" i="1"/>
  <c r="H69" i="1"/>
  <c r="G69" i="1"/>
  <c r="F69" i="1"/>
  <c r="H65" i="1"/>
  <c r="G65" i="1"/>
  <c r="F65" i="1"/>
  <c r="F57" i="1" s="1"/>
  <c r="H58" i="1"/>
  <c r="G58" i="1"/>
  <c r="F58" i="1"/>
  <c r="H57" i="1"/>
  <c r="H55" i="1"/>
  <c r="G55" i="1"/>
  <c r="F55" i="1"/>
  <c r="H51" i="1"/>
  <c r="H44" i="1" s="1"/>
  <c r="G51" i="1"/>
  <c r="F51" i="1"/>
  <c r="H45" i="1"/>
  <c r="G45" i="1"/>
  <c r="G44" i="1" s="1"/>
  <c r="F45" i="1"/>
  <c r="H41" i="1"/>
  <c r="G41" i="1"/>
  <c r="F41" i="1"/>
  <c r="H38" i="1"/>
  <c r="G38" i="1"/>
  <c r="F38" i="1"/>
  <c r="H36" i="1"/>
  <c r="G36" i="1"/>
  <c r="F36" i="1"/>
  <c r="H28" i="1"/>
  <c r="G28" i="1"/>
  <c r="G27" i="1" s="1"/>
  <c r="F28" i="1"/>
  <c r="H24" i="1"/>
  <c r="G24" i="1"/>
  <c r="G20" i="1" s="1"/>
  <c r="F24" i="1"/>
  <c r="G21" i="1"/>
  <c r="H15" i="1"/>
  <c r="H14" i="1" s="1"/>
  <c r="H13" i="1" s="1"/>
  <c r="G15" i="1"/>
  <c r="G14" i="1" s="1"/>
  <c r="G13" i="1" s="1"/>
  <c r="F15" i="1"/>
  <c r="F14" i="1" s="1"/>
  <c r="F13" i="1" s="1"/>
  <c r="H11" i="1"/>
  <c r="G11" i="1"/>
  <c r="F11" i="1"/>
  <c r="H9" i="1"/>
  <c r="G9" i="1"/>
  <c r="G8" i="1" s="1"/>
  <c r="F9" i="1"/>
  <c r="F144" i="1" l="1"/>
  <c r="F143" i="1" s="1"/>
  <c r="F8" i="1"/>
  <c r="H27" i="1"/>
  <c r="H122" i="1"/>
  <c r="H121" i="1" s="1"/>
  <c r="F173" i="1"/>
  <c r="F172" i="1" s="1"/>
  <c r="H212" i="1"/>
  <c r="F219" i="1"/>
  <c r="G219" i="1"/>
  <c r="H294" i="1"/>
  <c r="H289" i="1" s="1"/>
  <c r="F301" i="1"/>
  <c r="G301" i="1"/>
  <c r="H312" i="1"/>
  <c r="F372" i="1"/>
  <c r="H405" i="1"/>
  <c r="H404" i="1" s="1"/>
  <c r="H201" i="1"/>
  <c r="F212" i="1"/>
  <c r="H219" i="1"/>
  <c r="H218" i="1" s="1"/>
  <c r="H240" i="1"/>
  <c r="H281" i="1"/>
  <c r="H280" i="1" s="1"/>
  <c r="F294" i="1"/>
  <c r="H322" i="1"/>
  <c r="H398" i="1"/>
  <c r="G143" i="1"/>
  <c r="H394" i="1"/>
  <c r="H393" i="1"/>
  <c r="F158" i="1"/>
  <c r="H8" i="1"/>
  <c r="F105" i="1"/>
  <c r="F138" i="1"/>
  <c r="F137" i="1" s="1"/>
  <c r="G173" i="1"/>
  <c r="G158" i="1" s="1"/>
  <c r="H173" i="1"/>
  <c r="H172" i="1" s="1"/>
  <c r="G281" i="1"/>
  <c r="G280" i="1" s="1"/>
  <c r="G363" i="1"/>
  <c r="F27" i="1"/>
  <c r="F26" i="1" s="1"/>
  <c r="F44" i="1"/>
  <c r="G57" i="1"/>
  <c r="G6" i="1" s="1"/>
  <c r="F122" i="1"/>
  <c r="F121" i="1" s="1"/>
  <c r="H144" i="1"/>
  <c r="H143" i="1" s="1"/>
  <c r="H166" i="1"/>
  <c r="H158" i="1" s="1"/>
  <c r="G212" i="1"/>
  <c r="G207" i="1" s="1"/>
  <c r="F230" i="1"/>
  <c r="F240" i="1"/>
  <c r="G294" i="1"/>
  <c r="H301" i="1"/>
  <c r="F312" i="1"/>
  <c r="F289" i="1" s="1"/>
  <c r="F322" i="1"/>
  <c r="H377" i="1"/>
  <c r="F398" i="1"/>
  <c r="G405" i="1"/>
  <c r="G404" i="1" s="1"/>
  <c r="G105" i="1"/>
  <c r="H26" i="1"/>
  <c r="G218" i="1"/>
  <c r="G300" i="1"/>
  <c r="F22" i="1"/>
  <c r="F21" i="1" s="1"/>
  <c r="F20" i="1" s="1"/>
  <c r="F7" i="1" s="1"/>
  <c r="F6" i="1"/>
  <c r="G26" i="1"/>
  <c r="G159" i="1"/>
  <c r="G172" i="1"/>
  <c r="H208" i="1"/>
  <c r="H290" i="1"/>
  <c r="H362" i="1"/>
  <c r="F393" i="1"/>
  <c r="F371" i="1" s="1"/>
  <c r="G372" i="1"/>
  <c r="G373" i="1"/>
  <c r="H159" i="1"/>
  <c r="F207" i="1"/>
  <c r="F208" i="1"/>
  <c r="F290" i="1"/>
  <c r="G410" i="1"/>
  <c r="H22" i="1"/>
  <c r="H21" i="1" s="1"/>
  <c r="H20" i="1" s="1"/>
  <c r="H6" i="1" s="1"/>
  <c r="G201" i="1"/>
  <c r="G202" i="1"/>
  <c r="F218" i="1"/>
  <c r="H372" i="1"/>
  <c r="G394" i="1"/>
  <c r="G7" i="1"/>
  <c r="F159" i="1"/>
  <c r="F202" i="1"/>
  <c r="G290" i="1"/>
  <c r="F362" i="1"/>
  <c r="H373" i="1"/>
  <c r="F394" i="1"/>
  <c r="H410" i="1"/>
  <c r="F373" i="1"/>
  <c r="F410" i="1"/>
  <c r="F300" i="1" l="1"/>
  <c r="G208" i="1"/>
  <c r="H207" i="1"/>
  <c r="H300" i="1"/>
  <c r="G289" i="1"/>
  <c r="G206" i="1" s="1"/>
  <c r="G393" i="1"/>
  <c r="G371" i="1" s="1"/>
  <c r="H7" i="1"/>
  <c r="H371" i="1"/>
  <c r="G362" i="1"/>
  <c r="F206" i="1"/>
  <c r="G5" i="1"/>
  <c r="H5" i="1"/>
  <c r="F5" i="1"/>
  <c r="H206" i="1"/>
  <c r="F4" i="1" l="1"/>
  <c r="H4" i="1"/>
  <c r="G4" i="1"/>
</calcChain>
</file>

<file path=xl/sharedStrings.xml><?xml version="1.0" encoding="utf-8"?>
<sst xmlns="http://schemas.openxmlformats.org/spreadsheetml/2006/main" count="727" uniqueCount="168">
  <si>
    <t>PRO</t>
  </si>
  <si>
    <t>IZV</t>
  </si>
  <si>
    <t>FP</t>
  </si>
  <si>
    <t>KTO</t>
  </si>
  <si>
    <t>NAZIV AKTIVNOSTI ILI PROJEKTA</t>
  </si>
  <si>
    <t>SVEUKUPNO</t>
  </si>
  <si>
    <t>UKUPNO A677018 Administracija i upravljanje- svi izvori (11,31,52)</t>
  </si>
  <si>
    <t>A677018</t>
  </si>
  <si>
    <t>Administracija i upravljanje- Opći prihodi i primici- 11</t>
  </si>
  <si>
    <t>0131</t>
  </si>
  <si>
    <t>RASHODI ZA ZAPOSLENE</t>
  </si>
  <si>
    <t>Plaće (Bruto)</t>
  </si>
  <si>
    <t>Plaće za redovan rad</t>
  </si>
  <si>
    <t>Plaće za zaposlene</t>
  </si>
  <si>
    <t>Plaće za prekovremeni rad</t>
  </si>
  <si>
    <t>Ostali rashodi za zaposlene</t>
  </si>
  <si>
    <t xml:space="preserve">Ostali rashodi za zaposlene </t>
  </si>
  <si>
    <t>Nagrade</t>
  </si>
  <si>
    <t>Darovi</t>
  </si>
  <si>
    <t>Naknade za bolest, invalidnost i smrtni slučaj</t>
  </si>
  <si>
    <t>Regres za godišnji odmor</t>
  </si>
  <si>
    <t xml:space="preserve">Ostali nenavedeni rashodi za zaposlene </t>
  </si>
  <si>
    <t>Doprinosi na plaće</t>
  </si>
  <si>
    <t>Doprinosi za obvezno zdravstveno osiguranje</t>
  </si>
  <si>
    <t>Doprinosi za obvezno zdravstveno osiguranje zaštite zdravlja na radu</t>
  </si>
  <si>
    <t>Doprinosi za obv. osigu. u slučaju nezaposlenosti</t>
  </si>
  <si>
    <t>MATERIJALNI RASHODI</t>
  </si>
  <si>
    <t>Naknade troškova zaposlenima</t>
  </si>
  <si>
    <t>Službena putovanja</t>
  </si>
  <si>
    <t>Dnevnice za službeni put u zemlji</t>
  </si>
  <si>
    <t>Dnevnice za službeni put u inozemstvu</t>
  </si>
  <si>
    <t>Naknade za smještaj na službenom putu u zemlji</t>
  </si>
  <si>
    <t>Naknade za smještaj na službenom putu u inozemstvu</t>
  </si>
  <si>
    <t>Naknade za prijevoz na službenom putu u zemlji</t>
  </si>
  <si>
    <t>Naknade za prijevoz na službenom putu u inozemstvu</t>
  </si>
  <si>
    <t>Ostali rashodi za službena putovanja</t>
  </si>
  <si>
    <t>Naknade za prijevoz, za rad na terenu i odvojeni život</t>
  </si>
  <si>
    <t>Naknade za prijevoz na posao i s posla</t>
  </si>
  <si>
    <t>Stručno usavršavanje zaposlenika</t>
  </si>
  <si>
    <t>Seminari, savjetovanja i simpoziji</t>
  </si>
  <si>
    <t>Tečajevi i stručni ispiti</t>
  </si>
  <si>
    <t>Ostale naknade troškova zaposlenima</t>
  </si>
  <si>
    <t>Naknade za korištenje privatnog automobila u službene svrhe</t>
  </si>
  <si>
    <t>Rashodi za materijal i energiju</t>
  </si>
  <si>
    <t>Uredski materijal i ostali materijalni rashodi</t>
  </si>
  <si>
    <t>Uredski materijal</t>
  </si>
  <si>
    <t>Literatura</t>
  </si>
  <si>
    <t>Materijal i sredstva za čišćenje i održavanje</t>
  </si>
  <si>
    <t>Materijal za higijenske potrebe i njegu</t>
  </si>
  <si>
    <t>Ostali materijal za potrebe redovnog poslovanja</t>
  </si>
  <si>
    <t>Energija</t>
  </si>
  <si>
    <t>Električna energija</t>
  </si>
  <si>
    <t>Plin</t>
  </si>
  <si>
    <t>Motorni benzin i dizel gorivo</t>
  </si>
  <si>
    <t>Sitni inventar i auto gume</t>
  </si>
  <si>
    <t>Sitni inventar</t>
  </si>
  <si>
    <t>Rashodi za usluge</t>
  </si>
  <si>
    <t>Usluge telefona, pošte i prijevoza</t>
  </si>
  <si>
    <t>Telefoni</t>
  </si>
  <si>
    <t>Mobiteli</t>
  </si>
  <si>
    <t>Usluge interneta</t>
  </si>
  <si>
    <t>Poštarina</t>
  </si>
  <si>
    <t>Rent-a-car i taxi prijevoz</t>
  </si>
  <si>
    <t>Ostale usluge za komunikaciju i prijevoz</t>
  </si>
  <si>
    <t>Usluge tekućeg i investicijskog održavanja</t>
  </si>
  <si>
    <t>Usluge tekućeg i investicijskog održavanja građevinskih objekata</t>
  </si>
  <si>
    <t>Usluge tekućeg i investicijskog održavanja postrojenja i opreme</t>
  </si>
  <si>
    <t>Ostale usluge tekućeg i investicijskog održavanja</t>
  </si>
  <si>
    <t>Usluge promidžbe i informiranja</t>
  </si>
  <si>
    <t>Promidžbeni materijali</t>
  </si>
  <si>
    <t>Ostale usluge promidžbe i informiranja</t>
  </si>
  <si>
    <t>Komunalne usluge</t>
  </si>
  <si>
    <t>Opskrba vodom</t>
  </si>
  <si>
    <t>Iznošenje i odvoz smeća</t>
  </si>
  <si>
    <t>0132</t>
  </si>
  <si>
    <t>Deratizacija i dezinsekcija</t>
  </si>
  <si>
    <t>Dimnjačarske i ekološke usluge</t>
  </si>
  <si>
    <t>Ostale komunalne usluge</t>
  </si>
  <si>
    <t>Zakupnine i najamnine</t>
  </si>
  <si>
    <t>Zakupnine i najamnine za opremu</t>
  </si>
  <si>
    <t>Licence</t>
  </si>
  <si>
    <t>Ostale zakupnine i najamnine</t>
  </si>
  <si>
    <t>Zdravstvene i veterinarske usluge</t>
  </si>
  <si>
    <t>Obvezni i preventivni zdravstveni pregledi zaposlenika</t>
  </si>
  <si>
    <t>Laboratorijske usluge</t>
  </si>
  <si>
    <t>Intelektualne i osobne usluge</t>
  </si>
  <si>
    <t>Autorski honorari</t>
  </si>
  <si>
    <t>Ugovori o djelu</t>
  </si>
  <si>
    <t>Usluge odvjetnika i pravnog savjetovanja</t>
  </si>
  <si>
    <t>Usluge agencija, studentskog servisa (prijepisi, prijevodi i drugo)</t>
  </si>
  <si>
    <t>Ostale intelektualne usluge</t>
  </si>
  <si>
    <t>Računalne usluge</t>
  </si>
  <si>
    <t>Usluge ažuriranja računalnih baza</t>
  </si>
  <si>
    <t>Usluge razvoja software-a</t>
  </si>
  <si>
    <t>Ostale računalne usluge</t>
  </si>
  <si>
    <t>Ostale usluge</t>
  </si>
  <si>
    <t>Grafičke i tiskarske usluge, usluge kopiranja i uvezivanja i slično</t>
  </si>
  <si>
    <t>Uređenje prostora</t>
  </si>
  <si>
    <t>Usluge čišćenja, pranja i slično</t>
  </si>
  <si>
    <t>Usluge čuvanja imovine i osoba</t>
  </si>
  <si>
    <t>Ostale nespomenute usluge</t>
  </si>
  <si>
    <t>Naknade troškova osobama izvan radnog odnosa</t>
  </si>
  <si>
    <t>Naknade troškova službenog puta</t>
  </si>
  <si>
    <t>Naknade ostalih troškova</t>
  </si>
  <si>
    <t>Ostali nespomenuti rashodi poslovanja</t>
  </si>
  <si>
    <t>Premije osiguranja</t>
  </si>
  <si>
    <t>Premije osiguranja ostale imovine</t>
  </si>
  <si>
    <t>Reprezentacija</t>
  </si>
  <si>
    <t>Članarine i norme</t>
  </si>
  <si>
    <t>Tuzemne članarine</t>
  </si>
  <si>
    <t>Međunarodne članarine</t>
  </si>
  <si>
    <t>Pristojbe i naknade</t>
  </si>
  <si>
    <t>Upravne i administrativne pristojbe</t>
  </si>
  <si>
    <t>Sudske pristojbe</t>
  </si>
  <si>
    <t>Javnobilježničke pristojbe</t>
  </si>
  <si>
    <t>Ostale pristojbe i naknade</t>
  </si>
  <si>
    <t>Rashodi protokola (vijenci, cvijeće, svijeće i slično)</t>
  </si>
  <si>
    <t>FINANCIJSKI RASHODI</t>
  </si>
  <si>
    <t>Ostali financijski rashodi</t>
  </si>
  <si>
    <t>Bankarske usluge i usluge platnog prometa</t>
  </si>
  <si>
    <t>Usluge banaka</t>
  </si>
  <si>
    <t>Usluge platnog prometa</t>
  </si>
  <si>
    <t>Negativne tečajne razlike</t>
  </si>
  <si>
    <t>Razlike zbog primjene valutne klauzule</t>
  </si>
  <si>
    <t>Zatezne kamate</t>
  </si>
  <si>
    <t>Zatezne kamate na doprinose</t>
  </si>
  <si>
    <t>Zatezne kamate iz poslovnih odnosa</t>
  </si>
  <si>
    <t>Ostale zatezne kamate</t>
  </si>
  <si>
    <t>NAKNADE GRAĐANIMA I KUĆANSTVIMA NA TEMELJU OSIGURANJA I DRUGE NAKNADE</t>
  </si>
  <si>
    <t>Ostale naknade građanima i kućanstvima iz proračuna</t>
  </si>
  <si>
    <t>Naknade građanima i kućanstvima u novcu</t>
  </si>
  <si>
    <t>Stipendije i školarine</t>
  </si>
  <si>
    <t>RASHODI ZA NABAVU NEPROIZVEDENE DUGOTRAJNE IMOVINE</t>
  </si>
  <si>
    <t>Nematerijalna imovina</t>
  </si>
  <si>
    <t>Ostala prava</t>
  </si>
  <si>
    <t>Ulaganja na tuđoj imovini radi prava korištenja</t>
  </si>
  <si>
    <t>RASHODI ZA NABAVU PROIZVEDENE DUGOTRAJNE IMOVINE</t>
  </si>
  <si>
    <t>Postrojenja i oprema</t>
  </si>
  <si>
    <t>Uredska oprema i namještaj</t>
  </si>
  <si>
    <t>Računala i računalna oprema</t>
  </si>
  <si>
    <t>Uredski namještaj</t>
  </si>
  <si>
    <t>Ostala uredska oprema</t>
  </si>
  <si>
    <t>Komunikacijska oprema</t>
  </si>
  <si>
    <t>Telefoni i ostali komunikacijski uređaji</t>
  </si>
  <si>
    <t>Ostala komunikacijska oprema</t>
  </si>
  <si>
    <t>Oprema za održavanje i zaštitu</t>
  </si>
  <si>
    <t>Ostala oprema za grijanje, ventilaciju i hlađenje</t>
  </si>
  <si>
    <t>Ostala oprema za održavanje i zaštitu</t>
  </si>
  <si>
    <t>Nematerijalna proizvedena imovina</t>
  </si>
  <si>
    <t>Ulaganja u računalne programe</t>
  </si>
  <si>
    <t>Administracija i upravljanje - Vlastiti prihodi- 31</t>
  </si>
  <si>
    <t>Bonus za uspješan rad</t>
  </si>
  <si>
    <t>Doprinosi za obvezno zdravstveno osiguranjezaštite zdravlja na radu</t>
  </si>
  <si>
    <t>Administracija i upravljanje - Ostale pomoći- 52</t>
  </si>
  <si>
    <t>UKUPNO A677022 OP UČINKOVITI LJUDSKI POTENCIJALI 2014.-2020. -svi izvori (12+561)</t>
  </si>
  <si>
    <t>A677022</t>
  </si>
  <si>
    <t>OP UČINKOVITI LJUDSKI POTENCIJALI 2014.-2020.- Sredstva učešća za pomoći- 12</t>
  </si>
  <si>
    <t>Plaće</t>
  </si>
  <si>
    <t>Ostale uslige za komunikaciju i prijevoz</t>
  </si>
  <si>
    <t>Dinjačarske i ekološke usluge</t>
  </si>
  <si>
    <t>OP UČINKOVITI LJUDSKI POTENCIJALI 2014.-2020.- Europski socijalni fond (ESF)- 561</t>
  </si>
  <si>
    <t>UKUPNO A677027 OP KONKURENTNOST I KOHEZIJA 2014.-2020. -svi izvori (12+563)</t>
  </si>
  <si>
    <t>A677027</t>
  </si>
  <si>
    <t>OP KONKURENTNOST I KOHEZIJA 2014.-2020.- Sredstva učešća za pomoći- 12</t>
  </si>
  <si>
    <t>OP KONKURENTNOST I KOHEZIJA 2014.-2020.- Europski fond za regionalni razvoj (EFRR)- 563</t>
  </si>
  <si>
    <t>PLAN ZA 2019.</t>
  </si>
  <si>
    <t>PROJEKCIJE PLANA ZA 2020.</t>
  </si>
  <si>
    <t>PROJEKCIJE PLANA ZA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</si>
</sst>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2"/>
      <name val="Calibri"/>
      <family val="2"/>
      <charset val="238"/>
      <scheme val="minor"/>
    </font>
    <font>
      <b/>
      <sz val="9.5"/>
      <name val="Arial"/>
      <family val="2"/>
      <charset val="238"/>
    </font>
    <font>
      <b/>
      <i/>
      <sz val="8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1"/>
      <name val="Arial"/>
      <family val="2"/>
      <charset val="238"/>
    </font>
    <font>
      <sz val="11"/>
      <name val="Calibri"/>
      <family val="2"/>
      <charset val="238"/>
      <scheme val="minor"/>
    </font>
    <font>
      <sz val="9.5"/>
      <name val="Arial"/>
      <family val="2"/>
      <charset val="238"/>
    </font>
    <font>
      <b/>
      <sz val="9.5"/>
      <color theme="0"/>
      <name val="Arial"/>
      <family val="2"/>
      <charset val="238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2"/>
      <name val="Times New Roman"/>
      <family val="1"/>
      <charset val="238"/>
    </font>
    <font>
      <sz val="10"/>
      <color indexed="8"/>
      <name val="Arial"/>
      <family val="2"/>
    </font>
    <font>
      <sz val="10"/>
      <color indexed="39"/>
      <name val="Arial"/>
      <family val="2"/>
    </font>
    <font>
      <b/>
      <sz val="10"/>
      <name val="Arial"/>
      <family val="2"/>
      <charset val="238"/>
    </font>
    <font>
      <b/>
      <sz val="10"/>
      <color indexed="8"/>
      <name val="Arial"/>
      <family val="2"/>
    </font>
    <font>
      <b/>
      <sz val="12"/>
      <color indexed="8"/>
      <name val="Arial"/>
      <family val="2"/>
      <charset val="238"/>
    </font>
    <font>
      <b/>
      <sz val="10"/>
      <color indexed="44"/>
      <name val="Arial"/>
      <family val="2"/>
      <charset val="238"/>
    </font>
    <font>
      <b/>
      <sz val="16"/>
      <name val="Arial"/>
      <family val="2"/>
      <charset val="238"/>
    </font>
    <font>
      <sz val="10"/>
      <color indexed="10"/>
      <name val="Arial"/>
      <family val="2"/>
    </font>
    <font>
      <b/>
      <sz val="18"/>
      <color indexed="62"/>
      <name val="Cambria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</fills>
  <borders count="29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</borders>
  <cellStyleXfs count="144">
    <xf numFmtId="0" fontId="0" fillId="0" borderId="0"/>
    <xf numFmtId="0" fontId="2" fillId="0" borderId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2" fillId="11" borderId="0" applyNumberFormat="0" applyBorder="0" applyAlignment="0" applyProtection="0"/>
    <xf numFmtId="0" fontId="11" fillId="9" borderId="0" applyNumberFormat="0" applyBorder="0" applyAlignment="0" applyProtection="0"/>
    <xf numFmtId="0" fontId="11" fillId="12" borderId="0" applyNumberFormat="0" applyBorder="0" applyAlignment="0" applyProtection="0"/>
    <xf numFmtId="0" fontId="12" fillId="10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2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4" borderId="0" applyNumberFormat="0" applyBorder="0" applyAlignment="0" applyProtection="0"/>
    <xf numFmtId="0" fontId="12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2" fillId="0" borderId="0"/>
    <xf numFmtId="0" fontId="14" fillId="0" borderId="0"/>
    <xf numFmtId="4" fontId="15" fillId="18" borderId="27" applyNumberFormat="0" applyProtection="0">
      <alignment vertical="center"/>
    </xf>
    <xf numFmtId="4" fontId="16" fillId="18" borderId="27" applyNumberFormat="0" applyProtection="0">
      <alignment vertical="center"/>
    </xf>
    <xf numFmtId="4" fontId="15" fillId="18" borderId="27" applyNumberFormat="0" applyProtection="0">
      <alignment horizontal="left" vertical="center" indent="1"/>
    </xf>
    <xf numFmtId="4" fontId="15" fillId="18" borderId="27" applyNumberFormat="0" applyProtection="0">
      <alignment horizontal="left" vertical="center" indent="1"/>
    </xf>
    <xf numFmtId="0" fontId="17" fillId="19" borderId="27" applyNumberFormat="0" applyProtection="0">
      <alignment horizontal="left" vertical="center" indent="1"/>
    </xf>
    <xf numFmtId="4" fontId="15" fillId="20" borderId="27" applyNumberFormat="0" applyProtection="0">
      <alignment horizontal="right" vertical="center"/>
    </xf>
    <xf numFmtId="4" fontId="15" fillId="21" borderId="27" applyNumberFormat="0" applyProtection="0">
      <alignment horizontal="right" vertical="center"/>
    </xf>
    <xf numFmtId="4" fontId="15" fillId="22" borderId="27" applyNumberFormat="0" applyProtection="0">
      <alignment horizontal="right" vertical="center"/>
    </xf>
    <xf numFmtId="4" fontId="15" fillId="23" borderId="27" applyNumberFormat="0" applyProtection="0">
      <alignment horizontal="right" vertical="center"/>
    </xf>
    <xf numFmtId="4" fontId="15" fillId="24" borderId="27" applyNumberFormat="0" applyProtection="0">
      <alignment horizontal="right" vertical="center"/>
    </xf>
    <xf numFmtId="4" fontId="15" fillId="25" borderId="27" applyNumberFormat="0" applyProtection="0">
      <alignment horizontal="right" vertical="center"/>
    </xf>
    <xf numFmtId="4" fontId="15" fillId="26" borderId="27" applyNumberFormat="0" applyProtection="0">
      <alignment horizontal="right" vertical="center"/>
    </xf>
    <xf numFmtId="4" fontId="15" fillId="27" borderId="27" applyNumberFormat="0" applyProtection="0">
      <alignment horizontal="right" vertical="center"/>
    </xf>
    <xf numFmtId="4" fontId="15" fillId="28" borderId="27" applyNumberFormat="0" applyProtection="0">
      <alignment horizontal="right" vertical="center"/>
    </xf>
    <xf numFmtId="4" fontId="18" fillId="29" borderId="27" applyNumberFormat="0" applyProtection="0">
      <alignment horizontal="left" vertical="center" indent="1"/>
    </xf>
    <xf numFmtId="4" fontId="15" fillId="30" borderId="28" applyNumberFormat="0" applyProtection="0">
      <alignment horizontal="left" vertical="center" indent="1"/>
    </xf>
    <xf numFmtId="4" fontId="19" fillId="31" borderId="0" applyNumberFormat="0" applyProtection="0">
      <alignment horizontal="left" vertical="center" indent="1"/>
    </xf>
    <xf numFmtId="0" fontId="20" fillId="19" borderId="27" applyNumberFormat="0" applyProtection="0">
      <alignment horizontal="center" vertical="center"/>
    </xf>
    <xf numFmtId="4" fontId="2" fillId="30" borderId="27" applyNumberFormat="0" applyProtection="0">
      <alignment horizontal="left" vertical="center" indent="1"/>
    </xf>
    <xf numFmtId="4" fontId="2" fillId="30" borderId="27" applyNumberFormat="0" applyProtection="0">
      <alignment horizontal="left" vertical="center" indent="1"/>
    </xf>
    <xf numFmtId="4" fontId="2" fillId="30" borderId="27" applyNumberFormat="0" applyProtection="0">
      <alignment horizontal="left" vertical="center" indent="1"/>
    </xf>
    <xf numFmtId="4" fontId="2" fillId="30" borderId="27" applyNumberFormat="0" applyProtection="0">
      <alignment horizontal="left" vertical="center" indent="1"/>
    </xf>
    <xf numFmtId="4" fontId="2" fillId="30" borderId="27" applyNumberFormat="0" applyProtection="0">
      <alignment horizontal="left" vertical="center" indent="1"/>
    </xf>
    <xf numFmtId="4" fontId="2" fillId="30" borderId="27" applyNumberFormat="0" applyProtection="0">
      <alignment horizontal="left" vertical="center" indent="1"/>
    </xf>
    <xf numFmtId="4" fontId="2" fillId="30" borderId="27" applyNumberFormat="0" applyProtection="0">
      <alignment horizontal="left" vertical="center" indent="1"/>
    </xf>
    <xf numFmtId="4" fontId="2" fillId="30" borderId="27" applyNumberFormat="0" applyProtection="0">
      <alignment horizontal="left" vertical="center" indent="1"/>
    </xf>
    <xf numFmtId="4" fontId="2" fillId="32" borderId="27" applyNumberFormat="0" applyProtection="0">
      <alignment horizontal="left" vertical="center" indent="1"/>
    </xf>
    <xf numFmtId="4" fontId="2" fillId="32" borderId="27" applyNumberFormat="0" applyProtection="0">
      <alignment horizontal="left" vertical="center" indent="1"/>
    </xf>
    <xf numFmtId="4" fontId="2" fillId="32" borderId="27" applyNumberFormat="0" applyProtection="0">
      <alignment horizontal="left" vertical="center" indent="1"/>
    </xf>
    <xf numFmtId="4" fontId="2" fillId="32" borderId="27" applyNumberFormat="0" applyProtection="0">
      <alignment horizontal="left" vertical="center" indent="1"/>
    </xf>
    <xf numFmtId="4" fontId="2" fillId="32" borderId="27" applyNumberFormat="0" applyProtection="0">
      <alignment horizontal="left" vertical="center" indent="1"/>
    </xf>
    <xf numFmtId="4" fontId="2" fillId="32" borderId="27" applyNumberFormat="0" applyProtection="0">
      <alignment horizontal="left" vertical="center" indent="1"/>
    </xf>
    <xf numFmtId="4" fontId="2" fillId="32" borderId="27" applyNumberFormat="0" applyProtection="0">
      <alignment horizontal="left" vertical="center" indent="1"/>
    </xf>
    <xf numFmtId="4" fontId="2" fillId="32" borderId="27" applyNumberFormat="0" applyProtection="0">
      <alignment horizontal="left" vertical="center" indent="1"/>
    </xf>
    <xf numFmtId="0" fontId="2" fillId="32" borderId="27" applyNumberFormat="0" applyProtection="0">
      <alignment horizontal="left" vertical="center" wrapText="1" indent="1"/>
    </xf>
    <xf numFmtId="0" fontId="2" fillId="32" borderId="27" applyNumberFormat="0" applyProtection="0">
      <alignment horizontal="left" vertical="center" wrapText="1" indent="1"/>
    </xf>
    <xf numFmtId="0" fontId="2" fillId="32" borderId="27" applyNumberFormat="0" applyProtection="0">
      <alignment horizontal="left" vertical="center" wrapText="1" indent="1"/>
    </xf>
    <xf numFmtId="0" fontId="2" fillId="32" borderId="27" applyNumberFormat="0" applyProtection="0">
      <alignment horizontal="left" vertical="center" wrapText="1" indent="1"/>
    </xf>
    <xf numFmtId="0" fontId="2" fillId="32" borderId="27" applyNumberFormat="0" applyProtection="0">
      <alignment horizontal="left" vertical="center" wrapText="1" indent="1"/>
    </xf>
    <xf numFmtId="0" fontId="2" fillId="32" borderId="27" applyNumberFormat="0" applyProtection="0">
      <alignment horizontal="left" vertical="center" wrapText="1" indent="1"/>
    </xf>
    <xf numFmtId="0" fontId="2" fillId="32" borderId="27" applyNumberFormat="0" applyProtection="0">
      <alignment horizontal="left" vertical="center" wrapText="1" indent="1"/>
    </xf>
    <xf numFmtId="0" fontId="2" fillId="32" borderId="27" applyNumberFormat="0" applyProtection="0">
      <alignment horizontal="left" vertical="center" wrapText="1" indent="1"/>
    </xf>
    <xf numFmtId="0" fontId="2" fillId="32" borderId="27" applyNumberFormat="0" applyProtection="0">
      <alignment horizontal="left" vertical="center" indent="1"/>
    </xf>
    <xf numFmtId="0" fontId="2" fillId="32" borderId="27" applyNumberFormat="0" applyProtection="0">
      <alignment horizontal="left" vertical="center" indent="1"/>
    </xf>
    <xf numFmtId="0" fontId="2" fillId="32" borderId="27" applyNumberFormat="0" applyProtection="0">
      <alignment horizontal="left" vertical="center" indent="1"/>
    </xf>
    <xf numFmtId="0" fontId="2" fillId="32" borderId="27" applyNumberFormat="0" applyProtection="0">
      <alignment horizontal="left" vertical="center" indent="1"/>
    </xf>
    <xf numFmtId="0" fontId="2" fillId="32" borderId="27" applyNumberFormat="0" applyProtection="0">
      <alignment horizontal="left" vertical="center" indent="1"/>
    </xf>
    <xf numFmtId="0" fontId="2" fillId="32" borderId="27" applyNumberFormat="0" applyProtection="0">
      <alignment horizontal="left" vertical="center" indent="1"/>
    </xf>
    <xf numFmtId="0" fontId="2" fillId="32" borderId="27" applyNumberFormat="0" applyProtection="0">
      <alignment horizontal="left" vertical="center" indent="1"/>
    </xf>
    <xf numFmtId="0" fontId="2" fillId="32" borderId="27" applyNumberFormat="0" applyProtection="0">
      <alignment horizontal="left" vertical="center" indent="1"/>
    </xf>
    <xf numFmtId="0" fontId="2" fillId="33" borderId="27" applyNumberFormat="0" applyProtection="0">
      <alignment horizontal="left" vertical="center" wrapText="1" indent="1"/>
    </xf>
    <xf numFmtId="0" fontId="2" fillId="33" borderId="27" applyNumberFormat="0" applyProtection="0">
      <alignment horizontal="left" vertical="center" wrapText="1" indent="1"/>
    </xf>
    <xf numFmtId="0" fontId="2" fillId="33" borderId="27" applyNumberFormat="0" applyProtection="0">
      <alignment horizontal="left" vertical="center" wrapText="1" indent="1"/>
    </xf>
    <xf numFmtId="0" fontId="2" fillId="33" borderId="27" applyNumberFormat="0" applyProtection="0">
      <alignment horizontal="left" vertical="center" wrapText="1" indent="1"/>
    </xf>
    <xf numFmtId="0" fontId="2" fillId="33" borderId="27" applyNumberFormat="0" applyProtection="0">
      <alignment horizontal="left" vertical="center" wrapText="1" indent="1"/>
    </xf>
    <xf numFmtId="0" fontId="2" fillId="33" borderId="27" applyNumberFormat="0" applyProtection="0">
      <alignment horizontal="left" vertical="center" wrapText="1" indent="1"/>
    </xf>
    <xf numFmtId="0" fontId="2" fillId="33" borderId="27" applyNumberFormat="0" applyProtection="0">
      <alignment horizontal="left" vertical="center" wrapText="1" indent="1"/>
    </xf>
    <xf numFmtId="0" fontId="2" fillId="33" borderId="27" applyNumberFormat="0" applyProtection="0">
      <alignment horizontal="left" vertical="center" wrapText="1" indent="1"/>
    </xf>
    <xf numFmtId="0" fontId="2" fillId="33" borderId="27" applyNumberFormat="0" applyProtection="0">
      <alignment horizontal="left" vertical="center" indent="1"/>
    </xf>
    <xf numFmtId="0" fontId="2" fillId="33" borderId="27" applyNumberFormat="0" applyProtection="0">
      <alignment horizontal="left" vertical="center" indent="1"/>
    </xf>
    <xf numFmtId="0" fontId="2" fillId="33" borderId="27" applyNumberFormat="0" applyProtection="0">
      <alignment horizontal="left" vertical="center" indent="1"/>
    </xf>
    <xf numFmtId="0" fontId="2" fillId="33" borderId="27" applyNumberFormat="0" applyProtection="0">
      <alignment horizontal="left" vertical="center" indent="1"/>
    </xf>
    <xf numFmtId="0" fontId="2" fillId="33" borderId="27" applyNumberFormat="0" applyProtection="0">
      <alignment horizontal="left" vertical="center" indent="1"/>
    </xf>
    <xf numFmtId="0" fontId="2" fillId="33" borderId="27" applyNumberFormat="0" applyProtection="0">
      <alignment horizontal="left" vertical="center" indent="1"/>
    </xf>
    <xf numFmtId="0" fontId="2" fillId="33" borderId="27" applyNumberFormat="0" applyProtection="0">
      <alignment horizontal="left" vertical="center" indent="1"/>
    </xf>
    <xf numFmtId="0" fontId="2" fillId="33" borderId="27" applyNumberFormat="0" applyProtection="0">
      <alignment horizontal="left" vertical="center" indent="1"/>
    </xf>
    <xf numFmtId="0" fontId="2" fillId="34" borderId="27" applyNumberFormat="0" applyProtection="0">
      <alignment horizontal="left" vertical="center" wrapText="1" indent="1"/>
    </xf>
    <xf numFmtId="0" fontId="2" fillId="34" borderId="27" applyNumberFormat="0" applyProtection="0">
      <alignment horizontal="left" vertical="center" wrapText="1" indent="1"/>
    </xf>
    <xf numFmtId="0" fontId="2" fillId="34" borderId="27" applyNumberFormat="0" applyProtection="0">
      <alignment horizontal="left" vertical="center" wrapText="1" indent="1"/>
    </xf>
    <xf numFmtId="0" fontId="2" fillId="34" borderId="27" applyNumberFormat="0" applyProtection="0">
      <alignment horizontal="left" vertical="center" wrapText="1" indent="1"/>
    </xf>
    <xf numFmtId="0" fontId="2" fillId="34" borderId="27" applyNumberFormat="0" applyProtection="0">
      <alignment horizontal="left" vertical="center" wrapText="1" indent="1"/>
    </xf>
    <xf numFmtId="0" fontId="2" fillId="34" borderId="27" applyNumberFormat="0" applyProtection="0">
      <alignment horizontal="left" vertical="center" wrapText="1" indent="1"/>
    </xf>
    <xf numFmtId="0" fontId="2" fillId="34" borderId="27" applyNumberFormat="0" applyProtection="0">
      <alignment horizontal="left" vertical="center" wrapText="1" indent="1"/>
    </xf>
    <xf numFmtId="0" fontId="2" fillId="34" borderId="27" applyNumberFormat="0" applyProtection="0">
      <alignment horizontal="left" vertical="center" wrapText="1" indent="1"/>
    </xf>
    <xf numFmtId="0" fontId="2" fillId="34" borderId="27" applyNumberFormat="0" applyProtection="0">
      <alignment horizontal="left" vertical="center" indent="1"/>
    </xf>
    <xf numFmtId="0" fontId="2" fillId="34" borderId="27" applyNumberFormat="0" applyProtection="0">
      <alignment horizontal="left" vertical="center" indent="1"/>
    </xf>
    <xf numFmtId="0" fontId="2" fillId="34" borderId="27" applyNumberFormat="0" applyProtection="0">
      <alignment horizontal="left" vertical="center" indent="1"/>
    </xf>
    <xf numFmtId="0" fontId="2" fillId="34" borderId="27" applyNumberFormat="0" applyProtection="0">
      <alignment horizontal="left" vertical="center" indent="1"/>
    </xf>
    <xf numFmtId="0" fontId="2" fillId="34" borderId="27" applyNumberFormat="0" applyProtection="0">
      <alignment horizontal="left" vertical="center" indent="1"/>
    </xf>
    <xf numFmtId="0" fontId="2" fillId="34" borderId="27" applyNumberFormat="0" applyProtection="0">
      <alignment horizontal="left" vertical="center" indent="1"/>
    </xf>
    <xf numFmtId="0" fontId="2" fillId="34" borderId="27" applyNumberFormat="0" applyProtection="0">
      <alignment horizontal="left" vertical="center" indent="1"/>
    </xf>
    <xf numFmtId="0" fontId="2" fillId="34" borderId="27" applyNumberFormat="0" applyProtection="0">
      <alignment horizontal="left" vertical="center" indent="1"/>
    </xf>
    <xf numFmtId="0" fontId="2" fillId="35" borderId="27" applyNumberFormat="0" applyProtection="0">
      <alignment horizontal="left" vertical="center" wrapText="1" indent="1"/>
    </xf>
    <xf numFmtId="0" fontId="2" fillId="35" borderId="27" applyNumberFormat="0" applyProtection="0">
      <alignment horizontal="left" vertical="center" wrapText="1" indent="1"/>
    </xf>
    <xf numFmtId="0" fontId="2" fillId="35" borderId="27" applyNumberFormat="0" applyProtection="0">
      <alignment horizontal="left" vertical="center" wrapText="1" indent="1"/>
    </xf>
    <xf numFmtId="0" fontId="2" fillId="35" borderId="27" applyNumberFormat="0" applyProtection="0">
      <alignment horizontal="left" vertical="center" wrapText="1" indent="1"/>
    </xf>
    <xf numFmtId="0" fontId="2" fillId="35" borderId="27" applyNumberFormat="0" applyProtection="0">
      <alignment horizontal="left" vertical="center" wrapText="1" indent="1"/>
    </xf>
    <xf numFmtId="0" fontId="2" fillId="35" borderId="27" applyNumberFormat="0" applyProtection="0">
      <alignment horizontal="left" vertical="center" wrapText="1" indent="1"/>
    </xf>
    <xf numFmtId="0" fontId="2" fillId="35" borderId="27" applyNumberFormat="0" applyProtection="0">
      <alignment horizontal="left" vertical="center" wrapText="1" indent="1"/>
    </xf>
    <xf numFmtId="0" fontId="2" fillId="35" borderId="27" applyNumberFormat="0" applyProtection="0">
      <alignment horizontal="left" vertical="center" wrapText="1" indent="1"/>
    </xf>
    <xf numFmtId="0" fontId="2" fillId="35" borderId="27" applyNumberFormat="0" applyProtection="0">
      <alignment horizontal="left" vertical="center" wrapText="1" indent="1"/>
    </xf>
    <xf numFmtId="0" fontId="2" fillId="35" borderId="27" applyNumberFormat="0" applyProtection="0">
      <alignment horizontal="left" vertical="center" wrapText="1" indent="1"/>
    </xf>
    <xf numFmtId="0" fontId="2" fillId="35" borderId="27" applyNumberFormat="0" applyProtection="0">
      <alignment horizontal="left" vertical="center" indent="1"/>
    </xf>
    <xf numFmtId="0" fontId="2" fillId="35" borderId="27" applyNumberFormat="0" applyProtection="0">
      <alignment horizontal="left" vertical="center" indent="1"/>
    </xf>
    <xf numFmtId="0" fontId="2" fillId="35" borderId="27" applyNumberFormat="0" applyProtection="0">
      <alignment horizontal="left" vertical="center" indent="1"/>
    </xf>
    <xf numFmtId="0" fontId="2" fillId="35" borderId="27" applyNumberFormat="0" applyProtection="0">
      <alignment horizontal="left" vertical="center" indent="1"/>
    </xf>
    <xf numFmtId="0" fontId="2" fillId="35" borderId="27" applyNumberFormat="0" applyProtection="0">
      <alignment horizontal="left" vertical="center" indent="1"/>
    </xf>
    <xf numFmtId="0" fontId="2" fillId="35" borderId="27" applyNumberFormat="0" applyProtection="0">
      <alignment horizontal="left" vertical="center" indent="1"/>
    </xf>
    <xf numFmtId="0" fontId="2" fillId="35" borderId="27" applyNumberFormat="0" applyProtection="0">
      <alignment horizontal="left" vertical="center" indent="1"/>
    </xf>
    <xf numFmtId="0" fontId="2" fillId="35" borderId="27" applyNumberFormat="0" applyProtection="0">
      <alignment horizontal="left" vertical="center" indent="1"/>
    </xf>
    <xf numFmtId="0" fontId="2" fillId="0" borderId="0"/>
    <xf numFmtId="4" fontId="15" fillId="36" borderId="27" applyNumberFormat="0" applyProtection="0">
      <alignment vertical="center"/>
    </xf>
    <xf numFmtId="4" fontId="16" fillId="36" borderId="27" applyNumberFormat="0" applyProtection="0">
      <alignment vertical="center"/>
    </xf>
    <xf numFmtId="4" fontId="15" fillId="36" borderId="27" applyNumberFormat="0" applyProtection="0">
      <alignment horizontal="left" vertical="center" indent="1"/>
    </xf>
    <xf numFmtId="4" fontId="15" fillId="36" borderId="27" applyNumberFormat="0" applyProtection="0">
      <alignment horizontal="left" vertical="center" indent="1"/>
    </xf>
    <xf numFmtId="4" fontId="15" fillId="30" borderId="27" applyNumberFormat="0" applyProtection="0">
      <alignment horizontal="right" vertical="center"/>
    </xf>
    <xf numFmtId="4" fontId="16" fillId="30" borderId="27" applyNumberFormat="0" applyProtection="0">
      <alignment horizontal="right" vertical="center"/>
    </xf>
    <xf numFmtId="0" fontId="2" fillId="35" borderId="27" applyNumberFormat="0" applyProtection="0">
      <alignment horizontal="left" vertical="center" indent="1"/>
    </xf>
    <xf numFmtId="0" fontId="2" fillId="35" borderId="27" applyNumberFormat="0" applyProtection="0">
      <alignment horizontal="left" vertical="center" indent="1"/>
    </xf>
    <xf numFmtId="0" fontId="2" fillId="35" borderId="27" applyNumberFormat="0" applyProtection="0">
      <alignment horizontal="left" vertical="center" indent="1"/>
    </xf>
    <xf numFmtId="0" fontId="2" fillId="35" borderId="27" applyNumberFormat="0" applyProtection="0">
      <alignment horizontal="left" vertical="center" indent="1"/>
    </xf>
    <xf numFmtId="0" fontId="2" fillId="35" borderId="27" applyNumberFormat="0" applyProtection="0">
      <alignment horizontal="left" vertical="center" indent="1"/>
    </xf>
    <xf numFmtId="0" fontId="2" fillId="35" borderId="27" applyNumberFormat="0" applyProtection="0">
      <alignment horizontal="left" vertical="center" indent="1"/>
    </xf>
    <xf numFmtId="0" fontId="2" fillId="35" borderId="27" applyNumberFormat="0" applyProtection="0">
      <alignment horizontal="left" vertical="center" indent="1"/>
    </xf>
    <xf numFmtId="0" fontId="2" fillId="35" borderId="27" applyNumberFormat="0" applyProtection="0">
      <alignment horizontal="left" vertical="center" indent="1"/>
    </xf>
    <xf numFmtId="0" fontId="17" fillId="19" borderId="27" applyNumberFormat="0" applyProtection="0">
      <alignment horizontal="center" vertical="top" wrapText="1"/>
    </xf>
    <xf numFmtId="0" fontId="21" fillId="0" borderId="0" applyNumberFormat="0" applyProtection="0"/>
    <xf numFmtId="4" fontId="22" fillId="30" borderId="27" applyNumberFormat="0" applyProtection="0">
      <alignment horizontal="right" vertical="center"/>
    </xf>
    <xf numFmtId="0" fontId="23" fillId="0" borderId="0" applyNumberFormat="0" applyFill="0" applyBorder="0" applyAlignment="0" applyProtection="0"/>
  </cellStyleXfs>
  <cellXfs count="99">
    <xf numFmtId="0" fontId="0" fillId="0" borderId="0" xfId="0"/>
    <xf numFmtId="0" fontId="4" fillId="0" borderId="0" xfId="1" applyFont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 wrapText="1"/>
    </xf>
    <xf numFmtId="0" fontId="5" fillId="2" borderId="8" xfId="1" applyFont="1" applyFill="1" applyBorder="1" applyAlignment="1">
      <alignment horizontal="center" vertical="center" wrapText="1"/>
    </xf>
    <xf numFmtId="4" fontId="3" fillId="2" borderId="6" xfId="1" applyNumberFormat="1" applyFont="1" applyFill="1" applyBorder="1" applyAlignment="1">
      <alignment horizontal="right" vertical="center" wrapText="1"/>
    </xf>
    <xf numFmtId="4" fontId="3" fillId="2" borderId="8" xfId="1" applyNumberFormat="1" applyFont="1" applyFill="1" applyBorder="1" applyAlignment="1">
      <alignment horizontal="right" vertical="center" wrapText="1"/>
    </xf>
    <xf numFmtId="4" fontId="6" fillId="3" borderId="6" xfId="1" applyNumberFormat="1" applyFont="1" applyFill="1" applyBorder="1" applyAlignment="1">
      <alignment vertical="center" wrapText="1"/>
    </xf>
    <xf numFmtId="4" fontId="6" fillId="3" borderId="8" xfId="1" applyNumberFormat="1" applyFont="1" applyFill="1" applyBorder="1" applyAlignment="1">
      <alignment vertical="center" wrapText="1"/>
    </xf>
    <xf numFmtId="0" fontId="7" fillId="0" borderId="0" xfId="1" applyFont="1" applyBorder="1" applyAlignment="1">
      <alignment horizontal="center" vertical="center"/>
    </xf>
    <xf numFmtId="0" fontId="6" fillId="3" borderId="7" xfId="1" applyFont="1" applyFill="1" applyBorder="1" applyAlignment="1">
      <alignment horizontal="left" vertical="center" wrapText="1"/>
    </xf>
    <xf numFmtId="4" fontId="6" fillId="3" borderId="6" xfId="1" applyNumberFormat="1" applyFont="1" applyFill="1" applyBorder="1" applyAlignment="1">
      <alignment horizontal="right" vertical="center"/>
    </xf>
    <xf numFmtId="4" fontId="6" fillId="3" borderId="8" xfId="1" applyNumberFormat="1" applyFont="1" applyFill="1" applyBorder="1" applyAlignment="1">
      <alignment horizontal="right" vertical="center"/>
    </xf>
    <xf numFmtId="0" fontId="4" fillId="0" borderId="0" xfId="1" applyFont="1" applyBorder="1" applyAlignment="1">
      <alignment horizontal="left" vertical="center"/>
    </xf>
    <xf numFmtId="0" fontId="1" fillId="4" borderId="7" xfId="1" applyFont="1" applyFill="1" applyBorder="1" applyAlignment="1">
      <alignment horizontal="center" vertical="center" wrapText="1"/>
    </xf>
    <xf numFmtId="49" fontId="1" fillId="4" borderId="10" xfId="1" applyNumberFormat="1" applyFont="1" applyFill="1" applyBorder="1" applyAlignment="1">
      <alignment horizontal="center" vertical="center" wrapText="1"/>
    </xf>
    <xf numFmtId="0" fontId="1" fillId="4" borderId="12" xfId="1" applyFont="1" applyFill="1" applyBorder="1" applyAlignment="1">
      <alignment horizontal="center" vertical="center" wrapText="1"/>
    </xf>
    <xf numFmtId="0" fontId="1" fillId="4" borderId="7" xfId="1" applyFont="1" applyFill="1" applyBorder="1" applyAlignment="1">
      <alignment horizontal="left" vertical="center" wrapText="1"/>
    </xf>
    <xf numFmtId="4" fontId="1" fillId="4" borderId="6" xfId="1" applyNumberFormat="1" applyFont="1" applyFill="1" applyBorder="1" applyAlignment="1">
      <alignment horizontal="right" vertical="center"/>
    </xf>
    <xf numFmtId="4" fontId="1" fillId="4" borderId="8" xfId="1" applyNumberFormat="1" applyFont="1" applyFill="1" applyBorder="1" applyAlignment="1">
      <alignment horizontal="right" vertical="center"/>
    </xf>
    <xf numFmtId="0" fontId="8" fillId="0" borderId="6" xfId="1" applyFont="1" applyFill="1" applyBorder="1" applyAlignment="1">
      <alignment horizontal="left" vertical="center" wrapText="1"/>
    </xf>
    <xf numFmtId="49" fontId="8" fillId="0" borderId="6" xfId="1" applyNumberFormat="1" applyFont="1" applyFill="1" applyBorder="1" applyAlignment="1">
      <alignment horizontal="left" vertical="center" wrapText="1"/>
    </xf>
    <xf numFmtId="0" fontId="8" fillId="0" borderId="7" xfId="1" applyFont="1" applyFill="1" applyBorder="1" applyAlignment="1">
      <alignment horizontal="left" vertical="center" wrapText="1"/>
    </xf>
    <xf numFmtId="4" fontId="8" fillId="0" borderId="6" xfId="1" applyNumberFormat="1" applyFont="1" applyFill="1" applyBorder="1" applyAlignment="1">
      <alignment horizontal="right" vertical="center" wrapText="1"/>
    </xf>
    <xf numFmtId="4" fontId="8" fillId="0" borderId="8" xfId="1" applyNumberFormat="1" applyFont="1" applyFill="1" applyBorder="1" applyAlignment="1">
      <alignment horizontal="right" vertical="center" wrapText="1"/>
    </xf>
    <xf numFmtId="0" fontId="9" fillId="0" borderId="0" xfId="1" applyFont="1" applyBorder="1" applyAlignment="1">
      <alignment horizontal="left" vertical="center"/>
    </xf>
    <xf numFmtId="0" fontId="8" fillId="0" borderId="6" xfId="1" applyFont="1" applyFill="1" applyBorder="1" applyAlignment="1">
      <alignment horizontal="right" vertical="center" wrapText="1"/>
    </xf>
    <xf numFmtId="49" fontId="8" fillId="0" borderId="6" xfId="1" applyNumberFormat="1" applyFont="1" applyFill="1" applyBorder="1" applyAlignment="1">
      <alignment horizontal="right" vertical="center"/>
    </xf>
    <xf numFmtId="0" fontId="8" fillId="0" borderId="6" xfId="1" applyFont="1" applyFill="1" applyBorder="1" applyAlignment="1">
      <alignment horizontal="right" vertical="center"/>
    </xf>
    <xf numFmtId="4" fontId="8" fillId="0" borderId="6" xfId="1" applyNumberFormat="1" applyFont="1" applyFill="1" applyBorder="1" applyAlignment="1">
      <alignment horizontal="right" vertical="center"/>
    </xf>
    <xf numFmtId="4" fontId="8" fillId="0" borderId="8" xfId="1" applyNumberFormat="1" applyFont="1" applyFill="1" applyBorder="1" applyAlignment="1">
      <alignment horizontal="right" vertical="center"/>
    </xf>
    <xf numFmtId="0" fontId="6" fillId="5" borderId="6" xfId="1" applyFont="1" applyFill="1" applyBorder="1" applyAlignment="1">
      <alignment horizontal="right" vertical="center" wrapText="1"/>
    </xf>
    <xf numFmtId="49" fontId="6" fillId="5" borderId="6" xfId="1" applyNumberFormat="1" applyFont="1" applyFill="1" applyBorder="1" applyAlignment="1">
      <alignment horizontal="right" vertical="center"/>
    </xf>
    <xf numFmtId="0" fontId="6" fillId="5" borderId="6" xfId="1" applyFont="1" applyFill="1" applyBorder="1" applyAlignment="1">
      <alignment horizontal="right" vertical="center"/>
    </xf>
    <xf numFmtId="0" fontId="6" fillId="5" borderId="7" xfId="1" applyFont="1" applyFill="1" applyBorder="1" applyAlignment="1">
      <alignment horizontal="left" vertical="center" wrapText="1"/>
    </xf>
    <xf numFmtId="4" fontId="6" fillId="5" borderId="6" xfId="1" applyNumberFormat="1" applyFont="1" applyFill="1" applyBorder="1" applyAlignment="1">
      <alignment horizontal="right" vertical="center"/>
    </xf>
    <xf numFmtId="4" fontId="6" fillId="5" borderId="8" xfId="1" applyNumberFormat="1" applyFont="1" applyFill="1" applyBorder="1" applyAlignment="1">
      <alignment horizontal="right" vertical="center"/>
    </xf>
    <xf numFmtId="0" fontId="1" fillId="4" borderId="6" xfId="1" applyFont="1" applyFill="1" applyBorder="1" applyAlignment="1">
      <alignment horizontal="right" vertical="center" wrapText="1"/>
    </xf>
    <xf numFmtId="0" fontId="1" fillId="4" borderId="6" xfId="1" applyFont="1" applyFill="1" applyBorder="1" applyAlignment="1">
      <alignment horizontal="center" vertical="center"/>
    </xf>
    <xf numFmtId="4" fontId="10" fillId="4" borderId="6" xfId="1" applyNumberFormat="1" applyFont="1" applyFill="1" applyBorder="1" applyAlignment="1">
      <alignment horizontal="right" vertical="center"/>
    </xf>
    <xf numFmtId="4" fontId="10" fillId="4" borderId="8" xfId="1" applyNumberFormat="1" applyFont="1" applyFill="1" applyBorder="1" applyAlignment="1">
      <alignment horizontal="right" vertical="center"/>
    </xf>
    <xf numFmtId="0" fontId="9" fillId="0" borderId="0" xfId="1" applyFont="1" applyFill="1" applyBorder="1" applyAlignment="1">
      <alignment horizontal="left" vertical="center"/>
    </xf>
    <xf numFmtId="0" fontId="9" fillId="0" borderId="0" xfId="1" applyFont="1" applyBorder="1" applyAlignment="1">
      <alignment horizontal="left" vertical="center" wrapText="1"/>
    </xf>
    <xf numFmtId="0" fontId="9" fillId="0" borderId="0" xfId="1" applyFont="1" applyBorder="1" applyAlignment="1">
      <alignment horizontal="right" vertical="center"/>
    </xf>
    <xf numFmtId="0" fontId="6" fillId="3" borderId="15" xfId="1" applyFont="1" applyFill="1" applyBorder="1" applyAlignment="1">
      <alignment horizontal="center" vertical="center" wrapText="1"/>
    </xf>
    <xf numFmtId="0" fontId="6" fillId="3" borderId="7" xfId="1" applyFont="1" applyFill="1" applyBorder="1" applyAlignment="1">
      <alignment vertical="center" wrapText="1"/>
    </xf>
    <xf numFmtId="0" fontId="1" fillId="4" borderId="17" xfId="1" applyFont="1" applyFill="1" applyBorder="1" applyAlignment="1">
      <alignment horizontal="center" vertical="center" wrapText="1"/>
    </xf>
    <xf numFmtId="0" fontId="1" fillId="4" borderId="18" xfId="1" applyFont="1" applyFill="1" applyBorder="1" applyAlignment="1">
      <alignment horizontal="center" vertical="center" wrapText="1"/>
    </xf>
    <xf numFmtId="0" fontId="8" fillId="0" borderId="20" xfId="1" applyFont="1" applyFill="1" applyBorder="1" applyAlignment="1">
      <alignment horizontal="left" vertical="center" wrapText="1"/>
    </xf>
    <xf numFmtId="0" fontId="6" fillId="3" borderId="19" xfId="1" applyFont="1" applyFill="1" applyBorder="1" applyAlignment="1">
      <alignment horizontal="center" vertical="center" wrapText="1"/>
    </xf>
    <xf numFmtId="0" fontId="8" fillId="0" borderId="12" xfId="1" applyFont="1" applyFill="1" applyBorder="1" applyAlignment="1">
      <alignment horizontal="right" vertical="center"/>
    </xf>
    <xf numFmtId="4" fontId="9" fillId="0" borderId="6" xfId="1" applyNumberFormat="1" applyFont="1" applyFill="1" applyBorder="1" applyAlignment="1">
      <alignment horizontal="right" vertical="center"/>
    </xf>
    <xf numFmtId="4" fontId="9" fillId="0" borderId="8" xfId="1" applyNumberFormat="1" applyFont="1" applyFill="1" applyBorder="1" applyAlignment="1">
      <alignment horizontal="right" vertical="center"/>
    </xf>
    <xf numFmtId="0" fontId="1" fillId="6" borderId="6" xfId="1" applyFont="1" applyFill="1" applyBorder="1" applyAlignment="1">
      <alignment horizontal="left" vertical="center" wrapText="1"/>
    </xf>
    <xf numFmtId="0" fontId="1" fillId="6" borderId="7" xfId="1" applyFont="1" applyFill="1" applyBorder="1" applyAlignment="1">
      <alignment horizontal="left" vertical="center" wrapText="1"/>
    </xf>
    <xf numFmtId="4" fontId="1" fillId="6" borderId="6" xfId="1" applyNumberFormat="1" applyFont="1" applyFill="1" applyBorder="1" applyAlignment="1">
      <alignment horizontal="right" vertical="center" wrapText="1"/>
    </xf>
    <xf numFmtId="4" fontId="1" fillId="6" borderId="8" xfId="1" applyNumberFormat="1" applyFont="1" applyFill="1" applyBorder="1" applyAlignment="1">
      <alignment horizontal="right" vertical="center" wrapText="1"/>
    </xf>
    <xf numFmtId="4" fontId="9" fillId="0" borderId="6" xfId="1" applyNumberFormat="1" applyFont="1" applyBorder="1" applyAlignment="1">
      <alignment horizontal="right" vertical="center"/>
    </xf>
    <xf numFmtId="4" fontId="9" fillId="0" borderId="8" xfId="1" applyNumberFormat="1" applyFont="1" applyBorder="1" applyAlignment="1">
      <alignment horizontal="right" vertical="center"/>
    </xf>
    <xf numFmtId="49" fontId="1" fillId="4" borderId="6" xfId="1" applyNumberFormat="1" applyFont="1" applyFill="1" applyBorder="1" applyAlignment="1">
      <alignment horizontal="right" vertical="center"/>
    </xf>
    <xf numFmtId="0" fontId="6" fillId="3" borderId="21" xfId="1" applyFont="1" applyFill="1" applyBorder="1" applyAlignment="1">
      <alignment horizontal="left" vertical="center" wrapText="1"/>
    </xf>
    <xf numFmtId="0" fontId="1" fillId="4" borderId="10" xfId="1" applyFont="1" applyFill="1" applyBorder="1" applyAlignment="1">
      <alignment horizontal="center" vertical="center" wrapText="1"/>
    </xf>
    <xf numFmtId="0" fontId="1" fillId="4" borderId="6" xfId="1" applyFont="1" applyFill="1" applyBorder="1" applyAlignment="1">
      <alignment horizontal="center" vertical="center" wrapText="1"/>
    </xf>
    <xf numFmtId="0" fontId="1" fillId="4" borderId="21" xfId="1" applyFont="1" applyFill="1" applyBorder="1" applyAlignment="1">
      <alignment horizontal="left" vertical="center" wrapText="1"/>
    </xf>
    <xf numFmtId="0" fontId="6" fillId="5" borderId="6" xfId="1" applyFont="1" applyFill="1" applyBorder="1" applyAlignment="1">
      <alignment horizontal="left" vertical="center" wrapText="1"/>
    </xf>
    <xf numFmtId="4" fontId="6" fillId="5" borderId="6" xfId="1" applyNumberFormat="1" applyFont="1" applyFill="1" applyBorder="1" applyAlignment="1">
      <alignment horizontal="right" vertical="center" wrapText="1"/>
    </xf>
    <xf numFmtId="4" fontId="6" fillId="5" borderId="8" xfId="1" applyNumberFormat="1" applyFont="1" applyFill="1" applyBorder="1" applyAlignment="1">
      <alignment horizontal="right" vertical="center" wrapText="1"/>
    </xf>
    <xf numFmtId="4" fontId="8" fillId="0" borderId="22" xfId="1" applyNumberFormat="1" applyFont="1" applyFill="1" applyBorder="1" applyAlignment="1">
      <alignment horizontal="right" vertical="center" wrapText="1"/>
    </xf>
    <xf numFmtId="4" fontId="8" fillId="0" borderId="23" xfId="1" applyNumberFormat="1" applyFont="1" applyFill="1" applyBorder="1" applyAlignment="1">
      <alignment horizontal="right" vertical="center" wrapText="1"/>
    </xf>
    <xf numFmtId="0" fontId="8" fillId="0" borderId="24" xfId="1" applyFont="1" applyFill="1" applyBorder="1" applyAlignment="1">
      <alignment horizontal="right" vertical="center" wrapText="1"/>
    </xf>
    <xf numFmtId="49" fontId="8" fillId="0" borderId="24" xfId="1" applyNumberFormat="1" applyFont="1" applyFill="1" applyBorder="1" applyAlignment="1">
      <alignment horizontal="right" vertical="center"/>
    </xf>
    <xf numFmtId="0" fontId="8" fillId="0" borderId="24" xfId="1" applyFont="1" applyFill="1" applyBorder="1" applyAlignment="1">
      <alignment horizontal="right" vertical="center"/>
    </xf>
    <xf numFmtId="0" fontId="8" fillId="0" borderId="25" xfId="1" applyFont="1" applyFill="1" applyBorder="1" applyAlignment="1">
      <alignment horizontal="left" vertical="center" wrapText="1"/>
    </xf>
    <xf numFmtId="4" fontId="9" fillId="0" borderId="24" xfId="1" applyNumberFormat="1" applyFont="1" applyBorder="1" applyAlignment="1">
      <alignment horizontal="right" vertical="center"/>
    </xf>
    <xf numFmtId="4" fontId="9" fillId="0" borderId="26" xfId="1" applyNumberFormat="1" applyFont="1" applyBorder="1" applyAlignment="1">
      <alignment horizontal="right" vertical="center"/>
    </xf>
    <xf numFmtId="0" fontId="9" fillId="0" borderId="0" xfId="1" applyFont="1" applyBorder="1" applyAlignment="1">
      <alignment horizontal="center" vertical="center" wrapText="1"/>
    </xf>
    <xf numFmtId="0" fontId="9" fillId="0" borderId="0" xfId="1" applyFont="1" applyBorder="1" applyAlignment="1">
      <alignment horizontal="right" vertical="center" wrapText="1"/>
    </xf>
    <xf numFmtId="49" fontId="9" fillId="0" borderId="0" xfId="1" applyNumberFormat="1" applyFont="1" applyBorder="1" applyAlignment="1">
      <alignment horizontal="right" vertical="center"/>
    </xf>
    <xf numFmtId="0" fontId="6" fillId="3" borderId="11" xfId="1" applyFont="1" applyFill="1" applyBorder="1" applyAlignment="1">
      <alignment horizontal="center" vertical="center" wrapText="1"/>
    </xf>
    <xf numFmtId="0" fontId="6" fillId="3" borderId="13" xfId="1" applyFont="1" applyFill="1" applyBorder="1" applyAlignment="1">
      <alignment horizontal="center" vertical="center" wrapText="1"/>
    </xf>
    <xf numFmtId="0" fontId="6" fillId="3" borderId="14" xfId="1" applyFont="1" applyFill="1" applyBorder="1" applyAlignment="1">
      <alignment horizontal="center" vertical="center" wrapText="1"/>
    </xf>
    <xf numFmtId="0" fontId="6" fillId="3" borderId="7" xfId="1" applyFont="1" applyFill="1" applyBorder="1" applyAlignment="1">
      <alignment horizontal="center" vertical="center" wrapText="1"/>
    </xf>
    <xf numFmtId="0" fontId="6" fillId="3" borderId="10" xfId="1" applyFont="1" applyFill="1" applyBorder="1" applyAlignment="1">
      <alignment horizontal="center" vertical="center" wrapText="1"/>
    </xf>
    <xf numFmtId="0" fontId="6" fillId="3" borderId="12" xfId="1" applyFont="1" applyFill="1" applyBorder="1" applyAlignment="1">
      <alignment horizontal="center" vertical="center" wrapText="1"/>
    </xf>
    <xf numFmtId="0" fontId="6" fillId="3" borderId="9" xfId="1" applyFont="1" applyFill="1" applyBorder="1" applyAlignment="1">
      <alignment horizontal="center" vertical="center" wrapText="1"/>
    </xf>
    <xf numFmtId="0" fontId="6" fillId="3" borderId="16" xfId="1" applyFont="1" applyFill="1" applyBorder="1" applyAlignment="1">
      <alignment horizontal="center" vertical="center" wrapText="1"/>
    </xf>
    <xf numFmtId="0" fontId="6" fillId="3" borderId="19" xfId="1" applyFont="1" applyFill="1" applyBorder="1" applyAlignment="1">
      <alignment horizontal="center" vertical="center" wrapText="1"/>
    </xf>
    <xf numFmtId="0" fontId="6" fillId="3" borderId="15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49" fontId="3" fillId="2" borderId="5" xfId="1" applyNumberFormat="1" applyFont="1" applyFill="1" applyBorder="1" applyAlignment="1">
      <alignment horizontal="center" vertical="center" wrapText="1"/>
    </xf>
    <xf numFmtId="49" fontId="3" fillId="2" borderId="6" xfId="1" applyNumberFormat="1" applyFont="1" applyFill="1" applyBorder="1" applyAlignment="1">
      <alignment horizontal="center" vertical="center" wrapText="1"/>
    </xf>
    <xf numFmtId="49" fontId="3" fillId="2" borderId="7" xfId="1" applyNumberFormat="1" applyFont="1" applyFill="1" applyBorder="1" applyAlignment="1">
      <alignment horizontal="center" vertical="center" wrapText="1"/>
    </xf>
    <xf numFmtId="49" fontId="6" fillId="3" borderId="9" xfId="1" applyNumberFormat="1" applyFont="1" applyFill="1" applyBorder="1" applyAlignment="1">
      <alignment horizontal="center" vertical="center" wrapText="1"/>
    </xf>
    <xf numFmtId="49" fontId="6" fillId="3" borderId="10" xfId="1" applyNumberFormat="1" applyFont="1" applyFill="1" applyBorder="1" applyAlignment="1">
      <alignment horizontal="center" vertical="center" wrapText="1"/>
    </xf>
    <xf numFmtId="49" fontId="3" fillId="2" borderId="1" xfId="1" applyNumberFormat="1" applyFont="1" applyFill="1" applyBorder="1" applyAlignment="1">
      <alignment horizontal="center" vertical="center" wrapText="1"/>
    </xf>
    <xf numFmtId="49" fontId="3" fillId="2" borderId="2" xfId="1" applyNumberFormat="1" applyFont="1" applyFill="1" applyBorder="1" applyAlignment="1">
      <alignment horizontal="center" vertical="center" wrapText="1"/>
    </xf>
    <xf numFmtId="49" fontId="3" fillId="2" borderId="3" xfId="1" applyNumberFormat="1" applyFont="1" applyFill="1" applyBorder="1" applyAlignment="1">
      <alignment horizontal="center" vertical="center" wrapText="1"/>
    </xf>
  </cellXfs>
  <cellStyles count="144">
    <cellStyle name="Accent1 - 20%" xfId="2"/>
    <cellStyle name="Accent1 - 40%" xfId="3"/>
    <cellStyle name="Accent1 - 60%" xfId="4"/>
    <cellStyle name="Accent2 - 20%" xfId="5"/>
    <cellStyle name="Accent2 - 40%" xfId="6"/>
    <cellStyle name="Accent2 - 60%" xfId="7"/>
    <cellStyle name="Accent3 - 20%" xfId="8"/>
    <cellStyle name="Accent3 - 40%" xfId="9"/>
    <cellStyle name="Accent3 - 60%" xfId="10"/>
    <cellStyle name="Accent4 - 20%" xfId="11"/>
    <cellStyle name="Accent4 - 40%" xfId="12"/>
    <cellStyle name="Accent4 - 60%" xfId="13"/>
    <cellStyle name="Accent5 - 20%" xfId="14"/>
    <cellStyle name="Accent5 - 40%" xfId="15"/>
    <cellStyle name="Accent5 - 60%" xfId="16"/>
    <cellStyle name="Accent6 - 20%" xfId="17"/>
    <cellStyle name="Accent6 - 40%" xfId="18"/>
    <cellStyle name="Accent6 - 60%" xfId="19"/>
    <cellStyle name="Emphasis 1" xfId="20"/>
    <cellStyle name="Emphasis 2" xfId="21"/>
    <cellStyle name="Emphasis 3" xfId="22"/>
    <cellStyle name="Normal" xfId="0" builtinId="0"/>
    <cellStyle name="Normal 2" xfId="1"/>
    <cellStyle name="Normalno 2" xfId="23"/>
    <cellStyle name="Obično_Knjiga1" xfId="24"/>
    <cellStyle name="SAPBEXaggData" xfId="25"/>
    <cellStyle name="SAPBEXaggDataEmph" xfId="26"/>
    <cellStyle name="SAPBEXaggItem" xfId="27"/>
    <cellStyle name="SAPBEXaggItemX" xfId="28"/>
    <cellStyle name="SAPBEXchaText" xfId="29"/>
    <cellStyle name="SAPBEXexcBad7" xfId="30"/>
    <cellStyle name="SAPBEXexcBad8" xfId="31"/>
    <cellStyle name="SAPBEXexcBad9" xfId="32"/>
    <cellStyle name="SAPBEXexcCritical4" xfId="33"/>
    <cellStyle name="SAPBEXexcCritical5" xfId="34"/>
    <cellStyle name="SAPBEXexcCritical6" xfId="35"/>
    <cellStyle name="SAPBEXexcGood1" xfId="36"/>
    <cellStyle name="SAPBEXexcGood2" xfId="37"/>
    <cellStyle name="SAPBEXexcGood3" xfId="38"/>
    <cellStyle name="SAPBEXfilterDrill" xfId="39"/>
    <cellStyle name="SAPBEXfilterItem" xfId="40"/>
    <cellStyle name="SAPBEXfilterText" xfId="41"/>
    <cellStyle name="SAPBEXformats" xfId="42"/>
    <cellStyle name="SAPBEXheaderItem" xfId="43"/>
    <cellStyle name="SAPBEXheaderItem 2" xfId="44"/>
    <cellStyle name="SAPBEXheaderItem 3" xfId="45"/>
    <cellStyle name="SAPBEXheaderItem 4" xfId="46"/>
    <cellStyle name="SAPBEXheaderItem 5" xfId="47"/>
    <cellStyle name="SAPBEXheaderItem 6" xfId="48"/>
    <cellStyle name="SAPBEXheaderItem 7" xfId="49"/>
    <cellStyle name="SAPBEXheaderItem 8" xfId="50"/>
    <cellStyle name="SAPBEXheaderText" xfId="51"/>
    <cellStyle name="SAPBEXheaderText 2" xfId="52"/>
    <cellStyle name="SAPBEXheaderText 3" xfId="53"/>
    <cellStyle name="SAPBEXheaderText 4" xfId="54"/>
    <cellStyle name="SAPBEXheaderText 5" xfId="55"/>
    <cellStyle name="SAPBEXheaderText 6" xfId="56"/>
    <cellStyle name="SAPBEXheaderText 7" xfId="57"/>
    <cellStyle name="SAPBEXheaderText 8" xfId="58"/>
    <cellStyle name="SAPBEXHLevel0" xfId="59"/>
    <cellStyle name="SAPBEXHLevel0 2" xfId="60"/>
    <cellStyle name="SAPBEXHLevel0 3" xfId="61"/>
    <cellStyle name="SAPBEXHLevel0 4" xfId="62"/>
    <cellStyle name="SAPBEXHLevel0 5" xfId="63"/>
    <cellStyle name="SAPBEXHLevel0 6" xfId="64"/>
    <cellStyle name="SAPBEXHLevel0 7" xfId="65"/>
    <cellStyle name="SAPBEXHLevel0 8" xfId="66"/>
    <cellStyle name="SAPBEXHLevel0X" xfId="67"/>
    <cellStyle name="SAPBEXHLevel0X 2" xfId="68"/>
    <cellStyle name="SAPBEXHLevel0X 3" xfId="69"/>
    <cellStyle name="SAPBEXHLevel0X 4" xfId="70"/>
    <cellStyle name="SAPBEXHLevel0X 5" xfId="71"/>
    <cellStyle name="SAPBEXHLevel0X 6" xfId="72"/>
    <cellStyle name="SAPBEXHLevel0X 7" xfId="73"/>
    <cellStyle name="SAPBEXHLevel0X 8" xfId="74"/>
    <cellStyle name="SAPBEXHLevel1" xfId="75"/>
    <cellStyle name="SAPBEXHLevel1 2" xfId="76"/>
    <cellStyle name="SAPBEXHLevel1 3" xfId="77"/>
    <cellStyle name="SAPBEXHLevel1 4" xfId="78"/>
    <cellStyle name="SAPBEXHLevel1 5" xfId="79"/>
    <cellStyle name="SAPBEXHLevel1 6" xfId="80"/>
    <cellStyle name="SAPBEXHLevel1 7" xfId="81"/>
    <cellStyle name="SAPBEXHLevel1 8" xfId="82"/>
    <cellStyle name="SAPBEXHLevel1X" xfId="83"/>
    <cellStyle name="SAPBEXHLevel1X 2" xfId="84"/>
    <cellStyle name="SAPBEXHLevel1X 3" xfId="85"/>
    <cellStyle name="SAPBEXHLevel1X 4" xfId="86"/>
    <cellStyle name="SAPBEXHLevel1X 5" xfId="87"/>
    <cellStyle name="SAPBEXHLevel1X 6" xfId="88"/>
    <cellStyle name="SAPBEXHLevel1X 7" xfId="89"/>
    <cellStyle name="SAPBEXHLevel1X 8" xfId="90"/>
    <cellStyle name="SAPBEXHLevel2" xfId="91"/>
    <cellStyle name="SAPBEXHLevel2 2" xfId="92"/>
    <cellStyle name="SAPBEXHLevel2 3" xfId="93"/>
    <cellStyle name="SAPBEXHLevel2 4" xfId="94"/>
    <cellStyle name="SAPBEXHLevel2 5" xfId="95"/>
    <cellStyle name="SAPBEXHLevel2 6" xfId="96"/>
    <cellStyle name="SAPBEXHLevel2 7" xfId="97"/>
    <cellStyle name="SAPBEXHLevel2 8" xfId="98"/>
    <cellStyle name="SAPBEXHLevel2X" xfId="99"/>
    <cellStyle name="SAPBEXHLevel2X 2" xfId="100"/>
    <cellStyle name="SAPBEXHLevel2X 3" xfId="101"/>
    <cellStyle name="SAPBEXHLevel2X 4" xfId="102"/>
    <cellStyle name="SAPBEXHLevel2X 5" xfId="103"/>
    <cellStyle name="SAPBEXHLevel2X 6" xfId="104"/>
    <cellStyle name="SAPBEXHLevel2X 7" xfId="105"/>
    <cellStyle name="SAPBEXHLevel2X 8" xfId="106"/>
    <cellStyle name="SAPBEXHLevel3" xfId="107"/>
    <cellStyle name="SAPBEXHLevel3 14" xfId="108"/>
    <cellStyle name="SAPBEXHLevel3 2" xfId="109"/>
    <cellStyle name="SAPBEXHLevel3 3" xfId="110"/>
    <cellStyle name="SAPBEXHLevel3 4" xfId="111"/>
    <cellStyle name="SAPBEXHLevel3 5" xfId="112"/>
    <cellStyle name="SAPBEXHLevel3 6" xfId="113"/>
    <cellStyle name="SAPBEXHLevel3 7" xfId="114"/>
    <cellStyle name="SAPBEXHLevel3 8" xfId="115"/>
    <cellStyle name="SAPBEXHLevel3_Kopija MURH 2012 - prijedlog prenamje za MF15 10 2012 dodatna sredstva v5 (2)" xfId="116"/>
    <cellStyle name="SAPBEXHLevel3X" xfId="117"/>
    <cellStyle name="SAPBEXHLevel3X 2" xfId="118"/>
    <cellStyle name="SAPBEXHLevel3X 3" xfId="119"/>
    <cellStyle name="SAPBEXHLevel3X 4" xfId="120"/>
    <cellStyle name="SAPBEXHLevel3X 5" xfId="121"/>
    <cellStyle name="SAPBEXHLevel3X 6" xfId="122"/>
    <cellStyle name="SAPBEXHLevel3X 7" xfId="123"/>
    <cellStyle name="SAPBEXHLevel3X 8" xfId="124"/>
    <cellStyle name="SAPBEXinputData" xfId="125"/>
    <cellStyle name="SAPBEXresData" xfId="126"/>
    <cellStyle name="SAPBEXresDataEmph" xfId="127"/>
    <cellStyle name="SAPBEXresItem" xfId="128"/>
    <cellStyle name="SAPBEXresItemX" xfId="129"/>
    <cellStyle name="SAPBEXstdData" xfId="130"/>
    <cellStyle name="SAPBEXstdDataEmph" xfId="131"/>
    <cellStyle name="SAPBEXstdItem" xfId="132"/>
    <cellStyle name="SAPBEXstdItem 2" xfId="133"/>
    <cellStyle name="SAPBEXstdItem 3" xfId="134"/>
    <cellStyle name="SAPBEXstdItem 4" xfId="135"/>
    <cellStyle name="SAPBEXstdItem 5" xfId="136"/>
    <cellStyle name="SAPBEXstdItem 6" xfId="137"/>
    <cellStyle name="SAPBEXstdItem 7" xfId="138"/>
    <cellStyle name="SAPBEXstdItem 8" xfId="139"/>
    <cellStyle name="SAPBEXstdItemX" xfId="140"/>
    <cellStyle name="SAPBEXtitle" xfId="141"/>
    <cellStyle name="SAPBEXundefined" xfId="142"/>
    <cellStyle name="Sheet Title" xfId="1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plesa\My%20Documents\sduu%202008\sduu%202008%20pregled%20%20planirano%20i%20dozna&#269;eno\sduu%20zgiga%2031.01.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colic.SDUU\AppData\Local\Microsoft\Windows\Temporary%20Internet%20Files\Content.Outlook\3N74LZSF\Ministarstvo%20uprave%20-%20Prijedlog%20financijskog%20plana%20za%20prva%20tri%20mjeseca%2020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101"/>
      <sheetName val="List1 (2)"/>
    </sheetNames>
    <sheetDataSet>
      <sheetData sheetId="0" refreshError="1">
        <row r="2">
          <cell r="I2">
            <v>804529</v>
          </cell>
        </row>
        <row r="3">
          <cell r="I3">
            <v>33957.65</v>
          </cell>
        </row>
        <row r="4">
          <cell r="I4">
            <v>9157.86</v>
          </cell>
        </row>
        <row r="5">
          <cell r="I5">
            <v>112220.11</v>
          </cell>
        </row>
        <row r="6">
          <cell r="I6">
            <v>13248.22</v>
          </cell>
        </row>
        <row r="7">
          <cell r="I7">
            <v>46689.5</v>
          </cell>
        </row>
        <row r="8">
          <cell r="I8">
            <v>17000</v>
          </cell>
        </row>
        <row r="9">
          <cell r="I9">
            <v>0</v>
          </cell>
        </row>
        <row r="10">
          <cell r="I10">
            <v>0</v>
          </cell>
        </row>
        <row r="11">
          <cell r="I11">
            <v>50689.55</v>
          </cell>
        </row>
        <row r="12">
          <cell r="I12">
            <v>1200</v>
          </cell>
        </row>
        <row r="13">
          <cell r="I13">
            <v>500</v>
          </cell>
        </row>
        <row r="14">
          <cell r="I14">
            <v>29569.32</v>
          </cell>
        </row>
        <row r="15">
          <cell r="I15">
            <v>0</v>
          </cell>
        </row>
        <row r="16">
          <cell r="I16">
            <v>16500</v>
          </cell>
        </row>
        <row r="17">
          <cell r="I17">
            <v>39775.620000000003</v>
          </cell>
        </row>
        <row r="18">
          <cell r="I18">
            <v>0</v>
          </cell>
        </row>
        <row r="19">
          <cell r="I19">
            <v>0</v>
          </cell>
        </row>
        <row r="20">
          <cell r="I20">
            <v>0</v>
          </cell>
        </row>
        <row r="21">
          <cell r="I21">
            <v>7021.07</v>
          </cell>
        </row>
        <row r="22">
          <cell r="I22">
            <v>394466.51</v>
          </cell>
        </row>
        <row r="23">
          <cell r="I23">
            <v>0</v>
          </cell>
        </row>
        <row r="24">
          <cell r="I24">
            <v>18383.349999999999</v>
          </cell>
        </row>
        <row r="25">
          <cell r="I25">
            <v>0</v>
          </cell>
        </row>
        <row r="26">
          <cell r="I26">
            <v>428.32</v>
          </cell>
        </row>
        <row r="27">
          <cell r="I27">
            <v>2334</v>
          </cell>
        </row>
        <row r="28">
          <cell r="I28">
            <v>1000</v>
          </cell>
        </row>
        <row r="29">
          <cell r="I29">
            <v>7500</v>
          </cell>
        </row>
        <row r="30">
          <cell r="I30">
            <v>20000</v>
          </cell>
        </row>
        <row r="31">
          <cell r="I31">
            <v>10000</v>
          </cell>
        </row>
        <row r="32">
          <cell r="I32">
            <v>2</v>
          </cell>
        </row>
        <row r="33">
          <cell r="I33">
            <v>6667</v>
          </cell>
        </row>
        <row r="34">
          <cell r="I34">
            <v>3334</v>
          </cell>
        </row>
        <row r="35">
          <cell r="I35">
            <v>2667</v>
          </cell>
        </row>
        <row r="36">
          <cell r="I36">
            <v>54637.8</v>
          </cell>
        </row>
        <row r="37">
          <cell r="I37">
            <v>3334</v>
          </cell>
        </row>
        <row r="38">
          <cell r="I38">
            <v>35502.800000000003</v>
          </cell>
        </row>
        <row r="39">
          <cell r="I39">
            <v>1666</v>
          </cell>
        </row>
        <row r="40">
          <cell r="I40">
            <v>5124.93</v>
          </cell>
        </row>
        <row r="41">
          <cell r="I41">
            <v>0</v>
          </cell>
        </row>
        <row r="42">
          <cell r="I42">
            <v>6667</v>
          </cell>
        </row>
        <row r="43">
          <cell r="I43">
            <v>2309.29</v>
          </cell>
        </row>
        <row r="44">
          <cell r="I44">
            <v>4000</v>
          </cell>
        </row>
        <row r="45">
          <cell r="I45">
            <v>4654</v>
          </cell>
        </row>
        <row r="46">
          <cell r="I46">
            <v>6667</v>
          </cell>
        </row>
        <row r="47">
          <cell r="I47">
            <v>4000</v>
          </cell>
        </row>
        <row r="48">
          <cell r="I48">
            <v>6667</v>
          </cell>
        </row>
        <row r="49">
          <cell r="I49">
            <v>16667</v>
          </cell>
        </row>
        <row r="50">
          <cell r="I50">
            <v>3334</v>
          </cell>
        </row>
        <row r="51">
          <cell r="I51">
            <v>1334</v>
          </cell>
        </row>
        <row r="52">
          <cell r="I52">
            <v>500</v>
          </cell>
        </row>
        <row r="53">
          <cell r="I53">
            <v>10000</v>
          </cell>
        </row>
        <row r="54">
          <cell r="I54">
            <v>5000</v>
          </cell>
        </row>
        <row r="55">
          <cell r="I55">
            <v>12500</v>
          </cell>
        </row>
        <row r="56">
          <cell r="I56">
            <v>17165</v>
          </cell>
        </row>
        <row r="57">
          <cell r="I57">
            <v>5000</v>
          </cell>
        </row>
        <row r="58">
          <cell r="I58">
            <v>5000</v>
          </cell>
        </row>
        <row r="59">
          <cell r="I59">
            <v>1000</v>
          </cell>
        </row>
        <row r="60">
          <cell r="I60">
            <v>0</v>
          </cell>
        </row>
        <row r="61">
          <cell r="I61">
            <v>0</v>
          </cell>
        </row>
        <row r="62">
          <cell r="I62">
            <v>0</v>
          </cell>
        </row>
        <row r="63">
          <cell r="I63">
            <v>0</v>
          </cell>
        </row>
        <row r="64">
          <cell r="I64">
            <v>4634</v>
          </cell>
        </row>
        <row r="65">
          <cell r="I65">
            <v>0</v>
          </cell>
        </row>
        <row r="66">
          <cell r="I66">
            <v>1668</v>
          </cell>
        </row>
        <row r="67">
          <cell r="I67">
            <v>1668</v>
          </cell>
        </row>
        <row r="68">
          <cell r="I68">
            <v>834</v>
          </cell>
        </row>
        <row r="69">
          <cell r="I69">
            <v>334</v>
          </cell>
        </row>
        <row r="70">
          <cell r="I70">
            <v>1000</v>
          </cell>
        </row>
        <row r="71">
          <cell r="I71">
            <v>667</v>
          </cell>
        </row>
        <row r="72">
          <cell r="I72">
            <v>0</v>
          </cell>
        </row>
        <row r="73">
          <cell r="I73">
            <v>668</v>
          </cell>
        </row>
        <row r="74">
          <cell r="I74">
            <v>500</v>
          </cell>
        </row>
        <row r="75">
          <cell r="I75">
            <v>500</v>
          </cell>
        </row>
        <row r="76">
          <cell r="I76">
            <v>0</v>
          </cell>
        </row>
        <row r="77">
          <cell r="I77">
            <v>334</v>
          </cell>
        </row>
        <row r="78">
          <cell r="I78">
            <v>668</v>
          </cell>
        </row>
        <row r="79">
          <cell r="I79">
            <v>2</v>
          </cell>
        </row>
        <row r="80">
          <cell r="I80">
            <v>1000</v>
          </cell>
        </row>
        <row r="81">
          <cell r="I81">
            <v>0</v>
          </cell>
        </row>
        <row r="82">
          <cell r="I82">
            <v>0</v>
          </cell>
        </row>
        <row r="83">
          <cell r="I83">
            <v>3334</v>
          </cell>
        </row>
        <row r="84">
          <cell r="I84">
            <v>2767</v>
          </cell>
        </row>
        <row r="85">
          <cell r="I85">
            <v>29076</v>
          </cell>
        </row>
        <row r="86">
          <cell r="I86">
            <v>5000</v>
          </cell>
        </row>
        <row r="87">
          <cell r="I87">
            <v>6668</v>
          </cell>
        </row>
        <row r="88">
          <cell r="I88">
            <v>3334</v>
          </cell>
        </row>
        <row r="89">
          <cell r="I89">
            <v>334</v>
          </cell>
        </row>
        <row r="90">
          <cell r="I90">
            <v>10000</v>
          </cell>
        </row>
        <row r="91">
          <cell r="I91">
            <v>334</v>
          </cell>
        </row>
        <row r="92">
          <cell r="I92">
            <v>334</v>
          </cell>
        </row>
        <row r="93">
          <cell r="I93">
            <v>3334</v>
          </cell>
        </row>
        <row r="94">
          <cell r="I94">
            <v>334</v>
          </cell>
        </row>
        <row r="95">
          <cell r="I95">
            <v>168</v>
          </cell>
        </row>
        <row r="96">
          <cell r="I96">
            <v>26668</v>
          </cell>
        </row>
        <row r="97">
          <cell r="I97">
            <v>334</v>
          </cell>
        </row>
        <row r="98">
          <cell r="I98">
            <v>3334</v>
          </cell>
        </row>
        <row r="99">
          <cell r="I99">
            <v>3334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 razdjel 095 MFIN"/>
      <sheetName val="MU razdjel 095 moj"/>
      <sheetName val="MU razdjel 095 min"/>
      <sheetName val="MU razdjel 095"/>
      <sheetName val="09505"/>
      <sheetName val="09510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413"/>
  <sheetViews>
    <sheetView tabSelected="1" zoomScaleNormal="100" zoomScaleSheetLayoutView="100" workbookViewId="0">
      <pane xSplit="5" ySplit="4" topLeftCell="F5" activePane="bottomRight" state="frozen"/>
      <selection activeCell="H3" sqref="H3"/>
      <selection pane="topRight" activeCell="H3" sqref="H3"/>
      <selection pane="bottomLeft" activeCell="H3" sqref="H3"/>
      <selection pane="bottomRight" activeCell="K4" sqref="K4"/>
    </sheetView>
  </sheetViews>
  <sheetFormatPr defaultRowHeight="12.75" x14ac:dyDescent="0.25"/>
  <cols>
    <col min="1" max="1" width="5.140625" style="74" bestFit="1" customWidth="1"/>
    <col min="2" max="2" width="4" style="75" bestFit="1" customWidth="1"/>
    <col min="3" max="3" width="5" style="76" bestFit="1" customWidth="1"/>
    <col min="4" max="4" width="7" style="76" bestFit="1" customWidth="1"/>
    <col min="5" max="5" width="62.5703125" style="41" customWidth="1"/>
    <col min="6" max="8" width="15.85546875" style="24" bestFit="1" customWidth="1"/>
    <col min="9" max="73" width="9.140625" style="24"/>
    <col min="74" max="74" width="6.42578125" style="24" customWidth="1"/>
    <col min="75" max="75" width="4" style="24" bestFit="1" customWidth="1"/>
    <col min="76" max="76" width="5" style="24" bestFit="1" customWidth="1"/>
    <col min="77" max="77" width="5.42578125" style="24" customWidth="1"/>
    <col min="78" max="78" width="65.7109375" style="24" customWidth="1"/>
    <col min="79" max="79" width="13.5703125" style="24" bestFit="1" customWidth="1"/>
    <col min="80" max="80" width="13.7109375" style="24" customWidth="1"/>
    <col min="81" max="81" width="14.42578125" style="24" bestFit="1" customWidth="1"/>
    <col min="82" max="84" width="0" style="24" hidden="1" customWidth="1"/>
    <col min="85" max="85" width="13.7109375" style="24" customWidth="1"/>
    <col min="86" max="87" width="13.140625" style="24" bestFit="1" customWidth="1"/>
    <col min="88" max="329" width="9.140625" style="24"/>
    <col min="330" max="330" width="6.42578125" style="24" customWidth="1"/>
    <col min="331" max="331" width="4" style="24" bestFit="1" customWidth="1"/>
    <col min="332" max="332" width="5" style="24" bestFit="1" customWidth="1"/>
    <col min="333" max="333" width="5.42578125" style="24" customWidth="1"/>
    <col min="334" max="334" width="65.7109375" style="24" customWidth="1"/>
    <col min="335" max="335" width="13.5703125" style="24" bestFit="1" customWidth="1"/>
    <col min="336" max="336" width="13.7109375" style="24" customWidth="1"/>
    <col min="337" max="337" width="14.42578125" style="24" bestFit="1" customWidth="1"/>
    <col min="338" max="340" width="0" style="24" hidden="1" customWidth="1"/>
    <col min="341" max="341" width="13.7109375" style="24" customWidth="1"/>
    <col min="342" max="343" width="13.140625" style="24" bestFit="1" customWidth="1"/>
    <col min="344" max="585" width="9.140625" style="24"/>
    <col min="586" max="586" width="6.42578125" style="24" customWidth="1"/>
    <col min="587" max="587" width="4" style="24" bestFit="1" customWidth="1"/>
    <col min="588" max="588" width="5" style="24" bestFit="1" customWidth="1"/>
    <col min="589" max="589" width="5.42578125" style="24" customWidth="1"/>
    <col min="590" max="590" width="65.7109375" style="24" customWidth="1"/>
    <col min="591" max="591" width="13.5703125" style="24" bestFit="1" customWidth="1"/>
    <col min="592" max="592" width="13.7109375" style="24" customWidth="1"/>
    <col min="593" max="593" width="14.42578125" style="24" bestFit="1" customWidth="1"/>
    <col min="594" max="596" width="0" style="24" hidden="1" customWidth="1"/>
    <col min="597" max="597" width="13.7109375" style="24" customWidth="1"/>
    <col min="598" max="599" width="13.140625" style="24" bestFit="1" customWidth="1"/>
    <col min="600" max="841" width="9.140625" style="24"/>
    <col min="842" max="842" width="6.42578125" style="24" customWidth="1"/>
    <col min="843" max="843" width="4" style="24" bestFit="1" customWidth="1"/>
    <col min="844" max="844" width="5" style="24" bestFit="1" customWidth="1"/>
    <col min="845" max="845" width="5.42578125" style="24" customWidth="1"/>
    <col min="846" max="846" width="65.7109375" style="24" customWidth="1"/>
    <col min="847" max="847" width="13.5703125" style="24" bestFit="1" customWidth="1"/>
    <col min="848" max="848" width="13.7109375" style="24" customWidth="1"/>
    <col min="849" max="849" width="14.42578125" style="24" bestFit="1" customWidth="1"/>
    <col min="850" max="852" width="0" style="24" hidden="1" customWidth="1"/>
    <col min="853" max="853" width="13.7109375" style="24" customWidth="1"/>
    <col min="854" max="855" width="13.140625" style="24" bestFit="1" customWidth="1"/>
    <col min="856" max="1097" width="9.140625" style="24"/>
    <col min="1098" max="1098" width="6.42578125" style="24" customWidth="1"/>
    <col min="1099" max="1099" width="4" style="24" bestFit="1" customWidth="1"/>
    <col min="1100" max="1100" width="5" style="24" bestFit="1" customWidth="1"/>
    <col min="1101" max="1101" width="5.42578125" style="24" customWidth="1"/>
    <col min="1102" max="1102" width="65.7109375" style="24" customWidth="1"/>
    <col min="1103" max="1103" width="13.5703125" style="24" bestFit="1" customWidth="1"/>
    <col min="1104" max="1104" width="13.7109375" style="24" customWidth="1"/>
    <col min="1105" max="1105" width="14.42578125" style="24" bestFit="1" customWidth="1"/>
    <col min="1106" max="1108" width="0" style="24" hidden="1" customWidth="1"/>
    <col min="1109" max="1109" width="13.7109375" style="24" customWidth="1"/>
    <col min="1110" max="1111" width="13.140625" style="24" bestFit="1" customWidth="1"/>
    <col min="1112" max="1353" width="9.140625" style="24"/>
    <col min="1354" max="1354" width="6.42578125" style="24" customWidth="1"/>
    <col min="1355" max="1355" width="4" style="24" bestFit="1" customWidth="1"/>
    <col min="1356" max="1356" width="5" style="24" bestFit="1" customWidth="1"/>
    <col min="1357" max="1357" width="5.42578125" style="24" customWidth="1"/>
    <col min="1358" max="1358" width="65.7109375" style="24" customWidth="1"/>
    <col min="1359" max="1359" width="13.5703125" style="24" bestFit="1" customWidth="1"/>
    <col min="1360" max="1360" width="13.7109375" style="24" customWidth="1"/>
    <col min="1361" max="1361" width="14.42578125" style="24" bestFit="1" customWidth="1"/>
    <col min="1362" max="1364" width="0" style="24" hidden="1" customWidth="1"/>
    <col min="1365" max="1365" width="13.7109375" style="24" customWidth="1"/>
    <col min="1366" max="1367" width="13.140625" style="24" bestFit="1" customWidth="1"/>
    <col min="1368" max="1609" width="9.140625" style="24"/>
    <col min="1610" max="1610" width="6.42578125" style="24" customWidth="1"/>
    <col min="1611" max="1611" width="4" style="24" bestFit="1" customWidth="1"/>
    <col min="1612" max="1612" width="5" style="24" bestFit="1" customWidth="1"/>
    <col min="1613" max="1613" width="5.42578125" style="24" customWidth="1"/>
    <col min="1614" max="1614" width="65.7109375" style="24" customWidth="1"/>
    <col min="1615" max="1615" width="13.5703125" style="24" bestFit="1" customWidth="1"/>
    <col min="1616" max="1616" width="13.7109375" style="24" customWidth="1"/>
    <col min="1617" max="1617" width="14.42578125" style="24" bestFit="1" customWidth="1"/>
    <col min="1618" max="1620" width="0" style="24" hidden="1" customWidth="1"/>
    <col min="1621" max="1621" width="13.7109375" style="24" customWidth="1"/>
    <col min="1622" max="1623" width="13.140625" style="24" bestFit="1" customWidth="1"/>
    <col min="1624" max="1865" width="9.140625" style="24"/>
    <col min="1866" max="1866" width="6.42578125" style="24" customWidth="1"/>
    <col min="1867" max="1867" width="4" style="24" bestFit="1" customWidth="1"/>
    <col min="1868" max="1868" width="5" style="24" bestFit="1" customWidth="1"/>
    <col min="1869" max="1869" width="5.42578125" style="24" customWidth="1"/>
    <col min="1870" max="1870" width="65.7109375" style="24" customWidth="1"/>
    <col min="1871" max="1871" width="13.5703125" style="24" bestFit="1" customWidth="1"/>
    <col min="1872" max="1872" width="13.7109375" style="24" customWidth="1"/>
    <col min="1873" max="1873" width="14.42578125" style="24" bestFit="1" customWidth="1"/>
    <col min="1874" max="1876" width="0" style="24" hidden="1" customWidth="1"/>
    <col min="1877" max="1877" width="13.7109375" style="24" customWidth="1"/>
    <col min="1878" max="1879" width="13.140625" style="24" bestFit="1" customWidth="1"/>
    <col min="1880" max="2121" width="9.140625" style="24"/>
    <col min="2122" max="2122" width="6.42578125" style="24" customWidth="1"/>
    <col min="2123" max="2123" width="4" style="24" bestFit="1" customWidth="1"/>
    <col min="2124" max="2124" width="5" style="24" bestFit="1" customWidth="1"/>
    <col min="2125" max="2125" width="5.42578125" style="24" customWidth="1"/>
    <col min="2126" max="2126" width="65.7109375" style="24" customWidth="1"/>
    <col min="2127" max="2127" width="13.5703125" style="24" bestFit="1" customWidth="1"/>
    <col min="2128" max="2128" width="13.7109375" style="24" customWidth="1"/>
    <col min="2129" max="2129" width="14.42578125" style="24" bestFit="1" customWidth="1"/>
    <col min="2130" max="2132" width="0" style="24" hidden="1" customWidth="1"/>
    <col min="2133" max="2133" width="13.7109375" style="24" customWidth="1"/>
    <col min="2134" max="2135" width="13.140625" style="24" bestFit="1" customWidth="1"/>
    <col min="2136" max="2377" width="9.140625" style="24"/>
    <col min="2378" max="2378" width="6.42578125" style="24" customWidth="1"/>
    <col min="2379" max="2379" width="4" style="24" bestFit="1" customWidth="1"/>
    <col min="2380" max="2380" width="5" style="24" bestFit="1" customWidth="1"/>
    <col min="2381" max="2381" width="5.42578125" style="24" customWidth="1"/>
    <col min="2382" max="2382" width="65.7109375" style="24" customWidth="1"/>
    <col min="2383" max="2383" width="13.5703125" style="24" bestFit="1" customWidth="1"/>
    <col min="2384" max="2384" width="13.7109375" style="24" customWidth="1"/>
    <col min="2385" max="2385" width="14.42578125" style="24" bestFit="1" customWidth="1"/>
    <col min="2386" max="2388" width="0" style="24" hidden="1" customWidth="1"/>
    <col min="2389" max="2389" width="13.7109375" style="24" customWidth="1"/>
    <col min="2390" max="2391" width="13.140625" style="24" bestFit="1" customWidth="1"/>
    <col min="2392" max="2633" width="9.140625" style="24"/>
    <col min="2634" max="2634" width="6.42578125" style="24" customWidth="1"/>
    <col min="2635" max="2635" width="4" style="24" bestFit="1" customWidth="1"/>
    <col min="2636" max="2636" width="5" style="24" bestFit="1" customWidth="1"/>
    <col min="2637" max="2637" width="5.42578125" style="24" customWidth="1"/>
    <col min="2638" max="2638" width="65.7109375" style="24" customWidth="1"/>
    <col min="2639" max="2639" width="13.5703125" style="24" bestFit="1" customWidth="1"/>
    <col min="2640" max="2640" width="13.7109375" style="24" customWidth="1"/>
    <col min="2641" max="2641" width="14.42578125" style="24" bestFit="1" customWidth="1"/>
    <col min="2642" max="2644" width="0" style="24" hidden="1" customWidth="1"/>
    <col min="2645" max="2645" width="13.7109375" style="24" customWidth="1"/>
    <col min="2646" max="2647" width="13.140625" style="24" bestFit="1" customWidth="1"/>
    <col min="2648" max="2889" width="9.140625" style="24"/>
    <col min="2890" max="2890" width="6.42578125" style="24" customWidth="1"/>
    <col min="2891" max="2891" width="4" style="24" bestFit="1" customWidth="1"/>
    <col min="2892" max="2892" width="5" style="24" bestFit="1" customWidth="1"/>
    <col min="2893" max="2893" width="5.42578125" style="24" customWidth="1"/>
    <col min="2894" max="2894" width="65.7109375" style="24" customWidth="1"/>
    <col min="2895" max="2895" width="13.5703125" style="24" bestFit="1" customWidth="1"/>
    <col min="2896" max="2896" width="13.7109375" style="24" customWidth="1"/>
    <col min="2897" max="2897" width="14.42578125" style="24" bestFit="1" customWidth="1"/>
    <col min="2898" max="2900" width="0" style="24" hidden="1" customWidth="1"/>
    <col min="2901" max="2901" width="13.7109375" style="24" customWidth="1"/>
    <col min="2902" max="2903" width="13.140625" style="24" bestFit="1" customWidth="1"/>
    <col min="2904" max="3145" width="9.140625" style="24"/>
    <col min="3146" max="3146" width="6.42578125" style="24" customWidth="1"/>
    <col min="3147" max="3147" width="4" style="24" bestFit="1" customWidth="1"/>
    <col min="3148" max="3148" width="5" style="24" bestFit="1" customWidth="1"/>
    <col min="3149" max="3149" width="5.42578125" style="24" customWidth="1"/>
    <col min="3150" max="3150" width="65.7109375" style="24" customWidth="1"/>
    <col min="3151" max="3151" width="13.5703125" style="24" bestFit="1" customWidth="1"/>
    <col min="3152" max="3152" width="13.7109375" style="24" customWidth="1"/>
    <col min="3153" max="3153" width="14.42578125" style="24" bestFit="1" customWidth="1"/>
    <col min="3154" max="3156" width="0" style="24" hidden="1" customWidth="1"/>
    <col min="3157" max="3157" width="13.7109375" style="24" customWidth="1"/>
    <col min="3158" max="3159" width="13.140625" style="24" bestFit="1" customWidth="1"/>
    <col min="3160" max="3401" width="9.140625" style="24"/>
    <col min="3402" max="3402" width="6.42578125" style="24" customWidth="1"/>
    <col min="3403" max="3403" width="4" style="24" bestFit="1" customWidth="1"/>
    <col min="3404" max="3404" width="5" style="24" bestFit="1" customWidth="1"/>
    <col min="3405" max="3405" width="5.42578125" style="24" customWidth="1"/>
    <col min="3406" max="3406" width="65.7109375" style="24" customWidth="1"/>
    <col min="3407" max="3407" width="13.5703125" style="24" bestFit="1" customWidth="1"/>
    <col min="3408" max="3408" width="13.7109375" style="24" customWidth="1"/>
    <col min="3409" max="3409" width="14.42578125" style="24" bestFit="1" customWidth="1"/>
    <col min="3410" max="3412" width="0" style="24" hidden="1" customWidth="1"/>
    <col min="3413" max="3413" width="13.7109375" style="24" customWidth="1"/>
    <col min="3414" max="3415" width="13.140625" style="24" bestFit="1" customWidth="1"/>
    <col min="3416" max="3657" width="9.140625" style="24"/>
    <col min="3658" max="3658" width="6.42578125" style="24" customWidth="1"/>
    <col min="3659" max="3659" width="4" style="24" bestFit="1" customWidth="1"/>
    <col min="3660" max="3660" width="5" style="24" bestFit="1" customWidth="1"/>
    <col min="3661" max="3661" width="5.42578125" style="24" customWidth="1"/>
    <col min="3662" max="3662" width="65.7109375" style="24" customWidth="1"/>
    <col min="3663" max="3663" width="13.5703125" style="24" bestFit="1" customWidth="1"/>
    <col min="3664" max="3664" width="13.7109375" style="24" customWidth="1"/>
    <col min="3665" max="3665" width="14.42578125" style="24" bestFit="1" customWidth="1"/>
    <col min="3666" max="3668" width="0" style="24" hidden="1" customWidth="1"/>
    <col min="3669" max="3669" width="13.7109375" style="24" customWidth="1"/>
    <col min="3670" max="3671" width="13.140625" style="24" bestFit="1" customWidth="1"/>
    <col min="3672" max="3913" width="9.140625" style="24"/>
    <col min="3914" max="3914" width="6.42578125" style="24" customWidth="1"/>
    <col min="3915" max="3915" width="4" style="24" bestFit="1" customWidth="1"/>
    <col min="3916" max="3916" width="5" style="24" bestFit="1" customWidth="1"/>
    <col min="3917" max="3917" width="5.42578125" style="24" customWidth="1"/>
    <col min="3918" max="3918" width="65.7109375" style="24" customWidth="1"/>
    <col min="3919" max="3919" width="13.5703125" style="24" bestFit="1" customWidth="1"/>
    <col min="3920" max="3920" width="13.7109375" style="24" customWidth="1"/>
    <col min="3921" max="3921" width="14.42578125" style="24" bestFit="1" customWidth="1"/>
    <col min="3922" max="3924" width="0" style="24" hidden="1" customWidth="1"/>
    <col min="3925" max="3925" width="13.7109375" style="24" customWidth="1"/>
    <col min="3926" max="3927" width="13.140625" style="24" bestFit="1" customWidth="1"/>
    <col min="3928" max="4169" width="9.140625" style="24"/>
    <col min="4170" max="4170" width="6.42578125" style="24" customWidth="1"/>
    <col min="4171" max="4171" width="4" style="24" bestFit="1" customWidth="1"/>
    <col min="4172" max="4172" width="5" style="24" bestFit="1" customWidth="1"/>
    <col min="4173" max="4173" width="5.42578125" style="24" customWidth="1"/>
    <col min="4174" max="4174" width="65.7109375" style="24" customWidth="1"/>
    <col min="4175" max="4175" width="13.5703125" style="24" bestFit="1" customWidth="1"/>
    <col min="4176" max="4176" width="13.7109375" style="24" customWidth="1"/>
    <col min="4177" max="4177" width="14.42578125" style="24" bestFit="1" customWidth="1"/>
    <col min="4178" max="4180" width="0" style="24" hidden="1" customWidth="1"/>
    <col min="4181" max="4181" width="13.7109375" style="24" customWidth="1"/>
    <col min="4182" max="4183" width="13.140625" style="24" bestFit="1" customWidth="1"/>
    <col min="4184" max="4425" width="9.140625" style="24"/>
    <col min="4426" max="4426" width="6.42578125" style="24" customWidth="1"/>
    <col min="4427" max="4427" width="4" style="24" bestFit="1" customWidth="1"/>
    <col min="4428" max="4428" width="5" style="24" bestFit="1" customWidth="1"/>
    <col min="4429" max="4429" width="5.42578125" style="24" customWidth="1"/>
    <col min="4430" max="4430" width="65.7109375" style="24" customWidth="1"/>
    <col min="4431" max="4431" width="13.5703125" style="24" bestFit="1" customWidth="1"/>
    <col min="4432" max="4432" width="13.7109375" style="24" customWidth="1"/>
    <col min="4433" max="4433" width="14.42578125" style="24" bestFit="1" customWidth="1"/>
    <col min="4434" max="4436" width="0" style="24" hidden="1" customWidth="1"/>
    <col min="4437" max="4437" width="13.7109375" style="24" customWidth="1"/>
    <col min="4438" max="4439" width="13.140625" style="24" bestFit="1" customWidth="1"/>
    <col min="4440" max="4681" width="9.140625" style="24"/>
    <col min="4682" max="4682" width="6.42578125" style="24" customWidth="1"/>
    <col min="4683" max="4683" width="4" style="24" bestFit="1" customWidth="1"/>
    <col min="4684" max="4684" width="5" style="24" bestFit="1" customWidth="1"/>
    <col min="4685" max="4685" width="5.42578125" style="24" customWidth="1"/>
    <col min="4686" max="4686" width="65.7109375" style="24" customWidth="1"/>
    <col min="4687" max="4687" width="13.5703125" style="24" bestFit="1" customWidth="1"/>
    <col min="4688" max="4688" width="13.7109375" style="24" customWidth="1"/>
    <col min="4689" max="4689" width="14.42578125" style="24" bestFit="1" customWidth="1"/>
    <col min="4690" max="4692" width="0" style="24" hidden="1" customWidth="1"/>
    <col min="4693" max="4693" width="13.7109375" style="24" customWidth="1"/>
    <col min="4694" max="4695" width="13.140625" style="24" bestFit="1" customWidth="1"/>
    <col min="4696" max="4937" width="9.140625" style="24"/>
    <col min="4938" max="4938" width="6.42578125" style="24" customWidth="1"/>
    <col min="4939" max="4939" width="4" style="24" bestFit="1" customWidth="1"/>
    <col min="4940" max="4940" width="5" style="24" bestFit="1" customWidth="1"/>
    <col min="4941" max="4941" width="5.42578125" style="24" customWidth="1"/>
    <col min="4942" max="4942" width="65.7109375" style="24" customWidth="1"/>
    <col min="4943" max="4943" width="13.5703125" style="24" bestFit="1" customWidth="1"/>
    <col min="4944" max="4944" width="13.7109375" style="24" customWidth="1"/>
    <col min="4945" max="4945" width="14.42578125" style="24" bestFit="1" customWidth="1"/>
    <col min="4946" max="4948" width="0" style="24" hidden="1" customWidth="1"/>
    <col min="4949" max="4949" width="13.7109375" style="24" customWidth="1"/>
    <col min="4950" max="4951" width="13.140625" style="24" bestFit="1" customWidth="1"/>
    <col min="4952" max="5193" width="9.140625" style="24"/>
    <col min="5194" max="5194" width="6.42578125" style="24" customWidth="1"/>
    <col min="5195" max="5195" width="4" style="24" bestFit="1" customWidth="1"/>
    <col min="5196" max="5196" width="5" style="24" bestFit="1" customWidth="1"/>
    <col min="5197" max="5197" width="5.42578125" style="24" customWidth="1"/>
    <col min="5198" max="5198" width="65.7109375" style="24" customWidth="1"/>
    <col min="5199" max="5199" width="13.5703125" style="24" bestFit="1" customWidth="1"/>
    <col min="5200" max="5200" width="13.7109375" style="24" customWidth="1"/>
    <col min="5201" max="5201" width="14.42578125" style="24" bestFit="1" customWidth="1"/>
    <col min="5202" max="5204" width="0" style="24" hidden="1" customWidth="1"/>
    <col min="5205" max="5205" width="13.7109375" style="24" customWidth="1"/>
    <col min="5206" max="5207" width="13.140625" style="24" bestFit="1" customWidth="1"/>
    <col min="5208" max="5449" width="9.140625" style="24"/>
    <col min="5450" max="5450" width="6.42578125" style="24" customWidth="1"/>
    <col min="5451" max="5451" width="4" style="24" bestFit="1" customWidth="1"/>
    <col min="5452" max="5452" width="5" style="24" bestFit="1" customWidth="1"/>
    <col min="5453" max="5453" width="5.42578125" style="24" customWidth="1"/>
    <col min="5454" max="5454" width="65.7109375" style="24" customWidth="1"/>
    <col min="5455" max="5455" width="13.5703125" style="24" bestFit="1" customWidth="1"/>
    <col min="5456" max="5456" width="13.7109375" style="24" customWidth="1"/>
    <col min="5457" max="5457" width="14.42578125" style="24" bestFit="1" customWidth="1"/>
    <col min="5458" max="5460" width="0" style="24" hidden="1" customWidth="1"/>
    <col min="5461" max="5461" width="13.7109375" style="24" customWidth="1"/>
    <col min="5462" max="5463" width="13.140625" style="24" bestFit="1" customWidth="1"/>
    <col min="5464" max="5705" width="9.140625" style="24"/>
    <col min="5706" max="5706" width="6.42578125" style="24" customWidth="1"/>
    <col min="5707" max="5707" width="4" style="24" bestFit="1" customWidth="1"/>
    <col min="5708" max="5708" width="5" style="24" bestFit="1" customWidth="1"/>
    <col min="5709" max="5709" width="5.42578125" style="24" customWidth="1"/>
    <col min="5710" max="5710" width="65.7109375" style="24" customWidth="1"/>
    <col min="5711" max="5711" width="13.5703125" style="24" bestFit="1" customWidth="1"/>
    <col min="5712" max="5712" width="13.7109375" style="24" customWidth="1"/>
    <col min="5713" max="5713" width="14.42578125" style="24" bestFit="1" customWidth="1"/>
    <col min="5714" max="5716" width="0" style="24" hidden="1" customWidth="1"/>
    <col min="5717" max="5717" width="13.7109375" style="24" customWidth="1"/>
    <col min="5718" max="5719" width="13.140625" style="24" bestFit="1" customWidth="1"/>
    <col min="5720" max="5961" width="9.140625" style="24"/>
    <col min="5962" max="5962" width="6.42578125" style="24" customWidth="1"/>
    <col min="5963" max="5963" width="4" style="24" bestFit="1" customWidth="1"/>
    <col min="5964" max="5964" width="5" style="24" bestFit="1" customWidth="1"/>
    <col min="5965" max="5965" width="5.42578125" style="24" customWidth="1"/>
    <col min="5966" max="5966" width="65.7109375" style="24" customWidth="1"/>
    <col min="5967" max="5967" width="13.5703125" style="24" bestFit="1" customWidth="1"/>
    <col min="5968" max="5968" width="13.7109375" style="24" customWidth="1"/>
    <col min="5969" max="5969" width="14.42578125" style="24" bestFit="1" customWidth="1"/>
    <col min="5970" max="5972" width="0" style="24" hidden="1" customWidth="1"/>
    <col min="5973" max="5973" width="13.7109375" style="24" customWidth="1"/>
    <col min="5974" max="5975" width="13.140625" style="24" bestFit="1" customWidth="1"/>
    <col min="5976" max="6217" width="9.140625" style="24"/>
    <col min="6218" max="6218" width="6.42578125" style="24" customWidth="1"/>
    <col min="6219" max="6219" width="4" style="24" bestFit="1" customWidth="1"/>
    <col min="6220" max="6220" width="5" style="24" bestFit="1" customWidth="1"/>
    <col min="6221" max="6221" width="5.42578125" style="24" customWidth="1"/>
    <col min="6222" max="6222" width="65.7109375" style="24" customWidth="1"/>
    <col min="6223" max="6223" width="13.5703125" style="24" bestFit="1" customWidth="1"/>
    <col min="6224" max="6224" width="13.7109375" style="24" customWidth="1"/>
    <col min="6225" max="6225" width="14.42578125" style="24" bestFit="1" customWidth="1"/>
    <col min="6226" max="6228" width="0" style="24" hidden="1" customWidth="1"/>
    <col min="6229" max="6229" width="13.7109375" style="24" customWidth="1"/>
    <col min="6230" max="6231" width="13.140625" style="24" bestFit="1" customWidth="1"/>
    <col min="6232" max="6473" width="9.140625" style="24"/>
    <col min="6474" max="6474" width="6.42578125" style="24" customWidth="1"/>
    <col min="6475" max="6475" width="4" style="24" bestFit="1" customWidth="1"/>
    <col min="6476" max="6476" width="5" style="24" bestFit="1" customWidth="1"/>
    <col min="6477" max="6477" width="5.42578125" style="24" customWidth="1"/>
    <col min="6478" max="6478" width="65.7109375" style="24" customWidth="1"/>
    <col min="6479" max="6479" width="13.5703125" style="24" bestFit="1" customWidth="1"/>
    <col min="6480" max="6480" width="13.7109375" style="24" customWidth="1"/>
    <col min="6481" max="6481" width="14.42578125" style="24" bestFit="1" customWidth="1"/>
    <col min="6482" max="6484" width="0" style="24" hidden="1" customWidth="1"/>
    <col min="6485" max="6485" width="13.7109375" style="24" customWidth="1"/>
    <col min="6486" max="6487" width="13.140625" style="24" bestFit="1" customWidth="1"/>
    <col min="6488" max="6729" width="9.140625" style="24"/>
    <col min="6730" max="6730" width="6.42578125" style="24" customWidth="1"/>
    <col min="6731" max="6731" width="4" style="24" bestFit="1" customWidth="1"/>
    <col min="6732" max="6732" width="5" style="24" bestFit="1" customWidth="1"/>
    <col min="6733" max="6733" width="5.42578125" style="24" customWidth="1"/>
    <col min="6734" max="6734" width="65.7109375" style="24" customWidth="1"/>
    <col min="6735" max="6735" width="13.5703125" style="24" bestFit="1" customWidth="1"/>
    <col min="6736" max="6736" width="13.7109375" style="24" customWidth="1"/>
    <col min="6737" max="6737" width="14.42578125" style="24" bestFit="1" customWidth="1"/>
    <col min="6738" max="6740" width="0" style="24" hidden="1" customWidth="1"/>
    <col min="6741" max="6741" width="13.7109375" style="24" customWidth="1"/>
    <col min="6742" max="6743" width="13.140625" style="24" bestFit="1" customWidth="1"/>
    <col min="6744" max="6985" width="9.140625" style="24"/>
    <col min="6986" max="6986" width="6.42578125" style="24" customWidth="1"/>
    <col min="6987" max="6987" width="4" style="24" bestFit="1" customWidth="1"/>
    <col min="6988" max="6988" width="5" style="24" bestFit="1" customWidth="1"/>
    <col min="6989" max="6989" width="5.42578125" style="24" customWidth="1"/>
    <col min="6990" max="6990" width="65.7109375" style="24" customWidth="1"/>
    <col min="6991" max="6991" width="13.5703125" style="24" bestFit="1" customWidth="1"/>
    <col min="6992" max="6992" width="13.7109375" style="24" customWidth="1"/>
    <col min="6993" max="6993" width="14.42578125" style="24" bestFit="1" customWidth="1"/>
    <col min="6994" max="6996" width="0" style="24" hidden="1" customWidth="1"/>
    <col min="6997" max="6997" width="13.7109375" style="24" customWidth="1"/>
    <col min="6998" max="6999" width="13.140625" style="24" bestFit="1" customWidth="1"/>
    <col min="7000" max="7241" width="9.140625" style="24"/>
    <col min="7242" max="7242" width="6.42578125" style="24" customWidth="1"/>
    <col min="7243" max="7243" width="4" style="24" bestFit="1" customWidth="1"/>
    <col min="7244" max="7244" width="5" style="24" bestFit="1" customWidth="1"/>
    <col min="7245" max="7245" width="5.42578125" style="24" customWidth="1"/>
    <col min="7246" max="7246" width="65.7109375" style="24" customWidth="1"/>
    <col min="7247" max="7247" width="13.5703125" style="24" bestFit="1" customWidth="1"/>
    <col min="7248" max="7248" width="13.7109375" style="24" customWidth="1"/>
    <col min="7249" max="7249" width="14.42578125" style="24" bestFit="1" customWidth="1"/>
    <col min="7250" max="7252" width="0" style="24" hidden="1" customWidth="1"/>
    <col min="7253" max="7253" width="13.7109375" style="24" customWidth="1"/>
    <col min="7254" max="7255" width="13.140625" style="24" bestFit="1" customWidth="1"/>
    <col min="7256" max="7497" width="9.140625" style="24"/>
    <col min="7498" max="7498" width="6.42578125" style="24" customWidth="1"/>
    <col min="7499" max="7499" width="4" style="24" bestFit="1" customWidth="1"/>
    <col min="7500" max="7500" width="5" style="24" bestFit="1" customWidth="1"/>
    <col min="7501" max="7501" width="5.42578125" style="24" customWidth="1"/>
    <col min="7502" max="7502" width="65.7109375" style="24" customWidth="1"/>
    <col min="7503" max="7503" width="13.5703125" style="24" bestFit="1" customWidth="1"/>
    <col min="7504" max="7504" width="13.7109375" style="24" customWidth="1"/>
    <col min="7505" max="7505" width="14.42578125" style="24" bestFit="1" customWidth="1"/>
    <col min="7506" max="7508" width="0" style="24" hidden="1" customWidth="1"/>
    <col min="7509" max="7509" width="13.7109375" style="24" customWidth="1"/>
    <col min="7510" max="7511" width="13.140625" style="24" bestFit="1" customWidth="1"/>
    <col min="7512" max="7753" width="9.140625" style="24"/>
    <col min="7754" max="7754" width="6.42578125" style="24" customWidth="1"/>
    <col min="7755" max="7755" width="4" style="24" bestFit="1" customWidth="1"/>
    <col min="7756" max="7756" width="5" style="24" bestFit="1" customWidth="1"/>
    <col min="7757" max="7757" width="5.42578125" style="24" customWidth="1"/>
    <col min="7758" max="7758" width="65.7109375" style="24" customWidth="1"/>
    <col min="7759" max="7759" width="13.5703125" style="24" bestFit="1" customWidth="1"/>
    <col min="7760" max="7760" width="13.7109375" style="24" customWidth="1"/>
    <col min="7761" max="7761" width="14.42578125" style="24" bestFit="1" customWidth="1"/>
    <col min="7762" max="7764" width="0" style="24" hidden="1" customWidth="1"/>
    <col min="7765" max="7765" width="13.7109375" style="24" customWidth="1"/>
    <col min="7766" max="7767" width="13.140625" style="24" bestFit="1" customWidth="1"/>
    <col min="7768" max="8009" width="9.140625" style="24"/>
    <col min="8010" max="8010" width="6.42578125" style="24" customWidth="1"/>
    <col min="8011" max="8011" width="4" style="24" bestFit="1" customWidth="1"/>
    <col min="8012" max="8012" width="5" style="24" bestFit="1" customWidth="1"/>
    <col min="8013" max="8013" width="5.42578125" style="24" customWidth="1"/>
    <col min="8014" max="8014" width="65.7109375" style="24" customWidth="1"/>
    <col min="8015" max="8015" width="13.5703125" style="24" bestFit="1" customWidth="1"/>
    <col min="8016" max="8016" width="13.7109375" style="24" customWidth="1"/>
    <col min="8017" max="8017" width="14.42578125" style="24" bestFit="1" customWidth="1"/>
    <col min="8018" max="8020" width="0" style="24" hidden="1" customWidth="1"/>
    <col min="8021" max="8021" width="13.7109375" style="24" customWidth="1"/>
    <col min="8022" max="8023" width="13.140625" style="24" bestFit="1" customWidth="1"/>
    <col min="8024" max="8265" width="9.140625" style="24"/>
    <col min="8266" max="8266" width="6.42578125" style="24" customWidth="1"/>
    <col min="8267" max="8267" width="4" style="24" bestFit="1" customWidth="1"/>
    <col min="8268" max="8268" width="5" style="24" bestFit="1" customWidth="1"/>
    <col min="8269" max="8269" width="5.42578125" style="24" customWidth="1"/>
    <col min="8270" max="8270" width="65.7109375" style="24" customWidth="1"/>
    <col min="8271" max="8271" width="13.5703125" style="24" bestFit="1" customWidth="1"/>
    <col min="8272" max="8272" width="13.7109375" style="24" customWidth="1"/>
    <col min="8273" max="8273" width="14.42578125" style="24" bestFit="1" customWidth="1"/>
    <col min="8274" max="8276" width="0" style="24" hidden="1" customWidth="1"/>
    <col min="8277" max="8277" width="13.7109375" style="24" customWidth="1"/>
    <col min="8278" max="8279" width="13.140625" style="24" bestFit="1" customWidth="1"/>
    <col min="8280" max="8521" width="9.140625" style="24"/>
    <col min="8522" max="8522" width="6.42578125" style="24" customWidth="1"/>
    <col min="8523" max="8523" width="4" style="24" bestFit="1" customWidth="1"/>
    <col min="8524" max="8524" width="5" style="24" bestFit="1" customWidth="1"/>
    <col min="8525" max="8525" width="5.42578125" style="24" customWidth="1"/>
    <col min="8526" max="8526" width="65.7109375" style="24" customWidth="1"/>
    <col min="8527" max="8527" width="13.5703125" style="24" bestFit="1" customWidth="1"/>
    <col min="8528" max="8528" width="13.7109375" style="24" customWidth="1"/>
    <col min="8529" max="8529" width="14.42578125" style="24" bestFit="1" customWidth="1"/>
    <col min="8530" max="8532" width="0" style="24" hidden="1" customWidth="1"/>
    <col min="8533" max="8533" width="13.7109375" style="24" customWidth="1"/>
    <col min="8534" max="8535" width="13.140625" style="24" bestFit="1" customWidth="1"/>
    <col min="8536" max="8777" width="9.140625" style="24"/>
    <col min="8778" max="8778" width="6.42578125" style="24" customWidth="1"/>
    <col min="8779" max="8779" width="4" style="24" bestFit="1" customWidth="1"/>
    <col min="8780" max="8780" width="5" style="24" bestFit="1" customWidth="1"/>
    <col min="8781" max="8781" width="5.42578125" style="24" customWidth="1"/>
    <col min="8782" max="8782" width="65.7109375" style="24" customWidth="1"/>
    <col min="8783" max="8783" width="13.5703125" style="24" bestFit="1" customWidth="1"/>
    <col min="8784" max="8784" width="13.7109375" style="24" customWidth="1"/>
    <col min="8785" max="8785" width="14.42578125" style="24" bestFit="1" customWidth="1"/>
    <col min="8786" max="8788" width="0" style="24" hidden="1" customWidth="1"/>
    <col min="8789" max="8789" width="13.7109375" style="24" customWidth="1"/>
    <col min="8790" max="8791" width="13.140625" style="24" bestFit="1" customWidth="1"/>
    <col min="8792" max="9033" width="9.140625" style="24"/>
    <col min="9034" max="9034" width="6.42578125" style="24" customWidth="1"/>
    <col min="9035" max="9035" width="4" style="24" bestFit="1" customWidth="1"/>
    <col min="9036" max="9036" width="5" style="24" bestFit="1" customWidth="1"/>
    <col min="9037" max="9037" width="5.42578125" style="24" customWidth="1"/>
    <col min="9038" max="9038" width="65.7109375" style="24" customWidth="1"/>
    <col min="9039" max="9039" width="13.5703125" style="24" bestFit="1" customWidth="1"/>
    <col min="9040" max="9040" width="13.7109375" style="24" customWidth="1"/>
    <col min="9041" max="9041" width="14.42578125" style="24" bestFit="1" customWidth="1"/>
    <col min="9042" max="9044" width="0" style="24" hidden="1" customWidth="1"/>
    <col min="9045" max="9045" width="13.7109375" style="24" customWidth="1"/>
    <col min="9046" max="9047" width="13.140625" style="24" bestFit="1" customWidth="1"/>
    <col min="9048" max="9289" width="9.140625" style="24"/>
    <col min="9290" max="9290" width="6.42578125" style="24" customWidth="1"/>
    <col min="9291" max="9291" width="4" style="24" bestFit="1" customWidth="1"/>
    <col min="9292" max="9292" width="5" style="24" bestFit="1" customWidth="1"/>
    <col min="9293" max="9293" width="5.42578125" style="24" customWidth="1"/>
    <col min="9294" max="9294" width="65.7109375" style="24" customWidth="1"/>
    <col min="9295" max="9295" width="13.5703125" style="24" bestFit="1" customWidth="1"/>
    <col min="9296" max="9296" width="13.7109375" style="24" customWidth="1"/>
    <col min="9297" max="9297" width="14.42578125" style="24" bestFit="1" customWidth="1"/>
    <col min="9298" max="9300" width="0" style="24" hidden="1" customWidth="1"/>
    <col min="9301" max="9301" width="13.7109375" style="24" customWidth="1"/>
    <col min="9302" max="9303" width="13.140625" style="24" bestFit="1" customWidth="1"/>
    <col min="9304" max="9545" width="9.140625" style="24"/>
    <col min="9546" max="9546" width="6.42578125" style="24" customWidth="1"/>
    <col min="9547" max="9547" width="4" style="24" bestFit="1" customWidth="1"/>
    <col min="9548" max="9548" width="5" style="24" bestFit="1" customWidth="1"/>
    <col min="9549" max="9549" width="5.42578125" style="24" customWidth="1"/>
    <col min="9550" max="9550" width="65.7109375" style="24" customWidth="1"/>
    <col min="9551" max="9551" width="13.5703125" style="24" bestFit="1" customWidth="1"/>
    <col min="9552" max="9552" width="13.7109375" style="24" customWidth="1"/>
    <col min="9553" max="9553" width="14.42578125" style="24" bestFit="1" customWidth="1"/>
    <col min="9554" max="9556" width="0" style="24" hidden="1" customWidth="1"/>
    <col min="9557" max="9557" width="13.7109375" style="24" customWidth="1"/>
    <col min="9558" max="9559" width="13.140625" style="24" bestFit="1" customWidth="1"/>
    <col min="9560" max="9801" width="9.140625" style="24"/>
    <col min="9802" max="9802" width="6.42578125" style="24" customWidth="1"/>
    <col min="9803" max="9803" width="4" style="24" bestFit="1" customWidth="1"/>
    <col min="9804" max="9804" width="5" style="24" bestFit="1" customWidth="1"/>
    <col min="9805" max="9805" width="5.42578125" style="24" customWidth="1"/>
    <col min="9806" max="9806" width="65.7109375" style="24" customWidth="1"/>
    <col min="9807" max="9807" width="13.5703125" style="24" bestFit="1" customWidth="1"/>
    <col min="9808" max="9808" width="13.7109375" style="24" customWidth="1"/>
    <col min="9809" max="9809" width="14.42578125" style="24" bestFit="1" customWidth="1"/>
    <col min="9810" max="9812" width="0" style="24" hidden="1" customWidth="1"/>
    <col min="9813" max="9813" width="13.7109375" style="24" customWidth="1"/>
    <col min="9814" max="9815" width="13.140625" style="24" bestFit="1" customWidth="1"/>
    <col min="9816" max="10057" width="9.140625" style="24"/>
    <col min="10058" max="10058" width="6.42578125" style="24" customWidth="1"/>
    <col min="10059" max="10059" width="4" style="24" bestFit="1" customWidth="1"/>
    <col min="10060" max="10060" width="5" style="24" bestFit="1" customWidth="1"/>
    <col min="10061" max="10061" width="5.42578125" style="24" customWidth="1"/>
    <col min="10062" max="10062" width="65.7109375" style="24" customWidth="1"/>
    <col min="10063" max="10063" width="13.5703125" style="24" bestFit="1" customWidth="1"/>
    <col min="10064" max="10064" width="13.7109375" style="24" customWidth="1"/>
    <col min="10065" max="10065" width="14.42578125" style="24" bestFit="1" customWidth="1"/>
    <col min="10066" max="10068" width="0" style="24" hidden="1" customWidth="1"/>
    <col min="10069" max="10069" width="13.7109375" style="24" customWidth="1"/>
    <col min="10070" max="10071" width="13.140625" style="24" bestFit="1" customWidth="1"/>
    <col min="10072" max="10313" width="9.140625" style="24"/>
    <col min="10314" max="10314" width="6.42578125" style="24" customWidth="1"/>
    <col min="10315" max="10315" width="4" style="24" bestFit="1" customWidth="1"/>
    <col min="10316" max="10316" width="5" style="24" bestFit="1" customWidth="1"/>
    <col min="10317" max="10317" width="5.42578125" style="24" customWidth="1"/>
    <col min="10318" max="10318" width="65.7109375" style="24" customWidth="1"/>
    <col min="10319" max="10319" width="13.5703125" style="24" bestFit="1" customWidth="1"/>
    <col min="10320" max="10320" width="13.7109375" style="24" customWidth="1"/>
    <col min="10321" max="10321" width="14.42578125" style="24" bestFit="1" customWidth="1"/>
    <col min="10322" max="10324" width="0" style="24" hidden="1" customWidth="1"/>
    <col min="10325" max="10325" width="13.7109375" style="24" customWidth="1"/>
    <col min="10326" max="10327" width="13.140625" style="24" bestFit="1" customWidth="1"/>
    <col min="10328" max="10569" width="9.140625" style="24"/>
    <col min="10570" max="10570" width="6.42578125" style="24" customWidth="1"/>
    <col min="10571" max="10571" width="4" style="24" bestFit="1" customWidth="1"/>
    <col min="10572" max="10572" width="5" style="24" bestFit="1" customWidth="1"/>
    <col min="10573" max="10573" width="5.42578125" style="24" customWidth="1"/>
    <col min="10574" max="10574" width="65.7109375" style="24" customWidth="1"/>
    <col min="10575" max="10575" width="13.5703125" style="24" bestFit="1" customWidth="1"/>
    <col min="10576" max="10576" width="13.7109375" style="24" customWidth="1"/>
    <col min="10577" max="10577" width="14.42578125" style="24" bestFit="1" customWidth="1"/>
    <col min="10578" max="10580" width="0" style="24" hidden="1" customWidth="1"/>
    <col min="10581" max="10581" width="13.7109375" style="24" customWidth="1"/>
    <col min="10582" max="10583" width="13.140625" style="24" bestFit="1" customWidth="1"/>
    <col min="10584" max="10825" width="9.140625" style="24"/>
    <col min="10826" max="10826" width="6.42578125" style="24" customWidth="1"/>
    <col min="10827" max="10827" width="4" style="24" bestFit="1" customWidth="1"/>
    <col min="10828" max="10828" width="5" style="24" bestFit="1" customWidth="1"/>
    <col min="10829" max="10829" width="5.42578125" style="24" customWidth="1"/>
    <col min="10830" max="10830" width="65.7109375" style="24" customWidth="1"/>
    <col min="10831" max="10831" width="13.5703125" style="24" bestFit="1" customWidth="1"/>
    <col min="10832" max="10832" width="13.7109375" style="24" customWidth="1"/>
    <col min="10833" max="10833" width="14.42578125" style="24" bestFit="1" customWidth="1"/>
    <col min="10834" max="10836" width="0" style="24" hidden="1" customWidth="1"/>
    <col min="10837" max="10837" width="13.7109375" style="24" customWidth="1"/>
    <col min="10838" max="10839" width="13.140625" style="24" bestFit="1" customWidth="1"/>
    <col min="10840" max="11081" width="9.140625" style="24"/>
    <col min="11082" max="11082" width="6.42578125" style="24" customWidth="1"/>
    <col min="11083" max="11083" width="4" style="24" bestFit="1" customWidth="1"/>
    <col min="11084" max="11084" width="5" style="24" bestFit="1" customWidth="1"/>
    <col min="11085" max="11085" width="5.42578125" style="24" customWidth="1"/>
    <col min="11086" max="11086" width="65.7109375" style="24" customWidth="1"/>
    <col min="11087" max="11087" width="13.5703125" style="24" bestFit="1" customWidth="1"/>
    <col min="11088" max="11088" width="13.7109375" style="24" customWidth="1"/>
    <col min="11089" max="11089" width="14.42578125" style="24" bestFit="1" customWidth="1"/>
    <col min="11090" max="11092" width="0" style="24" hidden="1" customWidth="1"/>
    <col min="11093" max="11093" width="13.7109375" style="24" customWidth="1"/>
    <col min="11094" max="11095" width="13.140625" style="24" bestFit="1" customWidth="1"/>
    <col min="11096" max="11337" width="9.140625" style="24"/>
    <col min="11338" max="11338" width="6.42578125" style="24" customWidth="1"/>
    <col min="11339" max="11339" width="4" style="24" bestFit="1" customWidth="1"/>
    <col min="11340" max="11340" width="5" style="24" bestFit="1" customWidth="1"/>
    <col min="11341" max="11341" width="5.42578125" style="24" customWidth="1"/>
    <col min="11342" max="11342" width="65.7109375" style="24" customWidth="1"/>
    <col min="11343" max="11343" width="13.5703125" style="24" bestFit="1" customWidth="1"/>
    <col min="11344" max="11344" width="13.7109375" style="24" customWidth="1"/>
    <col min="11345" max="11345" width="14.42578125" style="24" bestFit="1" customWidth="1"/>
    <col min="11346" max="11348" width="0" style="24" hidden="1" customWidth="1"/>
    <col min="11349" max="11349" width="13.7109375" style="24" customWidth="1"/>
    <col min="11350" max="11351" width="13.140625" style="24" bestFit="1" customWidth="1"/>
    <col min="11352" max="11593" width="9.140625" style="24"/>
    <col min="11594" max="11594" width="6.42578125" style="24" customWidth="1"/>
    <col min="11595" max="11595" width="4" style="24" bestFit="1" customWidth="1"/>
    <col min="11596" max="11596" width="5" style="24" bestFit="1" customWidth="1"/>
    <col min="11597" max="11597" width="5.42578125" style="24" customWidth="1"/>
    <col min="11598" max="11598" width="65.7109375" style="24" customWidth="1"/>
    <col min="11599" max="11599" width="13.5703125" style="24" bestFit="1" customWidth="1"/>
    <col min="11600" max="11600" width="13.7109375" style="24" customWidth="1"/>
    <col min="11601" max="11601" width="14.42578125" style="24" bestFit="1" customWidth="1"/>
    <col min="11602" max="11604" width="0" style="24" hidden="1" customWidth="1"/>
    <col min="11605" max="11605" width="13.7109375" style="24" customWidth="1"/>
    <col min="11606" max="11607" width="13.140625" style="24" bestFit="1" customWidth="1"/>
    <col min="11608" max="11849" width="9.140625" style="24"/>
    <col min="11850" max="11850" width="6.42578125" style="24" customWidth="1"/>
    <col min="11851" max="11851" width="4" style="24" bestFit="1" customWidth="1"/>
    <col min="11852" max="11852" width="5" style="24" bestFit="1" customWidth="1"/>
    <col min="11853" max="11853" width="5.42578125" style="24" customWidth="1"/>
    <col min="11854" max="11854" width="65.7109375" style="24" customWidth="1"/>
    <col min="11855" max="11855" width="13.5703125" style="24" bestFit="1" customWidth="1"/>
    <col min="11856" max="11856" width="13.7109375" style="24" customWidth="1"/>
    <col min="11857" max="11857" width="14.42578125" style="24" bestFit="1" customWidth="1"/>
    <col min="11858" max="11860" width="0" style="24" hidden="1" customWidth="1"/>
    <col min="11861" max="11861" width="13.7109375" style="24" customWidth="1"/>
    <col min="11862" max="11863" width="13.140625" style="24" bestFit="1" customWidth="1"/>
    <col min="11864" max="12105" width="9.140625" style="24"/>
    <col min="12106" max="12106" width="6.42578125" style="24" customWidth="1"/>
    <col min="12107" max="12107" width="4" style="24" bestFit="1" customWidth="1"/>
    <col min="12108" max="12108" width="5" style="24" bestFit="1" customWidth="1"/>
    <col min="12109" max="12109" width="5.42578125" style="24" customWidth="1"/>
    <col min="12110" max="12110" width="65.7109375" style="24" customWidth="1"/>
    <col min="12111" max="12111" width="13.5703125" style="24" bestFit="1" customWidth="1"/>
    <col min="12112" max="12112" width="13.7109375" style="24" customWidth="1"/>
    <col min="12113" max="12113" width="14.42578125" style="24" bestFit="1" customWidth="1"/>
    <col min="12114" max="12116" width="0" style="24" hidden="1" customWidth="1"/>
    <col min="12117" max="12117" width="13.7109375" style="24" customWidth="1"/>
    <col min="12118" max="12119" width="13.140625" style="24" bestFit="1" customWidth="1"/>
    <col min="12120" max="12361" width="9.140625" style="24"/>
    <col min="12362" max="12362" width="6.42578125" style="24" customWidth="1"/>
    <col min="12363" max="12363" width="4" style="24" bestFit="1" customWidth="1"/>
    <col min="12364" max="12364" width="5" style="24" bestFit="1" customWidth="1"/>
    <col min="12365" max="12365" width="5.42578125" style="24" customWidth="1"/>
    <col min="12366" max="12366" width="65.7109375" style="24" customWidth="1"/>
    <col min="12367" max="12367" width="13.5703125" style="24" bestFit="1" customWidth="1"/>
    <col min="12368" max="12368" width="13.7109375" style="24" customWidth="1"/>
    <col min="12369" max="12369" width="14.42578125" style="24" bestFit="1" customWidth="1"/>
    <col min="12370" max="12372" width="0" style="24" hidden="1" customWidth="1"/>
    <col min="12373" max="12373" width="13.7109375" style="24" customWidth="1"/>
    <col min="12374" max="12375" width="13.140625" style="24" bestFit="1" customWidth="1"/>
    <col min="12376" max="12617" width="9.140625" style="24"/>
    <col min="12618" max="12618" width="6.42578125" style="24" customWidth="1"/>
    <col min="12619" max="12619" width="4" style="24" bestFit="1" customWidth="1"/>
    <col min="12620" max="12620" width="5" style="24" bestFit="1" customWidth="1"/>
    <col min="12621" max="12621" width="5.42578125" style="24" customWidth="1"/>
    <col min="12622" max="12622" width="65.7109375" style="24" customWidth="1"/>
    <col min="12623" max="12623" width="13.5703125" style="24" bestFit="1" customWidth="1"/>
    <col min="12624" max="12624" width="13.7109375" style="24" customWidth="1"/>
    <col min="12625" max="12625" width="14.42578125" style="24" bestFit="1" customWidth="1"/>
    <col min="12626" max="12628" width="0" style="24" hidden="1" customWidth="1"/>
    <col min="12629" max="12629" width="13.7109375" style="24" customWidth="1"/>
    <col min="12630" max="12631" width="13.140625" style="24" bestFit="1" customWidth="1"/>
    <col min="12632" max="12873" width="9.140625" style="24"/>
    <col min="12874" max="12874" width="6.42578125" style="24" customWidth="1"/>
    <col min="12875" max="12875" width="4" style="24" bestFit="1" customWidth="1"/>
    <col min="12876" max="12876" width="5" style="24" bestFit="1" customWidth="1"/>
    <col min="12877" max="12877" width="5.42578125" style="24" customWidth="1"/>
    <col min="12878" max="12878" width="65.7109375" style="24" customWidth="1"/>
    <col min="12879" max="12879" width="13.5703125" style="24" bestFit="1" customWidth="1"/>
    <col min="12880" max="12880" width="13.7109375" style="24" customWidth="1"/>
    <col min="12881" max="12881" width="14.42578125" style="24" bestFit="1" customWidth="1"/>
    <col min="12882" max="12884" width="0" style="24" hidden="1" customWidth="1"/>
    <col min="12885" max="12885" width="13.7109375" style="24" customWidth="1"/>
    <col min="12886" max="12887" width="13.140625" style="24" bestFit="1" customWidth="1"/>
    <col min="12888" max="13129" width="9.140625" style="24"/>
    <col min="13130" max="13130" width="6.42578125" style="24" customWidth="1"/>
    <col min="13131" max="13131" width="4" style="24" bestFit="1" customWidth="1"/>
    <col min="13132" max="13132" width="5" style="24" bestFit="1" customWidth="1"/>
    <col min="13133" max="13133" width="5.42578125" style="24" customWidth="1"/>
    <col min="13134" max="13134" width="65.7109375" style="24" customWidth="1"/>
    <col min="13135" max="13135" width="13.5703125" style="24" bestFit="1" customWidth="1"/>
    <col min="13136" max="13136" width="13.7109375" style="24" customWidth="1"/>
    <col min="13137" max="13137" width="14.42578125" style="24" bestFit="1" customWidth="1"/>
    <col min="13138" max="13140" width="0" style="24" hidden="1" customWidth="1"/>
    <col min="13141" max="13141" width="13.7109375" style="24" customWidth="1"/>
    <col min="13142" max="13143" width="13.140625" style="24" bestFit="1" customWidth="1"/>
    <col min="13144" max="13385" width="9.140625" style="24"/>
    <col min="13386" max="13386" width="6.42578125" style="24" customWidth="1"/>
    <col min="13387" max="13387" width="4" style="24" bestFit="1" customWidth="1"/>
    <col min="13388" max="13388" width="5" style="24" bestFit="1" customWidth="1"/>
    <col min="13389" max="13389" width="5.42578125" style="24" customWidth="1"/>
    <col min="13390" max="13390" width="65.7109375" style="24" customWidth="1"/>
    <col min="13391" max="13391" width="13.5703125" style="24" bestFit="1" customWidth="1"/>
    <col min="13392" max="13392" width="13.7109375" style="24" customWidth="1"/>
    <col min="13393" max="13393" width="14.42578125" style="24" bestFit="1" customWidth="1"/>
    <col min="13394" max="13396" width="0" style="24" hidden="1" customWidth="1"/>
    <col min="13397" max="13397" width="13.7109375" style="24" customWidth="1"/>
    <col min="13398" max="13399" width="13.140625" style="24" bestFit="1" customWidth="1"/>
    <col min="13400" max="13641" width="9.140625" style="24"/>
    <col min="13642" max="13642" width="6.42578125" style="24" customWidth="1"/>
    <col min="13643" max="13643" width="4" style="24" bestFit="1" customWidth="1"/>
    <col min="13644" max="13644" width="5" style="24" bestFit="1" customWidth="1"/>
    <col min="13645" max="13645" width="5.42578125" style="24" customWidth="1"/>
    <col min="13646" max="13646" width="65.7109375" style="24" customWidth="1"/>
    <col min="13647" max="13647" width="13.5703125" style="24" bestFit="1" customWidth="1"/>
    <col min="13648" max="13648" width="13.7109375" style="24" customWidth="1"/>
    <col min="13649" max="13649" width="14.42578125" style="24" bestFit="1" customWidth="1"/>
    <col min="13650" max="13652" width="0" style="24" hidden="1" customWidth="1"/>
    <col min="13653" max="13653" width="13.7109375" style="24" customWidth="1"/>
    <col min="13654" max="13655" width="13.140625" style="24" bestFit="1" customWidth="1"/>
    <col min="13656" max="13897" width="9.140625" style="24"/>
    <col min="13898" max="13898" width="6.42578125" style="24" customWidth="1"/>
    <col min="13899" max="13899" width="4" style="24" bestFit="1" customWidth="1"/>
    <col min="13900" max="13900" width="5" style="24" bestFit="1" customWidth="1"/>
    <col min="13901" max="13901" width="5.42578125" style="24" customWidth="1"/>
    <col min="13902" max="13902" width="65.7109375" style="24" customWidth="1"/>
    <col min="13903" max="13903" width="13.5703125" style="24" bestFit="1" customWidth="1"/>
    <col min="13904" max="13904" width="13.7109375" style="24" customWidth="1"/>
    <col min="13905" max="13905" width="14.42578125" style="24" bestFit="1" customWidth="1"/>
    <col min="13906" max="13908" width="0" style="24" hidden="1" customWidth="1"/>
    <col min="13909" max="13909" width="13.7109375" style="24" customWidth="1"/>
    <col min="13910" max="13911" width="13.140625" style="24" bestFit="1" customWidth="1"/>
    <col min="13912" max="14153" width="9.140625" style="24"/>
    <col min="14154" max="14154" width="6.42578125" style="24" customWidth="1"/>
    <col min="14155" max="14155" width="4" style="24" bestFit="1" customWidth="1"/>
    <col min="14156" max="14156" width="5" style="24" bestFit="1" customWidth="1"/>
    <col min="14157" max="14157" width="5.42578125" style="24" customWidth="1"/>
    <col min="14158" max="14158" width="65.7109375" style="24" customWidth="1"/>
    <col min="14159" max="14159" width="13.5703125" style="24" bestFit="1" customWidth="1"/>
    <col min="14160" max="14160" width="13.7109375" style="24" customWidth="1"/>
    <col min="14161" max="14161" width="14.42578125" style="24" bestFit="1" customWidth="1"/>
    <col min="14162" max="14164" width="0" style="24" hidden="1" customWidth="1"/>
    <col min="14165" max="14165" width="13.7109375" style="24" customWidth="1"/>
    <col min="14166" max="14167" width="13.140625" style="24" bestFit="1" customWidth="1"/>
    <col min="14168" max="14409" width="9.140625" style="24"/>
    <col min="14410" max="14410" width="6.42578125" style="24" customWidth="1"/>
    <col min="14411" max="14411" width="4" style="24" bestFit="1" customWidth="1"/>
    <col min="14412" max="14412" width="5" style="24" bestFit="1" customWidth="1"/>
    <col min="14413" max="14413" width="5.42578125" style="24" customWidth="1"/>
    <col min="14414" max="14414" width="65.7109375" style="24" customWidth="1"/>
    <col min="14415" max="14415" width="13.5703125" style="24" bestFit="1" customWidth="1"/>
    <col min="14416" max="14416" width="13.7109375" style="24" customWidth="1"/>
    <col min="14417" max="14417" width="14.42578125" style="24" bestFit="1" customWidth="1"/>
    <col min="14418" max="14420" width="0" style="24" hidden="1" customWidth="1"/>
    <col min="14421" max="14421" width="13.7109375" style="24" customWidth="1"/>
    <col min="14422" max="14423" width="13.140625" style="24" bestFit="1" customWidth="1"/>
    <col min="14424" max="14665" width="9.140625" style="24"/>
    <col min="14666" max="14666" width="6.42578125" style="24" customWidth="1"/>
    <col min="14667" max="14667" width="4" style="24" bestFit="1" customWidth="1"/>
    <col min="14668" max="14668" width="5" style="24" bestFit="1" customWidth="1"/>
    <col min="14669" max="14669" width="5.42578125" style="24" customWidth="1"/>
    <col min="14670" max="14670" width="65.7109375" style="24" customWidth="1"/>
    <col min="14671" max="14671" width="13.5703125" style="24" bestFit="1" customWidth="1"/>
    <col min="14672" max="14672" width="13.7109375" style="24" customWidth="1"/>
    <col min="14673" max="14673" width="14.42578125" style="24" bestFit="1" customWidth="1"/>
    <col min="14674" max="14676" width="0" style="24" hidden="1" customWidth="1"/>
    <col min="14677" max="14677" width="13.7109375" style="24" customWidth="1"/>
    <col min="14678" max="14679" width="13.140625" style="24" bestFit="1" customWidth="1"/>
    <col min="14680" max="14921" width="9.140625" style="24"/>
    <col min="14922" max="14922" width="6.42578125" style="24" customWidth="1"/>
    <col min="14923" max="14923" width="4" style="24" bestFit="1" customWidth="1"/>
    <col min="14924" max="14924" width="5" style="24" bestFit="1" customWidth="1"/>
    <col min="14925" max="14925" width="5.42578125" style="24" customWidth="1"/>
    <col min="14926" max="14926" width="65.7109375" style="24" customWidth="1"/>
    <col min="14927" max="14927" width="13.5703125" style="24" bestFit="1" customWidth="1"/>
    <col min="14928" max="14928" width="13.7109375" style="24" customWidth="1"/>
    <col min="14929" max="14929" width="14.42578125" style="24" bestFit="1" customWidth="1"/>
    <col min="14930" max="14932" width="0" style="24" hidden="1" customWidth="1"/>
    <col min="14933" max="14933" width="13.7109375" style="24" customWidth="1"/>
    <col min="14934" max="14935" width="13.140625" style="24" bestFit="1" customWidth="1"/>
    <col min="14936" max="15177" width="9.140625" style="24"/>
    <col min="15178" max="15178" width="6.42578125" style="24" customWidth="1"/>
    <col min="15179" max="15179" width="4" style="24" bestFit="1" customWidth="1"/>
    <col min="15180" max="15180" width="5" style="24" bestFit="1" customWidth="1"/>
    <col min="15181" max="15181" width="5.42578125" style="24" customWidth="1"/>
    <col min="15182" max="15182" width="65.7109375" style="24" customWidth="1"/>
    <col min="15183" max="15183" width="13.5703125" style="24" bestFit="1" customWidth="1"/>
    <col min="15184" max="15184" width="13.7109375" style="24" customWidth="1"/>
    <col min="15185" max="15185" width="14.42578125" style="24" bestFit="1" customWidth="1"/>
    <col min="15186" max="15188" width="0" style="24" hidden="1" customWidth="1"/>
    <col min="15189" max="15189" width="13.7109375" style="24" customWidth="1"/>
    <col min="15190" max="15191" width="13.140625" style="24" bestFit="1" customWidth="1"/>
    <col min="15192" max="15433" width="9.140625" style="24"/>
    <col min="15434" max="15434" width="6.42578125" style="24" customWidth="1"/>
    <col min="15435" max="15435" width="4" style="24" bestFit="1" customWidth="1"/>
    <col min="15436" max="15436" width="5" style="24" bestFit="1" customWidth="1"/>
    <col min="15437" max="15437" width="5.42578125" style="24" customWidth="1"/>
    <col min="15438" max="15438" width="65.7109375" style="24" customWidth="1"/>
    <col min="15439" max="15439" width="13.5703125" style="24" bestFit="1" customWidth="1"/>
    <col min="15440" max="15440" width="13.7109375" style="24" customWidth="1"/>
    <col min="15441" max="15441" width="14.42578125" style="24" bestFit="1" customWidth="1"/>
    <col min="15442" max="15444" width="0" style="24" hidden="1" customWidth="1"/>
    <col min="15445" max="15445" width="13.7109375" style="24" customWidth="1"/>
    <col min="15446" max="15447" width="13.140625" style="24" bestFit="1" customWidth="1"/>
    <col min="15448" max="15689" width="9.140625" style="24"/>
    <col min="15690" max="15690" width="6.42578125" style="24" customWidth="1"/>
    <col min="15691" max="15691" width="4" style="24" bestFit="1" customWidth="1"/>
    <col min="15692" max="15692" width="5" style="24" bestFit="1" customWidth="1"/>
    <col min="15693" max="15693" width="5.42578125" style="24" customWidth="1"/>
    <col min="15694" max="15694" width="65.7109375" style="24" customWidth="1"/>
    <col min="15695" max="15695" width="13.5703125" style="24" bestFit="1" customWidth="1"/>
    <col min="15696" max="15696" width="13.7109375" style="24" customWidth="1"/>
    <col min="15697" max="15697" width="14.42578125" style="24" bestFit="1" customWidth="1"/>
    <col min="15698" max="15700" width="0" style="24" hidden="1" customWidth="1"/>
    <col min="15701" max="15701" width="13.7109375" style="24" customWidth="1"/>
    <col min="15702" max="15703" width="13.140625" style="24" bestFit="1" customWidth="1"/>
    <col min="15704" max="15945" width="9.140625" style="24"/>
    <col min="15946" max="15946" width="6.42578125" style="24" customWidth="1"/>
    <col min="15947" max="15947" width="4" style="24" bestFit="1" customWidth="1"/>
    <col min="15948" max="15948" width="5" style="24" bestFit="1" customWidth="1"/>
    <col min="15949" max="15949" width="5.42578125" style="24" customWidth="1"/>
    <col min="15950" max="15950" width="65.7109375" style="24" customWidth="1"/>
    <col min="15951" max="15951" width="13.5703125" style="24" bestFit="1" customWidth="1"/>
    <col min="15952" max="15952" width="13.7109375" style="24" customWidth="1"/>
    <col min="15953" max="15953" width="14.42578125" style="24" bestFit="1" customWidth="1"/>
    <col min="15954" max="15956" width="0" style="24" hidden="1" customWidth="1"/>
    <col min="15957" max="15957" width="13.7109375" style="24" customWidth="1"/>
    <col min="15958" max="15959" width="13.140625" style="24" bestFit="1" customWidth="1"/>
    <col min="15960" max="16384" width="9.140625" style="24"/>
  </cols>
  <sheetData>
    <row r="1" spans="1:8" s="1" customFormat="1" ht="13.5" thickTop="1" x14ac:dyDescent="0.25">
      <c r="A1" s="96" t="s">
        <v>0</v>
      </c>
      <c r="B1" s="97" t="s">
        <v>1</v>
      </c>
      <c r="C1" s="97" t="s">
        <v>2</v>
      </c>
      <c r="D1" s="97" t="s">
        <v>3</v>
      </c>
      <c r="E1" s="98" t="s">
        <v>4</v>
      </c>
      <c r="F1" s="87" t="s">
        <v>165</v>
      </c>
      <c r="G1" s="87" t="s">
        <v>166</v>
      </c>
      <c r="H1" s="89" t="s">
        <v>167</v>
      </c>
    </row>
    <row r="2" spans="1:8" s="1" customFormat="1" ht="37.5" customHeight="1" x14ac:dyDescent="0.25">
      <c r="A2" s="91"/>
      <c r="B2" s="92"/>
      <c r="C2" s="92"/>
      <c r="D2" s="92"/>
      <c r="E2" s="93"/>
      <c r="F2" s="88"/>
      <c r="G2" s="88"/>
      <c r="H2" s="90"/>
    </row>
    <row r="3" spans="1:8" s="1" customFormat="1" ht="8.25" customHeight="1" x14ac:dyDescent="0.25">
      <c r="A3" s="91"/>
      <c r="B3" s="92"/>
      <c r="C3" s="92"/>
      <c r="D3" s="92"/>
      <c r="E3" s="93"/>
      <c r="F3" s="2">
        <v>1</v>
      </c>
      <c r="G3" s="2">
        <v>2</v>
      </c>
      <c r="H3" s="3">
        <v>3</v>
      </c>
    </row>
    <row r="4" spans="1:8" s="1" customFormat="1" ht="24.75" customHeight="1" x14ac:dyDescent="0.25">
      <c r="A4" s="91" t="s">
        <v>5</v>
      </c>
      <c r="B4" s="92"/>
      <c r="C4" s="92"/>
      <c r="D4" s="92"/>
      <c r="E4" s="93"/>
      <c r="F4" s="4">
        <f>SUM(F5,F371+F206)</f>
        <v>13061867</v>
      </c>
      <c r="G4" s="4">
        <f>SUM(G5,G371+G206)</f>
        <v>11078753</v>
      </c>
      <c r="H4" s="5">
        <f>SUM(H5,H371+H206)</f>
        <v>11008250</v>
      </c>
    </row>
    <row r="5" spans="1:8" s="8" customFormat="1" ht="19.5" customHeight="1" x14ac:dyDescent="0.25">
      <c r="A5" s="94" t="s">
        <v>6</v>
      </c>
      <c r="B5" s="95"/>
      <c r="C5" s="95"/>
      <c r="D5" s="95"/>
      <c r="E5" s="95"/>
      <c r="F5" s="6">
        <f>SUM(F6,F158,F201)</f>
        <v>5871460</v>
      </c>
      <c r="G5" s="6">
        <f>SUM(G6,G158,G201)</f>
        <v>6313780</v>
      </c>
      <c r="H5" s="7">
        <f>SUM(H6,H158,H201)</f>
        <v>6335250</v>
      </c>
    </row>
    <row r="6" spans="1:8" s="12" customFormat="1" ht="15" customHeight="1" x14ac:dyDescent="0.25">
      <c r="A6" s="77">
        <v>2401</v>
      </c>
      <c r="B6" s="80" t="s">
        <v>7</v>
      </c>
      <c r="C6" s="81"/>
      <c r="D6" s="82"/>
      <c r="E6" s="9" t="s">
        <v>8</v>
      </c>
      <c r="F6" s="10">
        <f>SUM(F8,F13,F27,F44,F20,F57,F101,F105,F122,F134,F138,F144,F155)</f>
        <v>5566860</v>
      </c>
      <c r="G6" s="10">
        <f>SUM(G8,G13,G27,G44,G20,G57,G101,G105,G122,G134,G138,G144,G155)</f>
        <v>5997180</v>
      </c>
      <c r="H6" s="11">
        <f>SUM(H8,H13,H27,H44,H20,H57,H101,H105,H122,H134,H138,H144,H155)</f>
        <v>6010650</v>
      </c>
    </row>
    <row r="7" spans="1:8" s="12" customFormat="1" ht="15" customHeight="1" x14ac:dyDescent="0.25">
      <c r="A7" s="78"/>
      <c r="B7" s="13">
        <v>11</v>
      </c>
      <c r="C7" s="14" t="s">
        <v>9</v>
      </c>
      <c r="D7" s="15">
        <v>31</v>
      </c>
      <c r="E7" s="16" t="s">
        <v>10</v>
      </c>
      <c r="F7" s="17">
        <f>SUM(F8,F13,F20)</f>
        <v>2225960</v>
      </c>
      <c r="G7" s="17">
        <f>SUM(G8,G13,G20)</f>
        <v>2477880</v>
      </c>
      <c r="H7" s="18">
        <f>SUM(H8,H13,H20)</f>
        <v>2508100</v>
      </c>
    </row>
    <row r="8" spans="1:8" ht="15" customHeight="1" x14ac:dyDescent="0.25">
      <c r="A8" s="78"/>
      <c r="B8" s="19">
        <v>11</v>
      </c>
      <c r="C8" s="20" t="s">
        <v>9</v>
      </c>
      <c r="D8" s="19">
        <v>311</v>
      </c>
      <c r="E8" s="21" t="s">
        <v>11</v>
      </c>
      <c r="F8" s="22">
        <f>+F9+F11</f>
        <v>1825000</v>
      </c>
      <c r="G8" s="22">
        <f>+G9+G11</f>
        <v>2040000</v>
      </c>
      <c r="H8" s="23">
        <f>+H9+H11</f>
        <v>2070000</v>
      </c>
    </row>
    <row r="9" spans="1:8" ht="15" hidden="1" customHeight="1" x14ac:dyDescent="0.25">
      <c r="A9" s="78"/>
      <c r="B9" s="25">
        <v>11</v>
      </c>
      <c r="C9" s="26"/>
      <c r="D9" s="27">
        <v>3111</v>
      </c>
      <c r="E9" s="21" t="s">
        <v>12</v>
      </c>
      <c r="F9" s="28">
        <f>SUM(F10)</f>
        <v>1805000</v>
      </c>
      <c r="G9" s="28">
        <f>SUM(G10)</f>
        <v>2020000</v>
      </c>
      <c r="H9" s="29">
        <f>SUM(H10)</f>
        <v>2050000</v>
      </c>
    </row>
    <row r="10" spans="1:8" ht="15" hidden="1" customHeight="1" x14ac:dyDescent="0.25">
      <c r="A10" s="78"/>
      <c r="B10" s="25">
        <v>11</v>
      </c>
      <c r="C10" s="26" t="s">
        <v>9</v>
      </c>
      <c r="D10" s="27">
        <v>31111</v>
      </c>
      <c r="E10" s="21" t="s">
        <v>13</v>
      </c>
      <c r="F10" s="28">
        <v>1805000</v>
      </c>
      <c r="G10" s="28">
        <v>2020000</v>
      </c>
      <c r="H10" s="29">
        <v>2050000</v>
      </c>
    </row>
    <row r="11" spans="1:8" ht="15" hidden="1" customHeight="1" x14ac:dyDescent="0.25">
      <c r="A11" s="78"/>
      <c r="B11" s="25">
        <v>11</v>
      </c>
      <c r="C11" s="26"/>
      <c r="D11" s="27">
        <v>3113</v>
      </c>
      <c r="E11" s="21" t="s">
        <v>14</v>
      </c>
      <c r="F11" s="28">
        <f>SUM(F12)</f>
        <v>20000</v>
      </c>
      <c r="G11" s="28">
        <f>SUM(G12)</f>
        <v>20000</v>
      </c>
      <c r="H11" s="29">
        <f>SUM(H12)</f>
        <v>20000</v>
      </c>
    </row>
    <row r="12" spans="1:8" ht="15" hidden="1" customHeight="1" x14ac:dyDescent="0.25">
      <c r="A12" s="78"/>
      <c r="B12" s="25">
        <v>11</v>
      </c>
      <c r="C12" s="26" t="s">
        <v>9</v>
      </c>
      <c r="D12" s="27">
        <v>31131</v>
      </c>
      <c r="E12" s="21" t="s">
        <v>14</v>
      </c>
      <c r="F12" s="28">
        <v>20000</v>
      </c>
      <c r="G12" s="28">
        <v>20000</v>
      </c>
      <c r="H12" s="29">
        <v>20000</v>
      </c>
    </row>
    <row r="13" spans="1:8" ht="15" customHeight="1" x14ac:dyDescent="0.25">
      <c r="A13" s="78"/>
      <c r="B13" s="19">
        <v>11</v>
      </c>
      <c r="C13" s="20" t="s">
        <v>9</v>
      </c>
      <c r="D13" s="19">
        <v>312</v>
      </c>
      <c r="E13" s="21" t="s">
        <v>15</v>
      </c>
      <c r="F13" s="22">
        <f>+F14</f>
        <v>87000</v>
      </c>
      <c r="G13" s="22">
        <f>+G14</f>
        <v>87000</v>
      </c>
      <c r="H13" s="23">
        <f>+H14</f>
        <v>82000</v>
      </c>
    </row>
    <row r="14" spans="1:8" ht="15" hidden="1" customHeight="1" x14ac:dyDescent="0.25">
      <c r="A14" s="78"/>
      <c r="B14" s="25">
        <v>11</v>
      </c>
      <c r="C14" s="26" t="s">
        <v>9</v>
      </c>
      <c r="D14" s="27">
        <v>3121</v>
      </c>
      <c r="E14" s="21" t="s">
        <v>16</v>
      </c>
      <c r="F14" s="28">
        <f>SUM(F15:F19)</f>
        <v>87000</v>
      </c>
      <c r="G14" s="28">
        <f>SUM(G15:G19)</f>
        <v>87000</v>
      </c>
      <c r="H14" s="29">
        <f>SUM(H15:H19)</f>
        <v>82000</v>
      </c>
    </row>
    <row r="15" spans="1:8" ht="15" hidden="1" customHeight="1" x14ac:dyDescent="0.25">
      <c r="A15" s="78"/>
      <c r="B15" s="25">
        <v>11</v>
      </c>
      <c r="C15" s="26" t="s">
        <v>9</v>
      </c>
      <c r="D15" s="27">
        <v>31212</v>
      </c>
      <c r="E15" s="21" t="s">
        <v>17</v>
      </c>
      <c r="F15" s="28">
        <f>25000+10000</f>
        <v>35000</v>
      </c>
      <c r="G15" s="28">
        <f>25000+10000+5000</f>
        <v>40000</v>
      </c>
      <c r="H15" s="29">
        <f>25000+10000</f>
        <v>35000</v>
      </c>
    </row>
    <row r="16" spans="1:8" ht="15" hidden="1" customHeight="1" x14ac:dyDescent="0.25">
      <c r="A16" s="78"/>
      <c r="B16" s="25">
        <v>11</v>
      </c>
      <c r="C16" s="26" t="s">
        <v>9</v>
      </c>
      <c r="D16" s="27">
        <v>31213</v>
      </c>
      <c r="E16" s="21" t="s">
        <v>18</v>
      </c>
      <c r="F16" s="28">
        <v>12000</v>
      </c>
      <c r="G16" s="28">
        <v>12000</v>
      </c>
      <c r="H16" s="29">
        <v>12000</v>
      </c>
    </row>
    <row r="17" spans="1:8" ht="15" hidden="1" customHeight="1" x14ac:dyDescent="0.25">
      <c r="A17" s="78"/>
      <c r="B17" s="25">
        <v>11</v>
      </c>
      <c r="C17" s="26" t="s">
        <v>9</v>
      </c>
      <c r="D17" s="27">
        <v>31215</v>
      </c>
      <c r="E17" s="21" t="s">
        <v>19</v>
      </c>
      <c r="F17" s="28">
        <v>10000</v>
      </c>
      <c r="G17" s="28">
        <v>5000</v>
      </c>
      <c r="H17" s="29">
        <v>5000</v>
      </c>
    </row>
    <row r="18" spans="1:8" ht="15" hidden="1" customHeight="1" x14ac:dyDescent="0.25">
      <c r="A18" s="78"/>
      <c r="B18" s="25">
        <v>11</v>
      </c>
      <c r="C18" s="26" t="s">
        <v>9</v>
      </c>
      <c r="D18" s="27">
        <v>31216</v>
      </c>
      <c r="E18" s="21" t="s">
        <v>20</v>
      </c>
      <c r="F18" s="28">
        <v>25000</v>
      </c>
      <c r="G18" s="28">
        <v>25000</v>
      </c>
      <c r="H18" s="29">
        <v>25000</v>
      </c>
    </row>
    <row r="19" spans="1:8" ht="15" hidden="1" customHeight="1" x14ac:dyDescent="0.25">
      <c r="A19" s="78"/>
      <c r="B19" s="25">
        <v>11</v>
      </c>
      <c r="C19" s="26" t="s">
        <v>9</v>
      </c>
      <c r="D19" s="27">
        <v>31219</v>
      </c>
      <c r="E19" s="21" t="s">
        <v>21</v>
      </c>
      <c r="F19" s="28">
        <v>5000</v>
      </c>
      <c r="G19" s="28">
        <v>5000</v>
      </c>
      <c r="H19" s="29">
        <v>5000</v>
      </c>
    </row>
    <row r="20" spans="1:8" ht="15" customHeight="1" x14ac:dyDescent="0.25">
      <c r="A20" s="78"/>
      <c r="B20" s="19">
        <v>11</v>
      </c>
      <c r="C20" s="20" t="s">
        <v>9</v>
      </c>
      <c r="D20" s="19">
        <v>313</v>
      </c>
      <c r="E20" s="21" t="s">
        <v>22</v>
      </c>
      <c r="F20" s="22">
        <f>+F21+F24</f>
        <v>313960</v>
      </c>
      <c r="G20" s="22">
        <f>+G21+G24</f>
        <v>350880</v>
      </c>
      <c r="H20" s="23">
        <f>+H21+H24</f>
        <v>356100</v>
      </c>
    </row>
    <row r="21" spans="1:8" ht="15" hidden="1" customHeight="1" x14ac:dyDescent="0.25">
      <c r="A21" s="78"/>
      <c r="B21" s="30">
        <v>11</v>
      </c>
      <c r="C21" s="31"/>
      <c r="D21" s="32">
        <v>3132</v>
      </c>
      <c r="E21" s="33" t="s">
        <v>23</v>
      </c>
      <c r="F21" s="34">
        <f>SUM(F22:F23)</f>
        <v>282880</v>
      </c>
      <c r="G21" s="34">
        <f>SUM(G22:G23)</f>
        <v>316200</v>
      </c>
      <c r="H21" s="35">
        <f>SUM(H22:H23)</f>
        <v>320900</v>
      </c>
    </row>
    <row r="22" spans="1:8" ht="15" hidden="1" customHeight="1" x14ac:dyDescent="0.25">
      <c r="A22" s="78"/>
      <c r="B22" s="25">
        <v>11</v>
      </c>
      <c r="C22" s="26" t="s">
        <v>9</v>
      </c>
      <c r="D22" s="27">
        <v>31321</v>
      </c>
      <c r="E22" s="21" t="s">
        <v>23</v>
      </c>
      <c r="F22" s="28">
        <f>SUM(F8)*0.15</f>
        <v>273750</v>
      </c>
      <c r="G22" s="28">
        <v>306000</v>
      </c>
      <c r="H22" s="29">
        <f>SUM($H$8)*0.15</f>
        <v>310500</v>
      </c>
    </row>
    <row r="23" spans="1:8" ht="15" hidden="1" customHeight="1" x14ac:dyDescent="0.25">
      <c r="A23" s="78"/>
      <c r="B23" s="25">
        <v>11</v>
      </c>
      <c r="C23" s="26" t="s">
        <v>9</v>
      </c>
      <c r="D23" s="27">
        <v>31322</v>
      </c>
      <c r="E23" s="21" t="s">
        <v>24</v>
      </c>
      <c r="F23" s="28">
        <v>9130</v>
      </c>
      <c r="G23" s="28">
        <v>10200</v>
      </c>
      <c r="H23" s="29">
        <v>10400</v>
      </c>
    </row>
    <row r="24" spans="1:8" ht="15" hidden="1" customHeight="1" x14ac:dyDescent="0.25">
      <c r="A24" s="78"/>
      <c r="B24" s="30">
        <v>11</v>
      </c>
      <c r="C24" s="31"/>
      <c r="D24" s="32">
        <v>3133</v>
      </c>
      <c r="E24" s="33" t="s">
        <v>25</v>
      </c>
      <c r="F24" s="34">
        <f>SUM(F25)</f>
        <v>31080</v>
      </c>
      <c r="G24" s="34">
        <f>SUM(G25)</f>
        <v>34680</v>
      </c>
      <c r="H24" s="35">
        <f>SUM(H25)</f>
        <v>35200</v>
      </c>
    </row>
    <row r="25" spans="1:8" ht="15" hidden="1" customHeight="1" x14ac:dyDescent="0.25">
      <c r="A25" s="78"/>
      <c r="B25" s="25">
        <v>11</v>
      </c>
      <c r="C25" s="26" t="s">
        <v>9</v>
      </c>
      <c r="D25" s="27">
        <v>31332</v>
      </c>
      <c r="E25" s="21" t="s">
        <v>25</v>
      </c>
      <c r="F25" s="28">
        <v>31080</v>
      </c>
      <c r="G25" s="28">
        <v>34680</v>
      </c>
      <c r="H25" s="29">
        <v>35200</v>
      </c>
    </row>
    <row r="26" spans="1:8" s="12" customFormat="1" ht="15" customHeight="1" x14ac:dyDescent="0.25">
      <c r="A26" s="78"/>
      <c r="B26" s="36">
        <v>11</v>
      </c>
      <c r="C26" s="14" t="s">
        <v>9</v>
      </c>
      <c r="D26" s="37">
        <v>32</v>
      </c>
      <c r="E26" s="16" t="s">
        <v>26</v>
      </c>
      <c r="F26" s="38">
        <f>SUM(F27,F44,F57,F101,F105)</f>
        <v>3120000</v>
      </c>
      <c r="G26" s="38">
        <f>SUM(G27,G44,G57,G101,G105)</f>
        <v>3320400</v>
      </c>
      <c r="H26" s="39">
        <f>SUM(H27,H44,H57,H101,H105)</f>
        <v>3292900</v>
      </c>
    </row>
    <row r="27" spans="1:8" ht="15" customHeight="1" x14ac:dyDescent="0.25">
      <c r="A27" s="78"/>
      <c r="B27" s="19">
        <v>11</v>
      </c>
      <c r="C27" s="20" t="s">
        <v>9</v>
      </c>
      <c r="D27" s="19">
        <v>321</v>
      </c>
      <c r="E27" s="21" t="s">
        <v>27</v>
      </c>
      <c r="F27" s="22">
        <f>+F28+F36+F38+F41</f>
        <v>179500</v>
      </c>
      <c r="G27" s="22">
        <f>+G28+G36+G38+G41</f>
        <v>182500</v>
      </c>
      <c r="H27" s="23">
        <f>+H28+H36+H38+H41</f>
        <v>176500</v>
      </c>
    </row>
    <row r="28" spans="1:8" ht="15" hidden="1" customHeight="1" x14ac:dyDescent="0.25">
      <c r="A28" s="78"/>
      <c r="B28" s="25">
        <v>11</v>
      </c>
      <c r="C28" s="26"/>
      <c r="D28" s="27">
        <v>3211</v>
      </c>
      <c r="E28" s="21" t="s">
        <v>28</v>
      </c>
      <c r="F28" s="28">
        <f>SUM(F29:F35)</f>
        <v>57000</v>
      </c>
      <c r="G28" s="28">
        <f>SUM(G29:G35)</f>
        <v>57000</v>
      </c>
      <c r="H28" s="29">
        <f>SUM(H29:H35)</f>
        <v>56000</v>
      </c>
    </row>
    <row r="29" spans="1:8" ht="15" hidden="1" customHeight="1" x14ac:dyDescent="0.25">
      <c r="A29" s="78"/>
      <c r="B29" s="25">
        <v>11</v>
      </c>
      <c r="C29" s="26" t="s">
        <v>9</v>
      </c>
      <c r="D29" s="27">
        <v>32111</v>
      </c>
      <c r="E29" s="21" t="s">
        <v>29</v>
      </c>
      <c r="F29" s="28">
        <v>5000</v>
      </c>
      <c r="G29" s="28">
        <v>5000</v>
      </c>
      <c r="H29" s="29">
        <v>5000</v>
      </c>
    </row>
    <row r="30" spans="1:8" ht="15" hidden="1" customHeight="1" x14ac:dyDescent="0.25">
      <c r="A30" s="78"/>
      <c r="B30" s="25">
        <v>11</v>
      </c>
      <c r="C30" s="26" t="s">
        <v>9</v>
      </c>
      <c r="D30" s="27">
        <v>32112</v>
      </c>
      <c r="E30" s="21" t="s">
        <v>30</v>
      </c>
      <c r="F30" s="28">
        <v>15000</v>
      </c>
      <c r="G30" s="28">
        <v>15000</v>
      </c>
      <c r="H30" s="29">
        <v>15000</v>
      </c>
    </row>
    <row r="31" spans="1:8" ht="15" hidden="1" customHeight="1" x14ac:dyDescent="0.25">
      <c r="A31" s="78"/>
      <c r="B31" s="25">
        <v>11</v>
      </c>
      <c r="C31" s="26" t="s">
        <v>9</v>
      </c>
      <c r="D31" s="27">
        <v>32113</v>
      </c>
      <c r="E31" s="21" t="s">
        <v>31</v>
      </c>
      <c r="F31" s="28">
        <v>3000</v>
      </c>
      <c r="G31" s="28">
        <v>3000</v>
      </c>
      <c r="H31" s="29">
        <v>3000</v>
      </c>
    </row>
    <row r="32" spans="1:8" ht="15" hidden="1" customHeight="1" x14ac:dyDescent="0.25">
      <c r="A32" s="78"/>
      <c r="B32" s="25">
        <v>11</v>
      </c>
      <c r="C32" s="26" t="s">
        <v>9</v>
      </c>
      <c r="D32" s="27">
        <v>32114</v>
      </c>
      <c r="E32" s="21" t="s">
        <v>32</v>
      </c>
      <c r="F32" s="28">
        <v>15000</v>
      </c>
      <c r="G32" s="28">
        <v>15000</v>
      </c>
      <c r="H32" s="29">
        <v>15000</v>
      </c>
    </row>
    <row r="33" spans="1:8" ht="15" hidden="1" customHeight="1" x14ac:dyDescent="0.25">
      <c r="A33" s="78"/>
      <c r="B33" s="25">
        <v>11</v>
      </c>
      <c r="C33" s="26" t="s">
        <v>9</v>
      </c>
      <c r="D33" s="27">
        <v>32115</v>
      </c>
      <c r="E33" s="21" t="s">
        <v>33</v>
      </c>
      <c r="F33" s="28">
        <v>3000</v>
      </c>
      <c r="G33" s="28">
        <v>3000</v>
      </c>
      <c r="H33" s="29">
        <v>3000</v>
      </c>
    </row>
    <row r="34" spans="1:8" ht="15" hidden="1" customHeight="1" x14ac:dyDescent="0.25">
      <c r="A34" s="78"/>
      <c r="B34" s="25">
        <v>11</v>
      </c>
      <c r="C34" s="26" t="s">
        <v>9</v>
      </c>
      <c r="D34" s="27">
        <v>32116</v>
      </c>
      <c r="E34" s="21" t="s">
        <v>34</v>
      </c>
      <c r="F34" s="28">
        <v>15000</v>
      </c>
      <c r="G34" s="28">
        <v>15000</v>
      </c>
      <c r="H34" s="29">
        <v>15000</v>
      </c>
    </row>
    <row r="35" spans="1:8" ht="15" hidden="1" customHeight="1" x14ac:dyDescent="0.25">
      <c r="A35" s="78"/>
      <c r="B35" s="25">
        <v>11</v>
      </c>
      <c r="C35" s="26" t="s">
        <v>9</v>
      </c>
      <c r="D35" s="27">
        <v>32119</v>
      </c>
      <c r="E35" s="21" t="s">
        <v>35</v>
      </c>
      <c r="F35" s="28">
        <v>1000</v>
      </c>
      <c r="G35" s="28">
        <v>1000</v>
      </c>
      <c r="H35" s="29">
        <v>0</v>
      </c>
    </row>
    <row r="36" spans="1:8" ht="15" hidden="1" customHeight="1" x14ac:dyDescent="0.25">
      <c r="A36" s="78"/>
      <c r="B36" s="25"/>
      <c r="C36" s="26"/>
      <c r="D36" s="27">
        <v>3212</v>
      </c>
      <c r="E36" s="21" t="s">
        <v>36</v>
      </c>
      <c r="F36" s="28">
        <f>SUM(F37)</f>
        <v>100000</v>
      </c>
      <c r="G36" s="28">
        <f>SUM(G37)</f>
        <v>100000</v>
      </c>
      <c r="H36" s="29">
        <f>SUM(H37)</f>
        <v>100000</v>
      </c>
    </row>
    <row r="37" spans="1:8" ht="15" hidden="1" customHeight="1" x14ac:dyDescent="0.25">
      <c r="A37" s="78"/>
      <c r="B37" s="25">
        <v>11</v>
      </c>
      <c r="C37" s="26" t="s">
        <v>9</v>
      </c>
      <c r="D37" s="27">
        <v>32121</v>
      </c>
      <c r="E37" s="21" t="s">
        <v>37</v>
      </c>
      <c r="F37" s="28">
        <v>100000</v>
      </c>
      <c r="G37" s="28">
        <v>100000</v>
      </c>
      <c r="H37" s="29">
        <v>100000</v>
      </c>
    </row>
    <row r="38" spans="1:8" ht="15" hidden="1" customHeight="1" x14ac:dyDescent="0.25">
      <c r="A38" s="78"/>
      <c r="B38" s="25"/>
      <c r="C38" s="26"/>
      <c r="D38" s="27">
        <v>3213</v>
      </c>
      <c r="E38" s="21" t="s">
        <v>38</v>
      </c>
      <c r="F38" s="28">
        <f>SUM(F39:F40)</f>
        <v>22000</v>
      </c>
      <c r="G38" s="28">
        <f>SUM(G39:G40)</f>
        <v>25000</v>
      </c>
      <c r="H38" s="29">
        <f>SUM(H39:H40)</f>
        <v>20000</v>
      </c>
    </row>
    <row r="39" spans="1:8" ht="15" hidden="1" customHeight="1" x14ac:dyDescent="0.25">
      <c r="A39" s="78"/>
      <c r="B39" s="25">
        <v>11</v>
      </c>
      <c r="C39" s="26" t="s">
        <v>9</v>
      </c>
      <c r="D39" s="27">
        <v>32131</v>
      </c>
      <c r="E39" s="21" t="s">
        <v>39</v>
      </c>
      <c r="F39" s="28">
        <v>12000</v>
      </c>
      <c r="G39" s="28">
        <v>15000</v>
      </c>
      <c r="H39" s="29">
        <v>10000</v>
      </c>
    </row>
    <row r="40" spans="1:8" ht="18.75" hidden="1" customHeight="1" x14ac:dyDescent="0.25">
      <c r="A40" s="78"/>
      <c r="B40" s="25">
        <v>11</v>
      </c>
      <c r="C40" s="26" t="s">
        <v>9</v>
      </c>
      <c r="D40" s="27">
        <v>32132</v>
      </c>
      <c r="E40" s="21" t="s">
        <v>40</v>
      </c>
      <c r="F40" s="28">
        <v>10000</v>
      </c>
      <c r="G40" s="28">
        <v>10000</v>
      </c>
      <c r="H40" s="29">
        <v>10000</v>
      </c>
    </row>
    <row r="41" spans="1:8" ht="15" hidden="1" customHeight="1" x14ac:dyDescent="0.25">
      <c r="A41" s="78"/>
      <c r="B41" s="25">
        <v>11</v>
      </c>
      <c r="C41" s="26" t="s">
        <v>9</v>
      </c>
      <c r="D41" s="27">
        <v>3214</v>
      </c>
      <c r="E41" s="21" t="s">
        <v>41</v>
      </c>
      <c r="F41" s="28">
        <f>SUM(F42:F43)</f>
        <v>500</v>
      </c>
      <c r="G41" s="28">
        <f>SUM(G42:G43)</f>
        <v>500</v>
      </c>
      <c r="H41" s="29">
        <f>SUM(H42:H43)</f>
        <v>500</v>
      </c>
    </row>
    <row r="42" spans="1:8" s="40" customFormat="1" ht="15" hidden="1" customHeight="1" x14ac:dyDescent="0.25">
      <c r="A42" s="78"/>
      <c r="B42" s="25">
        <v>11</v>
      </c>
      <c r="C42" s="26" t="s">
        <v>9</v>
      </c>
      <c r="D42" s="27">
        <v>32141</v>
      </c>
      <c r="E42" s="21" t="s">
        <v>42</v>
      </c>
      <c r="F42" s="28"/>
      <c r="G42" s="28"/>
      <c r="H42" s="29"/>
    </row>
    <row r="43" spans="1:8" s="40" customFormat="1" ht="15" hidden="1" customHeight="1" x14ac:dyDescent="0.25">
      <c r="A43" s="78"/>
      <c r="B43" s="25">
        <v>11</v>
      </c>
      <c r="C43" s="26" t="s">
        <v>9</v>
      </c>
      <c r="D43" s="27">
        <v>32149</v>
      </c>
      <c r="E43" s="21" t="s">
        <v>41</v>
      </c>
      <c r="F43" s="28">
        <v>500</v>
      </c>
      <c r="G43" s="28">
        <v>500</v>
      </c>
      <c r="H43" s="29">
        <v>500</v>
      </c>
    </row>
    <row r="44" spans="1:8" ht="15" customHeight="1" x14ac:dyDescent="0.25">
      <c r="A44" s="78"/>
      <c r="B44" s="19">
        <v>11</v>
      </c>
      <c r="C44" s="20" t="s">
        <v>9</v>
      </c>
      <c r="D44" s="19">
        <v>322</v>
      </c>
      <c r="E44" s="21" t="s">
        <v>43</v>
      </c>
      <c r="F44" s="22">
        <f>+F45+F51+F55</f>
        <v>124800</v>
      </c>
      <c r="G44" s="22">
        <f>+G45+G51+G55</f>
        <v>131000</v>
      </c>
      <c r="H44" s="23">
        <f>+H45+H51+H55</f>
        <v>129000</v>
      </c>
    </row>
    <row r="45" spans="1:8" ht="15" hidden="1" customHeight="1" x14ac:dyDescent="0.25">
      <c r="A45" s="78"/>
      <c r="B45" s="25"/>
      <c r="C45" s="26"/>
      <c r="D45" s="27">
        <v>3221</v>
      </c>
      <c r="E45" s="21" t="s">
        <v>44</v>
      </c>
      <c r="F45" s="28">
        <f>SUM(F46:F50)</f>
        <v>47000</v>
      </c>
      <c r="G45" s="28">
        <f>SUM(G46:G50)</f>
        <v>48000</v>
      </c>
      <c r="H45" s="29">
        <f>SUM(H46:H50)</f>
        <v>48000</v>
      </c>
    </row>
    <row r="46" spans="1:8" ht="15" hidden="1" customHeight="1" x14ac:dyDescent="0.25">
      <c r="A46" s="78"/>
      <c r="B46" s="25">
        <v>11</v>
      </c>
      <c r="C46" s="26" t="s">
        <v>9</v>
      </c>
      <c r="D46" s="27">
        <v>32211</v>
      </c>
      <c r="E46" s="21" t="s">
        <v>45</v>
      </c>
      <c r="F46" s="28">
        <v>21000</v>
      </c>
      <c r="G46" s="28">
        <v>21000</v>
      </c>
      <c r="H46" s="29">
        <v>21000</v>
      </c>
    </row>
    <row r="47" spans="1:8" ht="15" hidden="1" customHeight="1" x14ac:dyDescent="0.25">
      <c r="A47" s="78"/>
      <c r="B47" s="25">
        <v>11</v>
      </c>
      <c r="C47" s="26" t="s">
        <v>9</v>
      </c>
      <c r="D47" s="27">
        <v>32212</v>
      </c>
      <c r="E47" s="21" t="s">
        <v>46</v>
      </c>
      <c r="F47" s="28">
        <v>10000</v>
      </c>
      <c r="G47" s="28">
        <v>10000</v>
      </c>
      <c r="H47" s="29">
        <v>10000</v>
      </c>
    </row>
    <row r="48" spans="1:8" ht="15" hidden="1" customHeight="1" x14ac:dyDescent="0.25">
      <c r="A48" s="78"/>
      <c r="B48" s="25">
        <v>11</v>
      </c>
      <c r="C48" s="26" t="s">
        <v>9</v>
      </c>
      <c r="D48" s="27">
        <v>32214</v>
      </c>
      <c r="E48" s="21" t="s">
        <v>47</v>
      </c>
      <c r="F48" s="28">
        <v>6000</v>
      </c>
      <c r="G48" s="28">
        <v>7000</v>
      </c>
      <c r="H48" s="29">
        <v>7000</v>
      </c>
    </row>
    <row r="49" spans="1:8" s="41" customFormat="1" ht="15" hidden="1" customHeight="1" x14ac:dyDescent="0.25">
      <c r="A49" s="78"/>
      <c r="B49" s="25">
        <v>11</v>
      </c>
      <c r="C49" s="26" t="s">
        <v>9</v>
      </c>
      <c r="D49" s="27">
        <v>32216</v>
      </c>
      <c r="E49" s="21" t="s">
        <v>48</v>
      </c>
      <c r="F49" s="28">
        <v>8000</v>
      </c>
      <c r="G49" s="28">
        <v>8000</v>
      </c>
      <c r="H49" s="29">
        <v>8000</v>
      </c>
    </row>
    <row r="50" spans="1:8" s="41" customFormat="1" ht="15" hidden="1" customHeight="1" x14ac:dyDescent="0.25">
      <c r="A50" s="78"/>
      <c r="B50" s="25">
        <v>11</v>
      </c>
      <c r="C50" s="26" t="s">
        <v>9</v>
      </c>
      <c r="D50" s="27">
        <v>32219</v>
      </c>
      <c r="E50" s="21" t="s">
        <v>49</v>
      </c>
      <c r="F50" s="28">
        <v>2000</v>
      </c>
      <c r="G50" s="28">
        <v>2000</v>
      </c>
      <c r="H50" s="29">
        <v>2000</v>
      </c>
    </row>
    <row r="51" spans="1:8" s="41" customFormat="1" ht="15" hidden="1" customHeight="1" x14ac:dyDescent="0.25">
      <c r="A51" s="78"/>
      <c r="B51" s="25"/>
      <c r="C51" s="26"/>
      <c r="D51" s="27">
        <v>3223</v>
      </c>
      <c r="E51" s="21" t="s">
        <v>50</v>
      </c>
      <c r="F51" s="28">
        <f>SUM(F52:F54)</f>
        <v>74000</v>
      </c>
      <c r="G51" s="28">
        <f>SUM(G52:G54)</f>
        <v>78000</v>
      </c>
      <c r="H51" s="29">
        <f>SUM(H52:H54)</f>
        <v>78000</v>
      </c>
    </row>
    <row r="52" spans="1:8" s="41" customFormat="1" ht="15" hidden="1" customHeight="1" x14ac:dyDescent="0.25">
      <c r="A52" s="78"/>
      <c r="B52" s="25">
        <v>11</v>
      </c>
      <c r="C52" s="26" t="s">
        <v>9</v>
      </c>
      <c r="D52" s="27">
        <v>32231</v>
      </c>
      <c r="E52" s="21" t="s">
        <v>51</v>
      </c>
      <c r="F52" s="28">
        <v>30000</v>
      </c>
      <c r="G52" s="28">
        <v>32000</v>
      </c>
      <c r="H52" s="29">
        <v>32000</v>
      </c>
    </row>
    <row r="53" spans="1:8" s="41" customFormat="1" ht="17.25" hidden="1" customHeight="1" x14ac:dyDescent="0.25">
      <c r="A53" s="78"/>
      <c r="B53" s="25">
        <v>11</v>
      </c>
      <c r="C53" s="26" t="s">
        <v>9</v>
      </c>
      <c r="D53" s="27">
        <v>32233</v>
      </c>
      <c r="E53" s="21" t="s">
        <v>52</v>
      </c>
      <c r="F53" s="28">
        <v>43000</v>
      </c>
      <c r="G53" s="28">
        <v>45000</v>
      </c>
      <c r="H53" s="29">
        <v>45000</v>
      </c>
    </row>
    <row r="54" spans="1:8" s="41" customFormat="1" ht="15" hidden="1" customHeight="1" x14ac:dyDescent="0.25">
      <c r="A54" s="78"/>
      <c r="B54" s="25">
        <v>11</v>
      </c>
      <c r="C54" s="26" t="s">
        <v>9</v>
      </c>
      <c r="D54" s="27">
        <v>32234</v>
      </c>
      <c r="E54" s="21" t="s">
        <v>53</v>
      </c>
      <c r="F54" s="28">
        <v>1000</v>
      </c>
      <c r="G54" s="28">
        <v>1000</v>
      </c>
      <c r="H54" s="29">
        <v>1000</v>
      </c>
    </row>
    <row r="55" spans="1:8" s="41" customFormat="1" ht="15" hidden="1" customHeight="1" x14ac:dyDescent="0.25">
      <c r="A55" s="78"/>
      <c r="B55" s="25"/>
      <c r="C55" s="26"/>
      <c r="D55" s="27">
        <v>3225</v>
      </c>
      <c r="E55" s="21" t="s">
        <v>54</v>
      </c>
      <c r="F55" s="28">
        <f>SUM(F56)</f>
        <v>3800</v>
      </c>
      <c r="G55" s="28">
        <f>SUM(G56)</f>
        <v>5000</v>
      </c>
      <c r="H55" s="29">
        <f>SUM(H56)</f>
        <v>3000</v>
      </c>
    </row>
    <row r="56" spans="1:8" s="41" customFormat="1" ht="15" hidden="1" customHeight="1" x14ac:dyDescent="0.25">
      <c r="A56" s="78"/>
      <c r="B56" s="25">
        <v>11</v>
      </c>
      <c r="C56" s="26" t="s">
        <v>9</v>
      </c>
      <c r="D56" s="27">
        <v>32251</v>
      </c>
      <c r="E56" s="21" t="s">
        <v>55</v>
      </c>
      <c r="F56" s="28">
        <v>3800</v>
      </c>
      <c r="G56" s="28">
        <v>5000</v>
      </c>
      <c r="H56" s="29">
        <v>3000</v>
      </c>
    </row>
    <row r="57" spans="1:8" s="41" customFormat="1" ht="15" customHeight="1" x14ac:dyDescent="0.25">
      <c r="A57" s="78"/>
      <c r="B57" s="19">
        <v>11</v>
      </c>
      <c r="C57" s="20" t="s">
        <v>9</v>
      </c>
      <c r="D57" s="19">
        <v>323</v>
      </c>
      <c r="E57" s="21" t="s">
        <v>56</v>
      </c>
      <c r="F57" s="22">
        <f>SUM(F58,F65,F69,F72,F78,F82,F85,F91,F95)</f>
        <v>2437500</v>
      </c>
      <c r="G57" s="22">
        <f>SUM(G58,G65,G69,G72,G78,G82,G85,G91,G95)</f>
        <v>2574500</v>
      </c>
      <c r="H57" s="23">
        <f>SUM(H58,H65,H69,H72,H78,H82,H85,H91,H95)</f>
        <v>2633000</v>
      </c>
    </row>
    <row r="58" spans="1:8" s="41" customFormat="1" ht="15" hidden="1" customHeight="1" x14ac:dyDescent="0.25">
      <c r="A58" s="78"/>
      <c r="B58" s="25">
        <v>11</v>
      </c>
      <c r="C58" s="26"/>
      <c r="D58" s="27">
        <v>3231</v>
      </c>
      <c r="E58" s="21" t="s">
        <v>57</v>
      </c>
      <c r="F58" s="28">
        <f>SUM(F59:F64)</f>
        <v>80000</v>
      </c>
      <c r="G58" s="28">
        <f>SUM(G59:G64)</f>
        <v>87000</v>
      </c>
      <c r="H58" s="29">
        <f>SUM(H59:H64)</f>
        <v>86000</v>
      </c>
    </row>
    <row r="59" spans="1:8" s="41" customFormat="1" ht="15" hidden="1" customHeight="1" x14ac:dyDescent="0.25">
      <c r="A59" s="78"/>
      <c r="B59" s="25">
        <v>11</v>
      </c>
      <c r="C59" s="26" t="s">
        <v>9</v>
      </c>
      <c r="D59" s="27">
        <v>323110</v>
      </c>
      <c r="E59" s="21" t="s">
        <v>58</v>
      </c>
      <c r="F59" s="28">
        <v>43000</v>
      </c>
      <c r="G59" s="28">
        <v>45000</v>
      </c>
      <c r="H59" s="29">
        <v>45000</v>
      </c>
    </row>
    <row r="60" spans="1:8" s="41" customFormat="1" ht="15" hidden="1" customHeight="1" x14ac:dyDescent="0.25">
      <c r="A60" s="78"/>
      <c r="B60" s="25">
        <v>11</v>
      </c>
      <c r="C60" s="26" t="s">
        <v>9</v>
      </c>
      <c r="D60" s="27">
        <v>323112</v>
      </c>
      <c r="E60" s="21" t="s">
        <v>59</v>
      </c>
      <c r="F60" s="28">
        <v>15000</v>
      </c>
      <c r="G60" s="28">
        <v>15000</v>
      </c>
      <c r="H60" s="29">
        <v>15000</v>
      </c>
    </row>
    <row r="61" spans="1:8" s="41" customFormat="1" ht="15" hidden="1" customHeight="1" x14ac:dyDescent="0.25">
      <c r="A61" s="78"/>
      <c r="B61" s="25">
        <v>11</v>
      </c>
      <c r="C61" s="26" t="s">
        <v>9</v>
      </c>
      <c r="D61" s="27">
        <v>32312</v>
      </c>
      <c r="E61" s="21" t="s">
        <v>60</v>
      </c>
      <c r="F61" s="28">
        <v>15000</v>
      </c>
      <c r="G61" s="28">
        <v>20000</v>
      </c>
      <c r="H61" s="29">
        <v>20000</v>
      </c>
    </row>
    <row r="62" spans="1:8" s="41" customFormat="1" ht="15" hidden="1" customHeight="1" x14ac:dyDescent="0.25">
      <c r="A62" s="78"/>
      <c r="B62" s="25">
        <v>11</v>
      </c>
      <c r="C62" s="26" t="s">
        <v>9</v>
      </c>
      <c r="D62" s="27">
        <v>32313</v>
      </c>
      <c r="E62" s="21" t="s">
        <v>61</v>
      </c>
      <c r="F62" s="28">
        <v>5000</v>
      </c>
      <c r="G62" s="28">
        <v>5000</v>
      </c>
      <c r="H62" s="29">
        <v>5000</v>
      </c>
    </row>
    <row r="63" spans="1:8" s="41" customFormat="1" ht="15" hidden="1" customHeight="1" x14ac:dyDescent="0.25">
      <c r="A63" s="78"/>
      <c r="B63" s="25">
        <v>11</v>
      </c>
      <c r="C63" s="26" t="s">
        <v>9</v>
      </c>
      <c r="D63" s="27">
        <v>32314</v>
      </c>
      <c r="E63" s="21" t="s">
        <v>62</v>
      </c>
      <c r="F63" s="28">
        <v>1000</v>
      </c>
      <c r="G63" s="28">
        <v>1000</v>
      </c>
      <c r="H63" s="29">
        <v>1000</v>
      </c>
    </row>
    <row r="64" spans="1:8" s="41" customFormat="1" ht="15" hidden="1" customHeight="1" x14ac:dyDescent="0.25">
      <c r="A64" s="78"/>
      <c r="B64" s="25">
        <v>11</v>
      </c>
      <c r="C64" s="26" t="s">
        <v>9</v>
      </c>
      <c r="D64" s="27">
        <v>32319</v>
      </c>
      <c r="E64" s="21" t="s">
        <v>63</v>
      </c>
      <c r="F64" s="28">
        <v>1000</v>
      </c>
      <c r="G64" s="28">
        <v>1000</v>
      </c>
      <c r="H64" s="29">
        <v>0</v>
      </c>
    </row>
    <row r="65" spans="1:8" ht="15" hidden="1" customHeight="1" x14ac:dyDescent="0.25">
      <c r="A65" s="78"/>
      <c r="B65" s="25"/>
      <c r="C65" s="26"/>
      <c r="D65" s="27">
        <v>3232</v>
      </c>
      <c r="E65" s="21" t="s">
        <v>64</v>
      </c>
      <c r="F65" s="28">
        <f>SUM(F66:F68)</f>
        <v>204000</v>
      </c>
      <c r="G65" s="28">
        <f>SUM(G66:G68)</f>
        <v>204000</v>
      </c>
      <c r="H65" s="29">
        <f>SUM(H66:H68)</f>
        <v>194000</v>
      </c>
    </row>
    <row r="66" spans="1:8" ht="15" hidden="1" customHeight="1" x14ac:dyDescent="0.25">
      <c r="A66" s="78"/>
      <c r="B66" s="25">
        <v>11</v>
      </c>
      <c r="C66" s="26" t="s">
        <v>9</v>
      </c>
      <c r="D66" s="27">
        <v>32321</v>
      </c>
      <c r="E66" s="21" t="s">
        <v>65</v>
      </c>
      <c r="F66" s="28">
        <v>70000</v>
      </c>
      <c r="G66" s="28">
        <v>70000</v>
      </c>
      <c r="H66" s="29">
        <v>60000</v>
      </c>
    </row>
    <row r="67" spans="1:8" ht="15" hidden="1" customHeight="1" x14ac:dyDescent="0.25">
      <c r="A67" s="78"/>
      <c r="B67" s="25">
        <v>11</v>
      </c>
      <c r="C67" s="26" t="s">
        <v>9</v>
      </c>
      <c r="D67" s="27">
        <v>32322</v>
      </c>
      <c r="E67" s="21" t="s">
        <v>66</v>
      </c>
      <c r="F67" s="28">
        <v>133000</v>
      </c>
      <c r="G67" s="28">
        <v>133000</v>
      </c>
      <c r="H67" s="29">
        <v>133000</v>
      </c>
    </row>
    <row r="68" spans="1:8" ht="15" hidden="1" customHeight="1" x14ac:dyDescent="0.25">
      <c r="A68" s="78"/>
      <c r="B68" s="25">
        <v>11</v>
      </c>
      <c r="C68" s="26" t="s">
        <v>9</v>
      </c>
      <c r="D68" s="27">
        <v>32329</v>
      </c>
      <c r="E68" s="21" t="s">
        <v>67</v>
      </c>
      <c r="F68" s="28">
        <v>1000</v>
      </c>
      <c r="G68" s="28">
        <v>1000</v>
      </c>
      <c r="H68" s="29">
        <v>1000</v>
      </c>
    </row>
    <row r="69" spans="1:8" ht="15" hidden="1" customHeight="1" x14ac:dyDescent="0.25">
      <c r="A69" s="78"/>
      <c r="B69" s="25">
        <v>11</v>
      </c>
      <c r="C69" s="26" t="s">
        <v>9</v>
      </c>
      <c r="D69" s="27">
        <v>3233</v>
      </c>
      <c r="E69" s="21" t="s">
        <v>68</v>
      </c>
      <c r="F69" s="28">
        <f>SUM(F70:F71)</f>
        <v>15500</v>
      </c>
      <c r="G69" s="28">
        <f>SUM(G70:G71)</f>
        <v>15500</v>
      </c>
      <c r="H69" s="29">
        <f>SUM(H70:H71)</f>
        <v>15500</v>
      </c>
    </row>
    <row r="70" spans="1:8" s="40" customFormat="1" ht="15" hidden="1" customHeight="1" x14ac:dyDescent="0.25">
      <c r="A70" s="78"/>
      <c r="B70" s="25">
        <v>11</v>
      </c>
      <c r="C70" s="26" t="s">
        <v>9</v>
      </c>
      <c r="D70" s="27">
        <v>32334</v>
      </c>
      <c r="E70" s="21" t="s">
        <v>69</v>
      </c>
      <c r="F70" s="28">
        <v>8500</v>
      </c>
      <c r="G70" s="28">
        <v>8500</v>
      </c>
      <c r="H70" s="29">
        <v>8500</v>
      </c>
    </row>
    <row r="71" spans="1:8" s="40" customFormat="1" ht="15" hidden="1" customHeight="1" x14ac:dyDescent="0.25">
      <c r="A71" s="78"/>
      <c r="B71" s="25">
        <v>11</v>
      </c>
      <c r="C71" s="26" t="s">
        <v>9</v>
      </c>
      <c r="D71" s="27">
        <v>32339</v>
      </c>
      <c r="E71" s="21" t="s">
        <v>70</v>
      </c>
      <c r="F71" s="28">
        <v>7000</v>
      </c>
      <c r="G71" s="28">
        <v>7000</v>
      </c>
      <c r="H71" s="29">
        <v>7000</v>
      </c>
    </row>
    <row r="72" spans="1:8" ht="15" hidden="1" customHeight="1" x14ac:dyDescent="0.25">
      <c r="A72" s="78"/>
      <c r="B72" s="25"/>
      <c r="C72" s="26"/>
      <c r="D72" s="27">
        <v>3234</v>
      </c>
      <c r="E72" s="21" t="s">
        <v>71</v>
      </c>
      <c r="F72" s="28">
        <f>SUM(F73:F77)</f>
        <v>44000</v>
      </c>
      <c r="G72" s="28">
        <f>SUM(G73:G77)</f>
        <v>44000</v>
      </c>
      <c r="H72" s="29">
        <f>SUM(H73:H77)</f>
        <v>44000</v>
      </c>
    </row>
    <row r="73" spans="1:8" ht="15" hidden="1" customHeight="1" x14ac:dyDescent="0.25">
      <c r="A73" s="78"/>
      <c r="B73" s="25">
        <v>11</v>
      </c>
      <c r="C73" s="26" t="s">
        <v>9</v>
      </c>
      <c r="D73" s="27">
        <v>32341</v>
      </c>
      <c r="E73" s="21" t="s">
        <v>72</v>
      </c>
      <c r="F73" s="28">
        <v>13000</v>
      </c>
      <c r="G73" s="28">
        <v>13000</v>
      </c>
      <c r="H73" s="29">
        <v>13000</v>
      </c>
    </row>
    <row r="74" spans="1:8" ht="15" hidden="1" customHeight="1" x14ac:dyDescent="0.25">
      <c r="A74" s="78"/>
      <c r="B74" s="25">
        <v>11</v>
      </c>
      <c r="C74" s="26" t="s">
        <v>9</v>
      </c>
      <c r="D74" s="27">
        <v>32342</v>
      </c>
      <c r="E74" s="21" t="s">
        <v>73</v>
      </c>
      <c r="F74" s="28">
        <v>13000</v>
      </c>
      <c r="G74" s="28">
        <v>13000</v>
      </c>
      <c r="H74" s="29">
        <v>13000</v>
      </c>
    </row>
    <row r="75" spans="1:8" ht="15" hidden="1" customHeight="1" x14ac:dyDescent="0.25">
      <c r="A75" s="78"/>
      <c r="B75" s="25">
        <v>12</v>
      </c>
      <c r="C75" s="26" t="s">
        <v>74</v>
      </c>
      <c r="D75" s="27">
        <v>32343</v>
      </c>
      <c r="E75" s="21" t="s">
        <v>75</v>
      </c>
      <c r="F75" s="28">
        <v>2000</v>
      </c>
      <c r="G75" s="28">
        <v>2000</v>
      </c>
      <c r="H75" s="29">
        <v>2000</v>
      </c>
    </row>
    <row r="76" spans="1:8" ht="15" hidden="1" customHeight="1" x14ac:dyDescent="0.25">
      <c r="A76" s="78"/>
      <c r="B76" s="25">
        <v>11</v>
      </c>
      <c r="C76" s="26" t="s">
        <v>9</v>
      </c>
      <c r="D76" s="27">
        <v>32344</v>
      </c>
      <c r="E76" s="21" t="s">
        <v>76</v>
      </c>
      <c r="F76" s="28">
        <v>2000</v>
      </c>
      <c r="G76" s="28">
        <v>2000</v>
      </c>
      <c r="H76" s="29">
        <v>2000</v>
      </c>
    </row>
    <row r="77" spans="1:8" ht="15" hidden="1" customHeight="1" x14ac:dyDescent="0.25">
      <c r="A77" s="78"/>
      <c r="B77" s="25">
        <v>11</v>
      </c>
      <c r="C77" s="26" t="s">
        <v>9</v>
      </c>
      <c r="D77" s="27">
        <v>32349</v>
      </c>
      <c r="E77" s="21" t="s">
        <v>77</v>
      </c>
      <c r="F77" s="28">
        <v>14000</v>
      </c>
      <c r="G77" s="28">
        <v>14000</v>
      </c>
      <c r="H77" s="29">
        <v>14000</v>
      </c>
    </row>
    <row r="78" spans="1:8" ht="15" hidden="1" customHeight="1" x14ac:dyDescent="0.25">
      <c r="A78" s="78"/>
      <c r="B78" s="25"/>
      <c r="C78" s="26"/>
      <c r="D78" s="27">
        <v>3235</v>
      </c>
      <c r="E78" s="21" t="s">
        <v>78</v>
      </c>
      <c r="F78" s="28">
        <f>SUM(F79:F81)</f>
        <v>148000</v>
      </c>
      <c r="G78" s="28">
        <f>SUM(G79:G81)</f>
        <v>168000</v>
      </c>
      <c r="H78" s="29">
        <f>SUM(H79:H81)</f>
        <v>158000</v>
      </c>
    </row>
    <row r="79" spans="1:8" ht="15" hidden="1" customHeight="1" x14ac:dyDescent="0.25">
      <c r="A79" s="78"/>
      <c r="B79" s="25">
        <v>11</v>
      </c>
      <c r="C79" s="26" t="s">
        <v>9</v>
      </c>
      <c r="D79" s="27">
        <v>32353</v>
      </c>
      <c r="E79" s="21" t="s">
        <v>79</v>
      </c>
      <c r="F79" s="28">
        <v>43000</v>
      </c>
      <c r="G79" s="28">
        <v>43000</v>
      </c>
      <c r="H79" s="29">
        <v>43000</v>
      </c>
    </row>
    <row r="80" spans="1:8" ht="15" hidden="1" customHeight="1" x14ac:dyDescent="0.25">
      <c r="A80" s="78"/>
      <c r="B80" s="25">
        <v>11</v>
      </c>
      <c r="C80" s="26" t="s">
        <v>9</v>
      </c>
      <c r="D80" s="27">
        <v>32354</v>
      </c>
      <c r="E80" s="21" t="s">
        <v>80</v>
      </c>
      <c r="F80" s="28">
        <v>100000</v>
      </c>
      <c r="G80" s="28">
        <v>110000</v>
      </c>
      <c r="H80" s="29">
        <v>110000</v>
      </c>
    </row>
    <row r="81" spans="1:8" ht="15" hidden="1" customHeight="1" x14ac:dyDescent="0.25">
      <c r="A81" s="78"/>
      <c r="B81" s="25">
        <v>11</v>
      </c>
      <c r="C81" s="26" t="s">
        <v>9</v>
      </c>
      <c r="D81" s="27">
        <v>32359</v>
      </c>
      <c r="E81" s="21" t="s">
        <v>81</v>
      </c>
      <c r="F81" s="28">
        <v>5000</v>
      </c>
      <c r="G81" s="28">
        <v>15000</v>
      </c>
      <c r="H81" s="29">
        <v>5000</v>
      </c>
    </row>
    <row r="82" spans="1:8" ht="15" hidden="1" customHeight="1" x14ac:dyDescent="0.25">
      <c r="A82" s="78"/>
      <c r="B82" s="25"/>
      <c r="C82" s="26"/>
      <c r="D82" s="27">
        <v>3236</v>
      </c>
      <c r="E82" s="21" t="s">
        <v>82</v>
      </c>
      <c r="F82" s="28">
        <f>SUM(F83:F84)</f>
        <v>13000</v>
      </c>
      <c r="G82" s="28">
        <f>SUM(G83:G84)</f>
        <v>3000</v>
      </c>
      <c r="H82" s="29">
        <f>SUM(H83:H84)</f>
        <v>2000</v>
      </c>
    </row>
    <row r="83" spans="1:8" ht="15" hidden="1" customHeight="1" x14ac:dyDescent="0.25">
      <c r="A83" s="78"/>
      <c r="B83" s="25">
        <v>11</v>
      </c>
      <c r="C83" s="26" t="s">
        <v>9</v>
      </c>
      <c r="D83" s="27">
        <v>32361</v>
      </c>
      <c r="E83" s="21" t="s">
        <v>83</v>
      </c>
      <c r="F83" s="28">
        <v>12000</v>
      </c>
      <c r="G83" s="28">
        <v>2000</v>
      </c>
      <c r="H83" s="29">
        <v>1000</v>
      </c>
    </row>
    <row r="84" spans="1:8" ht="15" hidden="1" customHeight="1" x14ac:dyDescent="0.25">
      <c r="A84" s="78"/>
      <c r="B84" s="25">
        <v>11</v>
      </c>
      <c r="C84" s="26" t="s">
        <v>9</v>
      </c>
      <c r="D84" s="27">
        <v>32363</v>
      </c>
      <c r="E84" s="21" t="s">
        <v>84</v>
      </c>
      <c r="F84" s="28">
        <v>1000</v>
      </c>
      <c r="G84" s="28">
        <v>1000</v>
      </c>
      <c r="H84" s="29">
        <v>1000</v>
      </c>
    </row>
    <row r="85" spans="1:8" ht="15" hidden="1" customHeight="1" x14ac:dyDescent="0.25">
      <c r="A85" s="78"/>
      <c r="B85" s="25"/>
      <c r="C85" s="26"/>
      <c r="D85" s="27">
        <v>3237</v>
      </c>
      <c r="E85" s="21" t="s">
        <v>85</v>
      </c>
      <c r="F85" s="28">
        <f>SUM(F86:F90)</f>
        <v>1300000</v>
      </c>
      <c r="G85" s="28">
        <f>SUM(G86:G90)</f>
        <v>1400000</v>
      </c>
      <c r="H85" s="29">
        <f>SUM(H86:H90)</f>
        <v>1500000</v>
      </c>
    </row>
    <row r="86" spans="1:8" ht="15" hidden="1" customHeight="1" x14ac:dyDescent="0.25">
      <c r="A86" s="78"/>
      <c r="B86" s="25">
        <v>11</v>
      </c>
      <c r="C86" s="26" t="s">
        <v>9</v>
      </c>
      <c r="D86" s="27">
        <v>32371</v>
      </c>
      <c r="E86" s="21" t="s">
        <v>86</v>
      </c>
      <c r="F86" s="28">
        <v>30000</v>
      </c>
      <c r="G86" s="28">
        <v>30000</v>
      </c>
      <c r="H86" s="29">
        <v>30000</v>
      </c>
    </row>
    <row r="87" spans="1:8" ht="15" hidden="1" customHeight="1" x14ac:dyDescent="0.25">
      <c r="A87" s="78"/>
      <c r="B87" s="25">
        <v>11</v>
      </c>
      <c r="C87" s="26" t="s">
        <v>9</v>
      </c>
      <c r="D87" s="27">
        <v>32372</v>
      </c>
      <c r="E87" s="21" t="s">
        <v>87</v>
      </c>
      <c r="F87" s="28">
        <v>800000</v>
      </c>
      <c r="G87" s="28">
        <v>850000</v>
      </c>
      <c r="H87" s="29">
        <v>900000</v>
      </c>
    </row>
    <row r="88" spans="1:8" ht="15" hidden="1" customHeight="1" x14ac:dyDescent="0.25">
      <c r="A88" s="78"/>
      <c r="B88" s="25">
        <v>11</v>
      </c>
      <c r="C88" s="26" t="s">
        <v>9</v>
      </c>
      <c r="D88" s="27">
        <v>32373</v>
      </c>
      <c r="E88" s="21" t="s">
        <v>88</v>
      </c>
      <c r="F88" s="28">
        <v>60000</v>
      </c>
      <c r="G88" s="28">
        <v>60000</v>
      </c>
      <c r="H88" s="29">
        <v>60000</v>
      </c>
    </row>
    <row r="89" spans="1:8" ht="15" hidden="1" customHeight="1" x14ac:dyDescent="0.25">
      <c r="A89" s="78"/>
      <c r="B89" s="25">
        <v>11</v>
      </c>
      <c r="C89" s="26" t="s">
        <v>9</v>
      </c>
      <c r="D89" s="27">
        <v>32377</v>
      </c>
      <c r="E89" s="21" t="s">
        <v>89</v>
      </c>
      <c r="F89" s="28">
        <v>10000</v>
      </c>
      <c r="G89" s="28">
        <v>10000</v>
      </c>
      <c r="H89" s="29">
        <v>10000</v>
      </c>
    </row>
    <row r="90" spans="1:8" ht="15" hidden="1" customHeight="1" x14ac:dyDescent="0.25">
      <c r="A90" s="78"/>
      <c r="B90" s="25">
        <v>11</v>
      </c>
      <c r="C90" s="26" t="s">
        <v>9</v>
      </c>
      <c r="D90" s="27">
        <v>32379</v>
      </c>
      <c r="E90" s="21" t="s">
        <v>90</v>
      </c>
      <c r="F90" s="28">
        <v>400000</v>
      </c>
      <c r="G90" s="28">
        <v>450000</v>
      </c>
      <c r="H90" s="29">
        <v>500000</v>
      </c>
    </row>
    <row r="91" spans="1:8" ht="15" hidden="1" customHeight="1" x14ac:dyDescent="0.25">
      <c r="A91" s="78"/>
      <c r="B91" s="25"/>
      <c r="C91" s="26"/>
      <c r="D91" s="27">
        <v>3238</v>
      </c>
      <c r="E91" s="21" t="s">
        <v>91</v>
      </c>
      <c r="F91" s="28">
        <f>SUM(F92:F94)</f>
        <v>395000</v>
      </c>
      <c r="G91" s="28">
        <f>SUM(G92:G94)</f>
        <v>395000</v>
      </c>
      <c r="H91" s="29">
        <f>SUM(H92:H94)</f>
        <v>395000</v>
      </c>
    </row>
    <row r="92" spans="1:8" ht="15" hidden="1" customHeight="1" x14ac:dyDescent="0.25">
      <c r="A92" s="78"/>
      <c r="B92" s="25">
        <v>11</v>
      </c>
      <c r="C92" s="26" t="s">
        <v>9</v>
      </c>
      <c r="D92" s="27">
        <v>32381</v>
      </c>
      <c r="E92" s="21" t="s">
        <v>92</v>
      </c>
      <c r="F92" s="28">
        <v>393000</v>
      </c>
      <c r="G92" s="28">
        <v>393000</v>
      </c>
      <c r="H92" s="29">
        <v>393000</v>
      </c>
    </row>
    <row r="93" spans="1:8" ht="15" hidden="1" customHeight="1" x14ac:dyDescent="0.25">
      <c r="A93" s="78"/>
      <c r="B93" s="25">
        <v>11</v>
      </c>
      <c r="C93" s="26" t="s">
        <v>9</v>
      </c>
      <c r="D93" s="27">
        <v>32382</v>
      </c>
      <c r="E93" s="21" t="s">
        <v>93</v>
      </c>
      <c r="F93" s="28">
        <v>1000</v>
      </c>
      <c r="G93" s="28">
        <v>1000</v>
      </c>
      <c r="H93" s="29">
        <v>1000</v>
      </c>
    </row>
    <row r="94" spans="1:8" ht="15" hidden="1" customHeight="1" x14ac:dyDescent="0.25">
      <c r="A94" s="78"/>
      <c r="B94" s="25">
        <v>11</v>
      </c>
      <c r="C94" s="26" t="s">
        <v>9</v>
      </c>
      <c r="D94" s="27">
        <v>32389</v>
      </c>
      <c r="E94" s="21" t="s">
        <v>94</v>
      </c>
      <c r="F94" s="28">
        <v>1000</v>
      </c>
      <c r="G94" s="28">
        <v>1000</v>
      </c>
      <c r="H94" s="29">
        <v>1000</v>
      </c>
    </row>
    <row r="95" spans="1:8" ht="15" hidden="1" customHeight="1" x14ac:dyDescent="0.25">
      <c r="A95" s="78"/>
      <c r="B95" s="25"/>
      <c r="C95" s="26"/>
      <c r="D95" s="27">
        <v>3239</v>
      </c>
      <c r="E95" s="21" t="s">
        <v>95</v>
      </c>
      <c r="F95" s="28">
        <f>SUM(F96:F100)</f>
        <v>238000</v>
      </c>
      <c r="G95" s="28">
        <f>SUM(G96:G100)</f>
        <v>258000</v>
      </c>
      <c r="H95" s="29">
        <f>SUM(H96:H100)</f>
        <v>238500</v>
      </c>
    </row>
    <row r="96" spans="1:8" ht="15" hidden="1" customHeight="1" x14ac:dyDescent="0.25">
      <c r="A96" s="78"/>
      <c r="B96" s="25">
        <v>11</v>
      </c>
      <c r="C96" s="26" t="s">
        <v>9</v>
      </c>
      <c r="D96" s="27">
        <v>32391</v>
      </c>
      <c r="E96" s="21" t="s">
        <v>96</v>
      </c>
      <c r="F96" s="28">
        <v>55000</v>
      </c>
      <c r="G96" s="28">
        <v>65000</v>
      </c>
      <c r="H96" s="29">
        <v>55000</v>
      </c>
    </row>
    <row r="97" spans="1:8" ht="15" hidden="1" customHeight="1" x14ac:dyDescent="0.25">
      <c r="A97" s="78"/>
      <c r="B97" s="25">
        <v>11</v>
      </c>
      <c r="C97" s="26" t="s">
        <v>9</v>
      </c>
      <c r="D97" s="27">
        <v>32393</v>
      </c>
      <c r="E97" s="21" t="s">
        <v>97</v>
      </c>
      <c r="F97" s="28">
        <v>500</v>
      </c>
      <c r="G97" s="28">
        <v>1000</v>
      </c>
      <c r="H97" s="29">
        <v>500</v>
      </c>
    </row>
    <row r="98" spans="1:8" ht="15" hidden="1" customHeight="1" x14ac:dyDescent="0.25">
      <c r="A98" s="78"/>
      <c r="B98" s="25">
        <v>11</v>
      </c>
      <c r="C98" s="26" t="s">
        <v>9</v>
      </c>
      <c r="D98" s="27">
        <v>32395</v>
      </c>
      <c r="E98" s="21" t="s">
        <v>98</v>
      </c>
      <c r="F98" s="28">
        <v>80000</v>
      </c>
      <c r="G98" s="28">
        <v>80000</v>
      </c>
      <c r="H98" s="29">
        <v>80000</v>
      </c>
    </row>
    <row r="99" spans="1:8" ht="15" hidden="1" customHeight="1" x14ac:dyDescent="0.25">
      <c r="A99" s="78"/>
      <c r="B99" s="25">
        <v>11</v>
      </c>
      <c r="C99" s="26" t="s">
        <v>9</v>
      </c>
      <c r="D99" s="27">
        <v>32396</v>
      </c>
      <c r="E99" s="21" t="s">
        <v>99</v>
      </c>
      <c r="F99" s="28">
        <v>100000</v>
      </c>
      <c r="G99" s="28">
        <v>100000</v>
      </c>
      <c r="H99" s="29">
        <v>100000</v>
      </c>
    </row>
    <row r="100" spans="1:8" ht="15" hidden="1" customHeight="1" x14ac:dyDescent="0.25">
      <c r="A100" s="78"/>
      <c r="B100" s="25">
        <v>11</v>
      </c>
      <c r="C100" s="26" t="s">
        <v>9</v>
      </c>
      <c r="D100" s="27">
        <v>32399</v>
      </c>
      <c r="E100" s="21" t="s">
        <v>100</v>
      </c>
      <c r="F100" s="28">
        <v>2500</v>
      </c>
      <c r="G100" s="28">
        <v>12000</v>
      </c>
      <c r="H100" s="29">
        <v>3000</v>
      </c>
    </row>
    <row r="101" spans="1:8" ht="15" customHeight="1" x14ac:dyDescent="0.25">
      <c r="A101" s="78"/>
      <c r="B101" s="19">
        <v>11</v>
      </c>
      <c r="C101" s="20" t="s">
        <v>9</v>
      </c>
      <c r="D101" s="19">
        <v>324</v>
      </c>
      <c r="E101" s="21" t="s">
        <v>101</v>
      </c>
      <c r="F101" s="22">
        <f>+F102</f>
        <v>295000</v>
      </c>
      <c r="G101" s="22">
        <f>+G102</f>
        <v>295000</v>
      </c>
      <c r="H101" s="23">
        <f>+H102</f>
        <v>295000</v>
      </c>
    </row>
    <row r="102" spans="1:8" ht="15" hidden="1" customHeight="1" x14ac:dyDescent="0.25">
      <c r="A102" s="78"/>
      <c r="B102" s="25"/>
      <c r="C102" s="26"/>
      <c r="D102" s="27">
        <v>3241</v>
      </c>
      <c r="E102" s="21" t="s">
        <v>101</v>
      </c>
      <c r="F102" s="28">
        <f>SUM(F103:F104)</f>
        <v>295000</v>
      </c>
      <c r="G102" s="28">
        <f>SUM(G103:G104)</f>
        <v>295000</v>
      </c>
      <c r="H102" s="29">
        <f>SUM(H103:H104)</f>
        <v>295000</v>
      </c>
    </row>
    <row r="103" spans="1:8" ht="15" hidden="1" customHeight="1" x14ac:dyDescent="0.25">
      <c r="A103" s="78"/>
      <c r="B103" s="25">
        <v>11</v>
      </c>
      <c r="C103" s="26" t="s">
        <v>9</v>
      </c>
      <c r="D103" s="27">
        <v>32411</v>
      </c>
      <c r="E103" s="21" t="s">
        <v>102</v>
      </c>
      <c r="F103" s="28">
        <v>290000</v>
      </c>
      <c r="G103" s="28">
        <v>290000</v>
      </c>
      <c r="H103" s="29">
        <v>290000</v>
      </c>
    </row>
    <row r="104" spans="1:8" ht="15" hidden="1" customHeight="1" x14ac:dyDescent="0.25">
      <c r="A104" s="78"/>
      <c r="B104" s="25">
        <v>11</v>
      </c>
      <c r="C104" s="26" t="s">
        <v>9</v>
      </c>
      <c r="D104" s="27">
        <v>32412</v>
      </c>
      <c r="E104" s="21" t="s">
        <v>103</v>
      </c>
      <c r="F104" s="28">
        <v>5000</v>
      </c>
      <c r="G104" s="28">
        <v>5000</v>
      </c>
      <c r="H104" s="29">
        <v>5000</v>
      </c>
    </row>
    <row r="105" spans="1:8" ht="15" customHeight="1" x14ac:dyDescent="0.25">
      <c r="A105" s="78"/>
      <c r="B105" s="19">
        <v>11</v>
      </c>
      <c r="C105" s="20" t="s">
        <v>9</v>
      </c>
      <c r="D105" s="19">
        <v>329</v>
      </c>
      <c r="E105" s="21" t="s">
        <v>104</v>
      </c>
      <c r="F105" s="22">
        <f>SUM(F106,F108,F110,F113,F118)</f>
        <v>83200</v>
      </c>
      <c r="G105" s="22">
        <f>SUM(G106,G108,G110,G113,G118)</f>
        <v>137400</v>
      </c>
      <c r="H105" s="23">
        <f>SUM(H106,H108,H110,H113,H118)</f>
        <v>59400</v>
      </c>
    </row>
    <row r="106" spans="1:8" ht="15" hidden="1" customHeight="1" x14ac:dyDescent="0.25">
      <c r="A106" s="78"/>
      <c r="B106" s="30">
        <v>11</v>
      </c>
      <c r="C106" s="31" t="s">
        <v>9</v>
      </c>
      <c r="D106" s="32">
        <v>3292</v>
      </c>
      <c r="E106" s="33" t="s">
        <v>105</v>
      </c>
      <c r="F106" s="34">
        <f>SUM(F107)</f>
        <v>0</v>
      </c>
      <c r="G106" s="34">
        <f>SUM(G107)</f>
        <v>0</v>
      </c>
      <c r="H106" s="35">
        <f>SUM(H107)</f>
        <v>0</v>
      </c>
    </row>
    <row r="107" spans="1:8" s="40" customFormat="1" ht="15" hidden="1" customHeight="1" x14ac:dyDescent="0.25">
      <c r="A107" s="78"/>
      <c r="B107" s="25">
        <v>11</v>
      </c>
      <c r="C107" s="26" t="s">
        <v>9</v>
      </c>
      <c r="D107" s="27">
        <v>32922</v>
      </c>
      <c r="E107" s="21" t="s">
        <v>106</v>
      </c>
      <c r="F107" s="28">
        <v>0</v>
      </c>
      <c r="G107" s="28">
        <v>0</v>
      </c>
      <c r="H107" s="29">
        <v>0</v>
      </c>
    </row>
    <row r="108" spans="1:8" ht="15" hidden="1" customHeight="1" x14ac:dyDescent="0.25">
      <c r="A108" s="78"/>
      <c r="B108" s="30"/>
      <c r="C108" s="31"/>
      <c r="D108" s="32">
        <v>3293</v>
      </c>
      <c r="E108" s="33" t="s">
        <v>107</v>
      </c>
      <c r="F108" s="34">
        <f>SUM(F109)</f>
        <v>50000</v>
      </c>
      <c r="G108" s="34">
        <f>SUM(G109)</f>
        <v>105000</v>
      </c>
      <c r="H108" s="35">
        <f>SUM(H109)</f>
        <v>25000</v>
      </c>
    </row>
    <row r="109" spans="1:8" ht="15" hidden="1" customHeight="1" x14ac:dyDescent="0.25">
      <c r="A109" s="78"/>
      <c r="B109" s="25">
        <v>11</v>
      </c>
      <c r="C109" s="26" t="s">
        <v>9</v>
      </c>
      <c r="D109" s="27">
        <v>32931</v>
      </c>
      <c r="E109" s="21" t="s">
        <v>107</v>
      </c>
      <c r="F109" s="28">
        <v>50000</v>
      </c>
      <c r="G109" s="28">
        <v>105000</v>
      </c>
      <c r="H109" s="29">
        <v>25000</v>
      </c>
    </row>
    <row r="110" spans="1:8" ht="15" hidden="1" customHeight="1" x14ac:dyDescent="0.25">
      <c r="A110" s="78"/>
      <c r="B110" s="30">
        <v>11</v>
      </c>
      <c r="C110" s="31" t="s">
        <v>9</v>
      </c>
      <c r="D110" s="32">
        <v>3294</v>
      </c>
      <c r="E110" s="33" t="s">
        <v>108</v>
      </c>
      <c r="F110" s="34">
        <f>SUM(F111:F112)</f>
        <v>1500</v>
      </c>
      <c r="G110" s="34">
        <f>SUM(G111:G112)</f>
        <v>700</v>
      </c>
      <c r="H110" s="35">
        <f>SUM(H111:H112)</f>
        <v>700</v>
      </c>
    </row>
    <row r="111" spans="1:8" ht="15" hidden="1" customHeight="1" x14ac:dyDescent="0.25">
      <c r="A111" s="78"/>
      <c r="B111" s="25">
        <v>11</v>
      </c>
      <c r="C111" s="26" t="s">
        <v>9</v>
      </c>
      <c r="D111" s="27">
        <v>32941</v>
      </c>
      <c r="E111" s="21" t="s">
        <v>109</v>
      </c>
      <c r="F111" s="28">
        <v>750</v>
      </c>
      <c r="G111" s="28">
        <v>300</v>
      </c>
      <c r="H111" s="29">
        <v>300</v>
      </c>
    </row>
    <row r="112" spans="1:8" ht="15" hidden="1" customHeight="1" x14ac:dyDescent="0.25">
      <c r="A112" s="78"/>
      <c r="B112" s="25">
        <v>11</v>
      </c>
      <c r="C112" s="26" t="s">
        <v>9</v>
      </c>
      <c r="D112" s="27">
        <v>32942</v>
      </c>
      <c r="E112" s="21" t="s">
        <v>110</v>
      </c>
      <c r="F112" s="28">
        <v>750</v>
      </c>
      <c r="G112" s="28">
        <v>400</v>
      </c>
      <c r="H112" s="29">
        <v>400</v>
      </c>
    </row>
    <row r="113" spans="1:8" ht="15" hidden="1" customHeight="1" x14ac:dyDescent="0.25">
      <c r="A113" s="78"/>
      <c r="B113" s="30">
        <v>11</v>
      </c>
      <c r="C113" s="31" t="s">
        <v>9</v>
      </c>
      <c r="D113" s="32">
        <v>3295</v>
      </c>
      <c r="E113" s="33" t="s">
        <v>111</v>
      </c>
      <c r="F113" s="34">
        <f>SUM(F114:F117)</f>
        <v>700</v>
      </c>
      <c r="G113" s="34">
        <f>SUM(G114:G117)</f>
        <v>700</v>
      </c>
      <c r="H113" s="35">
        <f>SUM(H114:H117)</f>
        <v>700</v>
      </c>
    </row>
    <row r="114" spans="1:8" ht="15" hidden="1" customHeight="1" x14ac:dyDescent="0.25">
      <c r="A114" s="78"/>
      <c r="B114" s="25">
        <v>11</v>
      </c>
      <c r="C114" s="26" t="s">
        <v>9</v>
      </c>
      <c r="D114" s="27">
        <v>32951</v>
      </c>
      <c r="E114" s="21" t="s">
        <v>112</v>
      </c>
      <c r="F114" s="28">
        <v>200</v>
      </c>
      <c r="G114" s="28">
        <v>200</v>
      </c>
      <c r="H114" s="29">
        <v>200</v>
      </c>
    </row>
    <row r="115" spans="1:8" ht="15" hidden="1" customHeight="1" x14ac:dyDescent="0.25">
      <c r="A115" s="78"/>
      <c r="B115" s="25">
        <v>11</v>
      </c>
      <c r="C115" s="26" t="s">
        <v>9</v>
      </c>
      <c r="D115" s="27">
        <v>32952</v>
      </c>
      <c r="E115" s="21" t="s">
        <v>113</v>
      </c>
      <c r="F115" s="28">
        <v>200</v>
      </c>
      <c r="G115" s="28">
        <v>200</v>
      </c>
      <c r="H115" s="29">
        <v>200</v>
      </c>
    </row>
    <row r="116" spans="1:8" ht="15" hidden="1" customHeight="1" x14ac:dyDescent="0.25">
      <c r="A116" s="78"/>
      <c r="B116" s="25">
        <v>11</v>
      </c>
      <c r="C116" s="26" t="s">
        <v>9</v>
      </c>
      <c r="D116" s="27">
        <v>32953</v>
      </c>
      <c r="E116" s="21" t="s">
        <v>114</v>
      </c>
      <c r="F116" s="28">
        <v>200</v>
      </c>
      <c r="G116" s="28">
        <v>200</v>
      </c>
      <c r="H116" s="29">
        <v>200</v>
      </c>
    </row>
    <row r="117" spans="1:8" ht="15" hidden="1" customHeight="1" x14ac:dyDescent="0.25">
      <c r="A117" s="78"/>
      <c r="B117" s="25">
        <v>11</v>
      </c>
      <c r="C117" s="26" t="s">
        <v>9</v>
      </c>
      <c r="D117" s="27">
        <v>32954</v>
      </c>
      <c r="E117" s="21" t="s">
        <v>115</v>
      </c>
      <c r="F117" s="28">
        <v>100</v>
      </c>
      <c r="G117" s="28">
        <v>100</v>
      </c>
      <c r="H117" s="29">
        <v>100</v>
      </c>
    </row>
    <row r="118" spans="1:8" ht="15" hidden="1" customHeight="1" x14ac:dyDescent="0.25">
      <c r="A118" s="78"/>
      <c r="B118" s="30">
        <v>11</v>
      </c>
      <c r="C118" s="31" t="s">
        <v>9</v>
      </c>
      <c r="D118" s="32">
        <v>3299</v>
      </c>
      <c r="E118" s="33" t="s">
        <v>104</v>
      </c>
      <c r="F118" s="34">
        <f>SUM(F119:F120)</f>
        <v>31000</v>
      </c>
      <c r="G118" s="34">
        <f>SUM(G119:G120)</f>
        <v>31000</v>
      </c>
      <c r="H118" s="35">
        <f>SUM(H119:H120)</f>
        <v>33000</v>
      </c>
    </row>
    <row r="119" spans="1:8" ht="15" hidden="1" customHeight="1" x14ac:dyDescent="0.25">
      <c r="A119" s="78"/>
      <c r="B119" s="25">
        <v>11</v>
      </c>
      <c r="C119" s="26" t="s">
        <v>9</v>
      </c>
      <c r="D119" s="27">
        <v>32991</v>
      </c>
      <c r="E119" s="21" t="s">
        <v>116</v>
      </c>
      <c r="F119" s="28">
        <v>1000</v>
      </c>
      <c r="G119" s="28">
        <v>1000</v>
      </c>
      <c r="H119" s="29">
        <v>3000</v>
      </c>
    </row>
    <row r="120" spans="1:8" ht="15" hidden="1" customHeight="1" x14ac:dyDescent="0.25">
      <c r="A120" s="78"/>
      <c r="B120" s="25">
        <v>11</v>
      </c>
      <c r="C120" s="26" t="s">
        <v>9</v>
      </c>
      <c r="D120" s="27">
        <v>32999</v>
      </c>
      <c r="E120" s="21" t="s">
        <v>104</v>
      </c>
      <c r="F120" s="28">
        <v>30000</v>
      </c>
      <c r="G120" s="28">
        <v>30000</v>
      </c>
      <c r="H120" s="29">
        <v>30000</v>
      </c>
    </row>
    <row r="121" spans="1:8" s="42" customFormat="1" ht="15" x14ac:dyDescent="0.25">
      <c r="A121" s="78"/>
      <c r="B121" s="36">
        <v>11</v>
      </c>
      <c r="C121" s="14" t="s">
        <v>9</v>
      </c>
      <c r="D121" s="37">
        <v>34</v>
      </c>
      <c r="E121" s="16" t="s">
        <v>117</v>
      </c>
      <c r="F121" s="38">
        <f>SUM(F122)</f>
        <v>900</v>
      </c>
      <c r="G121" s="38">
        <f>SUM(G122)</f>
        <v>900</v>
      </c>
      <c r="H121" s="39">
        <f>SUM(H122)</f>
        <v>650</v>
      </c>
    </row>
    <row r="122" spans="1:8" ht="15" customHeight="1" x14ac:dyDescent="0.25">
      <c r="A122" s="78"/>
      <c r="B122" s="19">
        <v>11</v>
      </c>
      <c r="C122" s="20" t="s">
        <v>9</v>
      </c>
      <c r="D122" s="19">
        <v>343</v>
      </c>
      <c r="E122" s="21" t="s">
        <v>118</v>
      </c>
      <c r="F122" s="22">
        <f>SUM(F123,F126,F129)</f>
        <v>900</v>
      </c>
      <c r="G122" s="22">
        <f>SUM(G123,G126,G129)</f>
        <v>900</v>
      </c>
      <c r="H122" s="23">
        <f>SUM(H123,H126,H129)</f>
        <v>650</v>
      </c>
    </row>
    <row r="123" spans="1:8" ht="15" hidden="1" customHeight="1" x14ac:dyDescent="0.25">
      <c r="A123" s="78"/>
      <c r="B123" s="30">
        <v>11</v>
      </c>
      <c r="C123" s="31" t="s">
        <v>9</v>
      </c>
      <c r="D123" s="32">
        <v>3431</v>
      </c>
      <c r="E123" s="33" t="s">
        <v>119</v>
      </c>
      <c r="F123" s="34">
        <f>SUM(F124:F125)</f>
        <v>300</v>
      </c>
      <c r="G123" s="34">
        <f>SUM(G124:G125)</f>
        <v>300</v>
      </c>
      <c r="H123" s="35">
        <f>SUM(H124:H125)</f>
        <v>250</v>
      </c>
    </row>
    <row r="124" spans="1:8" ht="15" hidden="1" customHeight="1" x14ac:dyDescent="0.25">
      <c r="A124" s="78"/>
      <c r="B124" s="25">
        <v>11</v>
      </c>
      <c r="C124" s="26" t="s">
        <v>9</v>
      </c>
      <c r="D124" s="27">
        <v>34311</v>
      </c>
      <c r="E124" s="21" t="s">
        <v>120</v>
      </c>
      <c r="F124" s="28">
        <v>150</v>
      </c>
      <c r="G124" s="28">
        <v>150</v>
      </c>
      <c r="H124" s="29">
        <v>100</v>
      </c>
    </row>
    <row r="125" spans="1:8" ht="15" hidden="1" customHeight="1" x14ac:dyDescent="0.25">
      <c r="A125" s="78"/>
      <c r="B125" s="25">
        <v>11</v>
      </c>
      <c r="C125" s="26" t="s">
        <v>9</v>
      </c>
      <c r="D125" s="27">
        <v>34312</v>
      </c>
      <c r="E125" s="21" t="s">
        <v>121</v>
      </c>
      <c r="F125" s="28">
        <v>150</v>
      </c>
      <c r="G125" s="28">
        <v>150</v>
      </c>
      <c r="H125" s="29">
        <v>150</v>
      </c>
    </row>
    <row r="126" spans="1:8" ht="15" hidden="1" customHeight="1" x14ac:dyDescent="0.25">
      <c r="A126" s="78"/>
      <c r="B126" s="30">
        <v>11</v>
      </c>
      <c r="C126" s="31" t="s">
        <v>9</v>
      </c>
      <c r="D126" s="32">
        <v>3432</v>
      </c>
      <c r="E126" s="33" t="s">
        <v>122</v>
      </c>
      <c r="F126" s="34">
        <f>SUM(F127:F128)</f>
        <v>200</v>
      </c>
      <c r="G126" s="34">
        <f>SUM(G127:G128)</f>
        <v>200</v>
      </c>
      <c r="H126" s="35">
        <f>SUM(H127:H128)</f>
        <v>200</v>
      </c>
    </row>
    <row r="127" spans="1:8" s="40" customFormat="1" ht="15" hidden="1" customHeight="1" x14ac:dyDescent="0.25">
      <c r="A127" s="78"/>
      <c r="B127" s="25">
        <v>11</v>
      </c>
      <c r="C127" s="26" t="s">
        <v>9</v>
      </c>
      <c r="D127" s="27">
        <v>34321</v>
      </c>
      <c r="E127" s="21" t="s">
        <v>122</v>
      </c>
      <c r="F127" s="28">
        <v>100</v>
      </c>
      <c r="G127" s="28">
        <v>100</v>
      </c>
      <c r="H127" s="29">
        <v>100</v>
      </c>
    </row>
    <row r="128" spans="1:8" s="40" customFormat="1" ht="15" hidden="1" customHeight="1" x14ac:dyDescent="0.25">
      <c r="A128" s="78"/>
      <c r="B128" s="25">
        <v>11</v>
      </c>
      <c r="C128" s="26" t="s">
        <v>9</v>
      </c>
      <c r="D128" s="27">
        <v>34324</v>
      </c>
      <c r="E128" s="21" t="s">
        <v>123</v>
      </c>
      <c r="F128" s="28">
        <v>100</v>
      </c>
      <c r="G128" s="28">
        <v>100</v>
      </c>
      <c r="H128" s="29">
        <v>100</v>
      </c>
    </row>
    <row r="129" spans="1:8" ht="15" hidden="1" customHeight="1" x14ac:dyDescent="0.25">
      <c r="A129" s="78"/>
      <c r="B129" s="30"/>
      <c r="C129" s="31"/>
      <c r="D129" s="32">
        <v>3433</v>
      </c>
      <c r="E129" s="33" t="s">
        <v>124</v>
      </c>
      <c r="F129" s="34">
        <f>SUM(F130:F132)</f>
        <v>400</v>
      </c>
      <c r="G129" s="34">
        <f>SUM(G130:G132)</f>
        <v>400</v>
      </c>
      <c r="H129" s="35">
        <f>SUM(H130:H132)</f>
        <v>200</v>
      </c>
    </row>
    <row r="130" spans="1:8" ht="15" hidden="1" customHeight="1" x14ac:dyDescent="0.25">
      <c r="A130" s="78"/>
      <c r="B130" s="25">
        <v>11</v>
      </c>
      <c r="C130" s="26" t="s">
        <v>9</v>
      </c>
      <c r="D130" s="27">
        <v>34332</v>
      </c>
      <c r="E130" s="21" t="s">
        <v>125</v>
      </c>
      <c r="F130" s="28">
        <v>100</v>
      </c>
      <c r="G130" s="28">
        <v>100</v>
      </c>
      <c r="H130" s="29">
        <v>50</v>
      </c>
    </row>
    <row r="131" spans="1:8" ht="15" hidden="1" customHeight="1" x14ac:dyDescent="0.25">
      <c r="A131" s="78"/>
      <c r="B131" s="25">
        <v>11</v>
      </c>
      <c r="C131" s="26" t="s">
        <v>9</v>
      </c>
      <c r="D131" s="27">
        <v>34333</v>
      </c>
      <c r="E131" s="21" t="s">
        <v>126</v>
      </c>
      <c r="F131" s="28">
        <v>200</v>
      </c>
      <c r="G131" s="28">
        <v>200</v>
      </c>
      <c r="H131" s="29">
        <v>100</v>
      </c>
    </row>
    <row r="132" spans="1:8" ht="15" hidden="1" customHeight="1" x14ac:dyDescent="0.25">
      <c r="A132" s="78"/>
      <c r="B132" s="25">
        <v>11</v>
      </c>
      <c r="C132" s="26" t="s">
        <v>9</v>
      </c>
      <c r="D132" s="27">
        <v>34333</v>
      </c>
      <c r="E132" s="21" t="s">
        <v>127</v>
      </c>
      <c r="F132" s="28">
        <v>100</v>
      </c>
      <c r="G132" s="28">
        <v>100</v>
      </c>
      <c r="H132" s="29">
        <v>50</v>
      </c>
    </row>
    <row r="133" spans="1:8" ht="30" x14ac:dyDescent="0.25">
      <c r="A133" s="78"/>
      <c r="B133" s="36">
        <v>11</v>
      </c>
      <c r="C133" s="14" t="s">
        <v>9</v>
      </c>
      <c r="D133" s="37">
        <v>37</v>
      </c>
      <c r="E133" s="16" t="s">
        <v>128</v>
      </c>
      <c r="F133" s="38">
        <f>SUM(F134)</f>
        <v>60000</v>
      </c>
      <c r="G133" s="38">
        <f>SUM(G134)</f>
        <v>70000</v>
      </c>
      <c r="H133" s="39">
        <f>SUM(H134)</f>
        <v>80000</v>
      </c>
    </row>
    <row r="134" spans="1:8" ht="15" customHeight="1" x14ac:dyDescent="0.25">
      <c r="A134" s="78"/>
      <c r="B134" s="19">
        <v>11</v>
      </c>
      <c r="C134" s="20" t="s">
        <v>9</v>
      </c>
      <c r="D134" s="19">
        <v>372</v>
      </c>
      <c r="E134" s="21" t="s">
        <v>129</v>
      </c>
      <c r="F134" s="22">
        <f>+F135</f>
        <v>60000</v>
      </c>
      <c r="G134" s="22">
        <f>+G135</f>
        <v>70000</v>
      </c>
      <c r="H134" s="23">
        <f>+H135</f>
        <v>80000</v>
      </c>
    </row>
    <row r="135" spans="1:8" ht="15" hidden="1" customHeight="1" x14ac:dyDescent="0.25">
      <c r="A135" s="78"/>
      <c r="B135" s="30">
        <v>11</v>
      </c>
      <c r="C135" s="31" t="s">
        <v>9</v>
      </c>
      <c r="D135" s="32">
        <v>3721</v>
      </c>
      <c r="E135" s="33" t="s">
        <v>130</v>
      </c>
      <c r="F135" s="34">
        <f>SUM(F136)</f>
        <v>60000</v>
      </c>
      <c r="G135" s="34">
        <f>SUM(G136)</f>
        <v>70000</v>
      </c>
      <c r="H135" s="35">
        <f>SUM(H136)</f>
        <v>80000</v>
      </c>
    </row>
    <row r="136" spans="1:8" ht="15" hidden="1" customHeight="1" x14ac:dyDescent="0.25">
      <c r="A136" s="78"/>
      <c r="B136" s="25">
        <v>11</v>
      </c>
      <c r="C136" s="26" t="s">
        <v>9</v>
      </c>
      <c r="D136" s="27">
        <v>37215</v>
      </c>
      <c r="E136" s="21" t="s">
        <v>131</v>
      </c>
      <c r="F136" s="28">
        <v>60000</v>
      </c>
      <c r="G136" s="28">
        <v>70000</v>
      </c>
      <c r="H136" s="29">
        <v>80000</v>
      </c>
    </row>
    <row r="137" spans="1:8" ht="15" x14ac:dyDescent="0.25">
      <c r="A137" s="78"/>
      <c r="B137" s="36">
        <v>11</v>
      </c>
      <c r="C137" s="14" t="s">
        <v>9</v>
      </c>
      <c r="D137" s="37">
        <v>41</v>
      </c>
      <c r="E137" s="16" t="s">
        <v>132</v>
      </c>
      <c r="F137" s="38">
        <f>SUM(F138)</f>
        <v>2000</v>
      </c>
      <c r="G137" s="38">
        <f>SUM(G138)</f>
        <v>2000</v>
      </c>
      <c r="H137" s="39">
        <f>SUM(H138)</f>
        <v>1000</v>
      </c>
    </row>
    <row r="138" spans="1:8" ht="15" customHeight="1" x14ac:dyDescent="0.25">
      <c r="A138" s="78"/>
      <c r="B138" s="19">
        <v>11</v>
      </c>
      <c r="C138" s="20" t="s">
        <v>9</v>
      </c>
      <c r="D138" s="19">
        <v>412</v>
      </c>
      <c r="E138" s="21" t="s">
        <v>133</v>
      </c>
      <c r="F138" s="22">
        <f>+F139+F141</f>
        <v>2000</v>
      </c>
      <c r="G138" s="22">
        <f>+G139+G141</f>
        <v>2000</v>
      </c>
      <c r="H138" s="23">
        <f>+H139+H141</f>
        <v>1000</v>
      </c>
    </row>
    <row r="139" spans="1:8" ht="15" hidden="1" customHeight="1" x14ac:dyDescent="0.25">
      <c r="A139" s="78"/>
      <c r="B139" s="30">
        <v>11</v>
      </c>
      <c r="C139" s="31" t="s">
        <v>9</v>
      </c>
      <c r="D139" s="32">
        <v>4123</v>
      </c>
      <c r="E139" s="33" t="s">
        <v>80</v>
      </c>
      <c r="F139" s="34">
        <f>SUM(F140)</f>
        <v>1000</v>
      </c>
      <c r="G139" s="34">
        <f>SUM(G140)</f>
        <v>1000</v>
      </c>
      <c r="H139" s="35">
        <f>SUM(H140)</f>
        <v>500</v>
      </c>
    </row>
    <row r="140" spans="1:8" s="40" customFormat="1" ht="15" hidden="1" customHeight="1" x14ac:dyDescent="0.25">
      <c r="A140" s="78"/>
      <c r="B140" s="25">
        <v>11</v>
      </c>
      <c r="C140" s="26" t="s">
        <v>9</v>
      </c>
      <c r="D140" s="27">
        <v>41231</v>
      </c>
      <c r="E140" s="21" t="s">
        <v>80</v>
      </c>
      <c r="F140" s="28">
        <v>1000</v>
      </c>
      <c r="G140" s="28">
        <v>1000</v>
      </c>
      <c r="H140" s="29">
        <v>500</v>
      </c>
    </row>
    <row r="141" spans="1:8" ht="15" hidden="1" customHeight="1" x14ac:dyDescent="0.25">
      <c r="A141" s="78"/>
      <c r="B141" s="30">
        <v>11</v>
      </c>
      <c r="C141" s="31" t="s">
        <v>9</v>
      </c>
      <c r="D141" s="32">
        <v>4124</v>
      </c>
      <c r="E141" s="33" t="s">
        <v>134</v>
      </c>
      <c r="F141" s="34">
        <f>SUM(F142)</f>
        <v>1000</v>
      </c>
      <c r="G141" s="34">
        <f>SUM(G142)</f>
        <v>1000</v>
      </c>
      <c r="H141" s="35">
        <f>SUM(H142)</f>
        <v>500</v>
      </c>
    </row>
    <row r="142" spans="1:8" s="40" customFormat="1" ht="15" hidden="1" customHeight="1" x14ac:dyDescent="0.25">
      <c r="A142" s="78"/>
      <c r="B142" s="25">
        <v>11</v>
      </c>
      <c r="C142" s="26" t="s">
        <v>9</v>
      </c>
      <c r="D142" s="27">
        <v>41241</v>
      </c>
      <c r="E142" s="21" t="s">
        <v>135</v>
      </c>
      <c r="F142" s="28">
        <v>1000</v>
      </c>
      <c r="G142" s="28">
        <v>1000</v>
      </c>
      <c r="H142" s="29">
        <v>500</v>
      </c>
    </row>
    <row r="143" spans="1:8" s="40" customFormat="1" ht="15" x14ac:dyDescent="0.25">
      <c r="A143" s="78"/>
      <c r="B143" s="36">
        <v>11</v>
      </c>
      <c r="C143" s="14" t="s">
        <v>9</v>
      </c>
      <c r="D143" s="37">
        <v>42</v>
      </c>
      <c r="E143" s="16" t="s">
        <v>136</v>
      </c>
      <c r="F143" s="38">
        <f>SUM(F144,F155)</f>
        <v>158000</v>
      </c>
      <c r="G143" s="38">
        <f>SUM(G144,G155)</f>
        <v>126000</v>
      </c>
      <c r="H143" s="39">
        <f>SUM(H144,H155)</f>
        <v>128000</v>
      </c>
    </row>
    <row r="144" spans="1:8" ht="15" customHeight="1" x14ac:dyDescent="0.25">
      <c r="A144" s="78"/>
      <c r="B144" s="19">
        <v>11</v>
      </c>
      <c r="C144" s="20" t="s">
        <v>9</v>
      </c>
      <c r="D144" s="19">
        <v>422</v>
      </c>
      <c r="E144" s="21" t="s">
        <v>137</v>
      </c>
      <c r="F144" s="22">
        <f>SUM(F145,F149,F152)</f>
        <v>119000</v>
      </c>
      <c r="G144" s="22">
        <f>SUM(G145,G149,G152)</f>
        <v>121000</v>
      </c>
      <c r="H144" s="23">
        <f>SUM(H145,H149,H152)</f>
        <v>123000</v>
      </c>
    </row>
    <row r="145" spans="1:8" ht="15" hidden="1" customHeight="1" x14ac:dyDescent="0.25">
      <c r="A145" s="78"/>
      <c r="B145" s="25"/>
      <c r="C145" s="26"/>
      <c r="D145" s="27">
        <v>4221</v>
      </c>
      <c r="E145" s="21" t="s">
        <v>138</v>
      </c>
      <c r="F145" s="28">
        <f>SUM(F146:F148)</f>
        <v>90000</v>
      </c>
      <c r="G145" s="28">
        <f>SUM(G146:G148)</f>
        <v>90000</v>
      </c>
      <c r="H145" s="29">
        <f>SUM(H146:H148)</f>
        <v>90000</v>
      </c>
    </row>
    <row r="146" spans="1:8" ht="15" hidden="1" customHeight="1" x14ac:dyDescent="0.25">
      <c r="A146" s="78"/>
      <c r="B146" s="25">
        <v>11</v>
      </c>
      <c r="C146" s="26" t="s">
        <v>9</v>
      </c>
      <c r="D146" s="27">
        <v>42211</v>
      </c>
      <c r="E146" s="21" t="s">
        <v>139</v>
      </c>
      <c r="F146" s="28">
        <v>50000</v>
      </c>
      <c r="G146" s="28">
        <v>50000</v>
      </c>
      <c r="H146" s="29">
        <v>50000</v>
      </c>
    </row>
    <row r="147" spans="1:8" ht="15" hidden="1" customHeight="1" x14ac:dyDescent="0.25">
      <c r="A147" s="78"/>
      <c r="B147" s="25">
        <v>11</v>
      </c>
      <c r="C147" s="26" t="s">
        <v>9</v>
      </c>
      <c r="D147" s="27">
        <v>42212</v>
      </c>
      <c r="E147" s="21" t="s">
        <v>140</v>
      </c>
      <c r="F147" s="28">
        <v>20000</v>
      </c>
      <c r="G147" s="28">
        <v>20000</v>
      </c>
      <c r="H147" s="29">
        <v>20000</v>
      </c>
    </row>
    <row r="148" spans="1:8" ht="15" hidden="1" customHeight="1" x14ac:dyDescent="0.25">
      <c r="A148" s="78"/>
      <c r="B148" s="25">
        <v>11</v>
      </c>
      <c r="C148" s="26" t="s">
        <v>9</v>
      </c>
      <c r="D148" s="27">
        <v>42219</v>
      </c>
      <c r="E148" s="21" t="s">
        <v>141</v>
      </c>
      <c r="F148" s="28">
        <v>20000</v>
      </c>
      <c r="G148" s="28">
        <v>20000</v>
      </c>
      <c r="H148" s="29">
        <v>20000</v>
      </c>
    </row>
    <row r="149" spans="1:8" ht="15" hidden="1" customHeight="1" x14ac:dyDescent="0.25">
      <c r="A149" s="78"/>
      <c r="B149" s="25">
        <v>11</v>
      </c>
      <c r="C149" s="26" t="s">
        <v>9</v>
      </c>
      <c r="D149" s="27">
        <v>4222</v>
      </c>
      <c r="E149" s="21" t="s">
        <v>142</v>
      </c>
      <c r="F149" s="28">
        <f>SUM(F150:F151)</f>
        <v>4000</v>
      </c>
      <c r="G149" s="28">
        <f>SUM(G150:G151)</f>
        <v>6000</v>
      </c>
      <c r="H149" s="29">
        <f>SUM(H150:H151)</f>
        <v>13000</v>
      </c>
    </row>
    <row r="150" spans="1:8" ht="15" hidden="1" customHeight="1" x14ac:dyDescent="0.25">
      <c r="A150" s="78"/>
      <c r="B150" s="25">
        <v>11</v>
      </c>
      <c r="C150" s="26" t="s">
        <v>9</v>
      </c>
      <c r="D150" s="27">
        <v>42222</v>
      </c>
      <c r="E150" s="21" t="s">
        <v>143</v>
      </c>
      <c r="F150" s="28">
        <v>3000</v>
      </c>
      <c r="G150" s="28">
        <v>5000</v>
      </c>
      <c r="H150" s="29">
        <v>12000</v>
      </c>
    </row>
    <row r="151" spans="1:8" ht="15" hidden="1" customHeight="1" x14ac:dyDescent="0.25">
      <c r="A151" s="78"/>
      <c r="B151" s="25">
        <v>11</v>
      </c>
      <c r="C151" s="26" t="s">
        <v>9</v>
      </c>
      <c r="D151" s="27">
        <v>42229</v>
      </c>
      <c r="E151" s="21" t="s">
        <v>144</v>
      </c>
      <c r="F151" s="28">
        <v>1000</v>
      </c>
      <c r="G151" s="28">
        <v>1000</v>
      </c>
      <c r="H151" s="29">
        <v>1000</v>
      </c>
    </row>
    <row r="152" spans="1:8" ht="15" hidden="1" customHeight="1" x14ac:dyDescent="0.25">
      <c r="A152" s="78"/>
      <c r="B152" s="25">
        <v>11</v>
      </c>
      <c r="C152" s="26" t="s">
        <v>9</v>
      </c>
      <c r="D152" s="27">
        <v>4223</v>
      </c>
      <c r="E152" s="21" t="s">
        <v>145</v>
      </c>
      <c r="F152" s="28">
        <f>SUM(F153:F154)</f>
        <v>25000</v>
      </c>
      <c r="G152" s="28">
        <f>SUM(G153:G154)</f>
        <v>25000</v>
      </c>
      <c r="H152" s="29">
        <f>SUM(H153:H154)</f>
        <v>20000</v>
      </c>
    </row>
    <row r="153" spans="1:8" ht="15" hidden="1" customHeight="1" x14ac:dyDescent="0.25">
      <c r="A153" s="78"/>
      <c r="B153" s="25">
        <v>11</v>
      </c>
      <c r="C153" s="26" t="s">
        <v>9</v>
      </c>
      <c r="D153" s="27">
        <v>42231</v>
      </c>
      <c r="E153" s="21" t="s">
        <v>146</v>
      </c>
      <c r="F153" s="28">
        <v>20000</v>
      </c>
      <c r="G153" s="28">
        <v>20000</v>
      </c>
      <c r="H153" s="29">
        <v>15000</v>
      </c>
    </row>
    <row r="154" spans="1:8" ht="15" hidden="1" customHeight="1" x14ac:dyDescent="0.25">
      <c r="A154" s="78"/>
      <c r="B154" s="25">
        <v>11</v>
      </c>
      <c r="C154" s="26" t="s">
        <v>9</v>
      </c>
      <c r="D154" s="27">
        <v>42239</v>
      </c>
      <c r="E154" s="21" t="s">
        <v>147</v>
      </c>
      <c r="F154" s="28">
        <v>5000</v>
      </c>
      <c r="G154" s="28">
        <v>5000</v>
      </c>
      <c r="H154" s="29">
        <v>5000</v>
      </c>
    </row>
    <row r="155" spans="1:8" ht="15" customHeight="1" x14ac:dyDescent="0.25">
      <c r="A155" s="78"/>
      <c r="B155" s="19">
        <v>11</v>
      </c>
      <c r="C155" s="20" t="s">
        <v>9</v>
      </c>
      <c r="D155" s="19">
        <v>426</v>
      </c>
      <c r="E155" s="21" t="s">
        <v>148</v>
      </c>
      <c r="F155" s="22">
        <f>+F156</f>
        <v>39000</v>
      </c>
      <c r="G155" s="22">
        <f>+G156</f>
        <v>5000</v>
      </c>
      <c r="H155" s="23">
        <f>+H156</f>
        <v>5000</v>
      </c>
    </row>
    <row r="156" spans="1:8" ht="15" hidden="1" customHeight="1" x14ac:dyDescent="0.25">
      <c r="A156" s="79"/>
      <c r="B156" s="30">
        <v>11</v>
      </c>
      <c r="C156" s="31" t="s">
        <v>9</v>
      </c>
      <c r="D156" s="32">
        <v>4262</v>
      </c>
      <c r="E156" s="33" t="s">
        <v>149</v>
      </c>
      <c r="F156" s="34">
        <f>SUM(F157)</f>
        <v>39000</v>
      </c>
      <c r="G156" s="34">
        <f>SUM(G157)</f>
        <v>5000</v>
      </c>
      <c r="H156" s="35">
        <f>SUM(H157)</f>
        <v>5000</v>
      </c>
    </row>
    <row r="157" spans="1:8" ht="15" hidden="1" customHeight="1" x14ac:dyDescent="0.25">
      <c r="A157" s="43"/>
      <c r="B157" s="25">
        <v>11</v>
      </c>
      <c r="C157" s="26" t="s">
        <v>9</v>
      </c>
      <c r="D157" s="27">
        <v>42621</v>
      </c>
      <c r="E157" s="21" t="s">
        <v>149</v>
      </c>
      <c r="F157" s="28">
        <f>20000+19000</f>
        <v>39000</v>
      </c>
      <c r="G157" s="28">
        <v>5000</v>
      </c>
      <c r="H157" s="29">
        <v>5000</v>
      </c>
    </row>
    <row r="158" spans="1:8" ht="22.5" customHeight="1" x14ac:dyDescent="0.25">
      <c r="A158" s="83" t="s">
        <v>7</v>
      </c>
      <c r="B158" s="81"/>
      <c r="C158" s="81"/>
      <c r="D158" s="82"/>
      <c r="E158" s="44" t="s">
        <v>150</v>
      </c>
      <c r="F158" s="10">
        <f>SUM(F160,F163,F166,F173,F184,F188,F192,F196)</f>
        <v>292600</v>
      </c>
      <c r="G158" s="10">
        <f>SUM(G160,G163,G166,G173,G184,G188,G192,G196)</f>
        <v>304600</v>
      </c>
      <c r="H158" s="11">
        <f>SUM(H160,H163,H166,H173,H184,H188,H192,H196)</f>
        <v>312600</v>
      </c>
    </row>
    <row r="159" spans="1:8" s="12" customFormat="1" ht="15" x14ac:dyDescent="0.25">
      <c r="A159" s="84">
        <v>2401</v>
      </c>
      <c r="B159" s="45">
        <v>31</v>
      </c>
      <c r="C159" s="14" t="s">
        <v>9</v>
      </c>
      <c r="D159" s="46">
        <v>31</v>
      </c>
      <c r="E159" s="16" t="s">
        <v>10</v>
      </c>
      <c r="F159" s="17">
        <f>SUM(F160,F163,F166)</f>
        <v>2600</v>
      </c>
      <c r="G159" s="17">
        <f>SUM(G160,G163,G166)</f>
        <v>2600</v>
      </c>
      <c r="H159" s="18">
        <f>SUM(H160,H163,H166)</f>
        <v>2600</v>
      </c>
    </row>
    <row r="160" spans="1:8" ht="15" customHeight="1" x14ac:dyDescent="0.25">
      <c r="A160" s="85"/>
      <c r="B160" s="47">
        <v>31</v>
      </c>
      <c r="C160" s="20" t="s">
        <v>9</v>
      </c>
      <c r="D160" s="47">
        <v>311</v>
      </c>
      <c r="E160" s="21" t="s">
        <v>11</v>
      </c>
      <c r="F160" s="22">
        <f t="shared" ref="F160:F161" si="0">SUM(F161)</f>
        <v>1000</v>
      </c>
      <c r="G160" s="22">
        <f>SUM(G161)</f>
        <v>1000</v>
      </c>
      <c r="H160" s="23">
        <f>SUM(H161)</f>
        <v>1000</v>
      </c>
    </row>
    <row r="161" spans="1:8" ht="15" hidden="1" customHeight="1" x14ac:dyDescent="0.25">
      <c r="A161" s="85"/>
      <c r="B161" s="25"/>
      <c r="C161" s="26"/>
      <c r="D161" s="27">
        <v>3113</v>
      </c>
      <c r="E161" s="21" t="s">
        <v>14</v>
      </c>
      <c r="F161" s="28">
        <f t="shared" si="0"/>
        <v>1000</v>
      </c>
      <c r="G161" s="28">
        <f>SUM(G162)</f>
        <v>1000</v>
      </c>
      <c r="H161" s="29">
        <f>SUM(H162)</f>
        <v>1000</v>
      </c>
    </row>
    <row r="162" spans="1:8" ht="15" hidden="1" customHeight="1" x14ac:dyDescent="0.25">
      <c r="A162" s="85"/>
      <c r="B162" s="25">
        <v>31</v>
      </c>
      <c r="C162" s="26" t="s">
        <v>9</v>
      </c>
      <c r="D162" s="27">
        <v>31131</v>
      </c>
      <c r="E162" s="21" t="s">
        <v>14</v>
      </c>
      <c r="F162" s="28">
        <v>1000</v>
      </c>
      <c r="G162" s="28">
        <v>1000</v>
      </c>
      <c r="H162" s="29">
        <v>1000</v>
      </c>
    </row>
    <row r="163" spans="1:8" ht="15" customHeight="1" x14ac:dyDescent="0.25">
      <c r="A163" s="85"/>
      <c r="B163" s="19">
        <v>31</v>
      </c>
      <c r="C163" s="20" t="s">
        <v>9</v>
      </c>
      <c r="D163" s="19">
        <v>312</v>
      </c>
      <c r="E163" s="21" t="s">
        <v>15</v>
      </c>
      <c r="F163" s="22">
        <f t="shared" ref="F163:F164" si="1">SUM(F164)</f>
        <v>1000</v>
      </c>
      <c r="G163" s="22">
        <f>SUM(G164)</f>
        <v>1000</v>
      </c>
      <c r="H163" s="23">
        <f>SUM(H164)</f>
        <v>1000</v>
      </c>
    </row>
    <row r="164" spans="1:8" ht="15" hidden="1" customHeight="1" x14ac:dyDescent="0.25">
      <c r="A164" s="85"/>
      <c r="B164" s="25">
        <v>31</v>
      </c>
      <c r="C164" s="26" t="s">
        <v>9</v>
      </c>
      <c r="D164" s="27">
        <v>3121</v>
      </c>
      <c r="E164" s="21" t="s">
        <v>16</v>
      </c>
      <c r="F164" s="28">
        <f t="shared" si="1"/>
        <v>1000</v>
      </c>
      <c r="G164" s="28">
        <f>SUM(G165)</f>
        <v>1000</v>
      </c>
      <c r="H164" s="29">
        <f>SUM(H165)</f>
        <v>1000</v>
      </c>
    </row>
    <row r="165" spans="1:8" s="40" customFormat="1" ht="15" hidden="1" customHeight="1" x14ac:dyDescent="0.25">
      <c r="A165" s="85"/>
      <c r="B165" s="25">
        <v>31</v>
      </c>
      <c r="C165" s="26" t="s">
        <v>9</v>
      </c>
      <c r="D165" s="27">
        <v>31211</v>
      </c>
      <c r="E165" s="21" t="s">
        <v>151</v>
      </c>
      <c r="F165" s="28">
        <v>1000</v>
      </c>
      <c r="G165" s="28">
        <v>1000</v>
      </c>
      <c r="H165" s="29">
        <v>1000</v>
      </c>
    </row>
    <row r="166" spans="1:8" ht="15" customHeight="1" x14ac:dyDescent="0.25">
      <c r="A166" s="85"/>
      <c r="B166" s="19">
        <v>31</v>
      </c>
      <c r="C166" s="20" t="s">
        <v>9</v>
      </c>
      <c r="D166" s="19">
        <v>313</v>
      </c>
      <c r="E166" s="21" t="s">
        <v>22</v>
      </c>
      <c r="F166" s="22">
        <f>SUM(F170)+F167</f>
        <v>600</v>
      </c>
      <c r="G166" s="22">
        <f>SUM(G170)+G167</f>
        <v>600</v>
      </c>
      <c r="H166" s="23">
        <f>SUM(H170)+H167</f>
        <v>600</v>
      </c>
    </row>
    <row r="167" spans="1:8" ht="15" hidden="1" customHeight="1" x14ac:dyDescent="0.25">
      <c r="A167" s="85"/>
      <c r="B167" s="30"/>
      <c r="C167" s="31"/>
      <c r="D167" s="32">
        <v>3132</v>
      </c>
      <c r="E167" s="33" t="s">
        <v>23</v>
      </c>
      <c r="F167" s="34">
        <f>SUM(F168:F169)</f>
        <v>550</v>
      </c>
      <c r="G167" s="34">
        <f>SUM(G168:G169)</f>
        <v>550</v>
      </c>
      <c r="H167" s="35">
        <f>SUM(H168:H169)</f>
        <v>550</v>
      </c>
    </row>
    <row r="168" spans="1:8" s="41" customFormat="1" ht="15" hidden="1" customHeight="1" x14ac:dyDescent="0.25">
      <c r="A168" s="85"/>
      <c r="B168" s="25">
        <v>31</v>
      </c>
      <c r="C168" s="26" t="s">
        <v>9</v>
      </c>
      <c r="D168" s="27">
        <v>31321</v>
      </c>
      <c r="E168" s="21" t="s">
        <v>23</v>
      </c>
      <c r="F168" s="28">
        <v>500</v>
      </c>
      <c r="G168" s="28">
        <v>500</v>
      </c>
      <c r="H168" s="29">
        <v>500</v>
      </c>
    </row>
    <row r="169" spans="1:8" s="41" customFormat="1" ht="15" hidden="1" customHeight="1" x14ac:dyDescent="0.25">
      <c r="A169" s="85"/>
      <c r="B169" s="25">
        <v>31</v>
      </c>
      <c r="C169" s="26" t="s">
        <v>9</v>
      </c>
      <c r="D169" s="27">
        <v>31322</v>
      </c>
      <c r="E169" s="21" t="s">
        <v>152</v>
      </c>
      <c r="F169" s="28">
        <v>50</v>
      </c>
      <c r="G169" s="28">
        <v>50</v>
      </c>
      <c r="H169" s="29">
        <v>50</v>
      </c>
    </row>
    <row r="170" spans="1:8" s="41" customFormat="1" ht="15" hidden="1" customHeight="1" x14ac:dyDescent="0.25">
      <c r="A170" s="85"/>
      <c r="B170" s="30"/>
      <c r="C170" s="31"/>
      <c r="D170" s="32">
        <v>3133</v>
      </c>
      <c r="E170" s="33" t="s">
        <v>25</v>
      </c>
      <c r="F170" s="34">
        <f>SUM(F171)</f>
        <v>50</v>
      </c>
      <c r="G170" s="34">
        <f>SUM(G171)</f>
        <v>50</v>
      </c>
      <c r="H170" s="35">
        <f>SUM(H171)</f>
        <v>50</v>
      </c>
    </row>
    <row r="171" spans="1:8" s="41" customFormat="1" ht="15" hidden="1" customHeight="1" x14ac:dyDescent="0.25">
      <c r="A171" s="85"/>
      <c r="B171" s="25">
        <v>31</v>
      </c>
      <c r="C171" s="26" t="s">
        <v>9</v>
      </c>
      <c r="D171" s="27">
        <v>31332</v>
      </c>
      <c r="E171" s="21" t="s">
        <v>25</v>
      </c>
      <c r="F171" s="28">
        <v>50</v>
      </c>
      <c r="G171" s="28">
        <v>50</v>
      </c>
      <c r="H171" s="29">
        <v>50</v>
      </c>
    </row>
    <row r="172" spans="1:8" s="41" customFormat="1" ht="15" customHeight="1" x14ac:dyDescent="0.25">
      <c r="A172" s="85"/>
      <c r="B172" s="36">
        <v>31</v>
      </c>
      <c r="C172" s="14" t="s">
        <v>9</v>
      </c>
      <c r="D172" s="37">
        <v>32</v>
      </c>
      <c r="E172" s="16" t="s">
        <v>26</v>
      </c>
      <c r="F172" s="38">
        <f>SUM(F173,F184,F188)</f>
        <v>280000</v>
      </c>
      <c r="G172" s="38">
        <f>SUM(G173,G184,G188)</f>
        <v>292000</v>
      </c>
      <c r="H172" s="39">
        <f>SUM(H173,H184,H188)</f>
        <v>300000</v>
      </c>
    </row>
    <row r="173" spans="1:8" s="41" customFormat="1" ht="15" customHeight="1" x14ac:dyDescent="0.25">
      <c r="A173" s="85"/>
      <c r="B173" s="19">
        <v>31</v>
      </c>
      <c r="C173" s="20" t="s">
        <v>9</v>
      </c>
      <c r="D173" s="19">
        <v>323</v>
      </c>
      <c r="E173" s="21" t="s">
        <v>56</v>
      </c>
      <c r="F173" s="22">
        <f>SUM(F176,F182)+F174</f>
        <v>270000</v>
      </c>
      <c r="G173" s="22">
        <f>SUM(G176,G182)+G174</f>
        <v>277000</v>
      </c>
      <c r="H173" s="23">
        <f>SUM(H176,H182)+H174</f>
        <v>285000</v>
      </c>
    </row>
    <row r="174" spans="1:8" s="41" customFormat="1" ht="15" hidden="1" customHeight="1" x14ac:dyDescent="0.25">
      <c r="A174" s="85"/>
      <c r="B174" s="25"/>
      <c r="C174" s="26"/>
      <c r="D174" s="27">
        <v>3232</v>
      </c>
      <c r="E174" s="21" t="s">
        <v>64</v>
      </c>
      <c r="F174" s="28">
        <f>SUM(F175)</f>
        <v>0</v>
      </c>
      <c r="G174" s="28">
        <f>SUM(G175)</f>
        <v>0</v>
      </c>
      <c r="H174" s="29">
        <f>SUM(H175)</f>
        <v>0</v>
      </c>
    </row>
    <row r="175" spans="1:8" s="41" customFormat="1" ht="15" hidden="1" customHeight="1" x14ac:dyDescent="0.25">
      <c r="A175" s="85"/>
      <c r="B175" s="25">
        <v>31</v>
      </c>
      <c r="C175" s="26" t="s">
        <v>9</v>
      </c>
      <c r="D175" s="27">
        <v>32321</v>
      </c>
      <c r="E175" s="21" t="s">
        <v>65</v>
      </c>
      <c r="F175" s="28"/>
      <c r="G175" s="28"/>
      <c r="H175" s="29"/>
    </row>
    <row r="176" spans="1:8" s="41" customFormat="1" ht="15" hidden="1" customHeight="1" x14ac:dyDescent="0.25">
      <c r="A176" s="85"/>
      <c r="B176" s="25"/>
      <c r="C176" s="26"/>
      <c r="D176" s="27">
        <v>3237</v>
      </c>
      <c r="E176" s="21" t="s">
        <v>85</v>
      </c>
      <c r="F176" s="28">
        <f>SUM(F177:F181)</f>
        <v>260000</v>
      </c>
      <c r="G176" s="28">
        <f>SUM(G177:G181)</f>
        <v>265000</v>
      </c>
      <c r="H176" s="29">
        <f>SUM(H177:H181)</f>
        <v>270000</v>
      </c>
    </row>
    <row r="177" spans="1:8" s="41" customFormat="1" ht="15" hidden="1" customHeight="1" x14ac:dyDescent="0.25">
      <c r="A177" s="85"/>
      <c r="B177" s="25">
        <v>31</v>
      </c>
      <c r="C177" s="26" t="s">
        <v>9</v>
      </c>
      <c r="D177" s="27">
        <v>32371</v>
      </c>
      <c r="E177" s="21" t="s">
        <v>86</v>
      </c>
      <c r="F177" s="28">
        <v>50000</v>
      </c>
      <c r="G177" s="28">
        <v>50000</v>
      </c>
      <c r="H177" s="29">
        <v>50000</v>
      </c>
    </row>
    <row r="178" spans="1:8" s="41" customFormat="1" ht="15" hidden="1" customHeight="1" x14ac:dyDescent="0.25">
      <c r="A178" s="85"/>
      <c r="B178" s="25">
        <v>31</v>
      </c>
      <c r="C178" s="26" t="s">
        <v>9</v>
      </c>
      <c r="D178" s="27">
        <v>32372</v>
      </c>
      <c r="E178" s="21" t="s">
        <v>87</v>
      </c>
      <c r="F178" s="28">
        <v>200000</v>
      </c>
      <c r="G178" s="28">
        <v>200000</v>
      </c>
      <c r="H178" s="29">
        <v>200000</v>
      </c>
    </row>
    <row r="179" spans="1:8" s="41" customFormat="1" ht="15" hidden="1" customHeight="1" x14ac:dyDescent="0.25">
      <c r="A179" s="85"/>
      <c r="B179" s="25">
        <v>31</v>
      </c>
      <c r="C179" s="26" t="s">
        <v>9</v>
      </c>
      <c r="D179" s="27">
        <v>32373</v>
      </c>
      <c r="E179" s="21" t="s">
        <v>88</v>
      </c>
      <c r="F179" s="28"/>
      <c r="G179" s="28"/>
      <c r="H179" s="29"/>
    </row>
    <row r="180" spans="1:8" s="41" customFormat="1" ht="15" hidden="1" customHeight="1" x14ac:dyDescent="0.25">
      <c r="A180" s="85"/>
      <c r="B180" s="25">
        <v>31</v>
      </c>
      <c r="C180" s="26" t="s">
        <v>9</v>
      </c>
      <c r="D180" s="27">
        <v>32377</v>
      </c>
      <c r="E180" s="21" t="s">
        <v>89</v>
      </c>
      <c r="F180" s="28"/>
      <c r="G180" s="28"/>
      <c r="H180" s="29"/>
    </row>
    <row r="181" spans="1:8" s="41" customFormat="1" ht="15" hidden="1" customHeight="1" x14ac:dyDescent="0.25">
      <c r="A181" s="85"/>
      <c r="B181" s="25">
        <v>31</v>
      </c>
      <c r="C181" s="26" t="s">
        <v>9</v>
      </c>
      <c r="D181" s="27">
        <v>32379</v>
      </c>
      <c r="E181" s="21" t="s">
        <v>90</v>
      </c>
      <c r="F181" s="28">
        <v>10000</v>
      </c>
      <c r="G181" s="28">
        <v>15000</v>
      </c>
      <c r="H181" s="29">
        <v>20000</v>
      </c>
    </row>
    <row r="182" spans="1:8" s="41" customFormat="1" ht="15" hidden="1" customHeight="1" x14ac:dyDescent="0.25">
      <c r="A182" s="85"/>
      <c r="B182" s="25"/>
      <c r="C182" s="26"/>
      <c r="D182" s="27">
        <v>3239</v>
      </c>
      <c r="E182" s="21" t="s">
        <v>95</v>
      </c>
      <c r="F182" s="28">
        <f>SUM(F183)</f>
        <v>10000</v>
      </c>
      <c r="G182" s="28">
        <f>SUM(G183)</f>
        <v>12000</v>
      </c>
      <c r="H182" s="29">
        <f>SUM(H183)</f>
        <v>15000</v>
      </c>
    </row>
    <row r="183" spans="1:8" s="41" customFormat="1" ht="15" hidden="1" customHeight="1" x14ac:dyDescent="0.25">
      <c r="A183" s="85"/>
      <c r="B183" s="25">
        <v>31</v>
      </c>
      <c r="C183" s="26" t="s">
        <v>9</v>
      </c>
      <c r="D183" s="27">
        <v>32399</v>
      </c>
      <c r="E183" s="21" t="s">
        <v>100</v>
      </c>
      <c r="F183" s="28">
        <v>10000</v>
      </c>
      <c r="G183" s="28">
        <v>12000</v>
      </c>
      <c r="H183" s="29">
        <v>15000</v>
      </c>
    </row>
    <row r="184" spans="1:8" s="41" customFormat="1" ht="15" customHeight="1" x14ac:dyDescent="0.25">
      <c r="A184" s="85"/>
      <c r="B184" s="19">
        <v>31</v>
      </c>
      <c r="C184" s="20" t="s">
        <v>9</v>
      </c>
      <c r="D184" s="19">
        <v>324</v>
      </c>
      <c r="E184" s="21" t="s">
        <v>101</v>
      </c>
      <c r="F184" s="22">
        <f>+F185</f>
        <v>10000</v>
      </c>
      <c r="G184" s="22">
        <f>+G185</f>
        <v>15000</v>
      </c>
      <c r="H184" s="23">
        <f>+H185</f>
        <v>15000</v>
      </c>
    </row>
    <row r="185" spans="1:8" ht="15" hidden="1" customHeight="1" x14ac:dyDescent="0.25">
      <c r="A185" s="85"/>
      <c r="B185" s="25"/>
      <c r="C185" s="26"/>
      <c r="D185" s="27">
        <v>3241</v>
      </c>
      <c r="E185" s="21" t="s">
        <v>101</v>
      </c>
      <c r="F185" s="28">
        <f>SUM(F186:F187)</f>
        <v>10000</v>
      </c>
      <c r="G185" s="28">
        <f>SUM(G186:G187)</f>
        <v>15000</v>
      </c>
      <c r="H185" s="29">
        <f>SUM(H186:H187)</f>
        <v>15000</v>
      </c>
    </row>
    <row r="186" spans="1:8" ht="15" hidden="1" customHeight="1" x14ac:dyDescent="0.25">
      <c r="A186" s="85"/>
      <c r="B186" s="25">
        <v>31</v>
      </c>
      <c r="C186" s="26" t="s">
        <v>9</v>
      </c>
      <c r="D186" s="27">
        <v>32411</v>
      </c>
      <c r="E186" s="21" t="s">
        <v>102</v>
      </c>
      <c r="F186" s="28">
        <v>10000</v>
      </c>
      <c r="G186" s="28">
        <v>10000</v>
      </c>
      <c r="H186" s="29">
        <v>10000</v>
      </c>
    </row>
    <row r="187" spans="1:8" ht="15" hidden="1" customHeight="1" x14ac:dyDescent="0.25">
      <c r="A187" s="85"/>
      <c r="B187" s="25">
        <v>31</v>
      </c>
      <c r="C187" s="26" t="s">
        <v>9</v>
      </c>
      <c r="D187" s="27">
        <v>32412</v>
      </c>
      <c r="E187" s="21" t="s">
        <v>103</v>
      </c>
      <c r="F187" s="28"/>
      <c r="G187" s="28">
        <v>5000</v>
      </c>
      <c r="H187" s="29">
        <v>5000</v>
      </c>
    </row>
    <row r="188" spans="1:8" ht="15" hidden="1" customHeight="1" x14ac:dyDescent="0.25">
      <c r="A188" s="85"/>
      <c r="B188" s="19">
        <v>31</v>
      </c>
      <c r="C188" s="20" t="s">
        <v>9</v>
      </c>
      <c r="D188" s="19">
        <v>329</v>
      </c>
      <c r="E188" s="21" t="s">
        <v>104</v>
      </c>
      <c r="F188" s="22">
        <f t="shared" ref="F188:F189" si="2">SUM(F189)</f>
        <v>0</v>
      </c>
      <c r="G188" s="22">
        <f>SUM(G189)</f>
        <v>0</v>
      </c>
      <c r="H188" s="23">
        <f>SUM(H189)</f>
        <v>0</v>
      </c>
    </row>
    <row r="189" spans="1:8" ht="15" hidden="1" customHeight="1" x14ac:dyDescent="0.25">
      <c r="A189" s="85"/>
      <c r="B189" s="30">
        <v>31</v>
      </c>
      <c r="C189" s="31" t="s">
        <v>9</v>
      </c>
      <c r="D189" s="32">
        <v>3293</v>
      </c>
      <c r="E189" s="33" t="s">
        <v>107</v>
      </c>
      <c r="F189" s="34">
        <f t="shared" si="2"/>
        <v>0</v>
      </c>
      <c r="G189" s="34">
        <f>SUM(G190)</f>
        <v>0</v>
      </c>
      <c r="H189" s="35">
        <f>SUM(H190)</f>
        <v>0</v>
      </c>
    </row>
    <row r="190" spans="1:8" s="40" customFormat="1" ht="15" hidden="1" customHeight="1" x14ac:dyDescent="0.25">
      <c r="A190" s="85"/>
      <c r="B190" s="25">
        <v>31</v>
      </c>
      <c r="C190" s="26" t="s">
        <v>9</v>
      </c>
      <c r="D190" s="27">
        <v>3293</v>
      </c>
      <c r="E190" s="21" t="s">
        <v>107</v>
      </c>
      <c r="F190" s="28"/>
      <c r="G190" s="28"/>
      <c r="H190" s="29"/>
    </row>
    <row r="191" spans="1:8" s="40" customFormat="1" ht="30" x14ac:dyDescent="0.25">
      <c r="A191" s="85"/>
      <c r="B191" s="36">
        <v>31</v>
      </c>
      <c r="C191" s="14" t="s">
        <v>9</v>
      </c>
      <c r="D191" s="37">
        <v>37</v>
      </c>
      <c r="E191" s="16" t="s">
        <v>128</v>
      </c>
      <c r="F191" s="38">
        <f>SUM(F192)</f>
        <v>10000</v>
      </c>
      <c r="G191" s="38">
        <f>SUM(G192)</f>
        <v>10000</v>
      </c>
      <c r="H191" s="39">
        <f>SUM(H192)</f>
        <v>10000</v>
      </c>
    </row>
    <row r="192" spans="1:8" ht="15" customHeight="1" x14ac:dyDescent="0.25">
      <c r="A192" s="85"/>
      <c r="B192" s="19">
        <v>31</v>
      </c>
      <c r="C192" s="20" t="s">
        <v>9</v>
      </c>
      <c r="D192" s="19">
        <v>372</v>
      </c>
      <c r="E192" s="21" t="s">
        <v>129</v>
      </c>
      <c r="F192" s="22">
        <f>+F193</f>
        <v>10000</v>
      </c>
      <c r="G192" s="22">
        <f>+G193</f>
        <v>10000</v>
      </c>
      <c r="H192" s="23">
        <f>+H193</f>
        <v>10000</v>
      </c>
    </row>
    <row r="193" spans="1:8" s="41" customFormat="1" ht="15" hidden="1" customHeight="1" x14ac:dyDescent="0.25">
      <c r="A193" s="85"/>
      <c r="B193" s="30"/>
      <c r="C193" s="31"/>
      <c r="D193" s="32">
        <v>3721</v>
      </c>
      <c r="E193" s="33" t="s">
        <v>130</v>
      </c>
      <c r="F193" s="34">
        <f>SUM(F194)</f>
        <v>10000</v>
      </c>
      <c r="G193" s="34">
        <f>SUM(G194)</f>
        <v>10000</v>
      </c>
      <c r="H193" s="35">
        <f>SUM(H194)</f>
        <v>10000</v>
      </c>
    </row>
    <row r="194" spans="1:8" s="41" customFormat="1" ht="15" hidden="1" customHeight="1" x14ac:dyDescent="0.25">
      <c r="A194" s="85"/>
      <c r="B194" s="25">
        <v>31</v>
      </c>
      <c r="C194" s="26" t="s">
        <v>9</v>
      </c>
      <c r="D194" s="27">
        <v>37215</v>
      </c>
      <c r="E194" s="21" t="s">
        <v>131</v>
      </c>
      <c r="F194" s="28">
        <v>10000</v>
      </c>
      <c r="G194" s="28">
        <v>10000</v>
      </c>
      <c r="H194" s="29">
        <v>10000</v>
      </c>
    </row>
    <row r="195" spans="1:8" s="41" customFormat="1" ht="15" hidden="1" customHeight="1" x14ac:dyDescent="0.25">
      <c r="A195" s="85"/>
      <c r="B195" s="36">
        <v>31</v>
      </c>
      <c r="C195" s="14" t="s">
        <v>9</v>
      </c>
      <c r="D195" s="37">
        <v>42</v>
      </c>
      <c r="E195" s="16" t="s">
        <v>136</v>
      </c>
      <c r="F195" s="38">
        <f>SUM(F196)</f>
        <v>0</v>
      </c>
      <c r="G195" s="38">
        <f>SUM(G196)</f>
        <v>0</v>
      </c>
      <c r="H195" s="39">
        <f>SUM(H196)</f>
        <v>0</v>
      </c>
    </row>
    <row r="196" spans="1:8" s="41" customFormat="1" ht="15" hidden="1" customHeight="1" x14ac:dyDescent="0.25">
      <c r="A196" s="85"/>
      <c r="B196" s="19">
        <v>31</v>
      </c>
      <c r="C196" s="20" t="s">
        <v>9</v>
      </c>
      <c r="D196" s="19">
        <v>422</v>
      </c>
      <c r="E196" s="21" t="s">
        <v>137</v>
      </c>
      <c r="F196" s="22">
        <f>+F197</f>
        <v>0</v>
      </c>
      <c r="G196" s="22">
        <f>+G197</f>
        <v>0</v>
      </c>
      <c r="H196" s="23">
        <f>+H197</f>
        <v>0</v>
      </c>
    </row>
    <row r="197" spans="1:8" s="41" customFormat="1" ht="15" hidden="1" customHeight="1" x14ac:dyDescent="0.25">
      <c r="A197" s="85"/>
      <c r="B197" s="30"/>
      <c r="C197" s="31"/>
      <c r="D197" s="32">
        <v>4221</v>
      </c>
      <c r="E197" s="33" t="s">
        <v>138</v>
      </c>
      <c r="F197" s="34">
        <f>SUM(F198:F200)</f>
        <v>0</v>
      </c>
      <c r="G197" s="34">
        <f>SUM(G198:G200)</f>
        <v>0</v>
      </c>
      <c r="H197" s="35">
        <f>SUM(H198:H200)</f>
        <v>0</v>
      </c>
    </row>
    <row r="198" spans="1:8" s="41" customFormat="1" ht="15" hidden="1" customHeight="1" x14ac:dyDescent="0.25">
      <c r="A198" s="48"/>
      <c r="B198" s="25">
        <v>31</v>
      </c>
      <c r="C198" s="26" t="s">
        <v>9</v>
      </c>
      <c r="D198" s="49">
        <v>42211</v>
      </c>
      <c r="E198" s="21" t="s">
        <v>139</v>
      </c>
      <c r="F198" s="28"/>
      <c r="G198" s="28"/>
      <c r="H198" s="29"/>
    </row>
    <row r="199" spans="1:8" s="41" customFormat="1" ht="15" hidden="1" customHeight="1" x14ac:dyDescent="0.25">
      <c r="A199" s="48"/>
      <c r="B199" s="25">
        <v>31</v>
      </c>
      <c r="C199" s="26" t="s">
        <v>9</v>
      </c>
      <c r="D199" s="27">
        <v>42212</v>
      </c>
      <c r="E199" s="21" t="s">
        <v>140</v>
      </c>
      <c r="F199" s="28"/>
      <c r="G199" s="28"/>
      <c r="H199" s="29"/>
    </row>
    <row r="200" spans="1:8" s="41" customFormat="1" ht="15" hidden="1" customHeight="1" x14ac:dyDescent="0.25">
      <c r="A200" s="48"/>
      <c r="B200" s="25">
        <v>31</v>
      </c>
      <c r="C200" s="26" t="s">
        <v>9</v>
      </c>
      <c r="D200" s="27">
        <v>42219</v>
      </c>
      <c r="E200" s="21" t="s">
        <v>141</v>
      </c>
      <c r="F200" s="28"/>
      <c r="G200" s="28"/>
      <c r="H200" s="29"/>
    </row>
    <row r="201" spans="1:8" s="41" customFormat="1" ht="15" x14ac:dyDescent="0.25">
      <c r="A201" s="83" t="s">
        <v>7</v>
      </c>
      <c r="B201" s="81"/>
      <c r="C201" s="81"/>
      <c r="D201" s="82"/>
      <c r="E201" s="44" t="s">
        <v>153</v>
      </c>
      <c r="F201" s="10">
        <f>SUM(F203)</f>
        <v>12000</v>
      </c>
      <c r="G201" s="10">
        <f>SUM(G203)</f>
        <v>12000</v>
      </c>
      <c r="H201" s="11">
        <f>SUM(H203)</f>
        <v>12000</v>
      </c>
    </row>
    <row r="202" spans="1:8" s="41" customFormat="1" ht="15" x14ac:dyDescent="0.25">
      <c r="A202" s="84">
        <v>2401</v>
      </c>
      <c r="B202" s="45">
        <v>52</v>
      </c>
      <c r="C202" s="14" t="s">
        <v>9</v>
      </c>
      <c r="D202" s="46">
        <v>32</v>
      </c>
      <c r="E202" s="16" t="s">
        <v>26</v>
      </c>
      <c r="F202" s="17">
        <f t="shared" ref="F202:H204" si="3">SUM(F203)</f>
        <v>12000</v>
      </c>
      <c r="G202" s="17">
        <f t="shared" si="3"/>
        <v>12000</v>
      </c>
      <c r="H202" s="18">
        <f t="shared" si="3"/>
        <v>12000</v>
      </c>
    </row>
    <row r="203" spans="1:8" s="41" customFormat="1" ht="15" customHeight="1" x14ac:dyDescent="0.25">
      <c r="A203" s="85"/>
      <c r="B203" s="47">
        <v>52</v>
      </c>
      <c r="C203" s="20" t="s">
        <v>9</v>
      </c>
      <c r="D203" s="47">
        <v>324</v>
      </c>
      <c r="E203" s="21" t="s">
        <v>101</v>
      </c>
      <c r="F203" s="22">
        <f t="shared" si="3"/>
        <v>12000</v>
      </c>
      <c r="G203" s="22">
        <f t="shared" si="3"/>
        <v>12000</v>
      </c>
      <c r="H203" s="23">
        <f t="shared" si="3"/>
        <v>12000</v>
      </c>
    </row>
    <row r="204" spans="1:8" s="41" customFormat="1" ht="15" hidden="1" customHeight="1" x14ac:dyDescent="0.25">
      <c r="A204" s="85"/>
      <c r="B204" s="30">
        <v>52</v>
      </c>
      <c r="C204" s="31" t="s">
        <v>9</v>
      </c>
      <c r="D204" s="32">
        <v>3241</v>
      </c>
      <c r="E204" s="33" t="s">
        <v>101</v>
      </c>
      <c r="F204" s="34">
        <f t="shared" si="3"/>
        <v>12000</v>
      </c>
      <c r="G204" s="34">
        <f t="shared" si="3"/>
        <v>12000</v>
      </c>
      <c r="H204" s="35">
        <f t="shared" si="3"/>
        <v>12000</v>
      </c>
    </row>
    <row r="205" spans="1:8" s="41" customFormat="1" ht="15" hidden="1" customHeight="1" x14ac:dyDescent="0.25">
      <c r="A205" s="86"/>
      <c r="B205" s="25">
        <v>52</v>
      </c>
      <c r="C205" s="26" t="s">
        <v>9</v>
      </c>
      <c r="D205" s="27">
        <v>32412</v>
      </c>
      <c r="E205" s="21" t="s">
        <v>103</v>
      </c>
      <c r="F205" s="28">
        <v>12000</v>
      </c>
      <c r="G205" s="28">
        <v>12000</v>
      </c>
      <c r="H205" s="29">
        <v>12000</v>
      </c>
    </row>
    <row r="206" spans="1:8" s="41" customFormat="1" ht="33" customHeight="1" x14ac:dyDescent="0.25">
      <c r="A206" s="83" t="s">
        <v>154</v>
      </c>
      <c r="B206" s="81"/>
      <c r="C206" s="81"/>
      <c r="D206" s="81"/>
      <c r="E206" s="81"/>
      <c r="F206" s="10">
        <f>SUM(F207+F289)</f>
        <v>7190407</v>
      </c>
      <c r="G206" s="10">
        <f>SUM(G207+G289)</f>
        <v>4764973</v>
      </c>
      <c r="H206" s="11">
        <f>SUM(H207+H289)</f>
        <v>4673000</v>
      </c>
    </row>
    <row r="207" spans="1:8" s="41" customFormat="1" ht="30" x14ac:dyDescent="0.25">
      <c r="A207" s="84">
        <v>2401</v>
      </c>
      <c r="B207" s="80" t="s">
        <v>155</v>
      </c>
      <c r="C207" s="81"/>
      <c r="D207" s="82"/>
      <c r="E207" s="9" t="s">
        <v>156</v>
      </c>
      <c r="F207" s="10">
        <f>SUM(F209+F212+F219+F230+F240+F277+F281)</f>
        <v>1078561</v>
      </c>
      <c r="G207" s="10">
        <f>SUM(G209+G212+G219+G230+G240+G277+G281)</f>
        <v>714695</v>
      </c>
      <c r="H207" s="11">
        <f>SUM(H209+H212+H219+H230+H240+H277+H281)</f>
        <v>701350</v>
      </c>
    </row>
    <row r="208" spans="1:8" s="41" customFormat="1" ht="15" x14ac:dyDescent="0.25">
      <c r="A208" s="85"/>
      <c r="B208" s="13">
        <v>12</v>
      </c>
      <c r="C208" s="14" t="s">
        <v>9</v>
      </c>
      <c r="D208" s="15">
        <v>31</v>
      </c>
      <c r="E208" s="16" t="s">
        <v>10</v>
      </c>
      <c r="F208" s="17">
        <f>SUM(F209,F212)</f>
        <v>77397</v>
      </c>
      <c r="G208" s="17">
        <f>SUM(G209,G212)</f>
        <v>44620</v>
      </c>
      <c r="H208" s="18">
        <f>SUM(H209,H212)</f>
        <v>15900</v>
      </c>
    </row>
    <row r="209" spans="1:8" s="41" customFormat="1" ht="15" x14ac:dyDescent="0.25">
      <c r="A209" s="85"/>
      <c r="B209" s="19">
        <v>12</v>
      </c>
      <c r="C209" s="20" t="s">
        <v>9</v>
      </c>
      <c r="D209" s="19">
        <v>311</v>
      </c>
      <c r="E209" s="21" t="s">
        <v>157</v>
      </c>
      <c r="F209" s="22">
        <f>+F210</f>
        <v>66038</v>
      </c>
      <c r="G209" s="22">
        <f>+G210</f>
        <v>38071</v>
      </c>
      <c r="H209" s="23">
        <f>+H210</f>
        <v>13566</v>
      </c>
    </row>
    <row r="210" spans="1:8" s="41" customFormat="1" ht="15" hidden="1" x14ac:dyDescent="0.25">
      <c r="A210" s="85"/>
      <c r="B210" s="25">
        <v>12</v>
      </c>
      <c r="C210" s="26" t="s">
        <v>9</v>
      </c>
      <c r="D210" s="27">
        <v>3111</v>
      </c>
      <c r="E210" s="21" t="s">
        <v>12</v>
      </c>
      <c r="F210" s="28">
        <f>SUM(F211)</f>
        <v>66038</v>
      </c>
      <c r="G210" s="28">
        <f>SUM(G211)</f>
        <v>38071</v>
      </c>
      <c r="H210" s="29">
        <f>SUM(H211)</f>
        <v>13566</v>
      </c>
    </row>
    <row r="211" spans="1:8" s="41" customFormat="1" ht="15" hidden="1" x14ac:dyDescent="0.25">
      <c r="A211" s="85"/>
      <c r="B211" s="25">
        <v>12</v>
      </c>
      <c r="C211" s="26" t="s">
        <v>9</v>
      </c>
      <c r="D211" s="27">
        <v>31111</v>
      </c>
      <c r="E211" s="21" t="s">
        <v>12</v>
      </c>
      <c r="F211" s="50">
        <v>66038</v>
      </c>
      <c r="G211" s="50">
        <v>38071</v>
      </c>
      <c r="H211" s="51">
        <v>13566</v>
      </c>
    </row>
    <row r="212" spans="1:8" s="41" customFormat="1" ht="15" customHeight="1" x14ac:dyDescent="0.25">
      <c r="A212" s="85"/>
      <c r="B212" s="19">
        <v>12</v>
      </c>
      <c r="C212" s="20" t="s">
        <v>9</v>
      </c>
      <c r="D212" s="19">
        <v>313</v>
      </c>
      <c r="E212" s="21" t="s">
        <v>22</v>
      </c>
      <c r="F212" s="22">
        <f>+F213+F216</f>
        <v>11359</v>
      </c>
      <c r="G212" s="22">
        <f>+G213+G216</f>
        <v>6549</v>
      </c>
      <c r="H212" s="23">
        <f>+H213+H216</f>
        <v>2334</v>
      </c>
    </row>
    <row r="213" spans="1:8" s="41" customFormat="1" ht="15" hidden="1" customHeight="1" x14ac:dyDescent="0.25">
      <c r="A213" s="85"/>
      <c r="B213" s="30">
        <v>12</v>
      </c>
      <c r="C213" s="31"/>
      <c r="D213" s="32">
        <v>3132</v>
      </c>
      <c r="E213" s="33" t="s">
        <v>23</v>
      </c>
      <c r="F213" s="34">
        <f>SUM(F214:F215)</f>
        <v>10236</v>
      </c>
      <c r="G213" s="34">
        <f>SUM(G214:G215)</f>
        <v>5901</v>
      </c>
      <c r="H213" s="35">
        <f>SUM(H214:H215)</f>
        <v>2103</v>
      </c>
    </row>
    <row r="214" spans="1:8" s="41" customFormat="1" ht="15" hidden="1" customHeight="1" x14ac:dyDescent="0.25">
      <c r="A214" s="85"/>
      <c r="B214" s="25">
        <v>12</v>
      </c>
      <c r="C214" s="26" t="s">
        <v>9</v>
      </c>
      <c r="D214" s="27">
        <v>31321</v>
      </c>
      <c r="E214" s="21" t="s">
        <v>23</v>
      </c>
      <c r="F214" s="50">
        <v>10236</v>
      </c>
      <c r="G214" s="50">
        <v>5901</v>
      </c>
      <c r="H214" s="51">
        <v>2103</v>
      </c>
    </row>
    <row r="215" spans="1:8" s="41" customFormat="1" ht="15" hidden="1" customHeight="1" x14ac:dyDescent="0.25">
      <c r="A215" s="85"/>
      <c r="B215" s="25">
        <v>12</v>
      </c>
      <c r="C215" s="26" t="s">
        <v>9</v>
      </c>
      <c r="D215" s="27">
        <v>31322</v>
      </c>
      <c r="E215" s="21" t="s">
        <v>152</v>
      </c>
      <c r="F215" s="50"/>
      <c r="G215" s="50"/>
      <c r="H215" s="51"/>
    </row>
    <row r="216" spans="1:8" s="41" customFormat="1" ht="15" hidden="1" customHeight="1" x14ac:dyDescent="0.25">
      <c r="A216" s="85"/>
      <c r="B216" s="30">
        <v>12</v>
      </c>
      <c r="C216" s="31"/>
      <c r="D216" s="32">
        <v>3133</v>
      </c>
      <c r="E216" s="33" t="s">
        <v>25</v>
      </c>
      <c r="F216" s="34">
        <f>SUM(F217)</f>
        <v>1123</v>
      </c>
      <c r="G216" s="34">
        <f>SUM(G217)</f>
        <v>648</v>
      </c>
      <c r="H216" s="35">
        <f>SUM(H217)</f>
        <v>231</v>
      </c>
    </row>
    <row r="217" spans="1:8" s="41" customFormat="1" ht="15" hidden="1" customHeight="1" x14ac:dyDescent="0.25">
      <c r="A217" s="85"/>
      <c r="B217" s="25">
        <v>12</v>
      </c>
      <c r="C217" s="26" t="s">
        <v>9</v>
      </c>
      <c r="D217" s="27">
        <v>31332</v>
      </c>
      <c r="E217" s="21" t="s">
        <v>25</v>
      </c>
      <c r="F217" s="50">
        <v>1123</v>
      </c>
      <c r="G217" s="50">
        <v>648</v>
      </c>
      <c r="H217" s="51">
        <v>231</v>
      </c>
    </row>
    <row r="218" spans="1:8" s="41" customFormat="1" ht="15" customHeight="1" x14ac:dyDescent="0.25">
      <c r="A218" s="85"/>
      <c r="B218" s="36">
        <v>12</v>
      </c>
      <c r="C218" s="14" t="s">
        <v>9</v>
      </c>
      <c r="D218" s="37">
        <v>32</v>
      </c>
      <c r="E218" s="16" t="s">
        <v>26</v>
      </c>
      <c r="F218" s="38">
        <f>SUM(F219,F230,F240,F277)</f>
        <v>1001164</v>
      </c>
      <c r="G218" s="38">
        <f>SUM(G219,G230,G240,G277)</f>
        <v>670075</v>
      </c>
      <c r="H218" s="39">
        <f>SUM(H219,H230,H240,H277)</f>
        <v>685450</v>
      </c>
    </row>
    <row r="219" spans="1:8" s="41" customFormat="1" ht="15" hidden="1" customHeight="1" x14ac:dyDescent="0.25">
      <c r="A219" s="85"/>
      <c r="B219" s="52">
        <v>12</v>
      </c>
      <c r="C219" s="52"/>
      <c r="D219" s="52">
        <v>321</v>
      </c>
      <c r="E219" s="53" t="s">
        <v>27</v>
      </c>
      <c r="F219" s="54">
        <f>+F220+F228</f>
        <v>0</v>
      </c>
      <c r="G219" s="54">
        <f>+G220+G228</f>
        <v>0</v>
      </c>
      <c r="H219" s="55">
        <f>+H220+H228</f>
        <v>0</v>
      </c>
    </row>
    <row r="220" spans="1:8" s="41" customFormat="1" ht="15" hidden="1" customHeight="1" x14ac:dyDescent="0.25">
      <c r="A220" s="85"/>
      <c r="B220" s="30">
        <v>12</v>
      </c>
      <c r="C220" s="31"/>
      <c r="D220" s="32">
        <v>3211</v>
      </c>
      <c r="E220" s="33" t="s">
        <v>28</v>
      </c>
      <c r="F220" s="34">
        <f>SUM(F221:F227)</f>
        <v>0</v>
      </c>
      <c r="G220" s="34">
        <f>SUM(G221:G227)</f>
        <v>0</v>
      </c>
      <c r="H220" s="35">
        <f>SUM(H221:H227)</f>
        <v>0</v>
      </c>
    </row>
    <row r="221" spans="1:8" s="41" customFormat="1" ht="15" hidden="1" customHeight="1" x14ac:dyDescent="0.25">
      <c r="A221" s="85"/>
      <c r="B221" s="25">
        <v>12</v>
      </c>
      <c r="C221" s="26" t="s">
        <v>9</v>
      </c>
      <c r="D221" s="27">
        <v>32111</v>
      </c>
      <c r="E221" s="21" t="s">
        <v>29</v>
      </c>
      <c r="F221" s="50"/>
      <c r="G221" s="50"/>
      <c r="H221" s="51"/>
    </row>
    <row r="222" spans="1:8" s="41" customFormat="1" ht="15" hidden="1" customHeight="1" x14ac:dyDescent="0.25">
      <c r="A222" s="85"/>
      <c r="B222" s="25">
        <v>12</v>
      </c>
      <c r="C222" s="26" t="s">
        <v>9</v>
      </c>
      <c r="D222" s="27">
        <v>32112</v>
      </c>
      <c r="E222" s="21" t="s">
        <v>30</v>
      </c>
      <c r="F222" s="50"/>
      <c r="G222" s="50"/>
      <c r="H222" s="51"/>
    </row>
    <row r="223" spans="1:8" s="41" customFormat="1" ht="15" hidden="1" customHeight="1" x14ac:dyDescent="0.25">
      <c r="A223" s="85"/>
      <c r="B223" s="25">
        <v>12</v>
      </c>
      <c r="C223" s="26" t="s">
        <v>9</v>
      </c>
      <c r="D223" s="27">
        <v>32113</v>
      </c>
      <c r="E223" s="21" t="s">
        <v>31</v>
      </c>
      <c r="F223" s="50"/>
      <c r="G223" s="50"/>
      <c r="H223" s="51"/>
    </row>
    <row r="224" spans="1:8" s="41" customFormat="1" ht="15" hidden="1" customHeight="1" x14ac:dyDescent="0.25">
      <c r="A224" s="85"/>
      <c r="B224" s="25">
        <v>12</v>
      </c>
      <c r="C224" s="26" t="s">
        <v>9</v>
      </c>
      <c r="D224" s="27">
        <v>32114</v>
      </c>
      <c r="E224" s="21" t="s">
        <v>32</v>
      </c>
      <c r="F224" s="50"/>
      <c r="G224" s="50"/>
      <c r="H224" s="51"/>
    </row>
    <row r="225" spans="1:8" s="41" customFormat="1" ht="15" hidden="1" customHeight="1" x14ac:dyDescent="0.25">
      <c r="A225" s="85"/>
      <c r="B225" s="25">
        <v>12</v>
      </c>
      <c r="C225" s="26" t="s">
        <v>9</v>
      </c>
      <c r="D225" s="27">
        <v>32115</v>
      </c>
      <c r="E225" s="21" t="s">
        <v>33</v>
      </c>
      <c r="F225" s="50"/>
      <c r="G225" s="50"/>
      <c r="H225" s="51"/>
    </row>
    <row r="226" spans="1:8" s="41" customFormat="1" ht="15" hidden="1" customHeight="1" x14ac:dyDescent="0.25">
      <c r="A226" s="85"/>
      <c r="B226" s="25">
        <v>12</v>
      </c>
      <c r="C226" s="26" t="s">
        <v>9</v>
      </c>
      <c r="D226" s="27">
        <v>32116</v>
      </c>
      <c r="E226" s="21" t="s">
        <v>34</v>
      </c>
      <c r="F226" s="50"/>
      <c r="G226" s="50"/>
      <c r="H226" s="51"/>
    </row>
    <row r="227" spans="1:8" s="41" customFormat="1" ht="15" hidden="1" customHeight="1" x14ac:dyDescent="0.25">
      <c r="A227" s="85"/>
      <c r="B227" s="25">
        <v>12</v>
      </c>
      <c r="C227" s="26" t="s">
        <v>9</v>
      </c>
      <c r="D227" s="27">
        <v>32119</v>
      </c>
      <c r="E227" s="21" t="s">
        <v>35</v>
      </c>
      <c r="F227" s="56"/>
      <c r="G227" s="56"/>
      <c r="H227" s="57"/>
    </row>
    <row r="228" spans="1:8" s="41" customFormat="1" ht="15" hidden="1" customHeight="1" x14ac:dyDescent="0.25">
      <c r="A228" s="85"/>
      <c r="B228" s="30">
        <v>12</v>
      </c>
      <c r="C228" s="31"/>
      <c r="D228" s="32">
        <v>3212</v>
      </c>
      <c r="E228" s="33" t="s">
        <v>36</v>
      </c>
      <c r="F228" s="34">
        <f>SUM(F229)</f>
        <v>0</v>
      </c>
      <c r="G228" s="34">
        <f>SUM(G229)</f>
        <v>0</v>
      </c>
      <c r="H228" s="35">
        <f>SUM(H229)</f>
        <v>0</v>
      </c>
    </row>
    <row r="229" spans="1:8" s="41" customFormat="1" ht="15" hidden="1" customHeight="1" x14ac:dyDescent="0.25">
      <c r="A229" s="85"/>
      <c r="B229" s="25">
        <v>12</v>
      </c>
      <c r="C229" s="26" t="s">
        <v>9</v>
      </c>
      <c r="D229" s="27">
        <v>32121</v>
      </c>
      <c r="E229" s="21" t="s">
        <v>37</v>
      </c>
      <c r="F229" s="50"/>
      <c r="G229" s="50"/>
      <c r="H229" s="51"/>
    </row>
    <row r="230" spans="1:8" s="41" customFormat="1" ht="15" hidden="1" customHeight="1" x14ac:dyDescent="0.25">
      <c r="A230" s="85"/>
      <c r="B230" s="52">
        <v>12</v>
      </c>
      <c r="C230" s="52"/>
      <c r="D230" s="52">
        <v>322</v>
      </c>
      <c r="E230" s="53" t="s">
        <v>43</v>
      </c>
      <c r="F230" s="54">
        <f>+F231+F237</f>
        <v>0</v>
      </c>
      <c r="G230" s="54">
        <f>+G231+G237</f>
        <v>0</v>
      </c>
      <c r="H230" s="55">
        <f>+H231+H237</f>
        <v>0</v>
      </c>
    </row>
    <row r="231" spans="1:8" s="41" customFormat="1" ht="15" hidden="1" customHeight="1" x14ac:dyDescent="0.25">
      <c r="A231" s="85"/>
      <c r="B231" s="30">
        <v>12</v>
      </c>
      <c r="C231" s="31"/>
      <c r="D231" s="32">
        <v>3221</v>
      </c>
      <c r="E231" s="33" t="s">
        <v>44</v>
      </c>
      <c r="F231" s="34">
        <f>SUM(F232:F236)</f>
        <v>0</v>
      </c>
      <c r="G231" s="34">
        <f>SUM(G232:G236)</f>
        <v>0</v>
      </c>
      <c r="H231" s="35">
        <f>SUM(H232:H236)</f>
        <v>0</v>
      </c>
    </row>
    <row r="232" spans="1:8" s="41" customFormat="1" ht="15" hidden="1" customHeight="1" x14ac:dyDescent="0.25">
      <c r="A232" s="85"/>
      <c r="B232" s="25">
        <v>12</v>
      </c>
      <c r="C232" s="26" t="s">
        <v>9</v>
      </c>
      <c r="D232" s="27">
        <v>32211</v>
      </c>
      <c r="E232" s="21" t="s">
        <v>45</v>
      </c>
      <c r="F232" s="50"/>
      <c r="G232" s="50"/>
      <c r="H232" s="51"/>
    </row>
    <row r="233" spans="1:8" s="41" customFormat="1" ht="15" hidden="1" customHeight="1" x14ac:dyDescent="0.25">
      <c r="A233" s="85"/>
      <c r="B233" s="25">
        <v>12</v>
      </c>
      <c r="C233" s="26" t="s">
        <v>9</v>
      </c>
      <c r="D233" s="27">
        <v>32212</v>
      </c>
      <c r="E233" s="21" t="s">
        <v>46</v>
      </c>
      <c r="F233" s="50"/>
      <c r="G233" s="50"/>
      <c r="H233" s="51"/>
    </row>
    <row r="234" spans="1:8" s="41" customFormat="1" ht="15" hidden="1" customHeight="1" x14ac:dyDescent="0.25">
      <c r="A234" s="85"/>
      <c r="B234" s="25">
        <v>12</v>
      </c>
      <c r="C234" s="26" t="s">
        <v>9</v>
      </c>
      <c r="D234" s="27">
        <v>32214</v>
      </c>
      <c r="E234" s="21" t="s">
        <v>47</v>
      </c>
      <c r="F234" s="50"/>
      <c r="G234" s="50"/>
      <c r="H234" s="51"/>
    </row>
    <row r="235" spans="1:8" s="41" customFormat="1" ht="15" hidden="1" customHeight="1" x14ac:dyDescent="0.25">
      <c r="A235" s="85"/>
      <c r="B235" s="25">
        <v>12</v>
      </c>
      <c r="C235" s="26" t="s">
        <v>9</v>
      </c>
      <c r="D235" s="27">
        <v>32216</v>
      </c>
      <c r="E235" s="21" t="s">
        <v>48</v>
      </c>
      <c r="F235" s="56"/>
      <c r="G235" s="56"/>
      <c r="H235" s="57"/>
    </row>
    <row r="236" spans="1:8" s="41" customFormat="1" ht="15" hidden="1" customHeight="1" x14ac:dyDescent="0.25">
      <c r="A236" s="85"/>
      <c r="B236" s="25">
        <v>12</v>
      </c>
      <c r="C236" s="26" t="s">
        <v>9</v>
      </c>
      <c r="D236" s="27">
        <v>32219</v>
      </c>
      <c r="E236" s="21" t="s">
        <v>49</v>
      </c>
      <c r="F236" s="56"/>
      <c r="G236" s="56"/>
      <c r="H236" s="57"/>
    </row>
    <row r="237" spans="1:8" s="41" customFormat="1" ht="15" hidden="1" customHeight="1" x14ac:dyDescent="0.25">
      <c r="A237" s="85"/>
      <c r="B237" s="30">
        <v>12</v>
      </c>
      <c r="C237" s="31"/>
      <c r="D237" s="32">
        <v>3223</v>
      </c>
      <c r="E237" s="33" t="s">
        <v>50</v>
      </c>
      <c r="F237" s="34">
        <f>SUM(F238:F239)</f>
        <v>0</v>
      </c>
      <c r="G237" s="34">
        <f>SUM(G238:G239)</f>
        <v>0</v>
      </c>
      <c r="H237" s="35">
        <f>SUM(H238:H239)</f>
        <v>0</v>
      </c>
    </row>
    <row r="238" spans="1:8" s="41" customFormat="1" ht="15" hidden="1" customHeight="1" x14ac:dyDescent="0.25">
      <c r="A238" s="85"/>
      <c r="B238" s="25">
        <v>12</v>
      </c>
      <c r="C238" s="26" t="s">
        <v>9</v>
      </c>
      <c r="D238" s="27">
        <v>32231</v>
      </c>
      <c r="E238" s="21" t="s">
        <v>51</v>
      </c>
      <c r="F238" s="50"/>
      <c r="G238" s="50"/>
      <c r="H238" s="51"/>
    </row>
    <row r="239" spans="1:8" s="41" customFormat="1" ht="15" hidden="1" customHeight="1" x14ac:dyDescent="0.25">
      <c r="A239" s="85"/>
      <c r="B239" s="25">
        <v>12</v>
      </c>
      <c r="C239" s="26" t="s">
        <v>9</v>
      </c>
      <c r="D239" s="27">
        <v>32233</v>
      </c>
      <c r="E239" s="21" t="s">
        <v>52</v>
      </c>
      <c r="F239" s="50"/>
      <c r="G239" s="50"/>
      <c r="H239" s="51"/>
    </row>
    <row r="240" spans="1:8" s="41" customFormat="1" ht="15" customHeight="1" x14ac:dyDescent="0.25">
      <c r="A240" s="85"/>
      <c r="B240" s="19">
        <v>12</v>
      </c>
      <c r="C240" s="20" t="s">
        <v>9</v>
      </c>
      <c r="D240" s="19">
        <v>323</v>
      </c>
      <c r="E240" s="21" t="s">
        <v>56</v>
      </c>
      <c r="F240" s="22">
        <f>SUM(F241,F248,F251,F257,F261,F267,F271)</f>
        <v>1001164</v>
      </c>
      <c r="G240" s="22">
        <f>SUM(G241,G248,G251,G257,G261,G267,G271)</f>
        <v>670075</v>
      </c>
      <c r="H240" s="23">
        <f>SUM(H241,H248,H251,H257,H261,H267,H271)</f>
        <v>685450</v>
      </c>
    </row>
    <row r="241" spans="1:8" ht="15" hidden="1" customHeight="1" x14ac:dyDescent="0.25">
      <c r="A241" s="85"/>
      <c r="B241" s="30">
        <v>12</v>
      </c>
      <c r="C241" s="31"/>
      <c r="D241" s="32">
        <v>3231</v>
      </c>
      <c r="E241" s="33" t="s">
        <v>57</v>
      </c>
      <c r="F241" s="34">
        <f>SUM(F242:F247)</f>
        <v>0</v>
      </c>
      <c r="G241" s="34">
        <f>SUM(G242:G247)</f>
        <v>0</v>
      </c>
      <c r="H241" s="35">
        <f>SUM(H242:H247)</f>
        <v>0</v>
      </c>
    </row>
    <row r="242" spans="1:8" ht="15" hidden="1" customHeight="1" x14ac:dyDescent="0.25">
      <c r="A242" s="85"/>
      <c r="B242" s="25">
        <v>12</v>
      </c>
      <c r="C242" s="26" t="s">
        <v>9</v>
      </c>
      <c r="D242" s="27">
        <v>323110</v>
      </c>
      <c r="E242" s="21" t="s">
        <v>58</v>
      </c>
      <c r="F242" s="50"/>
      <c r="G242" s="50"/>
      <c r="H242" s="51"/>
    </row>
    <row r="243" spans="1:8" ht="15" hidden="1" customHeight="1" x14ac:dyDescent="0.25">
      <c r="A243" s="85"/>
      <c r="B243" s="25">
        <v>12</v>
      </c>
      <c r="C243" s="26" t="s">
        <v>9</v>
      </c>
      <c r="D243" s="27">
        <v>323112</v>
      </c>
      <c r="E243" s="21" t="s">
        <v>59</v>
      </c>
      <c r="F243" s="50"/>
      <c r="G243" s="50"/>
      <c r="H243" s="51"/>
    </row>
    <row r="244" spans="1:8" ht="15" hidden="1" customHeight="1" x14ac:dyDescent="0.25">
      <c r="A244" s="85"/>
      <c r="B244" s="25">
        <v>12</v>
      </c>
      <c r="C244" s="26" t="s">
        <v>9</v>
      </c>
      <c r="D244" s="27">
        <v>32312</v>
      </c>
      <c r="E244" s="21" t="s">
        <v>60</v>
      </c>
      <c r="F244" s="50"/>
      <c r="G244" s="50"/>
      <c r="H244" s="51"/>
    </row>
    <row r="245" spans="1:8" ht="15" hidden="1" customHeight="1" x14ac:dyDescent="0.25">
      <c r="A245" s="85"/>
      <c r="B245" s="25">
        <v>12</v>
      </c>
      <c r="C245" s="26" t="s">
        <v>9</v>
      </c>
      <c r="D245" s="27">
        <v>32313</v>
      </c>
      <c r="E245" s="21" t="s">
        <v>61</v>
      </c>
      <c r="F245" s="50"/>
      <c r="G245" s="50"/>
      <c r="H245" s="51"/>
    </row>
    <row r="246" spans="1:8" ht="15" hidden="1" customHeight="1" x14ac:dyDescent="0.25">
      <c r="A246" s="85"/>
      <c r="B246" s="25">
        <v>12</v>
      </c>
      <c r="C246" s="26" t="s">
        <v>9</v>
      </c>
      <c r="D246" s="27">
        <v>32314</v>
      </c>
      <c r="E246" s="21" t="s">
        <v>62</v>
      </c>
      <c r="F246" s="50"/>
      <c r="G246" s="50"/>
      <c r="H246" s="51"/>
    </row>
    <row r="247" spans="1:8" ht="15" hidden="1" customHeight="1" x14ac:dyDescent="0.25">
      <c r="A247" s="85"/>
      <c r="B247" s="25">
        <v>12</v>
      </c>
      <c r="C247" s="26" t="s">
        <v>9</v>
      </c>
      <c r="D247" s="27">
        <v>32319</v>
      </c>
      <c r="E247" s="21" t="s">
        <v>158</v>
      </c>
      <c r="F247" s="50"/>
      <c r="G247" s="50"/>
      <c r="H247" s="51"/>
    </row>
    <row r="248" spans="1:8" ht="15" hidden="1" customHeight="1" x14ac:dyDescent="0.25">
      <c r="A248" s="85"/>
      <c r="B248" s="30">
        <v>12</v>
      </c>
      <c r="C248" s="31" t="s">
        <v>9</v>
      </c>
      <c r="D248" s="32">
        <v>3233</v>
      </c>
      <c r="E248" s="33" t="s">
        <v>68</v>
      </c>
      <c r="F248" s="34">
        <f>SUM(F249:F250)</f>
        <v>0</v>
      </c>
      <c r="G248" s="34">
        <f>SUM(G249:G250)</f>
        <v>0</v>
      </c>
      <c r="H248" s="35">
        <f>SUM(H249:H250)</f>
        <v>0</v>
      </c>
    </row>
    <row r="249" spans="1:8" s="40" customFormat="1" ht="15" hidden="1" customHeight="1" x14ac:dyDescent="0.25">
      <c r="A249" s="85"/>
      <c r="B249" s="25">
        <v>12</v>
      </c>
      <c r="C249" s="26" t="s">
        <v>9</v>
      </c>
      <c r="D249" s="27">
        <v>32334</v>
      </c>
      <c r="E249" s="21" t="s">
        <v>69</v>
      </c>
      <c r="F249" s="50"/>
      <c r="G249" s="50"/>
      <c r="H249" s="51"/>
    </row>
    <row r="250" spans="1:8" s="40" customFormat="1" ht="15" hidden="1" customHeight="1" x14ac:dyDescent="0.25">
      <c r="A250" s="85"/>
      <c r="B250" s="25">
        <v>12</v>
      </c>
      <c r="C250" s="26" t="s">
        <v>9</v>
      </c>
      <c r="D250" s="27">
        <v>32339</v>
      </c>
      <c r="E250" s="21" t="s">
        <v>70</v>
      </c>
      <c r="F250" s="50"/>
      <c r="G250" s="50"/>
      <c r="H250" s="51"/>
    </row>
    <row r="251" spans="1:8" ht="15" hidden="1" customHeight="1" x14ac:dyDescent="0.25">
      <c r="A251" s="85"/>
      <c r="B251" s="30">
        <v>12</v>
      </c>
      <c r="C251" s="31"/>
      <c r="D251" s="32">
        <v>3234</v>
      </c>
      <c r="E251" s="33" t="s">
        <v>71</v>
      </c>
      <c r="F251" s="34">
        <f>SUM(F252:F256)</f>
        <v>0</v>
      </c>
      <c r="G251" s="34">
        <f>SUM(G252:G256)</f>
        <v>0</v>
      </c>
      <c r="H251" s="35">
        <f>SUM(H252:H256)</f>
        <v>0</v>
      </c>
    </row>
    <row r="252" spans="1:8" ht="15" hidden="1" customHeight="1" x14ac:dyDescent="0.25">
      <c r="A252" s="85"/>
      <c r="B252" s="25">
        <v>12</v>
      </c>
      <c r="C252" s="26" t="s">
        <v>9</v>
      </c>
      <c r="D252" s="27">
        <v>32341</v>
      </c>
      <c r="E252" s="21" t="s">
        <v>72</v>
      </c>
      <c r="F252" s="50"/>
      <c r="G252" s="50"/>
      <c r="H252" s="51"/>
    </row>
    <row r="253" spans="1:8" ht="15" hidden="1" customHeight="1" x14ac:dyDescent="0.25">
      <c r="A253" s="85"/>
      <c r="B253" s="25">
        <v>12</v>
      </c>
      <c r="C253" s="26" t="s">
        <v>9</v>
      </c>
      <c r="D253" s="27">
        <v>32342</v>
      </c>
      <c r="E253" s="21" t="s">
        <v>73</v>
      </c>
      <c r="F253" s="50"/>
      <c r="G253" s="50"/>
      <c r="H253" s="51"/>
    </row>
    <row r="254" spans="1:8" s="41" customFormat="1" ht="15" hidden="1" customHeight="1" x14ac:dyDescent="0.25">
      <c r="A254" s="85"/>
      <c r="B254" s="25">
        <v>12</v>
      </c>
      <c r="C254" s="26" t="s">
        <v>74</v>
      </c>
      <c r="D254" s="27">
        <v>32343</v>
      </c>
      <c r="E254" s="21" t="s">
        <v>75</v>
      </c>
      <c r="F254" s="50"/>
      <c r="G254" s="50"/>
      <c r="H254" s="51"/>
    </row>
    <row r="255" spans="1:8" s="41" customFormat="1" ht="15" hidden="1" customHeight="1" x14ac:dyDescent="0.25">
      <c r="A255" s="85"/>
      <c r="B255" s="25">
        <v>12</v>
      </c>
      <c r="C255" s="26" t="s">
        <v>9</v>
      </c>
      <c r="D255" s="27">
        <v>32344</v>
      </c>
      <c r="E255" s="21" t="s">
        <v>159</v>
      </c>
      <c r="F255" s="50"/>
      <c r="G255" s="50"/>
      <c r="H255" s="51"/>
    </row>
    <row r="256" spans="1:8" s="41" customFormat="1" ht="15" hidden="1" customHeight="1" x14ac:dyDescent="0.25">
      <c r="A256" s="85"/>
      <c r="B256" s="25">
        <v>12</v>
      </c>
      <c r="C256" s="26" t="s">
        <v>9</v>
      </c>
      <c r="D256" s="27">
        <v>32349</v>
      </c>
      <c r="E256" s="21" t="s">
        <v>77</v>
      </c>
      <c r="F256" s="50"/>
      <c r="G256" s="50"/>
      <c r="H256" s="51"/>
    </row>
    <row r="257" spans="1:8" s="41" customFormat="1" ht="15" hidden="1" x14ac:dyDescent="0.25">
      <c r="A257" s="85"/>
      <c r="B257" s="30">
        <v>12</v>
      </c>
      <c r="C257" s="31"/>
      <c r="D257" s="32">
        <v>3235</v>
      </c>
      <c r="E257" s="33" t="s">
        <v>78</v>
      </c>
      <c r="F257" s="34">
        <f>SUM(F258:F260)</f>
        <v>0</v>
      </c>
      <c r="G257" s="34">
        <f>SUM(G258:G260)</f>
        <v>0</v>
      </c>
      <c r="H257" s="35">
        <f>SUM(H258:H260)</f>
        <v>0</v>
      </c>
    </row>
    <row r="258" spans="1:8" s="41" customFormat="1" ht="15" hidden="1" x14ac:dyDescent="0.25">
      <c r="A258" s="85"/>
      <c r="B258" s="25">
        <v>12</v>
      </c>
      <c r="C258" s="26" t="s">
        <v>9</v>
      </c>
      <c r="D258" s="27">
        <v>32353</v>
      </c>
      <c r="E258" s="21" t="s">
        <v>79</v>
      </c>
      <c r="F258" s="50"/>
      <c r="G258" s="50"/>
      <c r="H258" s="51"/>
    </row>
    <row r="259" spans="1:8" s="41" customFormat="1" ht="15" hidden="1" x14ac:dyDescent="0.25">
      <c r="A259" s="85"/>
      <c r="B259" s="25">
        <v>12</v>
      </c>
      <c r="C259" s="26" t="s">
        <v>9</v>
      </c>
      <c r="D259" s="27">
        <v>32354</v>
      </c>
      <c r="E259" s="21" t="s">
        <v>80</v>
      </c>
      <c r="F259" s="50"/>
      <c r="G259" s="50"/>
      <c r="H259" s="51"/>
    </row>
    <row r="260" spans="1:8" s="41" customFormat="1" ht="15" hidden="1" x14ac:dyDescent="0.25">
      <c r="A260" s="85"/>
      <c r="B260" s="25">
        <v>12</v>
      </c>
      <c r="C260" s="26" t="s">
        <v>9</v>
      </c>
      <c r="D260" s="27">
        <v>32359</v>
      </c>
      <c r="E260" s="21" t="s">
        <v>81</v>
      </c>
      <c r="F260" s="50"/>
      <c r="G260" s="50"/>
      <c r="H260" s="51"/>
    </row>
    <row r="261" spans="1:8" s="41" customFormat="1" ht="15" hidden="1" x14ac:dyDescent="0.25">
      <c r="A261" s="85"/>
      <c r="B261" s="30">
        <v>12</v>
      </c>
      <c r="C261" s="31"/>
      <c r="D261" s="32">
        <v>3237</v>
      </c>
      <c r="E261" s="33" t="s">
        <v>85</v>
      </c>
      <c r="F261" s="34">
        <f>SUM(F262:F266)</f>
        <v>1001164</v>
      </c>
      <c r="G261" s="34">
        <f>SUM(G262:G266)</f>
        <v>670075</v>
      </c>
      <c r="H261" s="35">
        <f>SUM(H262:H266)</f>
        <v>685450</v>
      </c>
    </row>
    <row r="262" spans="1:8" s="41" customFormat="1" ht="15" hidden="1" x14ac:dyDescent="0.25">
      <c r="A262" s="85"/>
      <c r="B262" s="25">
        <v>12</v>
      </c>
      <c r="C262" s="26" t="s">
        <v>9</v>
      </c>
      <c r="D262" s="27">
        <v>32371</v>
      </c>
      <c r="E262" s="21" t="s">
        <v>86</v>
      </c>
      <c r="F262" s="50"/>
      <c r="G262" s="50"/>
      <c r="H262" s="51"/>
    </row>
    <row r="263" spans="1:8" s="41" customFormat="1" ht="15" hidden="1" x14ac:dyDescent="0.25">
      <c r="A263" s="85"/>
      <c r="B263" s="25">
        <v>12</v>
      </c>
      <c r="C263" s="26" t="s">
        <v>9</v>
      </c>
      <c r="D263" s="27">
        <v>32372</v>
      </c>
      <c r="E263" s="21" t="s">
        <v>87</v>
      </c>
      <c r="F263" s="50"/>
      <c r="G263" s="50"/>
      <c r="H263" s="51"/>
    </row>
    <row r="264" spans="1:8" s="41" customFormat="1" ht="15" hidden="1" x14ac:dyDescent="0.25">
      <c r="A264" s="85"/>
      <c r="B264" s="25">
        <v>12</v>
      </c>
      <c r="C264" s="26" t="s">
        <v>9</v>
      </c>
      <c r="D264" s="27">
        <v>32373</v>
      </c>
      <c r="E264" s="21" t="s">
        <v>88</v>
      </c>
      <c r="F264" s="50"/>
      <c r="G264" s="50"/>
      <c r="H264" s="51"/>
    </row>
    <row r="265" spans="1:8" s="41" customFormat="1" ht="15" hidden="1" x14ac:dyDescent="0.25">
      <c r="A265" s="85"/>
      <c r="B265" s="25">
        <v>12</v>
      </c>
      <c r="C265" s="26" t="s">
        <v>9</v>
      </c>
      <c r="D265" s="27">
        <v>32377</v>
      </c>
      <c r="E265" s="21" t="s">
        <v>89</v>
      </c>
      <c r="F265" s="50"/>
      <c r="G265" s="50"/>
      <c r="H265" s="51"/>
    </row>
    <row r="266" spans="1:8" s="41" customFormat="1" ht="15" hidden="1" x14ac:dyDescent="0.25">
      <c r="A266" s="85"/>
      <c r="B266" s="25">
        <v>12</v>
      </c>
      <c r="C266" s="26" t="s">
        <v>9</v>
      </c>
      <c r="D266" s="27">
        <v>32379</v>
      </c>
      <c r="E266" s="21" t="s">
        <v>90</v>
      </c>
      <c r="F266" s="50">
        <v>1001164</v>
      </c>
      <c r="G266" s="50">
        <v>670075</v>
      </c>
      <c r="H266" s="51">
        <v>685450</v>
      </c>
    </row>
    <row r="267" spans="1:8" s="41" customFormat="1" ht="15" hidden="1" x14ac:dyDescent="0.25">
      <c r="A267" s="85"/>
      <c r="B267" s="30">
        <v>12</v>
      </c>
      <c r="C267" s="31"/>
      <c r="D267" s="32">
        <v>3238</v>
      </c>
      <c r="E267" s="33" t="s">
        <v>91</v>
      </c>
      <c r="F267" s="34">
        <f>SUM(F268:F270)</f>
        <v>0</v>
      </c>
      <c r="G267" s="34">
        <f>SUM(G268:G270)</f>
        <v>0</v>
      </c>
      <c r="H267" s="35">
        <f>SUM(H268:H270)</f>
        <v>0</v>
      </c>
    </row>
    <row r="268" spans="1:8" s="41" customFormat="1" ht="15" hidden="1" x14ac:dyDescent="0.25">
      <c r="A268" s="85"/>
      <c r="B268" s="25">
        <v>12</v>
      </c>
      <c r="C268" s="26" t="s">
        <v>9</v>
      </c>
      <c r="D268" s="27">
        <v>32381</v>
      </c>
      <c r="E268" s="21" t="s">
        <v>92</v>
      </c>
      <c r="F268" s="50"/>
      <c r="G268" s="50"/>
      <c r="H268" s="51"/>
    </row>
    <row r="269" spans="1:8" s="41" customFormat="1" ht="15" hidden="1" x14ac:dyDescent="0.25">
      <c r="A269" s="85"/>
      <c r="B269" s="25">
        <v>12</v>
      </c>
      <c r="C269" s="26" t="s">
        <v>9</v>
      </c>
      <c r="D269" s="27">
        <v>32382</v>
      </c>
      <c r="E269" s="21" t="s">
        <v>93</v>
      </c>
      <c r="F269" s="50"/>
      <c r="G269" s="50"/>
      <c r="H269" s="51"/>
    </row>
    <row r="270" spans="1:8" s="41" customFormat="1" ht="15" hidden="1" x14ac:dyDescent="0.25">
      <c r="A270" s="85"/>
      <c r="B270" s="25">
        <v>12</v>
      </c>
      <c r="C270" s="26" t="s">
        <v>9</v>
      </c>
      <c r="D270" s="27">
        <v>32389</v>
      </c>
      <c r="E270" s="21" t="s">
        <v>94</v>
      </c>
      <c r="F270" s="56"/>
      <c r="G270" s="56"/>
      <c r="H270" s="57"/>
    </row>
    <row r="271" spans="1:8" s="41" customFormat="1" ht="15" hidden="1" x14ac:dyDescent="0.25">
      <c r="A271" s="85"/>
      <c r="B271" s="30">
        <v>12</v>
      </c>
      <c r="C271" s="31"/>
      <c r="D271" s="32">
        <v>3239</v>
      </c>
      <c r="E271" s="33" t="s">
        <v>95</v>
      </c>
      <c r="F271" s="34">
        <f>SUM(F272:F276)</f>
        <v>0</v>
      </c>
      <c r="G271" s="34">
        <f>SUM(G272:G276)</f>
        <v>0</v>
      </c>
      <c r="H271" s="35">
        <f>SUM(H272:H276)</f>
        <v>0</v>
      </c>
    </row>
    <row r="272" spans="1:8" s="41" customFormat="1" ht="15" hidden="1" x14ac:dyDescent="0.25">
      <c r="A272" s="85"/>
      <c r="B272" s="25">
        <v>12</v>
      </c>
      <c r="C272" s="26" t="s">
        <v>9</v>
      </c>
      <c r="D272" s="27">
        <v>32391</v>
      </c>
      <c r="E272" s="21" t="s">
        <v>96</v>
      </c>
      <c r="F272" s="50"/>
      <c r="G272" s="50"/>
      <c r="H272" s="51"/>
    </row>
    <row r="273" spans="1:8" s="41" customFormat="1" ht="15" hidden="1" x14ac:dyDescent="0.25">
      <c r="A273" s="85"/>
      <c r="B273" s="25">
        <v>12</v>
      </c>
      <c r="C273" s="26" t="s">
        <v>9</v>
      </c>
      <c r="D273" s="27">
        <v>32393</v>
      </c>
      <c r="E273" s="21" t="s">
        <v>97</v>
      </c>
      <c r="F273" s="50"/>
      <c r="G273" s="50"/>
      <c r="H273" s="51"/>
    </row>
    <row r="274" spans="1:8" s="41" customFormat="1" ht="15" hidden="1" x14ac:dyDescent="0.25">
      <c r="A274" s="85"/>
      <c r="B274" s="25">
        <v>12</v>
      </c>
      <c r="C274" s="26" t="s">
        <v>9</v>
      </c>
      <c r="D274" s="27">
        <v>32395</v>
      </c>
      <c r="E274" s="21" t="s">
        <v>98</v>
      </c>
      <c r="F274" s="50"/>
      <c r="G274" s="50"/>
      <c r="H274" s="51"/>
    </row>
    <row r="275" spans="1:8" s="41" customFormat="1" ht="15" hidden="1" x14ac:dyDescent="0.25">
      <c r="A275" s="85"/>
      <c r="B275" s="25">
        <v>12</v>
      </c>
      <c r="C275" s="26" t="s">
        <v>9</v>
      </c>
      <c r="D275" s="27">
        <v>32396</v>
      </c>
      <c r="E275" s="21" t="s">
        <v>99</v>
      </c>
      <c r="F275" s="50"/>
      <c r="G275" s="50"/>
      <c r="H275" s="51"/>
    </row>
    <row r="276" spans="1:8" s="41" customFormat="1" ht="15" hidden="1" x14ac:dyDescent="0.25">
      <c r="A276" s="85"/>
      <c r="B276" s="25">
        <v>12</v>
      </c>
      <c r="C276" s="26" t="s">
        <v>9</v>
      </c>
      <c r="D276" s="27">
        <v>32399</v>
      </c>
      <c r="E276" s="21" t="s">
        <v>100</v>
      </c>
      <c r="F276" s="50"/>
      <c r="G276" s="50"/>
      <c r="H276" s="51"/>
    </row>
    <row r="277" spans="1:8" s="41" customFormat="1" ht="15" hidden="1" customHeight="1" x14ac:dyDescent="0.25">
      <c r="A277" s="85"/>
      <c r="B277" s="52">
        <v>12</v>
      </c>
      <c r="C277" s="52"/>
      <c r="D277" s="52">
        <v>329</v>
      </c>
      <c r="E277" s="53" t="s">
        <v>104</v>
      </c>
      <c r="F277" s="54">
        <f t="shared" ref="F277:F278" si="4">SUM(F278)</f>
        <v>0</v>
      </c>
      <c r="G277" s="54">
        <f>SUM(G278)</f>
        <v>0</v>
      </c>
      <c r="H277" s="55">
        <f>SUM(H278)</f>
        <v>0</v>
      </c>
    </row>
    <row r="278" spans="1:8" s="41" customFormat="1" ht="15" hidden="1" customHeight="1" x14ac:dyDescent="0.25">
      <c r="A278" s="85"/>
      <c r="B278" s="30">
        <v>12</v>
      </c>
      <c r="C278" s="31"/>
      <c r="D278" s="32">
        <v>3293</v>
      </c>
      <c r="E278" s="33" t="s">
        <v>107</v>
      </c>
      <c r="F278" s="34">
        <f t="shared" si="4"/>
        <v>0</v>
      </c>
      <c r="G278" s="34">
        <f>SUM(G279)</f>
        <v>0</v>
      </c>
      <c r="H278" s="35">
        <f>SUM(H279)</f>
        <v>0</v>
      </c>
    </row>
    <row r="279" spans="1:8" s="41" customFormat="1" ht="15" hidden="1" customHeight="1" x14ac:dyDescent="0.25">
      <c r="A279" s="85"/>
      <c r="B279" s="25">
        <v>12</v>
      </c>
      <c r="C279" s="26" t="s">
        <v>9</v>
      </c>
      <c r="D279" s="27">
        <v>32931</v>
      </c>
      <c r="E279" s="21" t="s">
        <v>107</v>
      </c>
      <c r="F279" s="50"/>
      <c r="G279" s="50"/>
      <c r="H279" s="51"/>
    </row>
    <row r="280" spans="1:8" s="41" customFormat="1" ht="15" hidden="1" customHeight="1" x14ac:dyDescent="0.25">
      <c r="A280" s="85"/>
      <c r="B280" s="36">
        <v>12</v>
      </c>
      <c r="C280" s="58"/>
      <c r="D280" s="37">
        <v>42</v>
      </c>
      <c r="E280" s="16" t="s">
        <v>136</v>
      </c>
      <c r="F280" s="38">
        <f>SUM(F281)</f>
        <v>0</v>
      </c>
      <c r="G280" s="38">
        <f>SUM(G281)</f>
        <v>0</v>
      </c>
      <c r="H280" s="39">
        <f>SUM(H281)</f>
        <v>0</v>
      </c>
    </row>
    <row r="281" spans="1:8" s="41" customFormat="1" ht="15" hidden="1" customHeight="1" x14ac:dyDescent="0.25">
      <c r="A281" s="85"/>
      <c r="B281" s="52">
        <v>12</v>
      </c>
      <c r="C281" s="52"/>
      <c r="D281" s="52">
        <v>422</v>
      </c>
      <c r="E281" s="53" t="s">
        <v>137</v>
      </c>
      <c r="F281" s="54">
        <f>SUM(F282,F286)</f>
        <v>0</v>
      </c>
      <c r="G281" s="54">
        <f>SUM(G282,G286)</f>
        <v>0</v>
      </c>
      <c r="H281" s="55">
        <f>SUM(H282,H286)</f>
        <v>0</v>
      </c>
    </row>
    <row r="282" spans="1:8" s="41" customFormat="1" ht="15" hidden="1" customHeight="1" x14ac:dyDescent="0.25">
      <c r="A282" s="85"/>
      <c r="B282" s="30">
        <v>12</v>
      </c>
      <c r="C282" s="31"/>
      <c r="D282" s="32">
        <v>4221</v>
      </c>
      <c r="E282" s="33" t="s">
        <v>138</v>
      </c>
      <c r="F282" s="34">
        <f>SUM(F283:F285)</f>
        <v>0</v>
      </c>
      <c r="G282" s="34">
        <f>SUM(G283:G285)</f>
        <v>0</v>
      </c>
      <c r="H282" s="35">
        <f>SUM(H283:H285)</f>
        <v>0</v>
      </c>
    </row>
    <row r="283" spans="1:8" s="41" customFormat="1" ht="15" hidden="1" customHeight="1" x14ac:dyDescent="0.25">
      <c r="A283" s="85"/>
      <c r="B283" s="25">
        <v>12</v>
      </c>
      <c r="C283" s="26" t="s">
        <v>9</v>
      </c>
      <c r="D283" s="27">
        <v>42211</v>
      </c>
      <c r="E283" s="21" t="s">
        <v>139</v>
      </c>
      <c r="F283" s="50"/>
      <c r="G283" s="50"/>
      <c r="H283" s="51"/>
    </row>
    <row r="284" spans="1:8" s="41" customFormat="1" ht="15" hidden="1" customHeight="1" x14ac:dyDescent="0.25">
      <c r="A284" s="85"/>
      <c r="B284" s="25">
        <v>12</v>
      </c>
      <c r="C284" s="26" t="s">
        <v>9</v>
      </c>
      <c r="D284" s="27">
        <v>42212</v>
      </c>
      <c r="E284" s="21" t="s">
        <v>140</v>
      </c>
      <c r="F284" s="50"/>
      <c r="G284" s="50"/>
      <c r="H284" s="51"/>
    </row>
    <row r="285" spans="1:8" s="41" customFormat="1" ht="15" hidden="1" customHeight="1" x14ac:dyDescent="0.25">
      <c r="A285" s="85"/>
      <c r="B285" s="25">
        <v>12</v>
      </c>
      <c r="C285" s="26" t="s">
        <v>9</v>
      </c>
      <c r="D285" s="27">
        <v>42219</v>
      </c>
      <c r="E285" s="21" t="s">
        <v>141</v>
      </c>
      <c r="F285" s="56"/>
      <c r="G285" s="56"/>
      <c r="H285" s="57"/>
    </row>
    <row r="286" spans="1:8" s="41" customFormat="1" ht="15" hidden="1" customHeight="1" x14ac:dyDescent="0.25">
      <c r="A286" s="85"/>
      <c r="B286" s="30">
        <v>12</v>
      </c>
      <c r="C286" s="31" t="s">
        <v>9</v>
      </c>
      <c r="D286" s="32">
        <v>4222</v>
      </c>
      <c r="E286" s="33" t="s">
        <v>142</v>
      </c>
      <c r="F286" s="34">
        <f>SUM(F287:F288)</f>
        <v>0</v>
      </c>
      <c r="G286" s="34">
        <f>SUM(G287:G288)</f>
        <v>0</v>
      </c>
      <c r="H286" s="35">
        <f>SUM(H287:H288)</f>
        <v>0</v>
      </c>
    </row>
    <row r="287" spans="1:8" s="41" customFormat="1" ht="15" hidden="1" customHeight="1" x14ac:dyDescent="0.25">
      <c r="A287" s="85"/>
      <c r="B287" s="25">
        <v>12</v>
      </c>
      <c r="C287" s="26" t="s">
        <v>9</v>
      </c>
      <c r="D287" s="27">
        <v>42222</v>
      </c>
      <c r="E287" s="21" t="s">
        <v>143</v>
      </c>
      <c r="F287" s="50"/>
      <c r="G287" s="50"/>
      <c r="H287" s="51"/>
    </row>
    <row r="288" spans="1:8" s="41" customFormat="1" ht="15" hidden="1" customHeight="1" x14ac:dyDescent="0.25">
      <c r="A288" s="86"/>
      <c r="B288" s="25">
        <v>12</v>
      </c>
      <c r="C288" s="26" t="s">
        <v>9</v>
      </c>
      <c r="D288" s="27">
        <v>42229</v>
      </c>
      <c r="E288" s="21" t="s">
        <v>144</v>
      </c>
      <c r="F288" s="56"/>
      <c r="G288" s="56"/>
      <c r="H288" s="57"/>
    </row>
    <row r="289" spans="1:8" s="41" customFormat="1" ht="30" x14ac:dyDescent="0.25">
      <c r="A289" s="77">
        <v>2401</v>
      </c>
      <c r="B289" s="80" t="s">
        <v>155</v>
      </c>
      <c r="C289" s="81"/>
      <c r="D289" s="82"/>
      <c r="E289" s="9" t="s">
        <v>160</v>
      </c>
      <c r="F289" s="10">
        <f>SUM(F291+F294+F301+F312+F322+F359+F363)</f>
        <v>6111846</v>
      </c>
      <c r="G289" s="10">
        <f>SUM(G291+G294+G301+G312+G322+G359+G363)</f>
        <v>4050278</v>
      </c>
      <c r="H289" s="11">
        <f>SUM(H291+H294+H301+H312+H322+H359+H363)</f>
        <v>3971650</v>
      </c>
    </row>
    <row r="290" spans="1:8" s="41" customFormat="1" ht="15" x14ac:dyDescent="0.25">
      <c r="A290" s="78"/>
      <c r="B290" s="13">
        <v>561</v>
      </c>
      <c r="C290" s="14" t="s">
        <v>9</v>
      </c>
      <c r="D290" s="15">
        <v>31</v>
      </c>
      <c r="E290" s="16" t="s">
        <v>10</v>
      </c>
      <c r="F290" s="17">
        <f>SUM(F291,F294)</f>
        <v>438552</v>
      </c>
      <c r="G290" s="17">
        <f>SUM(G291,G294)</f>
        <v>396980</v>
      </c>
      <c r="H290" s="18">
        <f>SUM(H291,H294)</f>
        <v>90200</v>
      </c>
    </row>
    <row r="291" spans="1:8" s="41" customFormat="1" ht="15" x14ac:dyDescent="0.25">
      <c r="A291" s="78"/>
      <c r="B291" s="19">
        <v>561</v>
      </c>
      <c r="C291" s="20" t="s">
        <v>9</v>
      </c>
      <c r="D291" s="19">
        <v>311</v>
      </c>
      <c r="E291" s="21" t="s">
        <v>157</v>
      </c>
      <c r="F291" s="22">
        <f>+F292</f>
        <v>374190</v>
      </c>
      <c r="G291" s="22">
        <f>+G292</f>
        <v>338720</v>
      </c>
      <c r="H291" s="23">
        <f>+H292</f>
        <v>76963</v>
      </c>
    </row>
    <row r="292" spans="1:8" s="41" customFormat="1" ht="15" hidden="1" x14ac:dyDescent="0.25">
      <c r="A292" s="78"/>
      <c r="B292" s="25">
        <v>561</v>
      </c>
      <c r="C292" s="26" t="s">
        <v>9</v>
      </c>
      <c r="D292" s="27">
        <v>3111</v>
      </c>
      <c r="E292" s="21" t="s">
        <v>12</v>
      </c>
      <c r="F292" s="28">
        <f>SUM(F293)</f>
        <v>374190</v>
      </c>
      <c r="G292" s="28">
        <f>SUM(G293)</f>
        <v>338720</v>
      </c>
      <c r="H292" s="29">
        <f>SUM(H293)</f>
        <v>76963</v>
      </c>
    </row>
    <row r="293" spans="1:8" s="41" customFormat="1" ht="15" hidden="1" x14ac:dyDescent="0.25">
      <c r="A293" s="78"/>
      <c r="B293" s="25">
        <v>561</v>
      </c>
      <c r="C293" s="26" t="s">
        <v>9</v>
      </c>
      <c r="D293" s="27">
        <v>31111</v>
      </c>
      <c r="E293" s="21" t="s">
        <v>12</v>
      </c>
      <c r="F293" s="50">
        <v>374190</v>
      </c>
      <c r="G293" s="50">
        <v>338720</v>
      </c>
      <c r="H293" s="51">
        <v>76963</v>
      </c>
    </row>
    <row r="294" spans="1:8" s="41" customFormat="1" ht="15" customHeight="1" x14ac:dyDescent="0.25">
      <c r="A294" s="78"/>
      <c r="B294" s="19">
        <v>561</v>
      </c>
      <c r="C294" s="20" t="s">
        <v>9</v>
      </c>
      <c r="D294" s="19">
        <v>313</v>
      </c>
      <c r="E294" s="21" t="s">
        <v>22</v>
      </c>
      <c r="F294" s="22">
        <f>+F295+F298</f>
        <v>64362</v>
      </c>
      <c r="G294" s="22">
        <f>+G295+G298</f>
        <v>58260</v>
      </c>
      <c r="H294" s="23">
        <f>+H295+H298</f>
        <v>13237</v>
      </c>
    </row>
    <row r="295" spans="1:8" s="41" customFormat="1" ht="15.75" hidden="1" customHeight="1" x14ac:dyDescent="0.25">
      <c r="A295" s="78"/>
      <c r="B295" s="30">
        <v>561</v>
      </c>
      <c r="C295" s="31"/>
      <c r="D295" s="32">
        <v>3132</v>
      </c>
      <c r="E295" s="33" t="s">
        <v>23</v>
      </c>
      <c r="F295" s="34">
        <f>SUM(F296:F297)</f>
        <v>58000</v>
      </c>
      <c r="G295" s="34">
        <f>SUM(G296:G297)</f>
        <v>52501</v>
      </c>
      <c r="H295" s="35">
        <f>SUM(H296:H297)</f>
        <v>11929</v>
      </c>
    </row>
    <row r="296" spans="1:8" s="41" customFormat="1" ht="15" hidden="1" customHeight="1" x14ac:dyDescent="0.25">
      <c r="A296" s="78"/>
      <c r="B296" s="25">
        <v>561</v>
      </c>
      <c r="C296" s="26" t="s">
        <v>9</v>
      </c>
      <c r="D296" s="27">
        <v>31321</v>
      </c>
      <c r="E296" s="21" t="s">
        <v>23</v>
      </c>
      <c r="F296" s="50">
        <v>58000</v>
      </c>
      <c r="G296" s="50">
        <v>52501</v>
      </c>
      <c r="H296" s="51">
        <v>11929</v>
      </c>
    </row>
    <row r="297" spans="1:8" s="41" customFormat="1" ht="15" hidden="1" customHeight="1" x14ac:dyDescent="0.25">
      <c r="A297" s="78"/>
      <c r="B297" s="25">
        <v>561</v>
      </c>
      <c r="C297" s="26" t="s">
        <v>9</v>
      </c>
      <c r="D297" s="27">
        <v>31322</v>
      </c>
      <c r="E297" s="21" t="s">
        <v>152</v>
      </c>
      <c r="F297" s="50"/>
      <c r="G297" s="50"/>
      <c r="H297" s="51"/>
    </row>
    <row r="298" spans="1:8" s="41" customFormat="1" ht="15" hidden="1" customHeight="1" x14ac:dyDescent="0.25">
      <c r="A298" s="78"/>
      <c r="B298" s="30">
        <v>561</v>
      </c>
      <c r="C298" s="31"/>
      <c r="D298" s="32">
        <v>3133</v>
      </c>
      <c r="E298" s="33" t="s">
        <v>25</v>
      </c>
      <c r="F298" s="34">
        <f>SUM(F299)</f>
        <v>6362</v>
      </c>
      <c r="G298" s="34">
        <f>SUM(G299)</f>
        <v>5759</v>
      </c>
      <c r="H298" s="35">
        <f>SUM(H299)</f>
        <v>1308</v>
      </c>
    </row>
    <row r="299" spans="1:8" s="41" customFormat="1" ht="15" hidden="1" customHeight="1" x14ac:dyDescent="0.25">
      <c r="A299" s="78"/>
      <c r="B299" s="25">
        <v>561</v>
      </c>
      <c r="C299" s="26" t="s">
        <v>9</v>
      </c>
      <c r="D299" s="27">
        <v>31332</v>
      </c>
      <c r="E299" s="21" t="s">
        <v>25</v>
      </c>
      <c r="F299" s="50">
        <v>6362</v>
      </c>
      <c r="G299" s="50">
        <v>5759</v>
      </c>
      <c r="H299" s="51">
        <v>1308</v>
      </c>
    </row>
    <row r="300" spans="1:8" s="41" customFormat="1" ht="15" customHeight="1" x14ac:dyDescent="0.25">
      <c r="A300" s="78"/>
      <c r="B300" s="36">
        <v>561</v>
      </c>
      <c r="C300" s="14" t="s">
        <v>9</v>
      </c>
      <c r="D300" s="37">
        <v>32</v>
      </c>
      <c r="E300" s="16" t="s">
        <v>26</v>
      </c>
      <c r="F300" s="38">
        <f>SUM(F301,F312,F322,F359)</f>
        <v>5673294</v>
      </c>
      <c r="G300" s="38">
        <f>SUM(G301,G312,G322,G359)</f>
        <v>3653298</v>
      </c>
      <c r="H300" s="39">
        <f>SUM(H301,H312,H322,H359)</f>
        <v>3881450</v>
      </c>
    </row>
    <row r="301" spans="1:8" s="41" customFormat="1" ht="15" hidden="1" customHeight="1" x14ac:dyDescent="0.25">
      <c r="A301" s="78"/>
      <c r="B301" s="52">
        <v>561</v>
      </c>
      <c r="C301" s="52"/>
      <c r="D301" s="52">
        <v>321</v>
      </c>
      <c r="E301" s="53" t="s">
        <v>27</v>
      </c>
      <c r="F301" s="54">
        <f>+F302+F310</f>
        <v>0</v>
      </c>
      <c r="G301" s="54">
        <f>+G302+G310</f>
        <v>0</v>
      </c>
      <c r="H301" s="55">
        <f>+H302+H310</f>
        <v>0</v>
      </c>
    </row>
    <row r="302" spans="1:8" s="41" customFormat="1" ht="15" hidden="1" customHeight="1" x14ac:dyDescent="0.25">
      <c r="A302" s="78"/>
      <c r="B302" s="30">
        <v>561</v>
      </c>
      <c r="C302" s="31"/>
      <c r="D302" s="32">
        <v>3211</v>
      </c>
      <c r="E302" s="33" t="s">
        <v>28</v>
      </c>
      <c r="F302" s="34">
        <f>SUM(F303:F309)</f>
        <v>0</v>
      </c>
      <c r="G302" s="34">
        <f>SUM(G303:G309)</f>
        <v>0</v>
      </c>
      <c r="H302" s="35">
        <f>SUM(H303:H309)</f>
        <v>0</v>
      </c>
    </row>
    <row r="303" spans="1:8" s="41" customFormat="1" ht="15" hidden="1" customHeight="1" x14ac:dyDescent="0.25">
      <c r="A303" s="78"/>
      <c r="B303" s="25">
        <v>561</v>
      </c>
      <c r="C303" s="26" t="s">
        <v>9</v>
      </c>
      <c r="D303" s="27">
        <v>32111</v>
      </c>
      <c r="E303" s="21" t="s">
        <v>29</v>
      </c>
      <c r="F303" s="50"/>
      <c r="G303" s="50"/>
      <c r="H303" s="51"/>
    </row>
    <row r="304" spans="1:8" s="41" customFormat="1" ht="15" hidden="1" customHeight="1" x14ac:dyDescent="0.25">
      <c r="A304" s="78"/>
      <c r="B304" s="25">
        <v>561</v>
      </c>
      <c r="C304" s="26" t="s">
        <v>9</v>
      </c>
      <c r="D304" s="27">
        <v>32112</v>
      </c>
      <c r="E304" s="21" t="s">
        <v>30</v>
      </c>
      <c r="F304" s="50"/>
      <c r="G304" s="50"/>
      <c r="H304" s="51"/>
    </row>
    <row r="305" spans="1:8" s="41" customFormat="1" ht="15" hidden="1" customHeight="1" x14ac:dyDescent="0.25">
      <c r="A305" s="78"/>
      <c r="B305" s="25">
        <v>561</v>
      </c>
      <c r="C305" s="26" t="s">
        <v>9</v>
      </c>
      <c r="D305" s="27">
        <v>32113</v>
      </c>
      <c r="E305" s="21" t="s">
        <v>31</v>
      </c>
      <c r="F305" s="50"/>
      <c r="G305" s="50"/>
      <c r="H305" s="51"/>
    </row>
    <row r="306" spans="1:8" s="41" customFormat="1" ht="15" hidden="1" customHeight="1" x14ac:dyDescent="0.25">
      <c r="A306" s="78"/>
      <c r="B306" s="25">
        <v>561</v>
      </c>
      <c r="C306" s="26" t="s">
        <v>9</v>
      </c>
      <c r="D306" s="27">
        <v>32114</v>
      </c>
      <c r="E306" s="21" t="s">
        <v>32</v>
      </c>
      <c r="F306" s="50"/>
      <c r="G306" s="50"/>
      <c r="H306" s="51"/>
    </row>
    <row r="307" spans="1:8" s="41" customFormat="1" ht="15" hidden="1" customHeight="1" x14ac:dyDescent="0.25">
      <c r="A307" s="78"/>
      <c r="B307" s="25">
        <v>561</v>
      </c>
      <c r="C307" s="26" t="s">
        <v>9</v>
      </c>
      <c r="D307" s="27">
        <v>32115</v>
      </c>
      <c r="E307" s="21" t="s">
        <v>33</v>
      </c>
      <c r="F307" s="50"/>
      <c r="G307" s="50"/>
      <c r="H307" s="51"/>
    </row>
    <row r="308" spans="1:8" s="41" customFormat="1" ht="15" hidden="1" customHeight="1" x14ac:dyDescent="0.25">
      <c r="A308" s="78"/>
      <c r="B308" s="25">
        <v>561</v>
      </c>
      <c r="C308" s="26" t="s">
        <v>9</v>
      </c>
      <c r="D308" s="27">
        <v>32116</v>
      </c>
      <c r="E308" s="21" t="s">
        <v>34</v>
      </c>
      <c r="F308" s="50"/>
      <c r="G308" s="50"/>
      <c r="H308" s="51"/>
    </row>
    <row r="309" spans="1:8" s="41" customFormat="1" ht="15" hidden="1" customHeight="1" x14ac:dyDescent="0.25">
      <c r="A309" s="78"/>
      <c r="B309" s="25">
        <v>561</v>
      </c>
      <c r="C309" s="26" t="s">
        <v>9</v>
      </c>
      <c r="D309" s="27">
        <v>32119</v>
      </c>
      <c r="E309" s="21" t="s">
        <v>35</v>
      </c>
      <c r="F309" s="56"/>
      <c r="G309" s="56"/>
      <c r="H309" s="57"/>
    </row>
    <row r="310" spans="1:8" s="41" customFormat="1" ht="15" hidden="1" customHeight="1" x14ac:dyDescent="0.25">
      <c r="A310" s="78"/>
      <c r="B310" s="30">
        <v>561</v>
      </c>
      <c r="C310" s="31"/>
      <c r="D310" s="32">
        <v>3212</v>
      </c>
      <c r="E310" s="33" t="s">
        <v>36</v>
      </c>
      <c r="F310" s="34">
        <f>SUM(F311)</f>
        <v>0</v>
      </c>
      <c r="G310" s="34">
        <f>SUM(G311)</f>
        <v>0</v>
      </c>
      <c r="H310" s="35">
        <f>SUM(H311)</f>
        <v>0</v>
      </c>
    </row>
    <row r="311" spans="1:8" s="41" customFormat="1" ht="15" hidden="1" customHeight="1" x14ac:dyDescent="0.25">
      <c r="A311" s="78"/>
      <c r="B311" s="25">
        <v>561</v>
      </c>
      <c r="C311" s="26" t="s">
        <v>9</v>
      </c>
      <c r="D311" s="27">
        <v>32121</v>
      </c>
      <c r="E311" s="21" t="s">
        <v>37</v>
      </c>
      <c r="F311" s="50"/>
      <c r="G311" s="50"/>
      <c r="H311" s="51"/>
    </row>
    <row r="312" spans="1:8" s="41" customFormat="1" ht="15" hidden="1" customHeight="1" x14ac:dyDescent="0.25">
      <c r="A312" s="78"/>
      <c r="B312" s="52">
        <v>561</v>
      </c>
      <c r="C312" s="52"/>
      <c r="D312" s="52">
        <v>322</v>
      </c>
      <c r="E312" s="53" t="s">
        <v>43</v>
      </c>
      <c r="F312" s="54">
        <f>+F313+F319</f>
        <v>0</v>
      </c>
      <c r="G312" s="54">
        <f>+G313+G319</f>
        <v>0</v>
      </c>
      <c r="H312" s="55">
        <f>+H313+H319</f>
        <v>0</v>
      </c>
    </row>
    <row r="313" spans="1:8" s="41" customFormat="1" ht="15" hidden="1" customHeight="1" x14ac:dyDescent="0.25">
      <c r="A313" s="78"/>
      <c r="B313" s="30">
        <v>561</v>
      </c>
      <c r="C313" s="31"/>
      <c r="D313" s="32">
        <v>3221</v>
      </c>
      <c r="E313" s="33" t="s">
        <v>44</v>
      </c>
      <c r="F313" s="34">
        <f>SUM(F314:F318)</f>
        <v>0</v>
      </c>
      <c r="G313" s="34">
        <f>SUM(G314:G318)</f>
        <v>0</v>
      </c>
      <c r="H313" s="35">
        <f>SUM(H314:H318)</f>
        <v>0</v>
      </c>
    </row>
    <row r="314" spans="1:8" s="41" customFormat="1" ht="15" hidden="1" customHeight="1" x14ac:dyDescent="0.25">
      <c r="A314" s="78"/>
      <c r="B314" s="25">
        <v>561</v>
      </c>
      <c r="C314" s="26" t="s">
        <v>9</v>
      </c>
      <c r="D314" s="27">
        <v>32211</v>
      </c>
      <c r="E314" s="21" t="s">
        <v>45</v>
      </c>
      <c r="F314" s="50"/>
      <c r="G314" s="50"/>
      <c r="H314" s="51"/>
    </row>
    <row r="315" spans="1:8" s="41" customFormat="1" ht="15" hidden="1" customHeight="1" x14ac:dyDescent="0.25">
      <c r="A315" s="78"/>
      <c r="B315" s="25">
        <v>561</v>
      </c>
      <c r="C315" s="26" t="s">
        <v>9</v>
      </c>
      <c r="D315" s="27">
        <v>32212</v>
      </c>
      <c r="E315" s="21" t="s">
        <v>46</v>
      </c>
      <c r="F315" s="50"/>
      <c r="G315" s="50"/>
      <c r="H315" s="51"/>
    </row>
    <row r="316" spans="1:8" s="41" customFormat="1" ht="15" hidden="1" customHeight="1" x14ac:dyDescent="0.25">
      <c r="A316" s="78"/>
      <c r="B316" s="25">
        <v>561</v>
      </c>
      <c r="C316" s="26" t="s">
        <v>9</v>
      </c>
      <c r="D316" s="27">
        <v>32214</v>
      </c>
      <c r="E316" s="21" t="s">
        <v>47</v>
      </c>
      <c r="F316" s="50"/>
      <c r="G316" s="50"/>
      <c r="H316" s="51"/>
    </row>
    <row r="317" spans="1:8" s="41" customFormat="1" ht="15" hidden="1" customHeight="1" x14ac:dyDescent="0.25">
      <c r="A317" s="78"/>
      <c r="B317" s="25">
        <v>561</v>
      </c>
      <c r="C317" s="26" t="s">
        <v>9</v>
      </c>
      <c r="D317" s="27">
        <v>32216</v>
      </c>
      <c r="E317" s="21" t="s">
        <v>48</v>
      </c>
      <c r="F317" s="56"/>
      <c r="G317" s="56"/>
      <c r="H317" s="57"/>
    </row>
    <row r="318" spans="1:8" s="41" customFormat="1" ht="15" hidden="1" customHeight="1" x14ac:dyDescent="0.25">
      <c r="A318" s="78"/>
      <c r="B318" s="25">
        <v>561</v>
      </c>
      <c r="C318" s="26" t="s">
        <v>9</v>
      </c>
      <c r="D318" s="27">
        <v>32219</v>
      </c>
      <c r="E318" s="21" t="s">
        <v>49</v>
      </c>
      <c r="F318" s="56"/>
      <c r="G318" s="56"/>
      <c r="H318" s="57"/>
    </row>
    <row r="319" spans="1:8" s="41" customFormat="1" ht="15" hidden="1" customHeight="1" x14ac:dyDescent="0.25">
      <c r="A319" s="78"/>
      <c r="B319" s="30">
        <v>561</v>
      </c>
      <c r="C319" s="31"/>
      <c r="D319" s="32">
        <v>3223</v>
      </c>
      <c r="E319" s="33" t="s">
        <v>50</v>
      </c>
      <c r="F319" s="34">
        <f>SUM(F320:F321)</f>
        <v>0</v>
      </c>
      <c r="G319" s="34">
        <f>SUM(G320:G321)</f>
        <v>0</v>
      </c>
      <c r="H319" s="35">
        <f>SUM(H320:H321)</f>
        <v>0</v>
      </c>
    </row>
    <row r="320" spans="1:8" s="41" customFormat="1" ht="15" hidden="1" customHeight="1" x14ac:dyDescent="0.25">
      <c r="A320" s="78"/>
      <c r="B320" s="25">
        <v>561</v>
      </c>
      <c r="C320" s="26" t="s">
        <v>9</v>
      </c>
      <c r="D320" s="27">
        <v>32231</v>
      </c>
      <c r="E320" s="21" t="s">
        <v>51</v>
      </c>
      <c r="F320" s="50"/>
      <c r="G320" s="50"/>
      <c r="H320" s="51"/>
    </row>
    <row r="321" spans="1:8" ht="15" hidden="1" customHeight="1" x14ac:dyDescent="0.25">
      <c r="A321" s="78"/>
      <c r="B321" s="25">
        <v>561</v>
      </c>
      <c r="C321" s="26" t="s">
        <v>9</v>
      </c>
      <c r="D321" s="27">
        <v>32233</v>
      </c>
      <c r="E321" s="21" t="s">
        <v>52</v>
      </c>
      <c r="F321" s="50"/>
      <c r="G321" s="50"/>
      <c r="H321" s="51"/>
    </row>
    <row r="322" spans="1:8" ht="15" customHeight="1" x14ac:dyDescent="0.25">
      <c r="A322" s="78"/>
      <c r="B322" s="19">
        <v>561</v>
      </c>
      <c r="C322" s="20" t="s">
        <v>9</v>
      </c>
      <c r="D322" s="19">
        <v>323</v>
      </c>
      <c r="E322" s="21" t="s">
        <v>56</v>
      </c>
      <c r="F322" s="22">
        <f>SUM(F323,F330,F333,F339,F343,F349,F353)</f>
        <v>5673294</v>
      </c>
      <c r="G322" s="22">
        <f>SUM(G323,G330,G333,G339,G343,G349,G353)</f>
        <v>3653298</v>
      </c>
      <c r="H322" s="23">
        <f>SUM(H323,H330,H333,H339,H343,H349,H353)</f>
        <v>3881450</v>
      </c>
    </row>
    <row r="323" spans="1:8" ht="15" hidden="1" customHeight="1" x14ac:dyDescent="0.25">
      <c r="A323" s="78"/>
      <c r="B323" s="30">
        <v>561</v>
      </c>
      <c r="C323" s="31"/>
      <c r="D323" s="32">
        <v>3231</v>
      </c>
      <c r="E323" s="33" t="s">
        <v>57</v>
      </c>
      <c r="F323" s="34">
        <f>SUM(F324:F329)</f>
        <v>0</v>
      </c>
      <c r="G323" s="34">
        <f>SUM(G324:G329)</f>
        <v>0</v>
      </c>
      <c r="H323" s="35">
        <f>SUM(H324:H329)</f>
        <v>0</v>
      </c>
    </row>
    <row r="324" spans="1:8" ht="15" hidden="1" customHeight="1" x14ac:dyDescent="0.25">
      <c r="A324" s="78"/>
      <c r="B324" s="25">
        <v>561</v>
      </c>
      <c r="C324" s="26" t="s">
        <v>9</v>
      </c>
      <c r="D324" s="27">
        <v>323110</v>
      </c>
      <c r="E324" s="21" t="s">
        <v>58</v>
      </c>
      <c r="F324" s="50"/>
      <c r="G324" s="50"/>
      <c r="H324" s="51"/>
    </row>
    <row r="325" spans="1:8" ht="15" hidden="1" customHeight="1" x14ac:dyDescent="0.25">
      <c r="A325" s="78"/>
      <c r="B325" s="25">
        <v>561</v>
      </c>
      <c r="C325" s="26" t="s">
        <v>9</v>
      </c>
      <c r="D325" s="27">
        <v>323112</v>
      </c>
      <c r="E325" s="21" t="s">
        <v>59</v>
      </c>
      <c r="F325" s="50"/>
      <c r="G325" s="50"/>
      <c r="H325" s="51"/>
    </row>
    <row r="326" spans="1:8" ht="15" hidden="1" customHeight="1" x14ac:dyDescent="0.25">
      <c r="A326" s="78"/>
      <c r="B326" s="25">
        <v>561</v>
      </c>
      <c r="C326" s="26" t="s">
        <v>9</v>
      </c>
      <c r="D326" s="27">
        <v>32312</v>
      </c>
      <c r="E326" s="21" t="s">
        <v>60</v>
      </c>
      <c r="F326" s="50"/>
      <c r="G326" s="50"/>
      <c r="H326" s="51"/>
    </row>
    <row r="327" spans="1:8" ht="15" hidden="1" customHeight="1" x14ac:dyDescent="0.25">
      <c r="A327" s="78"/>
      <c r="B327" s="25">
        <v>561</v>
      </c>
      <c r="C327" s="26" t="s">
        <v>9</v>
      </c>
      <c r="D327" s="27">
        <v>32313</v>
      </c>
      <c r="E327" s="21" t="s">
        <v>61</v>
      </c>
      <c r="F327" s="50"/>
      <c r="G327" s="50"/>
      <c r="H327" s="51"/>
    </row>
    <row r="328" spans="1:8" ht="15" hidden="1" customHeight="1" x14ac:dyDescent="0.25">
      <c r="A328" s="78"/>
      <c r="B328" s="25">
        <v>561</v>
      </c>
      <c r="C328" s="26" t="s">
        <v>9</v>
      </c>
      <c r="D328" s="27">
        <v>32314</v>
      </c>
      <c r="E328" s="21" t="s">
        <v>62</v>
      </c>
      <c r="F328" s="50"/>
      <c r="G328" s="50"/>
      <c r="H328" s="51"/>
    </row>
    <row r="329" spans="1:8" ht="15" hidden="1" customHeight="1" x14ac:dyDescent="0.25">
      <c r="A329" s="78"/>
      <c r="B329" s="25">
        <v>561</v>
      </c>
      <c r="C329" s="26" t="s">
        <v>9</v>
      </c>
      <c r="D329" s="27">
        <v>32319</v>
      </c>
      <c r="E329" s="21" t="s">
        <v>158</v>
      </c>
      <c r="F329" s="50"/>
      <c r="G329" s="50"/>
      <c r="H329" s="51"/>
    </row>
    <row r="330" spans="1:8" ht="15" hidden="1" customHeight="1" x14ac:dyDescent="0.25">
      <c r="A330" s="78"/>
      <c r="B330" s="30">
        <v>561</v>
      </c>
      <c r="C330" s="31" t="s">
        <v>9</v>
      </c>
      <c r="D330" s="32">
        <v>3233</v>
      </c>
      <c r="E330" s="33" t="s">
        <v>68</v>
      </c>
      <c r="F330" s="34">
        <f>SUM(F331:F332)</f>
        <v>0</v>
      </c>
      <c r="G330" s="34">
        <f>SUM(G331:G332)</f>
        <v>0</v>
      </c>
      <c r="H330" s="35">
        <f>SUM(H331:H332)</f>
        <v>0</v>
      </c>
    </row>
    <row r="331" spans="1:8" s="40" customFormat="1" ht="15" hidden="1" customHeight="1" x14ac:dyDescent="0.25">
      <c r="A331" s="78"/>
      <c r="B331" s="25">
        <v>561</v>
      </c>
      <c r="C331" s="26" t="s">
        <v>9</v>
      </c>
      <c r="D331" s="27">
        <v>32334</v>
      </c>
      <c r="E331" s="21" t="s">
        <v>69</v>
      </c>
      <c r="F331" s="50"/>
      <c r="G331" s="50"/>
      <c r="H331" s="51"/>
    </row>
    <row r="332" spans="1:8" s="40" customFormat="1" ht="15" hidden="1" customHeight="1" x14ac:dyDescent="0.25">
      <c r="A332" s="78"/>
      <c r="B332" s="25">
        <v>561</v>
      </c>
      <c r="C332" s="26" t="s">
        <v>9</v>
      </c>
      <c r="D332" s="27">
        <v>32339</v>
      </c>
      <c r="E332" s="21" t="s">
        <v>70</v>
      </c>
      <c r="F332" s="50"/>
      <c r="G332" s="50"/>
      <c r="H332" s="51"/>
    </row>
    <row r="333" spans="1:8" ht="15" hidden="1" customHeight="1" x14ac:dyDescent="0.25">
      <c r="A333" s="78"/>
      <c r="B333" s="30">
        <v>561</v>
      </c>
      <c r="C333" s="31"/>
      <c r="D333" s="32">
        <v>3234</v>
      </c>
      <c r="E333" s="33" t="s">
        <v>71</v>
      </c>
      <c r="F333" s="34">
        <f>SUM(F334:F338)</f>
        <v>0</v>
      </c>
      <c r="G333" s="34">
        <f>SUM(G334:G338)</f>
        <v>0</v>
      </c>
      <c r="H333" s="35">
        <f>SUM(H334:H338)</f>
        <v>0</v>
      </c>
    </row>
    <row r="334" spans="1:8" ht="15" hidden="1" customHeight="1" x14ac:dyDescent="0.25">
      <c r="A334" s="78"/>
      <c r="B334" s="25">
        <v>561</v>
      </c>
      <c r="C334" s="26" t="s">
        <v>9</v>
      </c>
      <c r="D334" s="27">
        <v>32341</v>
      </c>
      <c r="E334" s="21" t="s">
        <v>72</v>
      </c>
      <c r="F334" s="50"/>
      <c r="G334" s="50"/>
      <c r="H334" s="51"/>
    </row>
    <row r="335" spans="1:8" ht="15" hidden="1" customHeight="1" x14ac:dyDescent="0.25">
      <c r="A335" s="78"/>
      <c r="B335" s="25">
        <v>561</v>
      </c>
      <c r="C335" s="26" t="s">
        <v>9</v>
      </c>
      <c r="D335" s="27">
        <v>32342</v>
      </c>
      <c r="E335" s="21" t="s">
        <v>73</v>
      </c>
      <c r="F335" s="50"/>
      <c r="G335" s="50"/>
      <c r="H335" s="51"/>
    </row>
    <row r="336" spans="1:8" ht="15" hidden="1" customHeight="1" x14ac:dyDescent="0.25">
      <c r="A336" s="78"/>
      <c r="B336" s="25">
        <v>561</v>
      </c>
      <c r="C336" s="26" t="s">
        <v>74</v>
      </c>
      <c r="D336" s="27">
        <v>32343</v>
      </c>
      <c r="E336" s="21" t="s">
        <v>75</v>
      </c>
      <c r="F336" s="50"/>
      <c r="G336" s="50"/>
      <c r="H336" s="51"/>
    </row>
    <row r="337" spans="1:8" s="41" customFormat="1" ht="15" hidden="1" customHeight="1" x14ac:dyDescent="0.25">
      <c r="A337" s="78"/>
      <c r="B337" s="25">
        <v>561</v>
      </c>
      <c r="C337" s="26" t="s">
        <v>9</v>
      </c>
      <c r="D337" s="27">
        <v>32344</v>
      </c>
      <c r="E337" s="21" t="s">
        <v>159</v>
      </c>
      <c r="F337" s="50"/>
      <c r="G337" s="50"/>
      <c r="H337" s="51"/>
    </row>
    <row r="338" spans="1:8" s="41" customFormat="1" ht="15" hidden="1" customHeight="1" x14ac:dyDescent="0.25">
      <c r="A338" s="78"/>
      <c r="B338" s="25">
        <v>561</v>
      </c>
      <c r="C338" s="26" t="s">
        <v>9</v>
      </c>
      <c r="D338" s="27">
        <v>32349</v>
      </c>
      <c r="E338" s="21" t="s">
        <v>77</v>
      </c>
      <c r="F338" s="50"/>
      <c r="G338" s="50"/>
      <c r="H338" s="51"/>
    </row>
    <row r="339" spans="1:8" s="41" customFormat="1" ht="15" hidden="1" x14ac:dyDescent="0.25">
      <c r="A339" s="78"/>
      <c r="B339" s="30">
        <v>561</v>
      </c>
      <c r="C339" s="31"/>
      <c r="D339" s="32">
        <v>3235</v>
      </c>
      <c r="E339" s="33" t="s">
        <v>78</v>
      </c>
      <c r="F339" s="34">
        <f>SUM(F340:F342)</f>
        <v>0</v>
      </c>
      <c r="G339" s="34">
        <f>SUM(G340:G342)</f>
        <v>0</v>
      </c>
      <c r="H339" s="35">
        <f>SUM(H340:H342)</f>
        <v>0</v>
      </c>
    </row>
    <row r="340" spans="1:8" s="41" customFormat="1" ht="15" hidden="1" x14ac:dyDescent="0.25">
      <c r="A340" s="78"/>
      <c r="B340" s="25">
        <v>561</v>
      </c>
      <c r="C340" s="26" t="s">
        <v>9</v>
      </c>
      <c r="D340" s="27">
        <v>32353</v>
      </c>
      <c r="E340" s="21" t="s">
        <v>79</v>
      </c>
      <c r="F340" s="50"/>
      <c r="G340" s="50"/>
      <c r="H340" s="51"/>
    </row>
    <row r="341" spans="1:8" s="41" customFormat="1" ht="15" hidden="1" x14ac:dyDescent="0.25">
      <c r="A341" s="78"/>
      <c r="B341" s="25">
        <v>561</v>
      </c>
      <c r="C341" s="26" t="s">
        <v>9</v>
      </c>
      <c r="D341" s="27">
        <v>32354</v>
      </c>
      <c r="E341" s="21" t="s">
        <v>80</v>
      </c>
      <c r="F341" s="50"/>
      <c r="G341" s="50"/>
      <c r="H341" s="51"/>
    </row>
    <row r="342" spans="1:8" s="41" customFormat="1" ht="15" hidden="1" x14ac:dyDescent="0.25">
      <c r="A342" s="78"/>
      <c r="B342" s="25">
        <v>561</v>
      </c>
      <c r="C342" s="26" t="s">
        <v>9</v>
      </c>
      <c r="D342" s="27">
        <v>32359</v>
      </c>
      <c r="E342" s="21" t="s">
        <v>81</v>
      </c>
      <c r="F342" s="50"/>
      <c r="G342" s="50"/>
      <c r="H342" s="51"/>
    </row>
    <row r="343" spans="1:8" s="41" customFormat="1" ht="15" hidden="1" x14ac:dyDescent="0.25">
      <c r="A343" s="78"/>
      <c r="B343" s="30">
        <v>561</v>
      </c>
      <c r="C343" s="31"/>
      <c r="D343" s="32">
        <v>3237</v>
      </c>
      <c r="E343" s="33" t="s">
        <v>85</v>
      </c>
      <c r="F343" s="34">
        <f>SUM(F344:F348)</f>
        <v>5673294</v>
      </c>
      <c r="G343" s="34">
        <f>SUM(G344:G348)</f>
        <v>3653298</v>
      </c>
      <c r="H343" s="35">
        <f>SUM(H344:H348)</f>
        <v>3881450</v>
      </c>
    </row>
    <row r="344" spans="1:8" s="41" customFormat="1" ht="15" hidden="1" x14ac:dyDescent="0.25">
      <c r="A344" s="78"/>
      <c r="B344" s="25">
        <v>561</v>
      </c>
      <c r="C344" s="26" t="s">
        <v>9</v>
      </c>
      <c r="D344" s="27">
        <v>32371</v>
      </c>
      <c r="E344" s="21" t="s">
        <v>86</v>
      </c>
      <c r="F344" s="50"/>
      <c r="G344" s="50"/>
      <c r="H344" s="51"/>
    </row>
    <row r="345" spans="1:8" s="41" customFormat="1" ht="15" hidden="1" x14ac:dyDescent="0.25">
      <c r="A345" s="78"/>
      <c r="B345" s="25">
        <v>561</v>
      </c>
      <c r="C345" s="26" t="s">
        <v>9</v>
      </c>
      <c r="D345" s="27">
        <v>32372</v>
      </c>
      <c r="E345" s="21" t="s">
        <v>87</v>
      </c>
      <c r="F345" s="50"/>
      <c r="G345" s="50"/>
      <c r="H345" s="51"/>
    </row>
    <row r="346" spans="1:8" s="41" customFormat="1" ht="15" hidden="1" x14ac:dyDescent="0.25">
      <c r="A346" s="78"/>
      <c r="B346" s="25">
        <v>561</v>
      </c>
      <c r="C346" s="26" t="s">
        <v>9</v>
      </c>
      <c r="D346" s="27">
        <v>32373</v>
      </c>
      <c r="E346" s="21" t="s">
        <v>88</v>
      </c>
      <c r="F346" s="50"/>
      <c r="G346" s="50"/>
      <c r="H346" s="51"/>
    </row>
    <row r="347" spans="1:8" s="41" customFormat="1" ht="15" hidden="1" x14ac:dyDescent="0.25">
      <c r="A347" s="78"/>
      <c r="B347" s="25">
        <v>561</v>
      </c>
      <c r="C347" s="26" t="s">
        <v>9</v>
      </c>
      <c r="D347" s="27">
        <v>32377</v>
      </c>
      <c r="E347" s="21" t="s">
        <v>89</v>
      </c>
      <c r="F347" s="50"/>
      <c r="G347" s="50"/>
      <c r="H347" s="51"/>
    </row>
    <row r="348" spans="1:8" s="41" customFormat="1" ht="15" hidden="1" x14ac:dyDescent="0.25">
      <c r="A348" s="78"/>
      <c r="B348" s="25">
        <v>561</v>
      </c>
      <c r="C348" s="26" t="s">
        <v>9</v>
      </c>
      <c r="D348" s="27">
        <v>32379</v>
      </c>
      <c r="E348" s="21" t="s">
        <v>90</v>
      </c>
      <c r="F348" s="50">
        <v>5673294</v>
      </c>
      <c r="G348" s="50">
        <v>3653298</v>
      </c>
      <c r="H348" s="51">
        <v>3881450</v>
      </c>
    </row>
    <row r="349" spans="1:8" s="41" customFormat="1" ht="15" hidden="1" x14ac:dyDescent="0.25">
      <c r="A349" s="78"/>
      <c r="B349" s="30">
        <v>561</v>
      </c>
      <c r="C349" s="31"/>
      <c r="D349" s="32">
        <v>3238</v>
      </c>
      <c r="E349" s="33" t="s">
        <v>91</v>
      </c>
      <c r="F349" s="34">
        <f>SUM(F350:F352)</f>
        <v>0</v>
      </c>
      <c r="G349" s="34">
        <f>SUM(G350:G352)</f>
        <v>0</v>
      </c>
      <c r="H349" s="35">
        <f>SUM(H350:H352)</f>
        <v>0</v>
      </c>
    </row>
    <row r="350" spans="1:8" s="41" customFormat="1" ht="15" hidden="1" x14ac:dyDescent="0.25">
      <c r="A350" s="78"/>
      <c r="B350" s="25">
        <v>561</v>
      </c>
      <c r="C350" s="26" t="s">
        <v>9</v>
      </c>
      <c r="D350" s="27">
        <v>32381</v>
      </c>
      <c r="E350" s="21" t="s">
        <v>92</v>
      </c>
      <c r="F350" s="50"/>
      <c r="G350" s="50"/>
      <c r="H350" s="51"/>
    </row>
    <row r="351" spans="1:8" s="41" customFormat="1" ht="15" hidden="1" x14ac:dyDescent="0.25">
      <c r="A351" s="78"/>
      <c r="B351" s="25">
        <v>561</v>
      </c>
      <c r="C351" s="26" t="s">
        <v>9</v>
      </c>
      <c r="D351" s="27">
        <v>32382</v>
      </c>
      <c r="E351" s="21" t="s">
        <v>93</v>
      </c>
      <c r="F351" s="50"/>
      <c r="G351" s="50"/>
      <c r="H351" s="51"/>
    </row>
    <row r="352" spans="1:8" s="41" customFormat="1" ht="15" hidden="1" x14ac:dyDescent="0.25">
      <c r="A352" s="78"/>
      <c r="B352" s="25">
        <v>561</v>
      </c>
      <c r="C352" s="26" t="s">
        <v>9</v>
      </c>
      <c r="D352" s="27">
        <v>32389</v>
      </c>
      <c r="E352" s="21" t="s">
        <v>94</v>
      </c>
      <c r="F352" s="56"/>
      <c r="G352" s="56"/>
      <c r="H352" s="57"/>
    </row>
    <row r="353" spans="1:8" s="41" customFormat="1" ht="15" hidden="1" x14ac:dyDescent="0.25">
      <c r="A353" s="78"/>
      <c r="B353" s="30">
        <v>561</v>
      </c>
      <c r="C353" s="31"/>
      <c r="D353" s="32">
        <v>3239</v>
      </c>
      <c r="E353" s="33" t="s">
        <v>95</v>
      </c>
      <c r="F353" s="34">
        <f>SUM(F354:F358)</f>
        <v>0</v>
      </c>
      <c r="G353" s="34">
        <f>SUM(G354:G358)</f>
        <v>0</v>
      </c>
      <c r="H353" s="35">
        <f>SUM(H354:H358)</f>
        <v>0</v>
      </c>
    </row>
    <row r="354" spans="1:8" s="41" customFormat="1" ht="15" hidden="1" x14ac:dyDescent="0.25">
      <c r="A354" s="78"/>
      <c r="B354" s="25">
        <v>561</v>
      </c>
      <c r="C354" s="26" t="s">
        <v>9</v>
      </c>
      <c r="D354" s="27">
        <v>32391</v>
      </c>
      <c r="E354" s="21" t="s">
        <v>96</v>
      </c>
      <c r="F354" s="50"/>
      <c r="G354" s="50"/>
      <c r="H354" s="51"/>
    </row>
    <row r="355" spans="1:8" s="41" customFormat="1" ht="15" hidden="1" x14ac:dyDescent="0.25">
      <c r="A355" s="78"/>
      <c r="B355" s="25">
        <v>561</v>
      </c>
      <c r="C355" s="26" t="s">
        <v>9</v>
      </c>
      <c r="D355" s="27">
        <v>32393</v>
      </c>
      <c r="E355" s="21" t="s">
        <v>97</v>
      </c>
      <c r="F355" s="50"/>
      <c r="G355" s="50"/>
      <c r="H355" s="51"/>
    </row>
    <row r="356" spans="1:8" s="41" customFormat="1" ht="15" hidden="1" x14ac:dyDescent="0.25">
      <c r="A356" s="78"/>
      <c r="B356" s="25">
        <v>561</v>
      </c>
      <c r="C356" s="26" t="s">
        <v>9</v>
      </c>
      <c r="D356" s="27">
        <v>32395</v>
      </c>
      <c r="E356" s="21" t="s">
        <v>98</v>
      </c>
      <c r="F356" s="50"/>
      <c r="G356" s="50"/>
      <c r="H356" s="51"/>
    </row>
    <row r="357" spans="1:8" s="41" customFormat="1" ht="15" hidden="1" x14ac:dyDescent="0.25">
      <c r="A357" s="78"/>
      <c r="B357" s="25">
        <v>561</v>
      </c>
      <c r="C357" s="26" t="s">
        <v>9</v>
      </c>
      <c r="D357" s="27">
        <v>32396</v>
      </c>
      <c r="E357" s="21" t="s">
        <v>99</v>
      </c>
      <c r="F357" s="50"/>
      <c r="G357" s="50"/>
      <c r="H357" s="51"/>
    </row>
    <row r="358" spans="1:8" s="41" customFormat="1" ht="15" hidden="1" x14ac:dyDescent="0.25">
      <c r="A358" s="78"/>
      <c r="B358" s="25">
        <v>561</v>
      </c>
      <c r="C358" s="26" t="s">
        <v>9</v>
      </c>
      <c r="D358" s="27">
        <v>32399</v>
      </c>
      <c r="E358" s="21" t="s">
        <v>100</v>
      </c>
      <c r="F358" s="50"/>
      <c r="G358" s="50"/>
      <c r="H358" s="51"/>
    </row>
    <row r="359" spans="1:8" s="41" customFormat="1" ht="15" hidden="1" customHeight="1" x14ac:dyDescent="0.25">
      <c r="A359" s="78"/>
      <c r="B359" s="52">
        <v>561</v>
      </c>
      <c r="C359" s="52"/>
      <c r="D359" s="52">
        <v>329</v>
      </c>
      <c r="E359" s="53" t="s">
        <v>104</v>
      </c>
      <c r="F359" s="54">
        <f t="shared" ref="F359:F360" si="5">SUM(F360)</f>
        <v>0</v>
      </c>
      <c r="G359" s="54">
        <f>SUM(G360)</f>
        <v>0</v>
      </c>
      <c r="H359" s="55">
        <f>SUM(H360)</f>
        <v>0</v>
      </c>
    </row>
    <row r="360" spans="1:8" s="41" customFormat="1" ht="15" hidden="1" customHeight="1" x14ac:dyDescent="0.25">
      <c r="A360" s="78"/>
      <c r="B360" s="30">
        <v>561</v>
      </c>
      <c r="C360" s="31"/>
      <c r="D360" s="32">
        <v>3293</v>
      </c>
      <c r="E360" s="33" t="s">
        <v>107</v>
      </c>
      <c r="F360" s="34">
        <f t="shared" si="5"/>
        <v>0</v>
      </c>
      <c r="G360" s="34">
        <f>SUM(G361)</f>
        <v>0</v>
      </c>
      <c r="H360" s="35">
        <f>SUM(H361)</f>
        <v>0</v>
      </c>
    </row>
    <row r="361" spans="1:8" s="41" customFormat="1" ht="15" hidden="1" customHeight="1" x14ac:dyDescent="0.25">
      <c r="A361" s="78"/>
      <c r="B361" s="25">
        <v>561</v>
      </c>
      <c r="C361" s="26" t="s">
        <v>9</v>
      </c>
      <c r="D361" s="27">
        <v>32931</v>
      </c>
      <c r="E361" s="21" t="s">
        <v>107</v>
      </c>
      <c r="F361" s="50"/>
      <c r="G361" s="50"/>
      <c r="H361" s="51"/>
    </row>
    <row r="362" spans="1:8" s="41" customFormat="1" ht="15" hidden="1" customHeight="1" x14ac:dyDescent="0.25">
      <c r="A362" s="78"/>
      <c r="B362" s="36">
        <v>561</v>
      </c>
      <c r="C362" s="58"/>
      <c r="D362" s="37">
        <v>42</v>
      </c>
      <c r="E362" s="16" t="s">
        <v>136</v>
      </c>
      <c r="F362" s="38">
        <f>SUM(F363)</f>
        <v>0</v>
      </c>
      <c r="G362" s="38">
        <f>SUM(G363)</f>
        <v>0</v>
      </c>
      <c r="H362" s="39">
        <f>SUM(H363)</f>
        <v>0</v>
      </c>
    </row>
    <row r="363" spans="1:8" s="41" customFormat="1" ht="15" hidden="1" customHeight="1" x14ac:dyDescent="0.25">
      <c r="A363" s="78"/>
      <c r="B363" s="52">
        <v>561</v>
      </c>
      <c r="C363" s="52"/>
      <c r="D363" s="52">
        <v>422</v>
      </c>
      <c r="E363" s="53" t="s">
        <v>137</v>
      </c>
      <c r="F363" s="54">
        <f>SUM(F364,F368)</f>
        <v>0</v>
      </c>
      <c r="G363" s="54">
        <f>SUM(G364,G368)</f>
        <v>0</v>
      </c>
      <c r="H363" s="55">
        <f>SUM(H364,H368)</f>
        <v>0</v>
      </c>
    </row>
    <row r="364" spans="1:8" s="41" customFormat="1" ht="15" hidden="1" customHeight="1" x14ac:dyDescent="0.25">
      <c r="A364" s="78"/>
      <c r="B364" s="30">
        <v>561</v>
      </c>
      <c r="C364" s="31"/>
      <c r="D364" s="32">
        <v>4221</v>
      </c>
      <c r="E364" s="33" t="s">
        <v>138</v>
      </c>
      <c r="F364" s="34">
        <f>SUM(F365:F367)</f>
        <v>0</v>
      </c>
      <c r="G364" s="34">
        <f>SUM(G365:G367)</f>
        <v>0</v>
      </c>
      <c r="H364" s="35">
        <f>SUM(H365:H367)</f>
        <v>0</v>
      </c>
    </row>
    <row r="365" spans="1:8" s="41" customFormat="1" ht="15" hidden="1" customHeight="1" x14ac:dyDescent="0.25">
      <c r="A365" s="78"/>
      <c r="B365" s="25">
        <v>561</v>
      </c>
      <c r="C365" s="26" t="s">
        <v>9</v>
      </c>
      <c r="D365" s="27">
        <v>42211</v>
      </c>
      <c r="E365" s="21" t="s">
        <v>139</v>
      </c>
      <c r="F365" s="50"/>
      <c r="G365" s="50"/>
      <c r="H365" s="51"/>
    </row>
    <row r="366" spans="1:8" s="41" customFormat="1" ht="15" hidden="1" customHeight="1" x14ac:dyDescent="0.25">
      <c r="A366" s="78"/>
      <c r="B366" s="25">
        <v>561</v>
      </c>
      <c r="C366" s="26" t="s">
        <v>9</v>
      </c>
      <c r="D366" s="27">
        <v>42212</v>
      </c>
      <c r="E366" s="21" t="s">
        <v>140</v>
      </c>
      <c r="F366" s="50"/>
      <c r="G366" s="50"/>
      <c r="H366" s="51"/>
    </row>
    <row r="367" spans="1:8" s="41" customFormat="1" ht="15" hidden="1" customHeight="1" x14ac:dyDescent="0.25">
      <c r="A367" s="78"/>
      <c r="B367" s="25">
        <v>561</v>
      </c>
      <c r="C367" s="26" t="s">
        <v>9</v>
      </c>
      <c r="D367" s="27">
        <v>42219</v>
      </c>
      <c r="E367" s="21" t="s">
        <v>141</v>
      </c>
      <c r="F367" s="56"/>
      <c r="G367" s="56"/>
      <c r="H367" s="57"/>
    </row>
    <row r="368" spans="1:8" s="41" customFormat="1" ht="15" hidden="1" customHeight="1" x14ac:dyDescent="0.25">
      <c r="A368" s="78"/>
      <c r="B368" s="30">
        <v>561</v>
      </c>
      <c r="C368" s="31" t="s">
        <v>9</v>
      </c>
      <c r="D368" s="32">
        <v>4222</v>
      </c>
      <c r="E368" s="33" t="s">
        <v>142</v>
      </c>
      <c r="F368" s="34">
        <f>SUM(F369:F370)</f>
        <v>0</v>
      </c>
      <c r="G368" s="34">
        <f>SUM(G369:G370)</f>
        <v>0</v>
      </c>
      <c r="H368" s="35">
        <f>SUM(H369:H370)</f>
        <v>0</v>
      </c>
    </row>
    <row r="369" spans="1:8" s="41" customFormat="1" ht="15" hidden="1" customHeight="1" x14ac:dyDescent="0.25">
      <c r="A369" s="78"/>
      <c r="B369" s="25">
        <v>561</v>
      </c>
      <c r="C369" s="26" t="s">
        <v>9</v>
      </c>
      <c r="D369" s="27">
        <v>42222</v>
      </c>
      <c r="E369" s="21" t="s">
        <v>143</v>
      </c>
      <c r="F369" s="50"/>
      <c r="G369" s="50"/>
      <c r="H369" s="51"/>
    </row>
    <row r="370" spans="1:8" s="41" customFormat="1" ht="15" hidden="1" customHeight="1" x14ac:dyDescent="0.25">
      <c r="A370" s="79"/>
      <c r="B370" s="25">
        <v>561</v>
      </c>
      <c r="C370" s="26" t="s">
        <v>9</v>
      </c>
      <c r="D370" s="27">
        <v>42229</v>
      </c>
      <c r="E370" s="21" t="s">
        <v>144</v>
      </c>
      <c r="F370" s="56"/>
      <c r="G370" s="56"/>
      <c r="H370" s="57"/>
    </row>
    <row r="371" spans="1:8" s="41" customFormat="1" ht="32.25" hidden="1" customHeight="1" x14ac:dyDescent="0.25">
      <c r="A371" s="83" t="s">
        <v>161</v>
      </c>
      <c r="B371" s="81"/>
      <c r="C371" s="81"/>
      <c r="D371" s="81"/>
      <c r="E371" s="81"/>
      <c r="F371" s="10">
        <f>SUM(F372+F393)</f>
        <v>0</v>
      </c>
      <c r="G371" s="10">
        <f>SUM(G372+G393)</f>
        <v>0</v>
      </c>
      <c r="H371" s="11">
        <f>SUM(H372+H393)</f>
        <v>0</v>
      </c>
    </row>
    <row r="372" spans="1:8" s="41" customFormat="1" ht="30" hidden="1" x14ac:dyDescent="0.25">
      <c r="A372" s="77">
        <v>2401</v>
      </c>
      <c r="B372" s="81" t="s">
        <v>162</v>
      </c>
      <c r="C372" s="81"/>
      <c r="D372" s="82"/>
      <c r="E372" s="59" t="s">
        <v>163</v>
      </c>
      <c r="F372" s="10">
        <f>SUM(F374+F377+F384+F390)</f>
        <v>0</v>
      </c>
      <c r="G372" s="10">
        <f>SUM(G374+G377+G384+G390)</f>
        <v>0</v>
      </c>
      <c r="H372" s="11">
        <f>SUM(H374+H377+H384+H390)</f>
        <v>0</v>
      </c>
    </row>
    <row r="373" spans="1:8" s="41" customFormat="1" ht="15" hidden="1" x14ac:dyDescent="0.25">
      <c r="A373" s="78"/>
      <c r="B373" s="60">
        <v>12</v>
      </c>
      <c r="C373" s="61"/>
      <c r="D373" s="15">
        <v>31</v>
      </c>
      <c r="E373" s="62" t="s">
        <v>10</v>
      </c>
      <c r="F373" s="17">
        <f>SUM(F374,F377)</f>
        <v>0</v>
      </c>
      <c r="G373" s="17">
        <f>SUM(G374,G377)</f>
        <v>0</v>
      </c>
      <c r="H373" s="18">
        <f>SUM(H374,H377)</f>
        <v>0</v>
      </c>
    </row>
    <row r="374" spans="1:8" s="41" customFormat="1" ht="15" hidden="1" x14ac:dyDescent="0.25">
      <c r="A374" s="78"/>
      <c r="B374" s="52">
        <v>12</v>
      </c>
      <c r="C374" s="52"/>
      <c r="D374" s="52">
        <v>311</v>
      </c>
      <c r="E374" s="53" t="s">
        <v>11</v>
      </c>
      <c r="F374" s="54">
        <f>+F375</f>
        <v>0</v>
      </c>
      <c r="G374" s="54">
        <f>+G375</f>
        <v>0</v>
      </c>
      <c r="H374" s="55">
        <f>+H375</f>
        <v>0</v>
      </c>
    </row>
    <row r="375" spans="1:8" s="41" customFormat="1" ht="15" hidden="1" x14ac:dyDescent="0.25">
      <c r="A375" s="78"/>
      <c r="B375" s="30">
        <v>12</v>
      </c>
      <c r="C375" s="31"/>
      <c r="D375" s="32">
        <v>3111</v>
      </c>
      <c r="E375" s="33" t="s">
        <v>12</v>
      </c>
      <c r="F375" s="34">
        <f>SUM(F376)</f>
        <v>0</v>
      </c>
      <c r="G375" s="34">
        <f>SUM(G376)</f>
        <v>0</v>
      </c>
      <c r="H375" s="35">
        <f>SUM(H376)</f>
        <v>0</v>
      </c>
    </row>
    <row r="376" spans="1:8" s="41" customFormat="1" ht="15" hidden="1" x14ac:dyDescent="0.25">
      <c r="A376" s="78"/>
      <c r="B376" s="25">
        <v>12</v>
      </c>
      <c r="C376" s="26" t="s">
        <v>9</v>
      </c>
      <c r="D376" s="27">
        <v>31111</v>
      </c>
      <c r="E376" s="21" t="s">
        <v>13</v>
      </c>
      <c r="F376" s="50"/>
      <c r="G376" s="50"/>
      <c r="H376" s="51"/>
    </row>
    <row r="377" spans="1:8" s="41" customFormat="1" ht="15" hidden="1" customHeight="1" x14ac:dyDescent="0.25">
      <c r="A377" s="78"/>
      <c r="B377" s="52">
        <v>12</v>
      </c>
      <c r="C377" s="52"/>
      <c r="D377" s="52">
        <v>313</v>
      </c>
      <c r="E377" s="53" t="s">
        <v>22</v>
      </c>
      <c r="F377" s="54">
        <f>+F378+F381</f>
        <v>0</v>
      </c>
      <c r="G377" s="54">
        <f>+G378+G381</f>
        <v>0</v>
      </c>
      <c r="H377" s="55">
        <f>+H378+H381</f>
        <v>0</v>
      </c>
    </row>
    <row r="378" spans="1:8" s="41" customFormat="1" ht="15" hidden="1" customHeight="1" x14ac:dyDescent="0.25">
      <c r="A378" s="78"/>
      <c r="B378" s="30">
        <v>12</v>
      </c>
      <c r="C378" s="31"/>
      <c r="D378" s="32">
        <v>3132</v>
      </c>
      <c r="E378" s="33" t="s">
        <v>23</v>
      </c>
      <c r="F378" s="34">
        <f>SUM(F379:F380)</f>
        <v>0</v>
      </c>
      <c r="G378" s="34">
        <f>SUM(G379:G380)</f>
        <v>0</v>
      </c>
      <c r="H378" s="35">
        <f>SUM(H379:H380)</f>
        <v>0</v>
      </c>
    </row>
    <row r="379" spans="1:8" s="41" customFormat="1" ht="15" hidden="1" customHeight="1" x14ac:dyDescent="0.25">
      <c r="A379" s="78"/>
      <c r="B379" s="25">
        <v>12</v>
      </c>
      <c r="C379" s="26" t="s">
        <v>9</v>
      </c>
      <c r="D379" s="27">
        <v>31321</v>
      </c>
      <c r="E379" s="21" t="s">
        <v>23</v>
      </c>
      <c r="F379" s="50"/>
      <c r="G379" s="50"/>
      <c r="H379" s="51"/>
    </row>
    <row r="380" spans="1:8" s="41" customFormat="1" ht="15" hidden="1" customHeight="1" x14ac:dyDescent="0.25">
      <c r="A380" s="78"/>
      <c r="B380" s="25">
        <v>12</v>
      </c>
      <c r="C380" s="26" t="s">
        <v>9</v>
      </c>
      <c r="D380" s="27">
        <v>31322</v>
      </c>
      <c r="E380" s="21" t="s">
        <v>152</v>
      </c>
      <c r="F380" s="50"/>
      <c r="G380" s="50"/>
      <c r="H380" s="51"/>
    </row>
    <row r="381" spans="1:8" s="41" customFormat="1" ht="15" hidden="1" customHeight="1" x14ac:dyDescent="0.25">
      <c r="A381" s="78"/>
      <c r="B381" s="30">
        <v>12</v>
      </c>
      <c r="C381" s="31"/>
      <c r="D381" s="32">
        <v>3133</v>
      </c>
      <c r="E381" s="33" t="s">
        <v>25</v>
      </c>
      <c r="F381" s="34">
        <f>SUM(F382)</f>
        <v>0</v>
      </c>
      <c r="G381" s="34">
        <f>SUM(G382)</f>
        <v>0</v>
      </c>
      <c r="H381" s="35">
        <f>SUM(H382)</f>
        <v>0</v>
      </c>
    </row>
    <row r="382" spans="1:8" s="41" customFormat="1" ht="15" hidden="1" customHeight="1" x14ac:dyDescent="0.25">
      <c r="A382" s="78"/>
      <c r="B382" s="25">
        <v>12</v>
      </c>
      <c r="C382" s="26" t="s">
        <v>9</v>
      </c>
      <c r="D382" s="27">
        <v>31332</v>
      </c>
      <c r="E382" s="21" t="s">
        <v>25</v>
      </c>
      <c r="F382" s="50"/>
      <c r="G382" s="50"/>
      <c r="H382" s="51"/>
    </row>
    <row r="383" spans="1:8" s="41" customFormat="1" ht="15" hidden="1" customHeight="1" x14ac:dyDescent="0.25">
      <c r="A383" s="78"/>
      <c r="B383" s="36">
        <v>12</v>
      </c>
      <c r="C383" s="58"/>
      <c r="D383" s="37">
        <v>32</v>
      </c>
      <c r="E383" s="16" t="s">
        <v>26</v>
      </c>
      <c r="F383" s="38">
        <f>SUM(F384)</f>
        <v>0</v>
      </c>
      <c r="G383" s="38">
        <f>SUM(G384)</f>
        <v>0</v>
      </c>
      <c r="H383" s="39">
        <f>SUM(H384)</f>
        <v>0</v>
      </c>
    </row>
    <row r="384" spans="1:8" s="41" customFormat="1" ht="15" hidden="1" customHeight="1" x14ac:dyDescent="0.25">
      <c r="A384" s="78"/>
      <c r="B384" s="52">
        <v>12</v>
      </c>
      <c r="C384" s="52"/>
      <c r="D384" s="52">
        <v>323</v>
      </c>
      <c r="E384" s="53" t="s">
        <v>56</v>
      </c>
      <c r="F384" s="54">
        <f>SUM(F385)+F388</f>
        <v>0</v>
      </c>
      <c r="G384" s="54">
        <f>SUM(G385)+G388</f>
        <v>0</v>
      </c>
      <c r="H384" s="55">
        <f>SUM(H385)+H388</f>
        <v>0</v>
      </c>
    </row>
    <row r="385" spans="1:8" s="41" customFormat="1" ht="15" hidden="1" customHeight="1" x14ac:dyDescent="0.25">
      <c r="A385" s="78"/>
      <c r="B385" s="63">
        <v>12</v>
      </c>
      <c r="C385" s="63"/>
      <c r="D385" s="63">
        <v>3232</v>
      </c>
      <c r="E385" s="33" t="s">
        <v>64</v>
      </c>
      <c r="F385" s="64">
        <f>SUM(F386)</f>
        <v>0</v>
      </c>
      <c r="G385" s="64">
        <f>SUM(G386)</f>
        <v>0</v>
      </c>
      <c r="H385" s="65">
        <f>SUM(H386)</f>
        <v>0</v>
      </c>
    </row>
    <row r="386" spans="1:8" s="41" customFormat="1" ht="15" hidden="1" customHeight="1" x14ac:dyDescent="0.25">
      <c r="A386" s="78"/>
      <c r="B386" s="25">
        <v>12</v>
      </c>
      <c r="C386" s="26" t="s">
        <v>9</v>
      </c>
      <c r="D386" s="27">
        <v>32321</v>
      </c>
      <c r="E386" s="21" t="s">
        <v>65</v>
      </c>
      <c r="F386" s="56"/>
      <c r="G386" s="56"/>
      <c r="H386" s="57"/>
    </row>
    <row r="387" spans="1:8" s="41" customFormat="1" ht="15" hidden="1" customHeight="1" x14ac:dyDescent="0.25">
      <c r="A387" s="78"/>
      <c r="B387" s="63">
        <v>12</v>
      </c>
      <c r="C387" s="63"/>
      <c r="D387" s="63">
        <v>3237</v>
      </c>
      <c r="E387" s="33" t="s">
        <v>85</v>
      </c>
      <c r="F387" s="64">
        <f>SUM(F388)</f>
        <v>0</v>
      </c>
      <c r="G387" s="64">
        <f>SUM(G388)</f>
        <v>0</v>
      </c>
      <c r="H387" s="65">
        <f>SUM(H388)</f>
        <v>0</v>
      </c>
    </row>
    <row r="388" spans="1:8" ht="15" hidden="1" customHeight="1" x14ac:dyDescent="0.25">
      <c r="A388" s="78"/>
      <c r="B388" s="25"/>
      <c r="C388" s="26"/>
      <c r="D388" s="27">
        <v>32379</v>
      </c>
      <c r="E388" s="21" t="s">
        <v>90</v>
      </c>
      <c r="F388" s="56"/>
      <c r="G388" s="56"/>
      <c r="H388" s="57"/>
    </row>
    <row r="389" spans="1:8" ht="15" hidden="1" customHeight="1" x14ac:dyDescent="0.25">
      <c r="A389" s="78"/>
      <c r="B389" s="36">
        <v>12</v>
      </c>
      <c r="C389" s="58"/>
      <c r="D389" s="37">
        <v>41</v>
      </c>
      <c r="E389" s="16" t="s">
        <v>132</v>
      </c>
      <c r="F389" s="38">
        <f t="shared" ref="F389:H391" si="6">SUM(F390)</f>
        <v>0</v>
      </c>
      <c r="G389" s="38">
        <f t="shared" si="6"/>
        <v>0</v>
      </c>
      <c r="H389" s="39">
        <f t="shared" si="6"/>
        <v>0</v>
      </c>
    </row>
    <row r="390" spans="1:8" ht="15" hidden="1" customHeight="1" x14ac:dyDescent="0.25">
      <c r="A390" s="78"/>
      <c r="B390" s="52">
        <v>12</v>
      </c>
      <c r="C390" s="52"/>
      <c r="D390" s="52">
        <v>412</v>
      </c>
      <c r="E390" s="53" t="s">
        <v>133</v>
      </c>
      <c r="F390" s="54">
        <f t="shared" si="6"/>
        <v>0</v>
      </c>
      <c r="G390" s="54">
        <f t="shared" si="6"/>
        <v>0</v>
      </c>
      <c r="H390" s="55">
        <f t="shared" si="6"/>
        <v>0</v>
      </c>
    </row>
    <row r="391" spans="1:8" ht="15" hidden="1" customHeight="1" x14ac:dyDescent="0.25">
      <c r="A391" s="78"/>
      <c r="B391" s="63">
        <v>12</v>
      </c>
      <c r="C391" s="63"/>
      <c r="D391" s="63">
        <v>4124</v>
      </c>
      <c r="E391" s="33" t="s">
        <v>134</v>
      </c>
      <c r="F391" s="64">
        <f t="shared" si="6"/>
        <v>0</v>
      </c>
      <c r="G391" s="64">
        <f t="shared" si="6"/>
        <v>0</v>
      </c>
      <c r="H391" s="65">
        <f t="shared" si="6"/>
        <v>0</v>
      </c>
    </row>
    <row r="392" spans="1:8" ht="15" hidden="1" customHeight="1" x14ac:dyDescent="0.25">
      <c r="A392" s="79"/>
      <c r="B392" s="25">
        <v>12</v>
      </c>
      <c r="C392" s="26" t="s">
        <v>9</v>
      </c>
      <c r="D392" s="27">
        <v>41241</v>
      </c>
      <c r="E392" s="21" t="s">
        <v>135</v>
      </c>
      <c r="F392" s="56"/>
      <c r="G392" s="56"/>
      <c r="H392" s="57"/>
    </row>
    <row r="393" spans="1:8" ht="30" hidden="1" x14ac:dyDescent="0.25">
      <c r="A393" s="77">
        <v>2401</v>
      </c>
      <c r="B393" s="80" t="s">
        <v>162</v>
      </c>
      <c r="C393" s="81"/>
      <c r="D393" s="82"/>
      <c r="E393" s="59" t="s">
        <v>164</v>
      </c>
      <c r="F393" s="10">
        <f>SUM(F395+F398+F405+F411)</f>
        <v>0</v>
      </c>
      <c r="G393" s="10">
        <f>SUM(G395+G398+G405+G411)</f>
        <v>0</v>
      </c>
      <c r="H393" s="11">
        <f>SUM(H395+H398+H405+H411)</f>
        <v>0</v>
      </c>
    </row>
    <row r="394" spans="1:8" ht="15" hidden="1" x14ac:dyDescent="0.25">
      <c r="A394" s="78"/>
      <c r="B394" s="13">
        <v>563</v>
      </c>
      <c r="C394" s="61"/>
      <c r="D394" s="15">
        <v>31</v>
      </c>
      <c r="E394" s="62" t="s">
        <v>10</v>
      </c>
      <c r="F394" s="17">
        <f>SUM(F395,F398)</f>
        <v>0</v>
      </c>
      <c r="G394" s="17">
        <f>SUM(G395,G398)</f>
        <v>0</v>
      </c>
      <c r="H394" s="18">
        <f>SUM(H395,H398)</f>
        <v>0</v>
      </c>
    </row>
    <row r="395" spans="1:8" ht="15" hidden="1" x14ac:dyDescent="0.25">
      <c r="A395" s="78"/>
      <c r="B395" s="52">
        <v>563</v>
      </c>
      <c r="C395" s="52"/>
      <c r="D395" s="52">
        <v>311</v>
      </c>
      <c r="E395" s="53" t="s">
        <v>11</v>
      </c>
      <c r="F395" s="54">
        <f>+F396</f>
        <v>0</v>
      </c>
      <c r="G395" s="54">
        <f>+G396</f>
        <v>0</v>
      </c>
      <c r="H395" s="55">
        <f>+H396</f>
        <v>0</v>
      </c>
    </row>
    <row r="396" spans="1:8" ht="15" hidden="1" x14ac:dyDescent="0.25">
      <c r="A396" s="78"/>
      <c r="B396" s="30">
        <v>563</v>
      </c>
      <c r="C396" s="31"/>
      <c r="D396" s="32">
        <v>3111</v>
      </c>
      <c r="E396" s="33" t="s">
        <v>12</v>
      </c>
      <c r="F396" s="34">
        <f>SUM(F397)</f>
        <v>0</v>
      </c>
      <c r="G396" s="34">
        <f>SUM(G397)</f>
        <v>0</v>
      </c>
      <c r="H396" s="35">
        <f>SUM(H397)</f>
        <v>0</v>
      </c>
    </row>
    <row r="397" spans="1:8" ht="15" hidden="1" x14ac:dyDescent="0.25">
      <c r="A397" s="78"/>
      <c r="B397" s="25">
        <v>563</v>
      </c>
      <c r="C397" s="26" t="s">
        <v>9</v>
      </c>
      <c r="D397" s="27">
        <v>31111</v>
      </c>
      <c r="E397" s="21" t="s">
        <v>13</v>
      </c>
      <c r="F397" s="50"/>
      <c r="G397" s="50"/>
      <c r="H397" s="51"/>
    </row>
    <row r="398" spans="1:8" ht="15" hidden="1" customHeight="1" x14ac:dyDescent="0.25">
      <c r="A398" s="78"/>
      <c r="B398" s="52">
        <v>563</v>
      </c>
      <c r="C398" s="52"/>
      <c r="D398" s="52">
        <v>313</v>
      </c>
      <c r="E398" s="53" t="s">
        <v>22</v>
      </c>
      <c r="F398" s="54">
        <f>+F399+F402</f>
        <v>0</v>
      </c>
      <c r="G398" s="54">
        <f>+G399+G402</f>
        <v>0</v>
      </c>
      <c r="H398" s="55">
        <f>+H399+H402</f>
        <v>0</v>
      </c>
    </row>
    <row r="399" spans="1:8" ht="15" hidden="1" customHeight="1" x14ac:dyDescent="0.25">
      <c r="A399" s="78"/>
      <c r="B399" s="30">
        <v>563</v>
      </c>
      <c r="C399" s="31"/>
      <c r="D399" s="32">
        <v>3132</v>
      </c>
      <c r="E399" s="33" t="s">
        <v>23</v>
      </c>
      <c r="F399" s="34">
        <f>SUM(F400:F401)</f>
        <v>0</v>
      </c>
      <c r="G399" s="34">
        <f>SUM(G400:G401)</f>
        <v>0</v>
      </c>
      <c r="H399" s="35">
        <f>SUM(H400:H401)</f>
        <v>0</v>
      </c>
    </row>
    <row r="400" spans="1:8" ht="15" hidden="1" customHeight="1" x14ac:dyDescent="0.25">
      <c r="A400" s="78"/>
      <c r="B400" s="25">
        <v>563</v>
      </c>
      <c r="C400" s="26" t="s">
        <v>9</v>
      </c>
      <c r="D400" s="27">
        <v>31321</v>
      </c>
      <c r="E400" s="21" t="s">
        <v>23</v>
      </c>
      <c r="F400" s="50"/>
      <c r="G400" s="50"/>
      <c r="H400" s="51"/>
    </row>
    <row r="401" spans="1:8" s="41" customFormat="1" ht="15" hidden="1" customHeight="1" x14ac:dyDescent="0.25">
      <c r="A401" s="78"/>
      <c r="B401" s="25">
        <v>563</v>
      </c>
      <c r="C401" s="26" t="s">
        <v>9</v>
      </c>
      <c r="D401" s="27">
        <v>31322</v>
      </c>
      <c r="E401" s="21" t="s">
        <v>152</v>
      </c>
      <c r="F401" s="50"/>
      <c r="G401" s="50"/>
      <c r="H401" s="51"/>
    </row>
    <row r="402" spans="1:8" s="41" customFormat="1" ht="15" hidden="1" customHeight="1" x14ac:dyDescent="0.25">
      <c r="A402" s="78"/>
      <c r="B402" s="30">
        <v>563</v>
      </c>
      <c r="C402" s="31"/>
      <c r="D402" s="32">
        <v>3133</v>
      </c>
      <c r="E402" s="33" t="s">
        <v>25</v>
      </c>
      <c r="F402" s="34">
        <f>SUM(F403)</f>
        <v>0</v>
      </c>
      <c r="G402" s="34">
        <f>SUM(G403)</f>
        <v>0</v>
      </c>
      <c r="H402" s="35">
        <f>SUM(H403)</f>
        <v>0</v>
      </c>
    </row>
    <row r="403" spans="1:8" s="41" customFormat="1" ht="15" hidden="1" customHeight="1" x14ac:dyDescent="0.25">
      <c r="A403" s="78"/>
      <c r="B403" s="25">
        <v>563</v>
      </c>
      <c r="C403" s="26" t="s">
        <v>9</v>
      </c>
      <c r="D403" s="27">
        <v>31332</v>
      </c>
      <c r="E403" s="21" t="s">
        <v>25</v>
      </c>
      <c r="F403" s="50"/>
      <c r="G403" s="50"/>
      <c r="H403" s="51"/>
    </row>
    <row r="404" spans="1:8" s="41" customFormat="1" ht="15" hidden="1" customHeight="1" x14ac:dyDescent="0.25">
      <c r="A404" s="78"/>
      <c r="B404" s="36">
        <v>563</v>
      </c>
      <c r="C404" s="58"/>
      <c r="D404" s="37">
        <v>32</v>
      </c>
      <c r="E404" s="16" t="s">
        <v>26</v>
      </c>
      <c r="F404" s="38">
        <f>SUM(F405)</f>
        <v>0</v>
      </c>
      <c r="G404" s="38">
        <f>SUM(G405)</f>
        <v>0</v>
      </c>
      <c r="H404" s="39">
        <f>SUM(H405)</f>
        <v>0</v>
      </c>
    </row>
    <row r="405" spans="1:8" s="41" customFormat="1" ht="15" hidden="1" customHeight="1" x14ac:dyDescent="0.25">
      <c r="A405" s="78"/>
      <c r="B405" s="52">
        <v>563</v>
      </c>
      <c r="C405" s="52"/>
      <c r="D405" s="52">
        <v>323</v>
      </c>
      <c r="E405" s="53" t="s">
        <v>56</v>
      </c>
      <c r="F405" s="54">
        <f>SUM(F406)+F408</f>
        <v>0</v>
      </c>
      <c r="G405" s="54">
        <f>SUM(G406)+G408</f>
        <v>0</v>
      </c>
      <c r="H405" s="55">
        <f>SUM(H406)+H408</f>
        <v>0</v>
      </c>
    </row>
    <row r="406" spans="1:8" s="41" customFormat="1" ht="15" hidden="1" customHeight="1" x14ac:dyDescent="0.25">
      <c r="A406" s="78"/>
      <c r="B406" s="30">
        <v>563</v>
      </c>
      <c r="C406" s="63"/>
      <c r="D406" s="63">
        <v>3232</v>
      </c>
      <c r="E406" s="33" t="s">
        <v>64</v>
      </c>
      <c r="F406" s="64">
        <f>SUM(F407)</f>
        <v>0</v>
      </c>
      <c r="G406" s="64">
        <f>SUM(G407)</f>
        <v>0</v>
      </c>
      <c r="H406" s="65">
        <f>SUM(H407)</f>
        <v>0</v>
      </c>
    </row>
    <row r="407" spans="1:8" s="41" customFormat="1" ht="15" hidden="1" customHeight="1" x14ac:dyDescent="0.25">
      <c r="A407" s="78"/>
      <c r="B407" s="25">
        <v>563</v>
      </c>
      <c r="C407" s="26" t="s">
        <v>9</v>
      </c>
      <c r="D407" s="27">
        <v>32321</v>
      </c>
      <c r="E407" s="21" t="s">
        <v>65</v>
      </c>
      <c r="F407" s="66"/>
      <c r="G407" s="66"/>
      <c r="H407" s="67"/>
    </row>
    <row r="408" spans="1:8" s="41" customFormat="1" ht="15" hidden="1" customHeight="1" x14ac:dyDescent="0.25">
      <c r="A408" s="78"/>
      <c r="B408" s="63">
        <v>563</v>
      </c>
      <c r="C408" s="63"/>
      <c r="D408" s="63">
        <v>3237</v>
      </c>
      <c r="E408" s="33" t="s">
        <v>85</v>
      </c>
      <c r="F408" s="64">
        <f>SUM(F409)</f>
        <v>0</v>
      </c>
      <c r="G408" s="64">
        <f>SUM(G409)</f>
        <v>0</v>
      </c>
      <c r="H408" s="65">
        <f>SUM(H409)</f>
        <v>0</v>
      </c>
    </row>
    <row r="409" spans="1:8" s="41" customFormat="1" ht="15" hidden="1" customHeight="1" x14ac:dyDescent="0.25">
      <c r="A409" s="78"/>
      <c r="B409" s="25">
        <v>563</v>
      </c>
      <c r="C409" s="26"/>
      <c r="D409" s="27">
        <v>32379</v>
      </c>
      <c r="E409" s="21" t="s">
        <v>90</v>
      </c>
      <c r="F409" s="56"/>
      <c r="G409" s="56"/>
      <c r="H409" s="57"/>
    </row>
    <row r="410" spans="1:8" s="41" customFormat="1" ht="15" hidden="1" customHeight="1" x14ac:dyDescent="0.25">
      <c r="A410" s="78"/>
      <c r="B410" s="36">
        <v>563</v>
      </c>
      <c r="C410" s="58"/>
      <c r="D410" s="37">
        <v>41</v>
      </c>
      <c r="E410" s="16" t="s">
        <v>132</v>
      </c>
      <c r="F410" s="38">
        <f t="shared" ref="F410:H412" si="7">SUM(F411)</f>
        <v>0</v>
      </c>
      <c r="G410" s="38">
        <f t="shared" si="7"/>
        <v>0</v>
      </c>
      <c r="H410" s="39">
        <f t="shared" si="7"/>
        <v>0</v>
      </c>
    </row>
    <row r="411" spans="1:8" s="41" customFormat="1" ht="15" hidden="1" customHeight="1" x14ac:dyDescent="0.25">
      <c r="A411" s="78"/>
      <c r="B411" s="52">
        <v>563</v>
      </c>
      <c r="C411" s="52"/>
      <c r="D411" s="52">
        <v>412</v>
      </c>
      <c r="E411" s="53" t="s">
        <v>133</v>
      </c>
      <c r="F411" s="54">
        <f t="shared" si="7"/>
        <v>0</v>
      </c>
      <c r="G411" s="54">
        <f t="shared" si="7"/>
        <v>0</v>
      </c>
      <c r="H411" s="55">
        <f t="shared" si="7"/>
        <v>0</v>
      </c>
    </row>
    <row r="412" spans="1:8" s="41" customFormat="1" ht="15" hidden="1" customHeight="1" x14ac:dyDescent="0.25">
      <c r="A412" s="78"/>
      <c r="B412" s="30">
        <v>563</v>
      </c>
      <c r="C412" s="63"/>
      <c r="D412" s="63">
        <v>4124</v>
      </c>
      <c r="E412" s="33" t="s">
        <v>134</v>
      </c>
      <c r="F412" s="64">
        <f t="shared" si="7"/>
        <v>0</v>
      </c>
      <c r="G412" s="64">
        <f t="shared" si="7"/>
        <v>0</v>
      </c>
      <c r="H412" s="65">
        <f t="shared" si="7"/>
        <v>0</v>
      </c>
    </row>
    <row r="413" spans="1:8" s="41" customFormat="1" ht="15" hidden="1" customHeight="1" thickBot="1" x14ac:dyDescent="0.3">
      <c r="A413" s="78"/>
      <c r="B413" s="68">
        <v>563</v>
      </c>
      <c r="C413" s="69" t="s">
        <v>9</v>
      </c>
      <c r="D413" s="70">
        <v>41241</v>
      </c>
      <c r="E413" s="71" t="s">
        <v>135</v>
      </c>
      <c r="F413" s="72"/>
      <c r="G413" s="72"/>
      <c r="H413" s="73"/>
    </row>
  </sheetData>
  <mergeCells count="26">
    <mergeCell ref="G1:G2"/>
    <mergeCell ref="H1:H2"/>
    <mergeCell ref="A4:E4"/>
    <mergeCell ref="A5:E5"/>
    <mergeCell ref="A6:A156"/>
    <mergeCell ref="B6:D6"/>
    <mergeCell ref="A1:A3"/>
    <mergeCell ref="B1:B3"/>
    <mergeCell ref="C1:C3"/>
    <mergeCell ref="D1:D3"/>
    <mergeCell ref="E1:E3"/>
    <mergeCell ref="F1:F2"/>
    <mergeCell ref="A393:A413"/>
    <mergeCell ref="B393:D393"/>
    <mergeCell ref="A158:D158"/>
    <mergeCell ref="A159:A197"/>
    <mergeCell ref="A201:D201"/>
    <mergeCell ref="A202:A205"/>
    <mergeCell ref="A206:E206"/>
    <mergeCell ref="A207:A288"/>
    <mergeCell ref="B207:D207"/>
    <mergeCell ref="A289:A370"/>
    <mergeCell ref="B289:D289"/>
    <mergeCell ref="A371:E371"/>
    <mergeCell ref="A372:A392"/>
    <mergeCell ref="B372:D372"/>
  </mergeCells>
  <printOptions horizontalCentered="1"/>
  <pageMargins left="0.39370078740157483" right="0.39370078740157483" top="0.59055118110236227" bottom="0.55118110236220474" header="0.31496062992125984" footer="0.31496062992125984"/>
  <pageSetup paperSize="9" scale="70" fitToHeight="3" orientation="portrait" errors="dash" r:id="rId1"/>
  <headerFooter alignWithMargins="0">
    <oddHeader>&amp;C&amp;"Arial,Bold Italic"&amp;12FINANCIJSKI PLAN ZA RAZDOBLJE 2019.- 2021. GODINE DRŽAVNE ŠKOLE ZA JAVNU UPRAVU</oddHeader>
    <oddFooter>&amp;L&amp;D&amp;R&amp;P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2019-2021 (2)</vt:lpstr>
      <vt:lpstr>'2019-2021 (2)'!Print_Area</vt:lpstr>
      <vt:lpstr>'2019-2021 (2)'!Print_Titles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Ozrenka Ostojić</dc:creator>
  <cp:lastModifiedBy>Ozrenka Ostojić</cp:lastModifiedBy>
  <cp:lastPrinted>2019-01-30T09:41:25Z</cp:lastPrinted>
  <dcterms:created xsi:type="dcterms:W3CDTF">2019-01-30T09:39:17Z</dcterms:created>
  <dcterms:modified xsi:type="dcterms:W3CDTF">2019-01-30T09:47:45Z</dcterms:modified>
</cp:coreProperties>
</file>