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19\12. sjednica Upravnog vijeća\"/>
    </mc:Choice>
  </mc:AlternateContent>
  <xr:revisionPtr revIDLastSave="0" documentId="13_ncr:1_{9D6CF971-D372-447B-87FA-A7410D977B0D}" xr6:coauthVersionLast="36" xr6:coauthVersionMax="36" xr10:uidLastSave="{00000000-0000-0000-0000-000000000000}"/>
  <bookViews>
    <workbookView xWindow="960" yWindow="675" windowWidth="27315" windowHeight="12030" xr2:uid="{00000000-000D-0000-FFFF-FFFF00000000}"/>
  </bookViews>
  <sheets>
    <sheet name="plan 2020-2022" sheetId="3" r:id="rId1"/>
  </sheets>
  <externalReferences>
    <externalReference r:id="rId2"/>
    <externalReference r:id="rId3"/>
  </externalReferences>
  <definedNames>
    <definedName name="_____co250000" localSheetId="0">#REF!</definedName>
    <definedName name="_____co250000">#REF!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co250000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co250000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'plan 2020-2022'!$B$1:$E$169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iva">'[1]3101'!$I$2:$I$99</definedName>
    <definedName name="mfin" localSheetId="0">#REF!</definedName>
    <definedName name="mfin">#REF!</definedName>
    <definedName name="_xlnm.Print_Area" localSheetId="0">'plan 2020-2022'!$A$1:$H$239</definedName>
    <definedName name="_xlnm.Print_Titles" localSheetId="0">'plan 2020-2022'!$1:$4</definedName>
    <definedName name="SAPBEXhrIndnt" hidden="1">1</definedName>
    <definedName name="SAPBEXrevision" hidden="1">1</definedName>
    <definedName name="SAPBEXsysID" hidden="1">"PBW"</definedName>
    <definedName name="SAPBEXwbID" hidden="1">"8Y9EE3G4Z2LVVKLIHE74BJTNW"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>#REF!</definedName>
    <definedName name="zgida" localSheetId="0">'[2]09505'!#REF!</definedName>
    <definedName name="zgida">'[2]09505'!#REF!</definedName>
  </definedNames>
  <calcPr calcId="191029"/>
</workbook>
</file>

<file path=xl/calcChain.xml><?xml version="1.0" encoding="utf-8"?>
<calcChain xmlns="http://schemas.openxmlformats.org/spreadsheetml/2006/main">
  <c r="G237" i="3" l="1"/>
  <c r="H237" i="3"/>
  <c r="F237" i="3"/>
  <c r="F226" i="3"/>
  <c r="G230" i="3"/>
  <c r="H230" i="3"/>
  <c r="G228" i="3"/>
  <c r="H228" i="3"/>
  <c r="F228" i="3"/>
  <c r="F230" i="3" s="1"/>
  <c r="G226" i="3"/>
  <c r="H226" i="3"/>
  <c r="G227" i="3"/>
  <c r="H227" i="3"/>
  <c r="F227" i="3"/>
  <c r="F156" i="3"/>
  <c r="F146" i="3"/>
  <c r="F145" i="3"/>
  <c r="G156" i="3"/>
  <c r="F195" i="3" l="1"/>
  <c r="H76" i="3" l="1"/>
  <c r="G76" i="3" l="1"/>
  <c r="H17" i="3" l="1"/>
  <c r="G183" i="3" l="1"/>
  <c r="G47" i="3" l="1"/>
  <c r="H222" i="3" l="1"/>
  <c r="G222" i="3"/>
  <c r="F222" i="3"/>
  <c r="H219" i="3"/>
  <c r="G219" i="3"/>
  <c r="F219" i="3"/>
  <c r="H217" i="3"/>
  <c r="G217" i="3"/>
  <c r="F217" i="3"/>
  <c r="H215" i="3"/>
  <c r="G215" i="3"/>
  <c r="F215" i="3"/>
  <c r="H213" i="3"/>
  <c r="H212" i="3" s="1"/>
  <c r="G213" i="3"/>
  <c r="F213" i="3"/>
  <c r="H210" i="3"/>
  <c r="H209" i="3" s="1"/>
  <c r="G210" i="3"/>
  <c r="G209" i="3" s="1"/>
  <c r="F210" i="3"/>
  <c r="F209" i="3" s="1"/>
  <c r="H206" i="3"/>
  <c r="H205" i="3" s="1"/>
  <c r="G206" i="3"/>
  <c r="G205" i="3" s="1"/>
  <c r="F206" i="3"/>
  <c r="F205" i="3" s="1"/>
  <c r="H203" i="3"/>
  <c r="G203" i="3"/>
  <c r="F203" i="3"/>
  <c r="F202" i="3" s="1"/>
  <c r="H198" i="3"/>
  <c r="G198" i="3"/>
  <c r="F198" i="3"/>
  <c r="F197" i="3" s="1"/>
  <c r="H195" i="3"/>
  <c r="G195" i="3"/>
  <c r="H193" i="3"/>
  <c r="G193" i="3"/>
  <c r="F193" i="3"/>
  <c r="H191" i="3"/>
  <c r="G191" i="3"/>
  <c r="F191" i="3"/>
  <c r="H189" i="3"/>
  <c r="G189" i="3"/>
  <c r="F189" i="3"/>
  <c r="H186" i="3"/>
  <c r="H185" i="3" s="1"/>
  <c r="G186" i="3"/>
  <c r="G185" i="3" s="1"/>
  <c r="F186" i="3"/>
  <c r="F185" i="3" s="1"/>
  <c r="H182" i="3"/>
  <c r="H181" i="3" s="1"/>
  <c r="G182" i="3"/>
  <c r="G181" i="3" s="1"/>
  <c r="F182" i="3"/>
  <c r="F181" i="3" s="1"/>
  <c r="H179" i="3"/>
  <c r="G179" i="3"/>
  <c r="F179" i="3"/>
  <c r="H173" i="3"/>
  <c r="G173" i="3"/>
  <c r="F173" i="3"/>
  <c r="H168" i="3"/>
  <c r="G168" i="3"/>
  <c r="F168" i="3"/>
  <c r="H165" i="3"/>
  <c r="G165" i="3"/>
  <c r="F165" i="3"/>
  <c r="H162" i="3"/>
  <c r="G162" i="3"/>
  <c r="F162" i="3"/>
  <c r="H158" i="3"/>
  <c r="G158" i="3"/>
  <c r="F158" i="3"/>
  <c r="H154" i="3"/>
  <c r="H153" i="3" s="1"/>
  <c r="G154" i="3"/>
  <c r="G153" i="3" s="1"/>
  <c r="F154" i="3"/>
  <c r="F153" i="3" s="1"/>
  <c r="H151" i="3"/>
  <c r="G151" i="3"/>
  <c r="F151" i="3"/>
  <c r="H148" i="3"/>
  <c r="G148" i="3"/>
  <c r="F148" i="3"/>
  <c r="F147" i="3" s="1"/>
  <c r="H143" i="3"/>
  <c r="G143" i="3"/>
  <c r="F143" i="3"/>
  <c r="F142" i="3" s="1"/>
  <c r="H140" i="3"/>
  <c r="G140" i="3"/>
  <c r="F140" i="3"/>
  <c r="H138" i="3"/>
  <c r="G138" i="3"/>
  <c r="F138" i="3"/>
  <c r="H134" i="3"/>
  <c r="G134" i="3"/>
  <c r="F134" i="3"/>
  <c r="H130" i="3"/>
  <c r="H129" i="3" s="1"/>
  <c r="G130" i="3"/>
  <c r="G129" i="3" s="1"/>
  <c r="F130" i="3"/>
  <c r="F129" i="3" s="1"/>
  <c r="H126" i="3"/>
  <c r="G126" i="3"/>
  <c r="F126" i="3"/>
  <c r="H120" i="3"/>
  <c r="G120" i="3"/>
  <c r="F120" i="3"/>
  <c r="H117" i="3"/>
  <c r="G117" i="3"/>
  <c r="F117" i="3"/>
  <c r="H114" i="3"/>
  <c r="G114" i="3"/>
  <c r="F114" i="3"/>
  <c r="H110" i="3"/>
  <c r="G110" i="3"/>
  <c r="F110" i="3"/>
  <c r="H105" i="3"/>
  <c r="G105" i="3"/>
  <c r="F105" i="3"/>
  <c r="H102" i="3"/>
  <c r="G102" i="3"/>
  <c r="F102" i="3"/>
  <c r="H100" i="3"/>
  <c r="G100" i="3"/>
  <c r="F100" i="3"/>
  <c r="H96" i="3"/>
  <c r="G96" i="3"/>
  <c r="F96" i="3"/>
  <c r="F95" i="3" s="1"/>
  <c r="H90" i="3"/>
  <c r="G90" i="3"/>
  <c r="F90" i="3"/>
  <c r="H86" i="3"/>
  <c r="G86" i="3"/>
  <c r="F86" i="3"/>
  <c r="H80" i="3"/>
  <c r="G80" i="3"/>
  <c r="F80" i="3"/>
  <c r="H78" i="3"/>
  <c r="G78" i="3"/>
  <c r="F78" i="3"/>
  <c r="H74" i="3"/>
  <c r="G74" i="3"/>
  <c r="F74" i="3"/>
  <c r="H68" i="3"/>
  <c r="G68" i="3"/>
  <c r="F68" i="3"/>
  <c r="H66" i="3"/>
  <c r="G66" i="3"/>
  <c r="F66" i="3"/>
  <c r="H62" i="3"/>
  <c r="G62" i="3"/>
  <c r="F62" i="3"/>
  <c r="H55" i="3"/>
  <c r="G55" i="3"/>
  <c r="F55" i="3"/>
  <c r="H52" i="3"/>
  <c r="G52" i="3"/>
  <c r="F52" i="3"/>
  <c r="H50" i="3"/>
  <c r="G50" i="3"/>
  <c r="F50" i="3"/>
  <c r="H47" i="3"/>
  <c r="F47" i="3"/>
  <c r="H41" i="3"/>
  <c r="G41" i="3"/>
  <c r="F41" i="3"/>
  <c r="H38" i="3"/>
  <c r="G38" i="3"/>
  <c r="F38" i="3"/>
  <c r="H35" i="3"/>
  <c r="G35" i="3"/>
  <c r="F35" i="3"/>
  <c r="H33" i="3"/>
  <c r="G33" i="3"/>
  <c r="F33" i="3"/>
  <c r="H25" i="3"/>
  <c r="G25" i="3"/>
  <c r="F25" i="3"/>
  <c r="H21" i="3"/>
  <c r="H20" i="3" s="1"/>
  <c r="G21" i="3"/>
  <c r="G20" i="3" s="1"/>
  <c r="F21" i="3"/>
  <c r="F20" i="3" s="1"/>
  <c r="H14" i="3"/>
  <c r="G14" i="3"/>
  <c r="F14" i="3"/>
  <c r="H11" i="3"/>
  <c r="G11" i="3"/>
  <c r="F11" i="3"/>
  <c r="H9" i="3"/>
  <c r="G9" i="3"/>
  <c r="F9" i="3"/>
  <c r="F212" i="3" l="1"/>
  <c r="H188" i="3"/>
  <c r="F188" i="3"/>
  <c r="F184" i="3" s="1"/>
  <c r="G212" i="3"/>
  <c r="G208" i="3" s="1"/>
  <c r="G188" i="3"/>
  <c r="H95" i="3"/>
  <c r="H147" i="3"/>
  <c r="H142" i="3"/>
  <c r="H164" i="3"/>
  <c r="H178" i="3"/>
  <c r="H125" i="3"/>
  <c r="H150" i="3"/>
  <c r="H197" i="3"/>
  <c r="H172" i="3"/>
  <c r="H170" i="3" s="1"/>
  <c r="H167" i="3"/>
  <c r="H156" i="3" s="1"/>
  <c r="H13" i="3"/>
  <c r="H202" i="3"/>
  <c r="H221" i="3"/>
  <c r="H233" i="3" s="1"/>
  <c r="G150" i="3"/>
  <c r="G202" i="3"/>
  <c r="G13" i="3"/>
  <c r="G147" i="3"/>
  <c r="G178" i="3"/>
  <c r="G176" i="3" s="1"/>
  <c r="G221" i="3"/>
  <c r="G172" i="3"/>
  <c r="G171" i="3" s="1"/>
  <c r="G197" i="3"/>
  <c r="G95" i="3"/>
  <c r="G142" i="3"/>
  <c r="G167" i="3"/>
  <c r="G125" i="3"/>
  <c r="G164" i="3"/>
  <c r="G133" i="3"/>
  <c r="H133" i="3"/>
  <c r="H113" i="3"/>
  <c r="F40" i="3"/>
  <c r="G40" i="3"/>
  <c r="H40" i="3"/>
  <c r="G99" i="3"/>
  <c r="F8" i="3"/>
  <c r="H99" i="3"/>
  <c r="G157" i="3"/>
  <c r="H54" i="3"/>
  <c r="H157" i="3"/>
  <c r="H8" i="3"/>
  <c r="H24" i="3"/>
  <c r="G8" i="3"/>
  <c r="F24" i="3"/>
  <c r="F54" i="3"/>
  <c r="G24" i="3"/>
  <c r="G54" i="3"/>
  <c r="F172" i="3"/>
  <c r="F150" i="3"/>
  <c r="F13" i="3"/>
  <c r="G113" i="3"/>
  <c r="F125" i="3"/>
  <c r="F113" i="3"/>
  <c r="F157" i="3"/>
  <c r="F99" i="3"/>
  <c r="F133" i="3"/>
  <c r="F164" i="3"/>
  <c r="F178" i="3"/>
  <c r="F229" i="3" s="1"/>
  <c r="F167" i="3"/>
  <c r="F221" i="3"/>
  <c r="F233" i="3" s="1"/>
  <c r="F201" i="3"/>
  <c r="G200" i="3" l="1"/>
  <c r="H184" i="3"/>
  <c r="G233" i="3"/>
  <c r="G229" i="3"/>
  <c r="H200" i="3"/>
  <c r="G184" i="3"/>
  <c r="H176" i="3"/>
  <c r="H229" i="3"/>
  <c r="F176" i="3"/>
  <c r="F208" i="3"/>
  <c r="F200" i="3"/>
  <c r="H208" i="3"/>
  <c r="G201" i="3"/>
  <c r="H146" i="3"/>
  <c r="H201" i="3"/>
  <c r="H232" i="3"/>
  <c r="H132" i="3"/>
  <c r="H171" i="3"/>
  <c r="H128" i="3"/>
  <c r="H7" i="3"/>
  <c r="H112" i="3"/>
  <c r="H124" i="3"/>
  <c r="H177" i="3"/>
  <c r="G124" i="3"/>
  <c r="G128" i="3"/>
  <c r="G146" i="3"/>
  <c r="G177" i="3"/>
  <c r="G112" i="3"/>
  <c r="G132" i="3"/>
  <c r="G170" i="3"/>
  <c r="F170" i="3"/>
  <c r="F232" i="3" s="1"/>
  <c r="H145" i="3"/>
  <c r="G23" i="3"/>
  <c r="H6" i="3"/>
  <c r="G7" i="3"/>
  <c r="F23" i="3"/>
  <c r="G145" i="3"/>
  <c r="F171" i="3"/>
  <c r="H23" i="3"/>
  <c r="F6" i="3"/>
  <c r="G6" i="3"/>
  <c r="F132" i="3"/>
  <c r="F128" i="3"/>
  <c r="F124" i="3"/>
  <c r="F112" i="3"/>
  <c r="F7" i="3"/>
  <c r="F177" i="3"/>
  <c r="H175" i="3" l="1"/>
  <c r="H231" i="3"/>
  <c r="G231" i="3"/>
  <c r="G232" i="3"/>
  <c r="H5" i="3"/>
  <c r="G175" i="3"/>
  <c r="G238" i="3" s="1"/>
  <c r="G5" i="3"/>
  <c r="F231" i="3"/>
  <c r="F5" i="3"/>
  <c r="F175" i="3"/>
  <c r="G239" i="3" l="1"/>
  <c r="H238" i="3"/>
  <c r="H4" i="3"/>
  <c r="G4" i="3"/>
  <c r="F4" i="3"/>
  <c r="F234" i="3"/>
  <c r="G234" i="3"/>
  <c r="F238" i="3"/>
  <c r="H234" i="3" l="1"/>
  <c r="H239" i="3"/>
  <c r="F239" i="3"/>
</calcChain>
</file>

<file path=xl/sharedStrings.xml><?xml version="1.0" encoding="utf-8"?>
<sst xmlns="http://schemas.openxmlformats.org/spreadsheetml/2006/main" count="473" uniqueCount="174">
  <si>
    <t>PRO</t>
  </si>
  <si>
    <t>IZV</t>
  </si>
  <si>
    <t>FP</t>
  </si>
  <si>
    <t>KTO</t>
  </si>
  <si>
    <t>NAZIV AKTIVNOSTI ILI PROJEKTA</t>
  </si>
  <si>
    <t>SVEUKUPNO</t>
  </si>
  <si>
    <t>UKUPNO A677018 Administracija i upravljanje- svi izvori (11,31,52)</t>
  </si>
  <si>
    <t>A677018</t>
  </si>
  <si>
    <t>Administracija i upravljanje- Opći prihodi i primici- 11</t>
  </si>
  <si>
    <t>RASHODI ZA ZAPOSLENE</t>
  </si>
  <si>
    <t>Plaće (Bruto)</t>
  </si>
  <si>
    <t>Plaće za redovan rad</t>
  </si>
  <si>
    <t>0131</t>
  </si>
  <si>
    <t>Plaće za zaposlene</t>
  </si>
  <si>
    <t>Plaće za prekovremeni rad</t>
  </si>
  <si>
    <t>Ostali rashodi za zaposlene</t>
  </si>
  <si>
    <t xml:space="preserve">Ostali rashodi za zaposlene </t>
  </si>
  <si>
    <t>Nagrade</t>
  </si>
  <si>
    <t>Darovi</t>
  </si>
  <si>
    <t>Naknade za bolest, invalidnost i smrtni slučaj</t>
  </si>
  <si>
    <t>Regres za godišnji odmor</t>
  </si>
  <si>
    <t xml:space="preserve">Ostali nenavedeni rashodi za zaposlene </t>
  </si>
  <si>
    <t>Doprinosi na plaće</t>
  </si>
  <si>
    <t>Doprinosi za obvezno zdravstveno osiguranje</t>
  </si>
  <si>
    <t>MATERIJALNI RASHODI</t>
  </si>
  <si>
    <t>Naknade troškova zaposlenima</t>
  </si>
  <si>
    <t>Službena putovanja</t>
  </si>
  <si>
    <t>Dnevnice za službeni put u zemlji</t>
  </si>
  <si>
    <t>Dnevnice za službeni put u inozemstvu</t>
  </si>
  <si>
    <t>Naknade za smještaj na službenom putu u zemlji</t>
  </si>
  <si>
    <t>Naknade za smještaj na službenom putu u inozemstvu</t>
  </si>
  <si>
    <t>Naknade za prijevoz na službenom putu u zemlji</t>
  </si>
  <si>
    <t>Naknade za prijevoz na službenom putu u inozemstvu</t>
  </si>
  <si>
    <t>Ostali rashodi za službena putovanja</t>
  </si>
  <si>
    <t>Naknade za prijevoz, za rad na terenu i odvojeni život</t>
  </si>
  <si>
    <t>Naknade za prijevoz na posao i s posla</t>
  </si>
  <si>
    <t>Stručno usavršavanje zaposlenika</t>
  </si>
  <si>
    <t>Seminari, savjetovanja i simpoziji</t>
  </si>
  <si>
    <t>Tečajevi i stručni ispiti</t>
  </si>
  <si>
    <t>Ostale naknade troškova zaposlenima</t>
  </si>
  <si>
    <t>Rashodi za materijal i energiju</t>
  </si>
  <si>
    <t>Uredski materijal i ostali materijalni rashodi</t>
  </si>
  <si>
    <t>Uredski materijal</t>
  </si>
  <si>
    <t>Literatura</t>
  </si>
  <si>
    <t>Materijal i sredstva za čišćenje i održavanje</t>
  </si>
  <si>
    <t>Materijal za higijenske potrebe i njegu</t>
  </si>
  <si>
    <t>Ostali materijal za potrebe redovnog poslovanja</t>
  </si>
  <si>
    <t>Energija</t>
  </si>
  <si>
    <t>Električna energija</t>
  </si>
  <si>
    <t>Plin</t>
  </si>
  <si>
    <t>Sitni inventar i auto gume</t>
  </si>
  <si>
    <t>Sitni inventar</t>
  </si>
  <si>
    <t>Rashodi za usluge</t>
  </si>
  <si>
    <t>Usluge telefona, pošte i prijevoza</t>
  </si>
  <si>
    <t>Telefoni</t>
  </si>
  <si>
    <t>Mobiteli</t>
  </si>
  <si>
    <t>Usluge interneta</t>
  </si>
  <si>
    <t>Poštarina</t>
  </si>
  <si>
    <t>Rent-a-car i taxi prijevoz</t>
  </si>
  <si>
    <t>Ostale usluge za komunikaciju i prijevoz</t>
  </si>
  <si>
    <t>Usluge tekućeg i investicijskog održavanja</t>
  </si>
  <si>
    <t>Usluge tekućeg i investicijskog održavanja građevinskih objekata</t>
  </si>
  <si>
    <t>Usluge tekućeg i investicijskog održavanja postrojenja i opreme</t>
  </si>
  <si>
    <t>Ostale usluge tekućeg i investicijskog održavanja</t>
  </si>
  <si>
    <t>Usluge promidžbe i informiranja</t>
  </si>
  <si>
    <t>Ostale usluge promidžbe i informiranja</t>
  </si>
  <si>
    <t>Komunalne usluge</t>
  </si>
  <si>
    <t>Opskrba vodom</t>
  </si>
  <si>
    <t>Iznošenje i odvoz smeća</t>
  </si>
  <si>
    <t>0132</t>
  </si>
  <si>
    <t>Deratizacija i dezinsekcija</t>
  </si>
  <si>
    <t>Dimnjačarske i ekološke usluge</t>
  </si>
  <si>
    <t>Ostale komunalne usluge</t>
  </si>
  <si>
    <t>Zakupnine i najamnine</t>
  </si>
  <si>
    <t>Zakupnine i najamnine za opremu</t>
  </si>
  <si>
    <t>Licence</t>
  </si>
  <si>
    <t>Ostale zakupnine i najamnine</t>
  </si>
  <si>
    <t>Zdravstvene i veterinarske usluge</t>
  </si>
  <si>
    <t>Obvezni i preventivni zdravstveni pregledi zaposlenika</t>
  </si>
  <si>
    <t>Intelektualne i osobne usluge</t>
  </si>
  <si>
    <t>Autorski honorari</t>
  </si>
  <si>
    <t>Ugovori o djelu</t>
  </si>
  <si>
    <t>Usluge odvjetnika i pravnog savjetovanja</t>
  </si>
  <si>
    <t>Usluge agencija, studentskog servisa (prijepisi, prijevodi i drugo)</t>
  </si>
  <si>
    <t>Ostale intelektualne usluge</t>
  </si>
  <si>
    <t>Računalne usluge</t>
  </si>
  <si>
    <t>Usluge ažuriranja računalnih baza</t>
  </si>
  <si>
    <t>Usluge razvoja software-a</t>
  </si>
  <si>
    <t>Ostale računalne usluge</t>
  </si>
  <si>
    <t>Ostale usluge</t>
  </si>
  <si>
    <t>Grafičke i tiskarske usluge, usluge kopiranja i uvezivanja i slično</t>
  </si>
  <si>
    <t>Usluge čišćenja, pranja i slično</t>
  </si>
  <si>
    <t>Usluge čuvanja imovine i osoba</t>
  </si>
  <si>
    <t>Ostale nespomenute usluge</t>
  </si>
  <si>
    <t>Naknade troškova osobama izvan radnog odnosa</t>
  </si>
  <si>
    <t>Naknade troškova službenog puta</t>
  </si>
  <si>
    <t>Naknade ostalih troškova</t>
  </si>
  <si>
    <t>Ostali nespomenuti rashodi poslovanja</t>
  </si>
  <si>
    <t>Reprezentacija</t>
  </si>
  <si>
    <t>Članarine i norme</t>
  </si>
  <si>
    <t>Tuzemne članarine</t>
  </si>
  <si>
    <t>Međunarodne članarine</t>
  </si>
  <si>
    <t>Pristojbe i naknade</t>
  </si>
  <si>
    <t>Upravne i administrativne pristojbe</t>
  </si>
  <si>
    <t>Sudske pristojbe</t>
  </si>
  <si>
    <t>Javnobilježničke pristojbe</t>
  </si>
  <si>
    <t>Ostale pristojbe i naknade</t>
  </si>
  <si>
    <t>FINANCIJSKI RASHODI</t>
  </si>
  <si>
    <t>Ostali financijski rashodi</t>
  </si>
  <si>
    <t>Bankarske usluge i usluge platnog prometa</t>
  </si>
  <si>
    <t>Usluge banaka</t>
  </si>
  <si>
    <t>Usluge platnog prometa</t>
  </si>
  <si>
    <t>Negativne tečajne razlike</t>
  </si>
  <si>
    <t>Razlike zbog primjene valutne klauzule</t>
  </si>
  <si>
    <t>Zatezne kamate</t>
  </si>
  <si>
    <t>Zatezne kamate na doprinose</t>
  </si>
  <si>
    <t>Zatezne kamate iz poslovnih odnosa</t>
  </si>
  <si>
    <t>Ostale zatezne kamate</t>
  </si>
  <si>
    <t>NAKNADE GRAĐANIMA I KUĆANSTVIMA NA TEMELJU OSIGURANJA I DRUGE NAKNADE</t>
  </si>
  <si>
    <t>Ostale naknade građanima i kućanstvima iz proračuna</t>
  </si>
  <si>
    <t>Naknade građanima i kućanstvima u novcu</t>
  </si>
  <si>
    <t>Stipendije i školarine</t>
  </si>
  <si>
    <t>RASHODI ZA NABAVU NEPROIZVEDENE DUGOTRAJNE IMOVINE</t>
  </si>
  <si>
    <t>Nematerijalna imovina</t>
  </si>
  <si>
    <t>Ostala prava</t>
  </si>
  <si>
    <t>Ulaganja na tuđoj imovini radi prava korištenja</t>
  </si>
  <si>
    <t>RASHODI ZA NABAVU PROIZVEDENE DUGOTRAJNE IMOVINE</t>
  </si>
  <si>
    <t>Postrojenja i oprema</t>
  </si>
  <si>
    <t>Uredska oprema i namještaj</t>
  </si>
  <si>
    <t>Računala i računalna oprema</t>
  </si>
  <si>
    <t>Uredski namještaj</t>
  </si>
  <si>
    <t>Ostala uredska oprema</t>
  </si>
  <si>
    <t>Komunikacijska oprema</t>
  </si>
  <si>
    <t>Ostala komunikacijska oprema</t>
  </si>
  <si>
    <t>Oprema za održavanje i zaštitu</t>
  </si>
  <si>
    <t>Ostala oprema za grijanje, ventilaciju i hlađenje</t>
  </si>
  <si>
    <t>Nematerijalna proizvedena imovina</t>
  </si>
  <si>
    <t>Ulaganja u računalne programe</t>
  </si>
  <si>
    <t>Administracija i upravljanje - Vlastiti prihodi- 31</t>
  </si>
  <si>
    <t>Bonus za uspješan rad</t>
  </si>
  <si>
    <t>Administracija i upravljanje - Ostale pomoći- 52</t>
  </si>
  <si>
    <t>UKUPNO A677022 OP UČINKOVITI LJUDSKI POTENCIJALI 2014.-2020. -svi izvori (12+561)</t>
  </si>
  <si>
    <t>A677022</t>
  </si>
  <si>
    <t>OP UČINKOVITI LJUDSKI POTENCIJALI 2014.-2020.- Sredstva učešća za pomoći- 12</t>
  </si>
  <si>
    <t>Plaće</t>
  </si>
  <si>
    <t>OP UČINKOVITI LJUDSKI POTENCIJALI 2014.-2020.- Europski socijalni fond (ESF)- 561</t>
  </si>
  <si>
    <t>2020.</t>
  </si>
  <si>
    <t>2021.</t>
  </si>
  <si>
    <t>IZVOR 11</t>
  </si>
  <si>
    <t>IZVOR 12</t>
  </si>
  <si>
    <t>IZVOR 31</t>
  </si>
  <si>
    <t>IZVOR 52</t>
  </si>
  <si>
    <t>IZVOR 561</t>
  </si>
  <si>
    <t>SVEUKUPNO ( SVI IZVORI)</t>
  </si>
  <si>
    <t>REKAPITULACIJA PO AKTIVNOSTIMA</t>
  </si>
  <si>
    <t>IZVORI 11+31+52</t>
  </si>
  <si>
    <t>IZVORI 12+561</t>
  </si>
  <si>
    <t>SVEUKUPNO PO AKTIVNOSTIMA</t>
  </si>
  <si>
    <t>Materijal i dijelovi za tekuće i investicijsko održavanje</t>
  </si>
  <si>
    <t>PRIJEDLOG FINANCJSKOG PLANA ZA 2020. GODINU</t>
  </si>
  <si>
    <t>PRIJEDLOG FINANCJSKOG PLANA ZA 2021. GODINU</t>
  </si>
  <si>
    <t>PRIJEDLOG FINANCJSKOG PLANA ZA 2022. GODINU</t>
  </si>
  <si>
    <t>2022.</t>
  </si>
  <si>
    <t>REKAPITULACIJA PO IZVORIMA I PRIHODIMA</t>
  </si>
  <si>
    <t>UKUPNO IZVORI 11 I 12 (671- Prihodi iz nadležnog proračuna)</t>
  </si>
  <si>
    <t>OSTALE POMOĆI I DAROVNICE (63414- Tekuće pomoći od HZZ-a)</t>
  </si>
  <si>
    <t>VLASTITI PRIHODI (66151- Prigodi od pruženih usluga)</t>
  </si>
  <si>
    <t>EUROPSKI SOCIJALNI FOND (ESF) (63231- Tekuće pomoći od institucija i tijela EU)</t>
  </si>
  <si>
    <t>SREDSTVA UČEŠĆA ZA POMOĆI (67111- Prihodi iz nadležnog proračuna za financiranje rashoda poslovanja)</t>
  </si>
  <si>
    <t>A677018 Administracija i upravljanje</t>
  </si>
  <si>
    <t>A677022 OP Učinkoviti ljudski potencijali 2014.-2020.</t>
  </si>
  <si>
    <t>UKUPNO IZVOR 11 (671- Prihodi iz nadležnog proračuna)</t>
  </si>
  <si>
    <t>OPĆI PRIHODI I PRIMICI (67121-  Prihodi iz nadležnog proračuna za financiranje rashoda za nabavu nefinacijske imovine)</t>
  </si>
  <si>
    <t>OPĆI PRIHODI I PRIMICI (67111- Prihodi iz nadležnog proračuna za financiranje rashoda poslovanja)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</si>
</sst>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b/>
      <sz val="9.5"/>
      <name val="Arial"/>
      <family val="2"/>
      <charset val="238"/>
    </font>
    <font>
      <b/>
      <i/>
      <sz val="9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9.5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9.5"/>
      <color theme="0"/>
      <name val="Arial"/>
      <family val="2"/>
      <charset val="238"/>
    </font>
    <font>
      <b/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name val="Arial"/>
      <family val="2"/>
      <charset val="238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38"/>
    </font>
    <font>
      <b/>
      <sz val="10"/>
      <color indexed="44"/>
      <name val="Arial"/>
      <family val="2"/>
      <charset val="238"/>
    </font>
    <font>
      <b/>
      <sz val="16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62"/>
      <name val="Cambria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44">
    <xf numFmtId="0" fontId="0" fillId="0" borderId="0"/>
    <xf numFmtId="0" fontId="2" fillId="0" borderId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1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3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2" fillId="0" borderId="0"/>
    <xf numFmtId="0" fontId="15" fillId="0" borderId="0"/>
    <xf numFmtId="4" fontId="16" fillId="18" borderId="25" applyNumberFormat="0" applyProtection="0">
      <alignment vertical="center"/>
    </xf>
    <xf numFmtId="4" fontId="17" fillId="18" borderId="25" applyNumberFormat="0" applyProtection="0">
      <alignment vertical="center"/>
    </xf>
    <xf numFmtId="4" fontId="16" fillId="18" borderId="25" applyNumberFormat="0" applyProtection="0">
      <alignment horizontal="left" vertical="center" indent="1"/>
    </xf>
    <xf numFmtId="4" fontId="16" fillId="18" borderId="25" applyNumberFormat="0" applyProtection="0">
      <alignment horizontal="left" vertical="center" indent="1"/>
    </xf>
    <xf numFmtId="0" fontId="18" fillId="19" borderId="25" applyNumberFormat="0" applyProtection="0">
      <alignment horizontal="left" vertical="center" indent="1"/>
    </xf>
    <xf numFmtId="4" fontId="16" fillId="20" borderId="25" applyNumberFormat="0" applyProtection="0">
      <alignment horizontal="right" vertical="center"/>
    </xf>
    <xf numFmtId="4" fontId="16" fillId="21" borderId="25" applyNumberFormat="0" applyProtection="0">
      <alignment horizontal="right" vertical="center"/>
    </xf>
    <xf numFmtId="4" fontId="16" fillId="22" borderId="25" applyNumberFormat="0" applyProtection="0">
      <alignment horizontal="right" vertical="center"/>
    </xf>
    <xf numFmtId="4" fontId="16" fillId="23" borderId="25" applyNumberFormat="0" applyProtection="0">
      <alignment horizontal="right" vertical="center"/>
    </xf>
    <xf numFmtId="4" fontId="16" fillId="24" borderId="25" applyNumberFormat="0" applyProtection="0">
      <alignment horizontal="right" vertical="center"/>
    </xf>
    <xf numFmtId="4" fontId="16" fillId="25" borderId="25" applyNumberFormat="0" applyProtection="0">
      <alignment horizontal="right" vertical="center"/>
    </xf>
    <xf numFmtId="4" fontId="16" fillId="26" borderId="25" applyNumberFormat="0" applyProtection="0">
      <alignment horizontal="right" vertical="center"/>
    </xf>
    <xf numFmtId="4" fontId="16" fillId="27" borderId="25" applyNumberFormat="0" applyProtection="0">
      <alignment horizontal="right" vertical="center"/>
    </xf>
    <xf numFmtId="4" fontId="16" fillId="28" borderId="25" applyNumberFormat="0" applyProtection="0">
      <alignment horizontal="right" vertical="center"/>
    </xf>
    <xf numFmtId="4" fontId="19" fillId="29" borderId="25" applyNumberFormat="0" applyProtection="0">
      <alignment horizontal="left" vertical="center" indent="1"/>
    </xf>
    <xf numFmtId="4" fontId="16" fillId="30" borderId="26" applyNumberFormat="0" applyProtection="0">
      <alignment horizontal="left" vertical="center" indent="1"/>
    </xf>
    <xf numFmtId="4" fontId="20" fillId="31" borderId="0" applyNumberFormat="0" applyProtection="0">
      <alignment horizontal="left" vertical="center" indent="1"/>
    </xf>
    <xf numFmtId="0" fontId="21" fillId="19" borderId="25" applyNumberFormat="0" applyProtection="0">
      <alignment horizontal="center" vertical="center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0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4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wrapText="1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2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wrapText="1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3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wrapText="1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4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wrapText="1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0" borderId="0"/>
    <xf numFmtId="4" fontId="16" fillId="36" borderId="25" applyNumberFormat="0" applyProtection="0">
      <alignment vertical="center"/>
    </xf>
    <xf numFmtId="4" fontId="17" fillId="36" borderId="25" applyNumberFormat="0" applyProtection="0">
      <alignment vertical="center"/>
    </xf>
    <xf numFmtId="4" fontId="16" fillId="36" borderId="25" applyNumberFormat="0" applyProtection="0">
      <alignment horizontal="left" vertical="center" indent="1"/>
    </xf>
    <xf numFmtId="4" fontId="16" fillId="36" borderId="25" applyNumberFormat="0" applyProtection="0">
      <alignment horizontal="left" vertical="center" indent="1"/>
    </xf>
    <xf numFmtId="4" fontId="16" fillId="30" borderId="25" applyNumberFormat="0" applyProtection="0">
      <alignment horizontal="right" vertical="center"/>
    </xf>
    <xf numFmtId="4" fontId="17" fillId="30" borderId="25" applyNumberFormat="0" applyProtection="0">
      <alignment horizontal="right" vertical="center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2" fillId="35" borderId="25" applyNumberFormat="0" applyProtection="0">
      <alignment horizontal="left" vertical="center" indent="1"/>
    </xf>
    <xf numFmtId="0" fontId="18" fillId="19" borderId="25" applyNumberFormat="0" applyProtection="0">
      <alignment horizontal="center" vertical="top" wrapText="1"/>
    </xf>
    <xf numFmtId="0" fontId="22" fillId="0" borderId="0" applyNumberFormat="0" applyProtection="0"/>
    <xf numFmtId="4" fontId="23" fillId="30" borderId="25" applyNumberFormat="0" applyProtection="0">
      <alignment horizontal="right" vertical="center"/>
    </xf>
    <xf numFmtId="0" fontId="24" fillId="0" borderId="0" applyNumberFormat="0" applyFill="0" applyBorder="0" applyAlignment="0" applyProtection="0"/>
  </cellStyleXfs>
  <cellXfs count="166">
    <xf numFmtId="0" fontId="0" fillId="0" borderId="0" xfId="0"/>
    <xf numFmtId="0" fontId="4" fillId="0" borderId="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4" fontId="6" fillId="3" borderId="4" xfId="1" applyNumberFormat="1" applyFont="1" applyFill="1" applyBorder="1" applyAlignment="1">
      <alignment horizontal="right" vertical="center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1" fillId="4" borderId="9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4" fontId="1" fillId="4" borderId="4" xfId="1" applyNumberFormat="1" applyFont="1" applyFill="1" applyBorder="1" applyAlignment="1">
      <alignment horizontal="right" vertical="center"/>
    </xf>
    <xf numFmtId="0" fontId="1" fillId="5" borderId="4" xfId="1" applyFont="1" applyFill="1" applyBorder="1" applyAlignment="1">
      <alignment horizontal="left" vertical="center" wrapText="1"/>
    </xf>
    <xf numFmtId="4" fontId="1" fillId="5" borderId="4" xfId="1" applyNumberFormat="1" applyFont="1" applyFill="1" applyBorder="1" applyAlignment="1">
      <alignment horizontal="right" vertical="center" wrapText="1"/>
    </xf>
    <xf numFmtId="0" fontId="8" fillId="0" borderId="0" xfId="1" applyFont="1" applyBorder="1" applyAlignment="1">
      <alignment horizontal="left" vertical="center" wrapText="1"/>
    </xf>
    <xf numFmtId="0" fontId="6" fillId="6" borderId="4" xfId="1" applyFont="1" applyFill="1" applyBorder="1" applyAlignment="1">
      <alignment horizontal="right" vertical="center" wrapText="1"/>
    </xf>
    <xf numFmtId="49" fontId="6" fillId="6" borderId="4" xfId="1" applyNumberFormat="1" applyFont="1" applyFill="1" applyBorder="1" applyAlignment="1">
      <alignment horizontal="right" vertical="center"/>
    </xf>
    <xf numFmtId="0" fontId="6" fillId="6" borderId="4" xfId="1" applyFont="1" applyFill="1" applyBorder="1" applyAlignment="1">
      <alignment horizontal="right" vertical="center"/>
    </xf>
    <xf numFmtId="0" fontId="6" fillId="6" borderId="4" xfId="1" applyFont="1" applyFill="1" applyBorder="1" applyAlignment="1">
      <alignment horizontal="left" vertical="center" wrapText="1"/>
    </xf>
    <xf numFmtId="4" fontId="6" fillId="6" borderId="4" xfId="1" applyNumberFormat="1" applyFont="1" applyFill="1" applyBorder="1" applyAlignment="1">
      <alignment horizontal="right" vertical="center"/>
    </xf>
    <xf numFmtId="0" fontId="9" fillId="0" borderId="4" xfId="1" applyFont="1" applyFill="1" applyBorder="1" applyAlignment="1">
      <alignment horizontal="right" vertical="center" wrapText="1"/>
    </xf>
    <xf numFmtId="49" fontId="9" fillId="0" borderId="4" xfId="1" applyNumberFormat="1" applyFont="1" applyFill="1" applyBorder="1" applyAlignment="1">
      <alignment horizontal="right" vertical="center"/>
    </xf>
    <xf numFmtId="0" fontId="9" fillId="0" borderId="4" xfId="1" applyFont="1" applyFill="1" applyBorder="1" applyAlignment="1">
      <alignment horizontal="right" vertical="center"/>
    </xf>
    <xf numFmtId="4" fontId="9" fillId="0" borderId="4" xfId="1" applyNumberFormat="1" applyFont="1" applyFill="1" applyBorder="1" applyAlignment="1">
      <alignment horizontal="right" vertical="center"/>
    </xf>
    <xf numFmtId="0" fontId="1" fillId="4" borderId="4" xfId="1" applyFont="1" applyFill="1" applyBorder="1" applyAlignment="1">
      <alignment horizontal="right" vertical="center" wrapText="1"/>
    </xf>
    <xf numFmtId="49" fontId="1" fillId="4" borderId="4" xfId="1" applyNumberFormat="1" applyFont="1" applyFill="1" applyBorder="1" applyAlignment="1">
      <alignment horizontal="right" vertical="center"/>
    </xf>
    <xf numFmtId="0" fontId="1" fillId="4" borderId="4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right" vertical="center" wrapText="1"/>
    </xf>
    <xf numFmtId="0" fontId="8" fillId="0" borderId="0" xfId="1" applyFont="1" applyBorder="1" applyAlignment="1">
      <alignment horizontal="right" vertical="center"/>
    </xf>
    <xf numFmtId="0" fontId="1" fillId="4" borderId="14" xfId="1" applyFont="1" applyFill="1" applyBorder="1" applyAlignment="1">
      <alignment horizontal="center" vertical="center" wrapText="1"/>
    </xf>
    <xf numFmtId="0" fontId="1" fillId="4" borderId="15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vertical="center" wrapText="1"/>
    </xf>
    <xf numFmtId="0" fontId="1" fillId="5" borderId="16" xfId="1" applyFont="1" applyFill="1" applyBorder="1" applyAlignment="1">
      <alignment horizontal="left" vertical="center" wrapText="1"/>
    </xf>
    <xf numFmtId="0" fontId="6" fillId="3" borderId="10" xfId="1" applyFont="1" applyFill="1" applyBorder="1" applyAlignment="1">
      <alignment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9" fillId="0" borderId="20" xfId="1" applyFont="1" applyFill="1" applyBorder="1" applyAlignment="1">
      <alignment horizontal="right" vertical="center" wrapText="1"/>
    </xf>
    <xf numFmtId="49" fontId="9" fillId="0" borderId="20" xfId="1" applyNumberFormat="1" applyFont="1" applyFill="1" applyBorder="1" applyAlignment="1">
      <alignment horizontal="right" vertical="center"/>
    </xf>
    <xf numFmtId="0" fontId="9" fillId="0" borderId="20" xfId="1" applyFont="1" applyFill="1" applyBorder="1" applyAlignment="1">
      <alignment horizontal="right" vertical="center"/>
    </xf>
    <xf numFmtId="0" fontId="9" fillId="0" borderId="20" xfId="1" applyFont="1" applyFill="1" applyBorder="1" applyAlignment="1">
      <alignment horizontal="left" vertical="center" wrapText="1"/>
    </xf>
    <xf numFmtId="4" fontId="9" fillId="0" borderId="20" xfId="1" applyNumberFormat="1" applyFont="1" applyFill="1" applyBorder="1" applyAlignment="1">
      <alignment horizontal="right" vertical="center"/>
    </xf>
    <xf numFmtId="4" fontId="3" fillId="6" borderId="22" xfId="1" applyNumberFormat="1" applyFont="1" applyFill="1" applyBorder="1" applyAlignment="1">
      <alignment horizontal="center" vertical="center" wrapText="1"/>
    </xf>
    <xf numFmtId="4" fontId="3" fillId="0" borderId="16" xfId="1" applyNumberFormat="1" applyFont="1" applyFill="1" applyBorder="1" applyAlignment="1">
      <alignment horizontal="right" vertical="center"/>
    </xf>
    <xf numFmtId="4" fontId="3" fillId="0" borderId="4" xfId="1" applyNumberFormat="1" applyFont="1" applyFill="1" applyBorder="1" applyAlignment="1">
      <alignment horizontal="right" vertical="center"/>
    </xf>
    <xf numFmtId="4" fontId="3" fillId="6" borderId="4" xfId="1" applyNumberFormat="1" applyFont="1" applyFill="1" applyBorder="1" applyAlignment="1">
      <alignment horizontal="right" vertical="center"/>
    </xf>
    <xf numFmtId="4" fontId="3" fillId="6" borderId="18" xfId="1" applyNumberFormat="1" applyFont="1" applyFill="1" applyBorder="1" applyAlignment="1">
      <alignment horizontal="right" vertical="center"/>
    </xf>
    <xf numFmtId="0" fontId="8" fillId="0" borderId="0" xfId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horizontal="right" vertical="center"/>
    </xf>
    <xf numFmtId="4" fontId="6" fillId="0" borderId="2" xfId="1" applyNumberFormat="1" applyFont="1" applyFill="1" applyBorder="1" applyAlignment="1">
      <alignment horizontal="center" vertical="center"/>
    </xf>
    <xf numFmtId="4" fontId="3" fillId="6" borderId="18" xfId="1" applyNumberFormat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right" vertical="center" wrapText="1"/>
    </xf>
    <xf numFmtId="4" fontId="6" fillId="3" borderId="4" xfId="1" applyNumberFormat="1" applyFont="1" applyFill="1" applyBorder="1" applyAlignment="1">
      <alignment vertical="center" wrapText="1"/>
    </xf>
    <xf numFmtId="4" fontId="10" fillId="4" borderId="4" xfId="1" applyNumberFormat="1" applyFont="1" applyFill="1" applyBorder="1" applyAlignment="1">
      <alignment horizontal="right" vertical="center"/>
    </xf>
    <xf numFmtId="4" fontId="6" fillId="0" borderId="16" xfId="1" applyNumberFormat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5" fillId="2" borderId="28" xfId="1" applyFont="1" applyFill="1" applyBorder="1" applyAlignment="1">
      <alignment horizontal="center" vertical="center" wrapText="1"/>
    </xf>
    <xf numFmtId="4" fontId="3" fillId="2" borderId="28" xfId="1" applyNumberFormat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left" vertical="center" wrapText="1"/>
    </xf>
    <xf numFmtId="4" fontId="6" fillId="3" borderId="28" xfId="1" applyNumberFormat="1" applyFont="1" applyFill="1" applyBorder="1" applyAlignment="1">
      <alignment horizontal="right" vertical="center"/>
    </xf>
    <xf numFmtId="0" fontId="1" fillId="4" borderId="4" xfId="1" applyFont="1" applyFill="1" applyBorder="1" applyAlignment="1">
      <alignment horizontal="left" vertical="center" wrapText="1"/>
    </xf>
    <xf numFmtId="4" fontId="1" fillId="5" borderId="28" xfId="1" applyNumberFormat="1" applyFont="1" applyFill="1" applyBorder="1" applyAlignment="1">
      <alignment horizontal="right" vertical="center" wrapText="1"/>
    </xf>
    <xf numFmtId="4" fontId="6" fillId="6" borderId="28" xfId="1" applyNumberFormat="1" applyFont="1" applyFill="1" applyBorder="1" applyAlignment="1">
      <alignment horizontal="right" vertical="center"/>
    </xf>
    <xf numFmtId="0" fontId="9" fillId="0" borderId="4" xfId="1" applyFont="1" applyFill="1" applyBorder="1" applyAlignment="1">
      <alignment horizontal="left" vertical="center" wrapText="1"/>
    </xf>
    <xf numFmtId="4" fontId="9" fillId="0" borderId="28" xfId="1" applyNumberFormat="1" applyFont="1" applyFill="1" applyBorder="1" applyAlignment="1">
      <alignment horizontal="right" vertical="center"/>
    </xf>
    <xf numFmtId="0" fontId="6" fillId="3" borderId="4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right" vertical="center" wrapText="1"/>
    </xf>
    <xf numFmtId="4" fontId="6" fillId="3" borderId="7" xfId="1" applyNumberFormat="1" applyFont="1" applyFill="1" applyBorder="1" applyAlignment="1">
      <alignment vertical="center" wrapText="1"/>
    </xf>
    <xf numFmtId="4" fontId="6" fillId="3" borderId="7" xfId="1" applyNumberFormat="1" applyFont="1" applyFill="1" applyBorder="1" applyAlignment="1">
      <alignment horizontal="right" vertical="center"/>
    </xf>
    <xf numFmtId="4" fontId="1" fillId="4" borderId="7" xfId="1" applyNumberFormat="1" applyFont="1" applyFill="1" applyBorder="1" applyAlignment="1">
      <alignment horizontal="right" vertical="center"/>
    </xf>
    <xf numFmtId="4" fontId="1" fillId="5" borderId="7" xfId="1" applyNumberFormat="1" applyFont="1" applyFill="1" applyBorder="1" applyAlignment="1">
      <alignment horizontal="right" vertical="center" wrapText="1"/>
    </xf>
    <xf numFmtId="4" fontId="6" fillId="6" borderId="7" xfId="1" applyNumberFormat="1" applyFont="1" applyFill="1" applyBorder="1" applyAlignment="1">
      <alignment horizontal="right" vertical="center"/>
    </xf>
    <xf numFmtId="4" fontId="9" fillId="0" borderId="7" xfId="1" applyNumberFormat="1" applyFont="1" applyFill="1" applyBorder="1" applyAlignment="1">
      <alignment horizontal="right" vertical="center"/>
    </xf>
    <xf numFmtId="4" fontId="10" fillId="4" borderId="7" xfId="1" applyNumberFormat="1" applyFont="1" applyFill="1" applyBorder="1" applyAlignment="1">
      <alignment horizontal="right" vertical="center"/>
    </xf>
    <xf numFmtId="4" fontId="3" fillId="0" borderId="12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right" vertical="center"/>
    </xf>
    <xf numFmtId="4" fontId="3" fillId="6" borderId="7" xfId="1" applyNumberFormat="1" applyFont="1" applyFill="1" applyBorder="1" applyAlignment="1">
      <alignment horizontal="right" vertical="center"/>
    </xf>
    <xf numFmtId="4" fontId="3" fillId="6" borderId="24" xfId="1" applyNumberFormat="1" applyFont="1" applyFill="1" applyBorder="1" applyAlignment="1">
      <alignment horizontal="right" vertical="center"/>
    </xf>
    <xf numFmtId="4" fontId="6" fillId="0" borderId="32" xfId="1" applyNumberFormat="1" applyFont="1" applyFill="1" applyBorder="1" applyAlignment="1">
      <alignment horizontal="center" vertical="center"/>
    </xf>
    <xf numFmtId="4" fontId="6" fillId="0" borderId="12" xfId="1" applyNumberFormat="1" applyFont="1" applyFill="1" applyBorder="1" applyAlignment="1">
      <alignment horizontal="center" vertical="center"/>
    </xf>
    <xf numFmtId="4" fontId="3" fillId="6" borderId="24" xfId="1" applyNumberFormat="1" applyFont="1" applyFill="1" applyBorder="1" applyAlignment="1">
      <alignment horizontal="center" vertical="center"/>
    </xf>
    <xf numFmtId="4" fontId="8" fillId="0" borderId="7" xfId="1" applyNumberFormat="1" applyFont="1" applyFill="1" applyBorder="1" applyAlignment="1">
      <alignment horizontal="right" vertical="center"/>
    </xf>
    <xf numFmtId="4" fontId="8" fillId="0" borderId="7" xfId="1" applyNumberFormat="1" applyFont="1" applyBorder="1" applyAlignment="1">
      <alignment horizontal="right" vertical="center"/>
    </xf>
    <xf numFmtId="4" fontId="3" fillId="6" borderId="33" xfId="1" applyNumberFormat="1" applyFont="1" applyFill="1" applyBorder="1" applyAlignment="1">
      <alignment horizontal="center" vertical="center" wrapText="1"/>
    </xf>
    <xf numFmtId="4" fontId="1" fillId="4" borderId="28" xfId="1" applyNumberFormat="1" applyFont="1" applyFill="1" applyBorder="1" applyAlignment="1">
      <alignment horizontal="right" vertical="center"/>
    </xf>
    <xf numFmtId="4" fontId="8" fillId="0" borderId="28" xfId="1" applyNumberFormat="1" applyFont="1" applyFill="1" applyBorder="1" applyAlignment="1">
      <alignment horizontal="right" vertical="center"/>
    </xf>
    <xf numFmtId="4" fontId="8" fillId="0" borderId="28" xfId="1" applyNumberFormat="1" applyFont="1" applyBorder="1" applyAlignment="1">
      <alignment horizontal="right" vertical="center"/>
    </xf>
    <xf numFmtId="4" fontId="3" fillId="6" borderId="30" xfId="1" applyNumberFormat="1" applyFont="1" applyFill="1" applyBorder="1" applyAlignment="1">
      <alignment horizontal="center" vertical="center" wrapText="1"/>
    </xf>
    <xf numFmtId="4" fontId="6" fillId="0" borderId="27" xfId="1" applyNumberFormat="1" applyFont="1" applyFill="1" applyBorder="1" applyAlignment="1">
      <alignment horizontal="center" vertical="center"/>
    </xf>
    <xf numFmtId="4" fontId="6" fillId="0" borderId="34" xfId="1" applyNumberFormat="1" applyFont="1" applyFill="1" applyBorder="1" applyAlignment="1">
      <alignment horizontal="center" vertical="center"/>
    </xf>
    <xf numFmtId="4" fontId="3" fillId="6" borderId="31" xfId="1" applyNumberFormat="1" applyFont="1" applyFill="1" applyBorder="1" applyAlignment="1">
      <alignment horizontal="center" vertical="center"/>
    </xf>
    <xf numFmtId="4" fontId="3" fillId="0" borderId="34" xfId="1" applyNumberFormat="1" applyFont="1" applyFill="1" applyBorder="1" applyAlignment="1">
      <alignment horizontal="right" vertical="center"/>
    </xf>
    <xf numFmtId="4" fontId="3" fillId="0" borderId="28" xfId="1" applyNumberFormat="1" applyFont="1" applyFill="1" applyBorder="1" applyAlignment="1">
      <alignment horizontal="right" vertical="center"/>
    </xf>
    <xf numFmtId="4" fontId="3" fillId="6" borderId="28" xfId="1" applyNumberFormat="1" applyFont="1" applyFill="1" applyBorder="1" applyAlignment="1">
      <alignment horizontal="right" vertical="center"/>
    </xf>
    <xf numFmtId="4" fontId="3" fillId="6" borderId="31" xfId="1" applyNumberFormat="1" applyFont="1" applyFill="1" applyBorder="1" applyAlignment="1">
      <alignment horizontal="right" vertical="center"/>
    </xf>
    <xf numFmtId="4" fontId="6" fillId="3" borderId="28" xfId="1" applyNumberFormat="1" applyFont="1" applyFill="1" applyBorder="1" applyAlignment="1">
      <alignment vertical="center" wrapText="1"/>
    </xf>
    <xf numFmtId="4" fontId="10" fillId="4" borderId="28" xfId="1" applyNumberFormat="1" applyFont="1" applyFill="1" applyBorder="1" applyAlignment="1">
      <alignment horizontal="right" vertical="center"/>
    </xf>
    <xf numFmtId="4" fontId="8" fillId="0" borderId="4" xfId="1" applyNumberFormat="1" applyFont="1" applyFill="1" applyBorder="1" applyAlignment="1">
      <alignment horizontal="right" vertical="center"/>
    </xf>
    <xf numFmtId="4" fontId="8" fillId="0" borderId="4" xfId="1" applyNumberFormat="1" applyFont="1" applyBorder="1" applyAlignment="1">
      <alignment horizontal="right" vertical="center"/>
    </xf>
    <xf numFmtId="4" fontId="8" fillId="0" borderId="18" xfId="1" applyNumberFormat="1" applyFont="1" applyFill="1" applyBorder="1" applyAlignment="1">
      <alignment horizontal="right" vertical="center"/>
    </xf>
    <xf numFmtId="4" fontId="8" fillId="0" borderId="31" xfId="1" applyNumberFormat="1" applyFont="1" applyFill="1" applyBorder="1" applyAlignment="1">
      <alignment horizontal="right" vertical="center"/>
    </xf>
    <xf numFmtId="4" fontId="6" fillId="3" borderId="3" xfId="1" applyNumberFormat="1" applyFont="1" applyFill="1" applyBorder="1" applyAlignment="1">
      <alignment horizontal="right" vertical="center"/>
    </xf>
    <xf numFmtId="4" fontId="1" fillId="4" borderId="3" xfId="1" applyNumberFormat="1" applyFont="1" applyFill="1" applyBorder="1" applyAlignment="1">
      <alignment horizontal="right" vertical="center"/>
    </xf>
    <xf numFmtId="4" fontId="1" fillId="5" borderId="3" xfId="1" applyNumberFormat="1" applyFont="1" applyFill="1" applyBorder="1" applyAlignment="1">
      <alignment horizontal="right" vertical="center" wrapText="1"/>
    </xf>
    <xf numFmtId="4" fontId="6" fillId="6" borderId="3" xfId="1" applyNumberFormat="1" applyFont="1" applyFill="1" applyBorder="1" applyAlignment="1">
      <alignment horizontal="right" vertical="center"/>
    </xf>
    <xf numFmtId="4" fontId="8" fillId="0" borderId="3" xfId="1" applyNumberFormat="1" applyFont="1" applyFill="1" applyBorder="1" applyAlignment="1">
      <alignment horizontal="right" vertical="center"/>
    </xf>
    <xf numFmtId="4" fontId="10" fillId="4" borderId="3" xfId="1" applyNumberFormat="1" applyFont="1" applyFill="1" applyBorder="1" applyAlignment="1">
      <alignment horizontal="right" vertical="center"/>
    </xf>
    <xf numFmtId="4" fontId="8" fillId="0" borderId="3" xfId="1" applyNumberFormat="1" applyFont="1" applyBorder="1" applyAlignment="1">
      <alignment horizontal="right" vertical="center"/>
    </xf>
    <xf numFmtId="0" fontId="9" fillId="0" borderId="18" xfId="1" applyFont="1" applyFill="1" applyBorder="1" applyAlignment="1">
      <alignment horizontal="right" vertical="center" wrapText="1"/>
    </xf>
    <xf numFmtId="49" fontId="9" fillId="0" borderId="18" xfId="1" applyNumberFormat="1" applyFont="1" applyFill="1" applyBorder="1" applyAlignment="1">
      <alignment horizontal="right" vertical="center"/>
    </xf>
    <xf numFmtId="0" fontId="9" fillId="0" borderId="18" xfId="1" applyFont="1" applyFill="1" applyBorder="1" applyAlignment="1">
      <alignment horizontal="right" vertical="center"/>
    </xf>
    <xf numFmtId="0" fontId="9" fillId="0" borderId="18" xfId="1" applyFont="1" applyFill="1" applyBorder="1" applyAlignment="1">
      <alignment horizontal="left" vertical="center" wrapText="1"/>
    </xf>
    <xf numFmtId="4" fontId="8" fillId="0" borderId="23" xfId="1" applyNumberFormat="1" applyFont="1" applyFill="1" applyBorder="1" applyAlignment="1">
      <alignment horizontal="right" vertical="center"/>
    </xf>
    <xf numFmtId="0" fontId="1" fillId="5" borderId="4" xfId="1" applyFont="1" applyFill="1" applyBorder="1" applyAlignment="1">
      <alignment horizontal="right" vertical="center" wrapText="1"/>
    </xf>
    <xf numFmtId="49" fontId="1" fillId="4" borderId="6" xfId="1" applyNumberFormat="1" applyFont="1" applyFill="1" applyBorder="1" applyAlignment="1">
      <alignment horizontal="center" vertical="center" wrapText="1"/>
    </xf>
    <xf numFmtId="49" fontId="1" fillId="5" borderId="4" xfId="1" applyNumberFormat="1" applyFont="1" applyFill="1" applyBorder="1" applyAlignment="1">
      <alignment horizontal="left" vertical="center" wrapText="1"/>
    </xf>
    <xf numFmtId="49" fontId="1" fillId="4" borderId="14" xfId="1" applyNumberFormat="1" applyFont="1" applyFill="1" applyBorder="1" applyAlignment="1">
      <alignment horizontal="center" vertical="center" wrapText="1"/>
    </xf>
    <xf numFmtId="49" fontId="1" fillId="5" borderId="16" xfId="1" applyNumberFormat="1" applyFont="1" applyFill="1" applyBorder="1" applyAlignment="1">
      <alignment horizontal="left" vertical="center" wrapText="1"/>
    </xf>
    <xf numFmtId="49" fontId="1" fillId="4" borderId="4" xfId="1" applyNumberFormat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center" vertical="center" wrapText="1"/>
    </xf>
    <xf numFmtId="0" fontId="11" fillId="0" borderId="27" xfId="1" applyFont="1" applyFill="1" applyBorder="1" applyAlignment="1">
      <alignment horizontal="center" vertical="center" wrapText="1"/>
    </xf>
    <xf numFmtId="4" fontId="3" fillId="0" borderId="2" xfId="1" applyNumberFormat="1" applyFont="1" applyFill="1" applyBorder="1" applyAlignment="1">
      <alignment horizontal="right" vertical="center"/>
    </xf>
    <xf numFmtId="4" fontId="3" fillId="0" borderId="27" xfId="1" applyNumberFormat="1" applyFont="1" applyFill="1" applyBorder="1" applyAlignment="1">
      <alignment horizontal="right" vertical="center"/>
    </xf>
    <xf numFmtId="0" fontId="3" fillId="2" borderId="27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2" borderId="3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6" fillId="3" borderId="7" xfId="1" applyNumberFormat="1" applyFont="1" applyFill="1" applyBorder="1" applyAlignment="1">
      <alignment horizontal="center" vertical="center" wrapText="1"/>
    </xf>
    <xf numFmtId="49" fontId="6" fillId="3" borderId="6" xfId="1" applyNumberFormat="1" applyFont="1" applyFill="1" applyBorder="1" applyAlignment="1">
      <alignment horizontal="center" vertical="center" wrapText="1"/>
    </xf>
    <xf numFmtId="49" fontId="6" fillId="3" borderId="5" xfId="1" applyNumberFormat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3" borderId="17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35" xfId="1" applyFont="1" applyFill="1" applyBorder="1" applyAlignment="1">
      <alignment horizontal="center" vertical="center" wrapText="1"/>
    </xf>
    <xf numFmtId="0" fontId="6" fillId="6" borderId="21" xfId="1" applyFont="1" applyFill="1" applyBorder="1" applyAlignment="1">
      <alignment horizontal="center" vertical="center" wrapText="1"/>
    </xf>
    <xf numFmtId="0" fontId="6" fillId="6" borderId="22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center" vertical="center" wrapText="1"/>
    </xf>
    <xf numFmtId="0" fontId="6" fillId="6" borderId="16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9" xfId="1" applyFont="1" applyFill="1" applyBorder="1" applyAlignment="1">
      <alignment horizontal="center" vertical="center" wrapText="1"/>
    </xf>
    <xf numFmtId="0" fontId="6" fillId="6" borderId="23" xfId="1" applyFont="1" applyFill="1" applyBorder="1" applyAlignment="1">
      <alignment horizontal="center" vertical="center" wrapText="1"/>
    </xf>
    <xf numFmtId="0" fontId="6" fillId="6" borderId="18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</cellXfs>
  <cellStyles count="144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Normal 2" xfId="1" xr:uid="{00000000-0005-0000-0000-000016000000}"/>
    <cellStyle name="Normalno 2" xfId="23" xr:uid="{00000000-0005-0000-0000-000017000000}"/>
    <cellStyle name="Obično_Knjiga1" xfId="24" xr:uid="{00000000-0005-0000-0000-000018000000}"/>
    <cellStyle name="SAPBEXaggData" xfId="25" xr:uid="{00000000-0005-0000-0000-000019000000}"/>
    <cellStyle name="SAPBEXaggDataEmph" xfId="26" xr:uid="{00000000-0005-0000-0000-00001A000000}"/>
    <cellStyle name="SAPBEXaggItem" xfId="27" xr:uid="{00000000-0005-0000-0000-00001B000000}"/>
    <cellStyle name="SAPBEXaggItemX" xfId="28" xr:uid="{00000000-0005-0000-0000-00001C000000}"/>
    <cellStyle name="SAPBEXchaText" xfId="29" xr:uid="{00000000-0005-0000-0000-00001D000000}"/>
    <cellStyle name="SAPBEXexcBad7" xfId="30" xr:uid="{00000000-0005-0000-0000-00001E000000}"/>
    <cellStyle name="SAPBEXexcBad8" xfId="31" xr:uid="{00000000-0005-0000-0000-00001F000000}"/>
    <cellStyle name="SAPBEXexcBad9" xfId="32" xr:uid="{00000000-0005-0000-0000-000020000000}"/>
    <cellStyle name="SAPBEXexcCritical4" xfId="33" xr:uid="{00000000-0005-0000-0000-000021000000}"/>
    <cellStyle name="SAPBEXexcCritical5" xfId="34" xr:uid="{00000000-0005-0000-0000-000022000000}"/>
    <cellStyle name="SAPBEXexcCritical6" xfId="35" xr:uid="{00000000-0005-0000-0000-000023000000}"/>
    <cellStyle name="SAPBEXexcGood1" xfId="36" xr:uid="{00000000-0005-0000-0000-000024000000}"/>
    <cellStyle name="SAPBEXexcGood2" xfId="37" xr:uid="{00000000-0005-0000-0000-000025000000}"/>
    <cellStyle name="SAPBEXexcGood3" xfId="38" xr:uid="{00000000-0005-0000-0000-000026000000}"/>
    <cellStyle name="SAPBEXfilterDrill" xfId="39" xr:uid="{00000000-0005-0000-0000-000027000000}"/>
    <cellStyle name="SAPBEXfilterItem" xfId="40" xr:uid="{00000000-0005-0000-0000-000028000000}"/>
    <cellStyle name="SAPBEXfilterText" xfId="41" xr:uid="{00000000-0005-0000-0000-000029000000}"/>
    <cellStyle name="SAPBEXformats" xfId="42" xr:uid="{00000000-0005-0000-0000-00002A000000}"/>
    <cellStyle name="SAPBEXheaderItem" xfId="43" xr:uid="{00000000-0005-0000-0000-00002B000000}"/>
    <cellStyle name="SAPBEXheaderItem 2" xfId="44" xr:uid="{00000000-0005-0000-0000-00002C000000}"/>
    <cellStyle name="SAPBEXheaderItem 3" xfId="45" xr:uid="{00000000-0005-0000-0000-00002D000000}"/>
    <cellStyle name="SAPBEXheaderItem 4" xfId="46" xr:uid="{00000000-0005-0000-0000-00002E000000}"/>
    <cellStyle name="SAPBEXheaderItem 5" xfId="47" xr:uid="{00000000-0005-0000-0000-00002F000000}"/>
    <cellStyle name="SAPBEXheaderItem 6" xfId="48" xr:uid="{00000000-0005-0000-0000-000030000000}"/>
    <cellStyle name="SAPBEXheaderItem 7" xfId="49" xr:uid="{00000000-0005-0000-0000-000031000000}"/>
    <cellStyle name="SAPBEXheaderItem 8" xfId="50" xr:uid="{00000000-0005-0000-0000-000032000000}"/>
    <cellStyle name="SAPBEXheaderText" xfId="51" xr:uid="{00000000-0005-0000-0000-000033000000}"/>
    <cellStyle name="SAPBEXheaderText 2" xfId="52" xr:uid="{00000000-0005-0000-0000-000034000000}"/>
    <cellStyle name="SAPBEXheaderText 3" xfId="53" xr:uid="{00000000-0005-0000-0000-000035000000}"/>
    <cellStyle name="SAPBEXheaderText 4" xfId="54" xr:uid="{00000000-0005-0000-0000-000036000000}"/>
    <cellStyle name="SAPBEXheaderText 5" xfId="55" xr:uid="{00000000-0005-0000-0000-000037000000}"/>
    <cellStyle name="SAPBEXheaderText 6" xfId="56" xr:uid="{00000000-0005-0000-0000-000038000000}"/>
    <cellStyle name="SAPBEXheaderText 7" xfId="57" xr:uid="{00000000-0005-0000-0000-000039000000}"/>
    <cellStyle name="SAPBEXheaderText 8" xfId="58" xr:uid="{00000000-0005-0000-0000-00003A000000}"/>
    <cellStyle name="SAPBEXHLevel0" xfId="59" xr:uid="{00000000-0005-0000-0000-00003B000000}"/>
    <cellStyle name="SAPBEXHLevel0 2" xfId="60" xr:uid="{00000000-0005-0000-0000-00003C000000}"/>
    <cellStyle name="SAPBEXHLevel0 3" xfId="61" xr:uid="{00000000-0005-0000-0000-00003D000000}"/>
    <cellStyle name="SAPBEXHLevel0 4" xfId="62" xr:uid="{00000000-0005-0000-0000-00003E000000}"/>
    <cellStyle name="SAPBEXHLevel0 5" xfId="63" xr:uid="{00000000-0005-0000-0000-00003F000000}"/>
    <cellStyle name="SAPBEXHLevel0 6" xfId="64" xr:uid="{00000000-0005-0000-0000-000040000000}"/>
    <cellStyle name="SAPBEXHLevel0 7" xfId="65" xr:uid="{00000000-0005-0000-0000-000041000000}"/>
    <cellStyle name="SAPBEXHLevel0 8" xfId="66" xr:uid="{00000000-0005-0000-0000-000042000000}"/>
    <cellStyle name="SAPBEXHLevel0X" xfId="67" xr:uid="{00000000-0005-0000-0000-000043000000}"/>
    <cellStyle name="SAPBEXHLevel0X 2" xfId="68" xr:uid="{00000000-0005-0000-0000-000044000000}"/>
    <cellStyle name="SAPBEXHLevel0X 3" xfId="69" xr:uid="{00000000-0005-0000-0000-000045000000}"/>
    <cellStyle name="SAPBEXHLevel0X 4" xfId="70" xr:uid="{00000000-0005-0000-0000-000046000000}"/>
    <cellStyle name="SAPBEXHLevel0X 5" xfId="71" xr:uid="{00000000-0005-0000-0000-000047000000}"/>
    <cellStyle name="SAPBEXHLevel0X 6" xfId="72" xr:uid="{00000000-0005-0000-0000-000048000000}"/>
    <cellStyle name="SAPBEXHLevel0X 7" xfId="73" xr:uid="{00000000-0005-0000-0000-000049000000}"/>
    <cellStyle name="SAPBEXHLevel0X 8" xfId="74" xr:uid="{00000000-0005-0000-0000-00004A000000}"/>
    <cellStyle name="SAPBEXHLevel1" xfId="75" xr:uid="{00000000-0005-0000-0000-00004B000000}"/>
    <cellStyle name="SAPBEXHLevel1 2" xfId="76" xr:uid="{00000000-0005-0000-0000-00004C000000}"/>
    <cellStyle name="SAPBEXHLevel1 3" xfId="77" xr:uid="{00000000-0005-0000-0000-00004D000000}"/>
    <cellStyle name="SAPBEXHLevel1 4" xfId="78" xr:uid="{00000000-0005-0000-0000-00004E000000}"/>
    <cellStyle name="SAPBEXHLevel1 5" xfId="79" xr:uid="{00000000-0005-0000-0000-00004F000000}"/>
    <cellStyle name="SAPBEXHLevel1 6" xfId="80" xr:uid="{00000000-0005-0000-0000-000050000000}"/>
    <cellStyle name="SAPBEXHLevel1 7" xfId="81" xr:uid="{00000000-0005-0000-0000-000051000000}"/>
    <cellStyle name="SAPBEXHLevel1 8" xfId="82" xr:uid="{00000000-0005-0000-0000-000052000000}"/>
    <cellStyle name="SAPBEXHLevel1X" xfId="83" xr:uid="{00000000-0005-0000-0000-000053000000}"/>
    <cellStyle name="SAPBEXHLevel1X 2" xfId="84" xr:uid="{00000000-0005-0000-0000-000054000000}"/>
    <cellStyle name="SAPBEXHLevel1X 3" xfId="85" xr:uid="{00000000-0005-0000-0000-000055000000}"/>
    <cellStyle name="SAPBEXHLevel1X 4" xfId="86" xr:uid="{00000000-0005-0000-0000-000056000000}"/>
    <cellStyle name="SAPBEXHLevel1X 5" xfId="87" xr:uid="{00000000-0005-0000-0000-000057000000}"/>
    <cellStyle name="SAPBEXHLevel1X 6" xfId="88" xr:uid="{00000000-0005-0000-0000-000058000000}"/>
    <cellStyle name="SAPBEXHLevel1X 7" xfId="89" xr:uid="{00000000-0005-0000-0000-000059000000}"/>
    <cellStyle name="SAPBEXHLevel1X 8" xfId="90" xr:uid="{00000000-0005-0000-0000-00005A000000}"/>
    <cellStyle name="SAPBEXHLevel2" xfId="91" xr:uid="{00000000-0005-0000-0000-00005B000000}"/>
    <cellStyle name="SAPBEXHLevel2 2" xfId="92" xr:uid="{00000000-0005-0000-0000-00005C000000}"/>
    <cellStyle name="SAPBEXHLevel2 3" xfId="93" xr:uid="{00000000-0005-0000-0000-00005D000000}"/>
    <cellStyle name="SAPBEXHLevel2 4" xfId="94" xr:uid="{00000000-0005-0000-0000-00005E000000}"/>
    <cellStyle name="SAPBEXHLevel2 5" xfId="95" xr:uid="{00000000-0005-0000-0000-00005F000000}"/>
    <cellStyle name="SAPBEXHLevel2 6" xfId="96" xr:uid="{00000000-0005-0000-0000-000060000000}"/>
    <cellStyle name="SAPBEXHLevel2 7" xfId="97" xr:uid="{00000000-0005-0000-0000-000061000000}"/>
    <cellStyle name="SAPBEXHLevel2 8" xfId="98" xr:uid="{00000000-0005-0000-0000-000062000000}"/>
    <cellStyle name="SAPBEXHLevel2X" xfId="99" xr:uid="{00000000-0005-0000-0000-000063000000}"/>
    <cellStyle name="SAPBEXHLevel2X 2" xfId="100" xr:uid="{00000000-0005-0000-0000-000064000000}"/>
    <cellStyle name="SAPBEXHLevel2X 3" xfId="101" xr:uid="{00000000-0005-0000-0000-000065000000}"/>
    <cellStyle name="SAPBEXHLevel2X 4" xfId="102" xr:uid="{00000000-0005-0000-0000-000066000000}"/>
    <cellStyle name="SAPBEXHLevel2X 5" xfId="103" xr:uid="{00000000-0005-0000-0000-000067000000}"/>
    <cellStyle name="SAPBEXHLevel2X 6" xfId="104" xr:uid="{00000000-0005-0000-0000-000068000000}"/>
    <cellStyle name="SAPBEXHLevel2X 7" xfId="105" xr:uid="{00000000-0005-0000-0000-000069000000}"/>
    <cellStyle name="SAPBEXHLevel2X 8" xfId="106" xr:uid="{00000000-0005-0000-0000-00006A000000}"/>
    <cellStyle name="SAPBEXHLevel3" xfId="107" xr:uid="{00000000-0005-0000-0000-00006B000000}"/>
    <cellStyle name="SAPBEXHLevel3 14" xfId="108" xr:uid="{00000000-0005-0000-0000-00006C000000}"/>
    <cellStyle name="SAPBEXHLevel3 2" xfId="109" xr:uid="{00000000-0005-0000-0000-00006D000000}"/>
    <cellStyle name="SAPBEXHLevel3 3" xfId="110" xr:uid="{00000000-0005-0000-0000-00006E000000}"/>
    <cellStyle name="SAPBEXHLevel3 4" xfId="111" xr:uid="{00000000-0005-0000-0000-00006F000000}"/>
    <cellStyle name="SAPBEXHLevel3 5" xfId="112" xr:uid="{00000000-0005-0000-0000-000070000000}"/>
    <cellStyle name="SAPBEXHLevel3 6" xfId="113" xr:uid="{00000000-0005-0000-0000-000071000000}"/>
    <cellStyle name="SAPBEXHLevel3 7" xfId="114" xr:uid="{00000000-0005-0000-0000-000072000000}"/>
    <cellStyle name="SAPBEXHLevel3 8" xfId="115" xr:uid="{00000000-0005-0000-0000-000073000000}"/>
    <cellStyle name="SAPBEXHLevel3_Kopija MURH 2012 - prijedlog prenamje za MF15 10 2012 dodatna sredstva v5 (2)" xfId="116" xr:uid="{00000000-0005-0000-0000-000074000000}"/>
    <cellStyle name="SAPBEXHLevel3X" xfId="117" xr:uid="{00000000-0005-0000-0000-000075000000}"/>
    <cellStyle name="SAPBEXHLevel3X 2" xfId="118" xr:uid="{00000000-0005-0000-0000-000076000000}"/>
    <cellStyle name="SAPBEXHLevel3X 3" xfId="119" xr:uid="{00000000-0005-0000-0000-000077000000}"/>
    <cellStyle name="SAPBEXHLevel3X 4" xfId="120" xr:uid="{00000000-0005-0000-0000-000078000000}"/>
    <cellStyle name="SAPBEXHLevel3X 5" xfId="121" xr:uid="{00000000-0005-0000-0000-000079000000}"/>
    <cellStyle name="SAPBEXHLevel3X 6" xfId="122" xr:uid="{00000000-0005-0000-0000-00007A000000}"/>
    <cellStyle name="SAPBEXHLevel3X 7" xfId="123" xr:uid="{00000000-0005-0000-0000-00007B000000}"/>
    <cellStyle name="SAPBEXHLevel3X 8" xfId="124" xr:uid="{00000000-0005-0000-0000-00007C000000}"/>
    <cellStyle name="SAPBEXinputData" xfId="125" xr:uid="{00000000-0005-0000-0000-00007D000000}"/>
    <cellStyle name="SAPBEXresData" xfId="126" xr:uid="{00000000-0005-0000-0000-00007E000000}"/>
    <cellStyle name="SAPBEXresDataEmph" xfId="127" xr:uid="{00000000-0005-0000-0000-00007F000000}"/>
    <cellStyle name="SAPBEXresItem" xfId="128" xr:uid="{00000000-0005-0000-0000-000080000000}"/>
    <cellStyle name="SAPBEXresItemX" xfId="129" xr:uid="{00000000-0005-0000-0000-000081000000}"/>
    <cellStyle name="SAPBEXstdData" xfId="130" xr:uid="{00000000-0005-0000-0000-000082000000}"/>
    <cellStyle name="SAPBEXstdDataEmph" xfId="131" xr:uid="{00000000-0005-0000-0000-000083000000}"/>
    <cellStyle name="SAPBEXstdItem" xfId="132" xr:uid="{00000000-0005-0000-0000-000084000000}"/>
    <cellStyle name="SAPBEXstdItem 2" xfId="133" xr:uid="{00000000-0005-0000-0000-000085000000}"/>
    <cellStyle name="SAPBEXstdItem 3" xfId="134" xr:uid="{00000000-0005-0000-0000-000086000000}"/>
    <cellStyle name="SAPBEXstdItem 4" xfId="135" xr:uid="{00000000-0005-0000-0000-000087000000}"/>
    <cellStyle name="SAPBEXstdItem 5" xfId="136" xr:uid="{00000000-0005-0000-0000-000088000000}"/>
    <cellStyle name="SAPBEXstdItem 6" xfId="137" xr:uid="{00000000-0005-0000-0000-000089000000}"/>
    <cellStyle name="SAPBEXstdItem 7" xfId="138" xr:uid="{00000000-0005-0000-0000-00008A000000}"/>
    <cellStyle name="SAPBEXstdItem 8" xfId="139" xr:uid="{00000000-0005-0000-0000-00008B000000}"/>
    <cellStyle name="SAPBEXstdItemX" xfId="140" xr:uid="{00000000-0005-0000-0000-00008C000000}"/>
    <cellStyle name="SAPBEXtitle" xfId="141" xr:uid="{00000000-0005-0000-0000-00008D000000}"/>
    <cellStyle name="SAPBEXundefined" xfId="142" xr:uid="{00000000-0005-0000-0000-00008E000000}"/>
    <cellStyle name="Sheet Title" xfId="143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plesa\My%20Documents\sduu%202008\sduu%202008%20pregled%20%20planirano%20i%20dozna&#269;eno\sduu%20zgiga%2031.01.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olic.SDUU\AppData\Local\Microsoft\Windows\Temporary%20Internet%20Files\Content.Outlook\3N74LZSF\Ministarstvo%20uprave%20-%20Prijedlog%20financijskog%20plana%20za%20prva%20tri%20mjeseca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1"/>
      <sheetName val="List1 (2)"/>
    </sheetNames>
    <sheetDataSet>
      <sheetData sheetId="0" refreshError="1">
        <row r="2">
          <cell r="I2">
            <v>804529</v>
          </cell>
        </row>
        <row r="3">
          <cell r="I3">
            <v>33957.65</v>
          </cell>
        </row>
        <row r="4">
          <cell r="I4">
            <v>9157.86</v>
          </cell>
        </row>
        <row r="5">
          <cell r="I5">
            <v>112220.11</v>
          </cell>
        </row>
        <row r="6">
          <cell r="I6">
            <v>13248.22</v>
          </cell>
        </row>
        <row r="7">
          <cell r="I7">
            <v>46689.5</v>
          </cell>
        </row>
        <row r="8">
          <cell r="I8">
            <v>17000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50689.55</v>
          </cell>
        </row>
        <row r="12">
          <cell r="I12">
            <v>1200</v>
          </cell>
        </row>
        <row r="13">
          <cell r="I13">
            <v>500</v>
          </cell>
        </row>
        <row r="14">
          <cell r="I14">
            <v>29569.32</v>
          </cell>
        </row>
        <row r="15">
          <cell r="I15">
            <v>0</v>
          </cell>
        </row>
        <row r="16">
          <cell r="I16">
            <v>16500</v>
          </cell>
        </row>
        <row r="17">
          <cell r="I17">
            <v>39775.620000000003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7021.07</v>
          </cell>
        </row>
        <row r="22">
          <cell r="I22">
            <v>394466.51</v>
          </cell>
        </row>
        <row r="23">
          <cell r="I23">
            <v>0</v>
          </cell>
        </row>
        <row r="24">
          <cell r="I24">
            <v>18383.349999999999</v>
          </cell>
        </row>
        <row r="25">
          <cell r="I25">
            <v>0</v>
          </cell>
        </row>
        <row r="26">
          <cell r="I26">
            <v>428.32</v>
          </cell>
        </row>
        <row r="27">
          <cell r="I27">
            <v>2334</v>
          </cell>
        </row>
        <row r="28">
          <cell r="I28">
            <v>1000</v>
          </cell>
        </row>
        <row r="29">
          <cell r="I29">
            <v>7500</v>
          </cell>
        </row>
        <row r="30">
          <cell r="I30">
            <v>20000</v>
          </cell>
        </row>
        <row r="31">
          <cell r="I31">
            <v>10000</v>
          </cell>
        </row>
        <row r="32">
          <cell r="I32">
            <v>2</v>
          </cell>
        </row>
        <row r="33">
          <cell r="I33">
            <v>6667</v>
          </cell>
        </row>
        <row r="34">
          <cell r="I34">
            <v>3334</v>
          </cell>
        </row>
        <row r="35">
          <cell r="I35">
            <v>2667</v>
          </cell>
        </row>
        <row r="36">
          <cell r="I36">
            <v>54637.8</v>
          </cell>
        </row>
        <row r="37">
          <cell r="I37">
            <v>3334</v>
          </cell>
        </row>
        <row r="38">
          <cell r="I38">
            <v>35502.800000000003</v>
          </cell>
        </row>
        <row r="39">
          <cell r="I39">
            <v>1666</v>
          </cell>
        </row>
        <row r="40">
          <cell r="I40">
            <v>5124.93</v>
          </cell>
        </row>
        <row r="41">
          <cell r="I41">
            <v>0</v>
          </cell>
        </row>
        <row r="42">
          <cell r="I42">
            <v>6667</v>
          </cell>
        </row>
        <row r="43">
          <cell r="I43">
            <v>2309.29</v>
          </cell>
        </row>
        <row r="44">
          <cell r="I44">
            <v>4000</v>
          </cell>
        </row>
        <row r="45">
          <cell r="I45">
            <v>4654</v>
          </cell>
        </row>
        <row r="46">
          <cell r="I46">
            <v>6667</v>
          </cell>
        </row>
        <row r="47">
          <cell r="I47">
            <v>4000</v>
          </cell>
        </row>
        <row r="48">
          <cell r="I48">
            <v>6667</v>
          </cell>
        </row>
        <row r="49">
          <cell r="I49">
            <v>16667</v>
          </cell>
        </row>
        <row r="50">
          <cell r="I50">
            <v>3334</v>
          </cell>
        </row>
        <row r="51">
          <cell r="I51">
            <v>1334</v>
          </cell>
        </row>
        <row r="52">
          <cell r="I52">
            <v>500</v>
          </cell>
        </row>
        <row r="53">
          <cell r="I53">
            <v>10000</v>
          </cell>
        </row>
        <row r="54">
          <cell r="I54">
            <v>5000</v>
          </cell>
        </row>
        <row r="55">
          <cell r="I55">
            <v>12500</v>
          </cell>
        </row>
        <row r="56">
          <cell r="I56">
            <v>17165</v>
          </cell>
        </row>
        <row r="57">
          <cell r="I57">
            <v>5000</v>
          </cell>
        </row>
        <row r="58">
          <cell r="I58">
            <v>5000</v>
          </cell>
        </row>
        <row r="59">
          <cell r="I59">
            <v>1000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4634</v>
          </cell>
        </row>
        <row r="65">
          <cell r="I65">
            <v>0</v>
          </cell>
        </row>
        <row r="66">
          <cell r="I66">
            <v>1668</v>
          </cell>
        </row>
        <row r="67">
          <cell r="I67">
            <v>1668</v>
          </cell>
        </row>
        <row r="68">
          <cell r="I68">
            <v>834</v>
          </cell>
        </row>
        <row r="69">
          <cell r="I69">
            <v>334</v>
          </cell>
        </row>
        <row r="70">
          <cell r="I70">
            <v>1000</v>
          </cell>
        </row>
        <row r="71">
          <cell r="I71">
            <v>667</v>
          </cell>
        </row>
        <row r="72">
          <cell r="I72">
            <v>0</v>
          </cell>
        </row>
        <row r="73">
          <cell r="I73">
            <v>668</v>
          </cell>
        </row>
        <row r="74">
          <cell r="I74">
            <v>500</v>
          </cell>
        </row>
        <row r="75">
          <cell r="I75">
            <v>500</v>
          </cell>
        </row>
        <row r="76">
          <cell r="I76">
            <v>0</v>
          </cell>
        </row>
        <row r="77">
          <cell r="I77">
            <v>334</v>
          </cell>
        </row>
        <row r="78">
          <cell r="I78">
            <v>668</v>
          </cell>
        </row>
        <row r="79">
          <cell r="I79">
            <v>2</v>
          </cell>
        </row>
        <row r="80">
          <cell r="I80">
            <v>1000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3334</v>
          </cell>
        </row>
        <row r="84">
          <cell r="I84">
            <v>2767</v>
          </cell>
        </row>
        <row r="85">
          <cell r="I85">
            <v>29076</v>
          </cell>
        </row>
        <row r="86">
          <cell r="I86">
            <v>5000</v>
          </cell>
        </row>
        <row r="87">
          <cell r="I87">
            <v>6668</v>
          </cell>
        </row>
        <row r="88">
          <cell r="I88">
            <v>3334</v>
          </cell>
        </row>
        <row r="89">
          <cell r="I89">
            <v>334</v>
          </cell>
        </row>
        <row r="90">
          <cell r="I90">
            <v>10000</v>
          </cell>
        </row>
        <row r="91">
          <cell r="I91">
            <v>334</v>
          </cell>
        </row>
        <row r="92">
          <cell r="I92">
            <v>334</v>
          </cell>
        </row>
        <row r="93">
          <cell r="I93">
            <v>3334</v>
          </cell>
        </row>
        <row r="94">
          <cell r="I94">
            <v>334</v>
          </cell>
        </row>
        <row r="95">
          <cell r="I95">
            <v>168</v>
          </cell>
        </row>
        <row r="96">
          <cell r="I96">
            <v>26668</v>
          </cell>
        </row>
        <row r="97">
          <cell r="I97">
            <v>334</v>
          </cell>
        </row>
        <row r="98">
          <cell r="I98">
            <v>3334</v>
          </cell>
        </row>
        <row r="99">
          <cell r="I99">
            <v>3334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 razdjel 095 MFIN"/>
      <sheetName val="MU razdjel 095 moj"/>
      <sheetName val="MU razdjel 095 min"/>
      <sheetName val="MU razdjel 095"/>
      <sheetName val="09505"/>
      <sheetName val="095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7EC8-CF0C-44CC-9F40-6102E8ECAA64}">
  <sheetPr>
    <tabColor rgb="FF7030A0"/>
  </sheetPr>
  <dimension ref="A1:H240"/>
  <sheetViews>
    <sheetView tabSelected="1" zoomScaleNormal="100" zoomScaleSheetLayoutView="100" workbookViewId="0">
      <pane xSplit="5" ySplit="4" topLeftCell="F230" activePane="bottomRight" state="frozen"/>
      <selection activeCell="H3" sqref="H3"/>
      <selection pane="topRight" activeCell="H3" sqref="H3"/>
      <selection pane="bottomLeft" activeCell="H3" sqref="H3"/>
      <selection pane="bottomRight" activeCell="H248" sqref="H248"/>
    </sheetView>
  </sheetViews>
  <sheetFormatPr defaultRowHeight="12.75" x14ac:dyDescent="0.25"/>
  <cols>
    <col min="1" max="1" width="5.140625" style="44" bestFit="1" customWidth="1"/>
    <col min="2" max="2" width="4" style="26" bestFit="1" customWidth="1"/>
    <col min="3" max="3" width="5" style="45" bestFit="1" customWidth="1"/>
    <col min="4" max="4" width="7" style="45" bestFit="1" customWidth="1"/>
    <col min="5" max="5" width="66.140625" style="12" customWidth="1"/>
    <col min="6" max="6" width="14.140625" style="5" customWidth="1"/>
    <col min="7" max="8" width="14.28515625" style="5" customWidth="1"/>
    <col min="9" max="58" width="9.140625" style="5"/>
    <col min="59" max="59" width="6.42578125" style="5" customWidth="1"/>
    <col min="60" max="60" width="4" style="5" bestFit="1" customWidth="1"/>
    <col min="61" max="61" width="5" style="5" bestFit="1" customWidth="1"/>
    <col min="62" max="62" width="5.42578125" style="5" customWidth="1"/>
    <col min="63" max="63" width="65.7109375" style="5" customWidth="1"/>
    <col min="64" max="64" width="13.5703125" style="5" bestFit="1" customWidth="1"/>
    <col min="65" max="65" width="13.7109375" style="5" customWidth="1"/>
    <col min="66" max="66" width="14.42578125" style="5" bestFit="1" customWidth="1"/>
    <col min="67" max="69" width="0" style="5" hidden="1" customWidth="1"/>
    <col min="70" max="70" width="13.7109375" style="5" customWidth="1"/>
    <col min="71" max="72" width="13.140625" style="5" bestFit="1" customWidth="1"/>
    <col min="73" max="314" width="9.140625" style="5"/>
    <col min="315" max="315" width="6.42578125" style="5" customWidth="1"/>
    <col min="316" max="316" width="4" style="5" bestFit="1" customWidth="1"/>
    <col min="317" max="317" width="5" style="5" bestFit="1" customWidth="1"/>
    <col min="318" max="318" width="5.42578125" style="5" customWidth="1"/>
    <col min="319" max="319" width="65.7109375" style="5" customWidth="1"/>
    <col min="320" max="320" width="13.5703125" style="5" bestFit="1" customWidth="1"/>
    <col min="321" max="321" width="13.7109375" style="5" customWidth="1"/>
    <col min="322" max="322" width="14.42578125" style="5" bestFit="1" customWidth="1"/>
    <col min="323" max="325" width="0" style="5" hidden="1" customWidth="1"/>
    <col min="326" max="326" width="13.7109375" style="5" customWidth="1"/>
    <col min="327" max="328" width="13.140625" style="5" bestFit="1" customWidth="1"/>
    <col min="329" max="570" width="9.140625" style="5"/>
    <col min="571" max="571" width="6.42578125" style="5" customWidth="1"/>
    <col min="572" max="572" width="4" style="5" bestFit="1" customWidth="1"/>
    <col min="573" max="573" width="5" style="5" bestFit="1" customWidth="1"/>
    <col min="574" max="574" width="5.42578125" style="5" customWidth="1"/>
    <col min="575" max="575" width="65.7109375" style="5" customWidth="1"/>
    <col min="576" max="576" width="13.5703125" style="5" bestFit="1" customWidth="1"/>
    <col min="577" max="577" width="13.7109375" style="5" customWidth="1"/>
    <col min="578" max="578" width="14.42578125" style="5" bestFit="1" customWidth="1"/>
    <col min="579" max="581" width="0" style="5" hidden="1" customWidth="1"/>
    <col min="582" max="582" width="13.7109375" style="5" customWidth="1"/>
    <col min="583" max="584" width="13.140625" style="5" bestFit="1" customWidth="1"/>
    <col min="585" max="826" width="9.140625" style="5"/>
    <col min="827" max="827" width="6.42578125" style="5" customWidth="1"/>
    <col min="828" max="828" width="4" style="5" bestFit="1" customWidth="1"/>
    <col min="829" max="829" width="5" style="5" bestFit="1" customWidth="1"/>
    <col min="830" max="830" width="5.42578125" style="5" customWidth="1"/>
    <col min="831" max="831" width="65.7109375" style="5" customWidth="1"/>
    <col min="832" max="832" width="13.5703125" style="5" bestFit="1" customWidth="1"/>
    <col min="833" max="833" width="13.7109375" style="5" customWidth="1"/>
    <col min="834" max="834" width="14.42578125" style="5" bestFit="1" customWidth="1"/>
    <col min="835" max="837" width="0" style="5" hidden="1" customWidth="1"/>
    <col min="838" max="838" width="13.7109375" style="5" customWidth="1"/>
    <col min="839" max="840" width="13.140625" style="5" bestFit="1" customWidth="1"/>
    <col min="841" max="1082" width="9.140625" style="5"/>
    <col min="1083" max="1083" width="6.42578125" style="5" customWidth="1"/>
    <col min="1084" max="1084" width="4" style="5" bestFit="1" customWidth="1"/>
    <col min="1085" max="1085" width="5" style="5" bestFit="1" customWidth="1"/>
    <col min="1086" max="1086" width="5.42578125" style="5" customWidth="1"/>
    <col min="1087" max="1087" width="65.7109375" style="5" customWidth="1"/>
    <col min="1088" max="1088" width="13.5703125" style="5" bestFit="1" customWidth="1"/>
    <col min="1089" max="1089" width="13.7109375" style="5" customWidth="1"/>
    <col min="1090" max="1090" width="14.42578125" style="5" bestFit="1" customWidth="1"/>
    <col min="1091" max="1093" width="0" style="5" hidden="1" customWidth="1"/>
    <col min="1094" max="1094" width="13.7109375" style="5" customWidth="1"/>
    <col min="1095" max="1096" width="13.140625" style="5" bestFit="1" customWidth="1"/>
    <col min="1097" max="1338" width="9.140625" style="5"/>
    <col min="1339" max="1339" width="6.42578125" style="5" customWidth="1"/>
    <col min="1340" max="1340" width="4" style="5" bestFit="1" customWidth="1"/>
    <col min="1341" max="1341" width="5" style="5" bestFit="1" customWidth="1"/>
    <col min="1342" max="1342" width="5.42578125" style="5" customWidth="1"/>
    <col min="1343" max="1343" width="65.7109375" style="5" customWidth="1"/>
    <col min="1344" max="1344" width="13.5703125" style="5" bestFit="1" customWidth="1"/>
    <col min="1345" max="1345" width="13.7109375" style="5" customWidth="1"/>
    <col min="1346" max="1346" width="14.42578125" style="5" bestFit="1" customWidth="1"/>
    <col min="1347" max="1349" width="0" style="5" hidden="1" customWidth="1"/>
    <col min="1350" max="1350" width="13.7109375" style="5" customWidth="1"/>
    <col min="1351" max="1352" width="13.140625" style="5" bestFit="1" customWidth="1"/>
    <col min="1353" max="1594" width="9.140625" style="5"/>
    <col min="1595" max="1595" width="6.42578125" style="5" customWidth="1"/>
    <col min="1596" max="1596" width="4" style="5" bestFit="1" customWidth="1"/>
    <col min="1597" max="1597" width="5" style="5" bestFit="1" customWidth="1"/>
    <col min="1598" max="1598" width="5.42578125" style="5" customWidth="1"/>
    <col min="1599" max="1599" width="65.7109375" style="5" customWidth="1"/>
    <col min="1600" max="1600" width="13.5703125" style="5" bestFit="1" customWidth="1"/>
    <col min="1601" max="1601" width="13.7109375" style="5" customWidth="1"/>
    <col min="1602" max="1602" width="14.42578125" style="5" bestFit="1" customWidth="1"/>
    <col min="1603" max="1605" width="0" style="5" hidden="1" customWidth="1"/>
    <col min="1606" max="1606" width="13.7109375" style="5" customWidth="1"/>
    <col min="1607" max="1608" width="13.140625" style="5" bestFit="1" customWidth="1"/>
    <col min="1609" max="1850" width="9.140625" style="5"/>
    <col min="1851" max="1851" width="6.42578125" style="5" customWidth="1"/>
    <col min="1852" max="1852" width="4" style="5" bestFit="1" customWidth="1"/>
    <col min="1853" max="1853" width="5" style="5" bestFit="1" customWidth="1"/>
    <col min="1854" max="1854" width="5.42578125" style="5" customWidth="1"/>
    <col min="1855" max="1855" width="65.7109375" style="5" customWidth="1"/>
    <col min="1856" max="1856" width="13.5703125" style="5" bestFit="1" customWidth="1"/>
    <col min="1857" max="1857" width="13.7109375" style="5" customWidth="1"/>
    <col min="1858" max="1858" width="14.42578125" style="5" bestFit="1" customWidth="1"/>
    <col min="1859" max="1861" width="0" style="5" hidden="1" customWidth="1"/>
    <col min="1862" max="1862" width="13.7109375" style="5" customWidth="1"/>
    <col min="1863" max="1864" width="13.140625" style="5" bestFit="1" customWidth="1"/>
    <col min="1865" max="2106" width="9.140625" style="5"/>
    <col min="2107" max="2107" width="6.42578125" style="5" customWidth="1"/>
    <col min="2108" max="2108" width="4" style="5" bestFit="1" customWidth="1"/>
    <col min="2109" max="2109" width="5" style="5" bestFit="1" customWidth="1"/>
    <col min="2110" max="2110" width="5.42578125" style="5" customWidth="1"/>
    <col min="2111" max="2111" width="65.7109375" style="5" customWidth="1"/>
    <col min="2112" max="2112" width="13.5703125" style="5" bestFit="1" customWidth="1"/>
    <col min="2113" max="2113" width="13.7109375" style="5" customWidth="1"/>
    <col min="2114" max="2114" width="14.42578125" style="5" bestFit="1" customWidth="1"/>
    <col min="2115" max="2117" width="0" style="5" hidden="1" customWidth="1"/>
    <col min="2118" max="2118" width="13.7109375" style="5" customWidth="1"/>
    <col min="2119" max="2120" width="13.140625" style="5" bestFit="1" customWidth="1"/>
    <col min="2121" max="2362" width="9.140625" style="5"/>
    <col min="2363" max="2363" width="6.42578125" style="5" customWidth="1"/>
    <col min="2364" max="2364" width="4" style="5" bestFit="1" customWidth="1"/>
    <col min="2365" max="2365" width="5" style="5" bestFit="1" customWidth="1"/>
    <col min="2366" max="2366" width="5.42578125" style="5" customWidth="1"/>
    <col min="2367" max="2367" width="65.7109375" style="5" customWidth="1"/>
    <col min="2368" max="2368" width="13.5703125" style="5" bestFit="1" customWidth="1"/>
    <col min="2369" max="2369" width="13.7109375" style="5" customWidth="1"/>
    <col min="2370" max="2370" width="14.42578125" style="5" bestFit="1" customWidth="1"/>
    <col min="2371" max="2373" width="0" style="5" hidden="1" customWidth="1"/>
    <col min="2374" max="2374" width="13.7109375" style="5" customWidth="1"/>
    <col min="2375" max="2376" width="13.140625" style="5" bestFit="1" customWidth="1"/>
    <col min="2377" max="2618" width="9.140625" style="5"/>
    <col min="2619" max="2619" width="6.42578125" style="5" customWidth="1"/>
    <col min="2620" max="2620" width="4" style="5" bestFit="1" customWidth="1"/>
    <col min="2621" max="2621" width="5" style="5" bestFit="1" customWidth="1"/>
    <col min="2622" max="2622" width="5.42578125" style="5" customWidth="1"/>
    <col min="2623" max="2623" width="65.7109375" style="5" customWidth="1"/>
    <col min="2624" max="2624" width="13.5703125" style="5" bestFit="1" customWidth="1"/>
    <col min="2625" max="2625" width="13.7109375" style="5" customWidth="1"/>
    <col min="2626" max="2626" width="14.42578125" style="5" bestFit="1" customWidth="1"/>
    <col min="2627" max="2629" width="0" style="5" hidden="1" customWidth="1"/>
    <col min="2630" max="2630" width="13.7109375" style="5" customWidth="1"/>
    <col min="2631" max="2632" width="13.140625" style="5" bestFit="1" customWidth="1"/>
    <col min="2633" max="2874" width="9.140625" style="5"/>
    <col min="2875" max="2875" width="6.42578125" style="5" customWidth="1"/>
    <col min="2876" max="2876" width="4" style="5" bestFit="1" customWidth="1"/>
    <col min="2877" max="2877" width="5" style="5" bestFit="1" customWidth="1"/>
    <col min="2878" max="2878" width="5.42578125" style="5" customWidth="1"/>
    <col min="2879" max="2879" width="65.7109375" style="5" customWidth="1"/>
    <col min="2880" max="2880" width="13.5703125" style="5" bestFit="1" customWidth="1"/>
    <col min="2881" max="2881" width="13.7109375" style="5" customWidth="1"/>
    <col min="2882" max="2882" width="14.42578125" style="5" bestFit="1" customWidth="1"/>
    <col min="2883" max="2885" width="0" style="5" hidden="1" customWidth="1"/>
    <col min="2886" max="2886" width="13.7109375" style="5" customWidth="1"/>
    <col min="2887" max="2888" width="13.140625" style="5" bestFit="1" customWidth="1"/>
    <col min="2889" max="3130" width="9.140625" style="5"/>
    <col min="3131" max="3131" width="6.42578125" style="5" customWidth="1"/>
    <col min="3132" max="3132" width="4" style="5" bestFit="1" customWidth="1"/>
    <col min="3133" max="3133" width="5" style="5" bestFit="1" customWidth="1"/>
    <col min="3134" max="3134" width="5.42578125" style="5" customWidth="1"/>
    <col min="3135" max="3135" width="65.7109375" style="5" customWidth="1"/>
    <col min="3136" max="3136" width="13.5703125" style="5" bestFit="1" customWidth="1"/>
    <col min="3137" max="3137" width="13.7109375" style="5" customWidth="1"/>
    <col min="3138" max="3138" width="14.42578125" style="5" bestFit="1" customWidth="1"/>
    <col min="3139" max="3141" width="0" style="5" hidden="1" customWidth="1"/>
    <col min="3142" max="3142" width="13.7109375" style="5" customWidth="1"/>
    <col min="3143" max="3144" width="13.140625" style="5" bestFit="1" customWidth="1"/>
    <col min="3145" max="3386" width="9.140625" style="5"/>
    <col min="3387" max="3387" width="6.42578125" style="5" customWidth="1"/>
    <col min="3388" max="3388" width="4" style="5" bestFit="1" customWidth="1"/>
    <col min="3389" max="3389" width="5" style="5" bestFit="1" customWidth="1"/>
    <col min="3390" max="3390" width="5.42578125" style="5" customWidth="1"/>
    <col min="3391" max="3391" width="65.7109375" style="5" customWidth="1"/>
    <col min="3392" max="3392" width="13.5703125" style="5" bestFit="1" customWidth="1"/>
    <col min="3393" max="3393" width="13.7109375" style="5" customWidth="1"/>
    <col min="3394" max="3394" width="14.42578125" style="5" bestFit="1" customWidth="1"/>
    <col min="3395" max="3397" width="0" style="5" hidden="1" customWidth="1"/>
    <col min="3398" max="3398" width="13.7109375" style="5" customWidth="1"/>
    <col min="3399" max="3400" width="13.140625" style="5" bestFit="1" customWidth="1"/>
    <col min="3401" max="3642" width="9.140625" style="5"/>
    <col min="3643" max="3643" width="6.42578125" style="5" customWidth="1"/>
    <col min="3644" max="3644" width="4" style="5" bestFit="1" customWidth="1"/>
    <col min="3645" max="3645" width="5" style="5" bestFit="1" customWidth="1"/>
    <col min="3646" max="3646" width="5.42578125" style="5" customWidth="1"/>
    <col min="3647" max="3647" width="65.7109375" style="5" customWidth="1"/>
    <col min="3648" max="3648" width="13.5703125" style="5" bestFit="1" customWidth="1"/>
    <col min="3649" max="3649" width="13.7109375" style="5" customWidth="1"/>
    <col min="3650" max="3650" width="14.42578125" style="5" bestFit="1" customWidth="1"/>
    <col min="3651" max="3653" width="0" style="5" hidden="1" customWidth="1"/>
    <col min="3654" max="3654" width="13.7109375" style="5" customWidth="1"/>
    <col min="3655" max="3656" width="13.140625" style="5" bestFit="1" customWidth="1"/>
    <col min="3657" max="3898" width="9.140625" style="5"/>
    <col min="3899" max="3899" width="6.42578125" style="5" customWidth="1"/>
    <col min="3900" max="3900" width="4" style="5" bestFit="1" customWidth="1"/>
    <col min="3901" max="3901" width="5" style="5" bestFit="1" customWidth="1"/>
    <col min="3902" max="3902" width="5.42578125" style="5" customWidth="1"/>
    <col min="3903" max="3903" width="65.7109375" style="5" customWidth="1"/>
    <col min="3904" max="3904" width="13.5703125" style="5" bestFit="1" customWidth="1"/>
    <col min="3905" max="3905" width="13.7109375" style="5" customWidth="1"/>
    <col min="3906" max="3906" width="14.42578125" style="5" bestFit="1" customWidth="1"/>
    <col min="3907" max="3909" width="0" style="5" hidden="1" customWidth="1"/>
    <col min="3910" max="3910" width="13.7109375" style="5" customWidth="1"/>
    <col min="3911" max="3912" width="13.140625" style="5" bestFit="1" customWidth="1"/>
    <col min="3913" max="4154" width="9.140625" style="5"/>
    <col min="4155" max="4155" width="6.42578125" style="5" customWidth="1"/>
    <col min="4156" max="4156" width="4" style="5" bestFit="1" customWidth="1"/>
    <col min="4157" max="4157" width="5" style="5" bestFit="1" customWidth="1"/>
    <col min="4158" max="4158" width="5.42578125" style="5" customWidth="1"/>
    <col min="4159" max="4159" width="65.7109375" style="5" customWidth="1"/>
    <col min="4160" max="4160" width="13.5703125" style="5" bestFit="1" customWidth="1"/>
    <col min="4161" max="4161" width="13.7109375" style="5" customWidth="1"/>
    <col min="4162" max="4162" width="14.42578125" style="5" bestFit="1" customWidth="1"/>
    <col min="4163" max="4165" width="0" style="5" hidden="1" customWidth="1"/>
    <col min="4166" max="4166" width="13.7109375" style="5" customWidth="1"/>
    <col min="4167" max="4168" width="13.140625" style="5" bestFit="1" customWidth="1"/>
    <col min="4169" max="4410" width="9.140625" style="5"/>
    <col min="4411" max="4411" width="6.42578125" style="5" customWidth="1"/>
    <col min="4412" max="4412" width="4" style="5" bestFit="1" customWidth="1"/>
    <col min="4413" max="4413" width="5" style="5" bestFit="1" customWidth="1"/>
    <col min="4414" max="4414" width="5.42578125" style="5" customWidth="1"/>
    <col min="4415" max="4415" width="65.7109375" style="5" customWidth="1"/>
    <col min="4416" max="4416" width="13.5703125" style="5" bestFit="1" customWidth="1"/>
    <col min="4417" max="4417" width="13.7109375" style="5" customWidth="1"/>
    <col min="4418" max="4418" width="14.42578125" style="5" bestFit="1" customWidth="1"/>
    <col min="4419" max="4421" width="0" style="5" hidden="1" customWidth="1"/>
    <col min="4422" max="4422" width="13.7109375" style="5" customWidth="1"/>
    <col min="4423" max="4424" width="13.140625" style="5" bestFit="1" customWidth="1"/>
    <col min="4425" max="4666" width="9.140625" style="5"/>
    <col min="4667" max="4667" width="6.42578125" style="5" customWidth="1"/>
    <col min="4668" max="4668" width="4" style="5" bestFit="1" customWidth="1"/>
    <col min="4669" max="4669" width="5" style="5" bestFit="1" customWidth="1"/>
    <col min="4670" max="4670" width="5.42578125" style="5" customWidth="1"/>
    <col min="4671" max="4671" width="65.7109375" style="5" customWidth="1"/>
    <col min="4672" max="4672" width="13.5703125" style="5" bestFit="1" customWidth="1"/>
    <col min="4673" max="4673" width="13.7109375" style="5" customWidth="1"/>
    <col min="4674" max="4674" width="14.42578125" style="5" bestFit="1" customWidth="1"/>
    <col min="4675" max="4677" width="0" style="5" hidden="1" customWidth="1"/>
    <col min="4678" max="4678" width="13.7109375" style="5" customWidth="1"/>
    <col min="4679" max="4680" width="13.140625" style="5" bestFit="1" customWidth="1"/>
    <col min="4681" max="4922" width="9.140625" style="5"/>
    <col min="4923" max="4923" width="6.42578125" style="5" customWidth="1"/>
    <col min="4924" max="4924" width="4" style="5" bestFit="1" customWidth="1"/>
    <col min="4925" max="4925" width="5" style="5" bestFit="1" customWidth="1"/>
    <col min="4926" max="4926" width="5.42578125" style="5" customWidth="1"/>
    <col min="4927" max="4927" width="65.7109375" style="5" customWidth="1"/>
    <col min="4928" max="4928" width="13.5703125" style="5" bestFit="1" customWidth="1"/>
    <col min="4929" max="4929" width="13.7109375" style="5" customWidth="1"/>
    <col min="4930" max="4930" width="14.42578125" style="5" bestFit="1" customWidth="1"/>
    <col min="4931" max="4933" width="0" style="5" hidden="1" customWidth="1"/>
    <col min="4934" max="4934" width="13.7109375" style="5" customWidth="1"/>
    <col min="4935" max="4936" width="13.140625" style="5" bestFit="1" customWidth="1"/>
    <col min="4937" max="5178" width="9.140625" style="5"/>
    <col min="5179" max="5179" width="6.42578125" style="5" customWidth="1"/>
    <col min="5180" max="5180" width="4" style="5" bestFit="1" customWidth="1"/>
    <col min="5181" max="5181" width="5" style="5" bestFit="1" customWidth="1"/>
    <col min="5182" max="5182" width="5.42578125" style="5" customWidth="1"/>
    <col min="5183" max="5183" width="65.7109375" style="5" customWidth="1"/>
    <col min="5184" max="5184" width="13.5703125" style="5" bestFit="1" customWidth="1"/>
    <col min="5185" max="5185" width="13.7109375" style="5" customWidth="1"/>
    <col min="5186" max="5186" width="14.42578125" style="5" bestFit="1" customWidth="1"/>
    <col min="5187" max="5189" width="0" style="5" hidden="1" customWidth="1"/>
    <col min="5190" max="5190" width="13.7109375" style="5" customWidth="1"/>
    <col min="5191" max="5192" width="13.140625" style="5" bestFit="1" customWidth="1"/>
    <col min="5193" max="5434" width="9.140625" style="5"/>
    <col min="5435" max="5435" width="6.42578125" style="5" customWidth="1"/>
    <col min="5436" max="5436" width="4" style="5" bestFit="1" customWidth="1"/>
    <col min="5437" max="5437" width="5" style="5" bestFit="1" customWidth="1"/>
    <col min="5438" max="5438" width="5.42578125" style="5" customWidth="1"/>
    <col min="5439" max="5439" width="65.7109375" style="5" customWidth="1"/>
    <col min="5440" max="5440" width="13.5703125" style="5" bestFit="1" customWidth="1"/>
    <col min="5441" max="5441" width="13.7109375" style="5" customWidth="1"/>
    <col min="5442" max="5442" width="14.42578125" style="5" bestFit="1" customWidth="1"/>
    <col min="5443" max="5445" width="0" style="5" hidden="1" customWidth="1"/>
    <col min="5446" max="5446" width="13.7109375" style="5" customWidth="1"/>
    <col min="5447" max="5448" width="13.140625" style="5" bestFit="1" customWidth="1"/>
    <col min="5449" max="5690" width="9.140625" style="5"/>
    <col min="5691" max="5691" width="6.42578125" style="5" customWidth="1"/>
    <col min="5692" max="5692" width="4" style="5" bestFit="1" customWidth="1"/>
    <col min="5693" max="5693" width="5" style="5" bestFit="1" customWidth="1"/>
    <col min="5694" max="5694" width="5.42578125" style="5" customWidth="1"/>
    <col min="5695" max="5695" width="65.7109375" style="5" customWidth="1"/>
    <col min="5696" max="5696" width="13.5703125" style="5" bestFit="1" customWidth="1"/>
    <col min="5697" max="5697" width="13.7109375" style="5" customWidth="1"/>
    <col min="5698" max="5698" width="14.42578125" style="5" bestFit="1" customWidth="1"/>
    <col min="5699" max="5701" width="0" style="5" hidden="1" customWidth="1"/>
    <col min="5702" max="5702" width="13.7109375" style="5" customWidth="1"/>
    <col min="5703" max="5704" width="13.140625" style="5" bestFit="1" customWidth="1"/>
    <col min="5705" max="5946" width="9.140625" style="5"/>
    <col min="5947" max="5947" width="6.42578125" style="5" customWidth="1"/>
    <col min="5948" max="5948" width="4" style="5" bestFit="1" customWidth="1"/>
    <col min="5949" max="5949" width="5" style="5" bestFit="1" customWidth="1"/>
    <col min="5950" max="5950" width="5.42578125" style="5" customWidth="1"/>
    <col min="5951" max="5951" width="65.7109375" style="5" customWidth="1"/>
    <col min="5952" max="5952" width="13.5703125" style="5" bestFit="1" customWidth="1"/>
    <col min="5953" max="5953" width="13.7109375" style="5" customWidth="1"/>
    <col min="5954" max="5954" width="14.42578125" style="5" bestFit="1" customWidth="1"/>
    <col min="5955" max="5957" width="0" style="5" hidden="1" customWidth="1"/>
    <col min="5958" max="5958" width="13.7109375" style="5" customWidth="1"/>
    <col min="5959" max="5960" width="13.140625" style="5" bestFit="1" customWidth="1"/>
    <col min="5961" max="6202" width="9.140625" style="5"/>
    <col min="6203" max="6203" width="6.42578125" style="5" customWidth="1"/>
    <col min="6204" max="6204" width="4" style="5" bestFit="1" customWidth="1"/>
    <col min="6205" max="6205" width="5" style="5" bestFit="1" customWidth="1"/>
    <col min="6206" max="6206" width="5.42578125" style="5" customWidth="1"/>
    <col min="6207" max="6207" width="65.7109375" style="5" customWidth="1"/>
    <col min="6208" max="6208" width="13.5703125" style="5" bestFit="1" customWidth="1"/>
    <col min="6209" max="6209" width="13.7109375" style="5" customWidth="1"/>
    <col min="6210" max="6210" width="14.42578125" style="5" bestFit="1" customWidth="1"/>
    <col min="6211" max="6213" width="0" style="5" hidden="1" customWidth="1"/>
    <col min="6214" max="6214" width="13.7109375" style="5" customWidth="1"/>
    <col min="6215" max="6216" width="13.140625" style="5" bestFit="1" customWidth="1"/>
    <col min="6217" max="6458" width="9.140625" style="5"/>
    <col min="6459" max="6459" width="6.42578125" style="5" customWidth="1"/>
    <col min="6460" max="6460" width="4" style="5" bestFit="1" customWidth="1"/>
    <col min="6461" max="6461" width="5" style="5" bestFit="1" customWidth="1"/>
    <col min="6462" max="6462" width="5.42578125" style="5" customWidth="1"/>
    <col min="6463" max="6463" width="65.7109375" style="5" customWidth="1"/>
    <col min="6464" max="6464" width="13.5703125" style="5" bestFit="1" customWidth="1"/>
    <col min="6465" max="6465" width="13.7109375" style="5" customWidth="1"/>
    <col min="6466" max="6466" width="14.42578125" style="5" bestFit="1" customWidth="1"/>
    <col min="6467" max="6469" width="0" style="5" hidden="1" customWidth="1"/>
    <col min="6470" max="6470" width="13.7109375" style="5" customWidth="1"/>
    <col min="6471" max="6472" width="13.140625" style="5" bestFit="1" customWidth="1"/>
    <col min="6473" max="6714" width="9.140625" style="5"/>
    <col min="6715" max="6715" width="6.42578125" style="5" customWidth="1"/>
    <col min="6716" max="6716" width="4" style="5" bestFit="1" customWidth="1"/>
    <col min="6717" max="6717" width="5" style="5" bestFit="1" customWidth="1"/>
    <col min="6718" max="6718" width="5.42578125" style="5" customWidth="1"/>
    <col min="6719" max="6719" width="65.7109375" style="5" customWidth="1"/>
    <col min="6720" max="6720" width="13.5703125" style="5" bestFit="1" customWidth="1"/>
    <col min="6721" max="6721" width="13.7109375" style="5" customWidth="1"/>
    <col min="6722" max="6722" width="14.42578125" style="5" bestFit="1" customWidth="1"/>
    <col min="6723" max="6725" width="0" style="5" hidden="1" customWidth="1"/>
    <col min="6726" max="6726" width="13.7109375" style="5" customWidth="1"/>
    <col min="6727" max="6728" width="13.140625" style="5" bestFit="1" customWidth="1"/>
    <col min="6729" max="6970" width="9.140625" style="5"/>
    <col min="6971" max="6971" width="6.42578125" style="5" customWidth="1"/>
    <col min="6972" max="6972" width="4" style="5" bestFit="1" customWidth="1"/>
    <col min="6973" max="6973" width="5" style="5" bestFit="1" customWidth="1"/>
    <col min="6974" max="6974" width="5.42578125" style="5" customWidth="1"/>
    <col min="6975" max="6975" width="65.7109375" style="5" customWidth="1"/>
    <col min="6976" max="6976" width="13.5703125" style="5" bestFit="1" customWidth="1"/>
    <col min="6977" max="6977" width="13.7109375" style="5" customWidth="1"/>
    <col min="6978" max="6978" width="14.42578125" style="5" bestFit="1" customWidth="1"/>
    <col min="6979" max="6981" width="0" style="5" hidden="1" customWidth="1"/>
    <col min="6982" max="6982" width="13.7109375" style="5" customWidth="1"/>
    <col min="6983" max="6984" width="13.140625" style="5" bestFit="1" customWidth="1"/>
    <col min="6985" max="7226" width="9.140625" style="5"/>
    <col min="7227" max="7227" width="6.42578125" style="5" customWidth="1"/>
    <col min="7228" max="7228" width="4" style="5" bestFit="1" customWidth="1"/>
    <col min="7229" max="7229" width="5" style="5" bestFit="1" customWidth="1"/>
    <col min="7230" max="7230" width="5.42578125" style="5" customWidth="1"/>
    <col min="7231" max="7231" width="65.7109375" style="5" customWidth="1"/>
    <col min="7232" max="7232" width="13.5703125" style="5" bestFit="1" customWidth="1"/>
    <col min="7233" max="7233" width="13.7109375" style="5" customWidth="1"/>
    <col min="7234" max="7234" width="14.42578125" style="5" bestFit="1" customWidth="1"/>
    <col min="7235" max="7237" width="0" style="5" hidden="1" customWidth="1"/>
    <col min="7238" max="7238" width="13.7109375" style="5" customWidth="1"/>
    <col min="7239" max="7240" width="13.140625" style="5" bestFit="1" customWidth="1"/>
    <col min="7241" max="7482" width="9.140625" style="5"/>
    <col min="7483" max="7483" width="6.42578125" style="5" customWidth="1"/>
    <col min="7484" max="7484" width="4" style="5" bestFit="1" customWidth="1"/>
    <col min="7485" max="7485" width="5" style="5" bestFit="1" customWidth="1"/>
    <col min="7486" max="7486" width="5.42578125" style="5" customWidth="1"/>
    <col min="7487" max="7487" width="65.7109375" style="5" customWidth="1"/>
    <col min="7488" max="7488" width="13.5703125" style="5" bestFit="1" customWidth="1"/>
    <col min="7489" max="7489" width="13.7109375" style="5" customWidth="1"/>
    <col min="7490" max="7490" width="14.42578125" style="5" bestFit="1" customWidth="1"/>
    <col min="7491" max="7493" width="0" style="5" hidden="1" customWidth="1"/>
    <col min="7494" max="7494" width="13.7109375" style="5" customWidth="1"/>
    <col min="7495" max="7496" width="13.140625" style="5" bestFit="1" customWidth="1"/>
    <col min="7497" max="7738" width="9.140625" style="5"/>
    <col min="7739" max="7739" width="6.42578125" style="5" customWidth="1"/>
    <col min="7740" max="7740" width="4" style="5" bestFit="1" customWidth="1"/>
    <col min="7741" max="7741" width="5" style="5" bestFit="1" customWidth="1"/>
    <col min="7742" max="7742" width="5.42578125" style="5" customWidth="1"/>
    <col min="7743" max="7743" width="65.7109375" style="5" customWidth="1"/>
    <col min="7744" max="7744" width="13.5703125" style="5" bestFit="1" customWidth="1"/>
    <col min="7745" max="7745" width="13.7109375" style="5" customWidth="1"/>
    <col min="7746" max="7746" width="14.42578125" style="5" bestFit="1" customWidth="1"/>
    <col min="7747" max="7749" width="0" style="5" hidden="1" customWidth="1"/>
    <col min="7750" max="7750" width="13.7109375" style="5" customWidth="1"/>
    <col min="7751" max="7752" width="13.140625" style="5" bestFit="1" customWidth="1"/>
    <col min="7753" max="7994" width="9.140625" style="5"/>
    <col min="7995" max="7995" width="6.42578125" style="5" customWidth="1"/>
    <col min="7996" max="7996" width="4" style="5" bestFit="1" customWidth="1"/>
    <col min="7997" max="7997" width="5" style="5" bestFit="1" customWidth="1"/>
    <col min="7998" max="7998" width="5.42578125" style="5" customWidth="1"/>
    <col min="7999" max="7999" width="65.7109375" style="5" customWidth="1"/>
    <col min="8000" max="8000" width="13.5703125" style="5" bestFit="1" customWidth="1"/>
    <col min="8001" max="8001" width="13.7109375" style="5" customWidth="1"/>
    <col min="8002" max="8002" width="14.42578125" style="5" bestFit="1" customWidth="1"/>
    <col min="8003" max="8005" width="0" style="5" hidden="1" customWidth="1"/>
    <col min="8006" max="8006" width="13.7109375" style="5" customWidth="1"/>
    <col min="8007" max="8008" width="13.140625" style="5" bestFit="1" customWidth="1"/>
    <col min="8009" max="8250" width="9.140625" style="5"/>
    <col min="8251" max="8251" width="6.42578125" style="5" customWidth="1"/>
    <col min="8252" max="8252" width="4" style="5" bestFit="1" customWidth="1"/>
    <col min="8253" max="8253" width="5" style="5" bestFit="1" customWidth="1"/>
    <col min="8254" max="8254" width="5.42578125" style="5" customWidth="1"/>
    <col min="8255" max="8255" width="65.7109375" style="5" customWidth="1"/>
    <col min="8256" max="8256" width="13.5703125" style="5" bestFit="1" customWidth="1"/>
    <col min="8257" max="8257" width="13.7109375" style="5" customWidth="1"/>
    <col min="8258" max="8258" width="14.42578125" style="5" bestFit="1" customWidth="1"/>
    <col min="8259" max="8261" width="0" style="5" hidden="1" customWidth="1"/>
    <col min="8262" max="8262" width="13.7109375" style="5" customWidth="1"/>
    <col min="8263" max="8264" width="13.140625" style="5" bestFit="1" customWidth="1"/>
    <col min="8265" max="8506" width="9.140625" style="5"/>
    <col min="8507" max="8507" width="6.42578125" style="5" customWidth="1"/>
    <col min="8508" max="8508" width="4" style="5" bestFit="1" customWidth="1"/>
    <col min="8509" max="8509" width="5" style="5" bestFit="1" customWidth="1"/>
    <col min="8510" max="8510" width="5.42578125" style="5" customWidth="1"/>
    <col min="8511" max="8511" width="65.7109375" style="5" customWidth="1"/>
    <col min="8512" max="8512" width="13.5703125" style="5" bestFit="1" customWidth="1"/>
    <col min="8513" max="8513" width="13.7109375" style="5" customWidth="1"/>
    <col min="8514" max="8514" width="14.42578125" style="5" bestFit="1" customWidth="1"/>
    <col min="8515" max="8517" width="0" style="5" hidden="1" customWidth="1"/>
    <col min="8518" max="8518" width="13.7109375" style="5" customWidth="1"/>
    <col min="8519" max="8520" width="13.140625" style="5" bestFit="1" customWidth="1"/>
    <col min="8521" max="8762" width="9.140625" style="5"/>
    <col min="8763" max="8763" width="6.42578125" style="5" customWidth="1"/>
    <col min="8764" max="8764" width="4" style="5" bestFit="1" customWidth="1"/>
    <col min="8765" max="8765" width="5" style="5" bestFit="1" customWidth="1"/>
    <col min="8766" max="8766" width="5.42578125" style="5" customWidth="1"/>
    <col min="8767" max="8767" width="65.7109375" style="5" customWidth="1"/>
    <col min="8768" max="8768" width="13.5703125" style="5" bestFit="1" customWidth="1"/>
    <col min="8769" max="8769" width="13.7109375" style="5" customWidth="1"/>
    <col min="8770" max="8770" width="14.42578125" style="5" bestFit="1" customWidth="1"/>
    <col min="8771" max="8773" width="0" style="5" hidden="1" customWidth="1"/>
    <col min="8774" max="8774" width="13.7109375" style="5" customWidth="1"/>
    <col min="8775" max="8776" width="13.140625" style="5" bestFit="1" customWidth="1"/>
    <col min="8777" max="9018" width="9.140625" style="5"/>
    <col min="9019" max="9019" width="6.42578125" style="5" customWidth="1"/>
    <col min="9020" max="9020" width="4" style="5" bestFit="1" customWidth="1"/>
    <col min="9021" max="9021" width="5" style="5" bestFit="1" customWidth="1"/>
    <col min="9022" max="9022" width="5.42578125" style="5" customWidth="1"/>
    <col min="9023" max="9023" width="65.7109375" style="5" customWidth="1"/>
    <col min="9024" max="9024" width="13.5703125" style="5" bestFit="1" customWidth="1"/>
    <col min="9025" max="9025" width="13.7109375" style="5" customWidth="1"/>
    <col min="9026" max="9026" width="14.42578125" style="5" bestFit="1" customWidth="1"/>
    <col min="9027" max="9029" width="0" style="5" hidden="1" customWidth="1"/>
    <col min="9030" max="9030" width="13.7109375" style="5" customWidth="1"/>
    <col min="9031" max="9032" width="13.140625" style="5" bestFit="1" customWidth="1"/>
    <col min="9033" max="9274" width="9.140625" style="5"/>
    <col min="9275" max="9275" width="6.42578125" style="5" customWidth="1"/>
    <col min="9276" max="9276" width="4" style="5" bestFit="1" customWidth="1"/>
    <col min="9277" max="9277" width="5" style="5" bestFit="1" customWidth="1"/>
    <col min="9278" max="9278" width="5.42578125" style="5" customWidth="1"/>
    <col min="9279" max="9279" width="65.7109375" style="5" customWidth="1"/>
    <col min="9280" max="9280" width="13.5703125" style="5" bestFit="1" customWidth="1"/>
    <col min="9281" max="9281" width="13.7109375" style="5" customWidth="1"/>
    <col min="9282" max="9282" width="14.42578125" style="5" bestFit="1" customWidth="1"/>
    <col min="9283" max="9285" width="0" style="5" hidden="1" customWidth="1"/>
    <col min="9286" max="9286" width="13.7109375" style="5" customWidth="1"/>
    <col min="9287" max="9288" width="13.140625" style="5" bestFit="1" customWidth="1"/>
    <col min="9289" max="9530" width="9.140625" style="5"/>
    <col min="9531" max="9531" width="6.42578125" style="5" customWidth="1"/>
    <col min="9532" max="9532" width="4" style="5" bestFit="1" customWidth="1"/>
    <col min="9533" max="9533" width="5" style="5" bestFit="1" customWidth="1"/>
    <col min="9534" max="9534" width="5.42578125" style="5" customWidth="1"/>
    <col min="9535" max="9535" width="65.7109375" style="5" customWidth="1"/>
    <col min="9536" max="9536" width="13.5703125" style="5" bestFit="1" customWidth="1"/>
    <col min="9537" max="9537" width="13.7109375" style="5" customWidth="1"/>
    <col min="9538" max="9538" width="14.42578125" style="5" bestFit="1" customWidth="1"/>
    <col min="9539" max="9541" width="0" style="5" hidden="1" customWidth="1"/>
    <col min="9542" max="9542" width="13.7109375" style="5" customWidth="1"/>
    <col min="9543" max="9544" width="13.140625" style="5" bestFit="1" customWidth="1"/>
    <col min="9545" max="9786" width="9.140625" style="5"/>
    <col min="9787" max="9787" width="6.42578125" style="5" customWidth="1"/>
    <col min="9788" max="9788" width="4" style="5" bestFit="1" customWidth="1"/>
    <col min="9789" max="9789" width="5" style="5" bestFit="1" customWidth="1"/>
    <col min="9790" max="9790" width="5.42578125" style="5" customWidth="1"/>
    <col min="9791" max="9791" width="65.7109375" style="5" customWidth="1"/>
    <col min="9792" max="9792" width="13.5703125" style="5" bestFit="1" customWidth="1"/>
    <col min="9793" max="9793" width="13.7109375" style="5" customWidth="1"/>
    <col min="9794" max="9794" width="14.42578125" style="5" bestFit="1" customWidth="1"/>
    <col min="9795" max="9797" width="0" style="5" hidden="1" customWidth="1"/>
    <col min="9798" max="9798" width="13.7109375" style="5" customWidth="1"/>
    <col min="9799" max="9800" width="13.140625" style="5" bestFit="1" customWidth="1"/>
    <col min="9801" max="10042" width="9.140625" style="5"/>
    <col min="10043" max="10043" width="6.42578125" style="5" customWidth="1"/>
    <col min="10044" max="10044" width="4" style="5" bestFit="1" customWidth="1"/>
    <col min="10045" max="10045" width="5" style="5" bestFit="1" customWidth="1"/>
    <col min="10046" max="10046" width="5.42578125" style="5" customWidth="1"/>
    <col min="10047" max="10047" width="65.7109375" style="5" customWidth="1"/>
    <col min="10048" max="10048" width="13.5703125" style="5" bestFit="1" customWidth="1"/>
    <col min="10049" max="10049" width="13.7109375" style="5" customWidth="1"/>
    <col min="10050" max="10050" width="14.42578125" style="5" bestFit="1" customWidth="1"/>
    <col min="10051" max="10053" width="0" style="5" hidden="1" customWidth="1"/>
    <col min="10054" max="10054" width="13.7109375" style="5" customWidth="1"/>
    <col min="10055" max="10056" width="13.140625" style="5" bestFit="1" customWidth="1"/>
    <col min="10057" max="10298" width="9.140625" style="5"/>
    <col min="10299" max="10299" width="6.42578125" style="5" customWidth="1"/>
    <col min="10300" max="10300" width="4" style="5" bestFit="1" customWidth="1"/>
    <col min="10301" max="10301" width="5" style="5" bestFit="1" customWidth="1"/>
    <col min="10302" max="10302" width="5.42578125" style="5" customWidth="1"/>
    <col min="10303" max="10303" width="65.7109375" style="5" customWidth="1"/>
    <col min="10304" max="10304" width="13.5703125" style="5" bestFit="1" customWidth="1"/>
    <col min="10305" max="10305" width="13.7109375" style="5" customWidth="1"/>
    <col min="10306" max="10306" width="14.42578125" style="5" bestFit="1" customWidth="1"/>
    <col min="10307" max="10309" width="0" style="5" hidden="1" customWidth="1"/>
    <col min="10310" max="10310" width="13.7109375" style="5" customWidth="1"/>
    <col min="10311" max="10312" width="13.140625" style="5" bestFit="1" customWidth="1"/>
    <col min="10313" max="10554" width="9.140625" style="5"/>
    <col min="10555" max="10555" width="6.42578125" style="5" customWidth="1"/>
    <col min="10556" max="10556" width="4" style="5" bestFit="1" customWidth="1"/>
    <col min="10557" max="10557" width="5" style="5" bestFit="1" customWidth="1"/>
    <col min="10558" max="10558" width="5.42578125" style="5" customWidth="1"/>
    <col min="10559" max="10559" width="65.7109375" style="5" customWidth="1"/>
    <col min="10560" max="10560" width="13.5703125" style="5" bestFit="1" customWidth="1"/>
    <col min="10561" max="10561" width="13.7109375" style="5" customWidth="1"/>
    <col min="10562" max="10562" width="14.42578125" style="5" bestFit="1" customWidth="1"/>
    <col min="10563" max="10565" width="0" style="5" hidden="1" customWidth="1"/>
    <col min="10566" max="10566" width="13.7109375" style="5" customWidth="1"/>
    <col min="10567" max="10568" width="13.140625" style="5" bestFit="1" customWidth="1"/>
    <col min="10569" max="10810" width="9.140625" style="5"/>
    <col min="10811" max="10811" width="6.42578125" style="5" customWidth="1"/>
    <col min="10812" max="10812" width="4" style="5" bestFit="1" customWidth="1"/>
    <col min="10813" max="10813" width="5" style="5" bestFit="1" customWidth="1"/>
    <col min="10814" max="10814" width="5.42578125" style="5" customWidth="1"/>
    <col min="10815" max="10815" width="65.7109375" style="5" customWidth="1"/>
    <col min="10816" max="10816" width="13.5703125" style="5" bestFit="1" customWidth="1"/>
    <col min="10817" max="10817" width="13.7109375" style="5" customWidth="1"/>
    <col min="10818" max="10818" width="14.42578125" style="5" bestFit="1" customWidth="1"/>
    <col min="10819" max="10821" width="0" style="5" hidden="1" customWidth="1"/>
    <col min="10822" max="10822" width="13.7109375" style="5" customWidth="1"/>
    <col min="10823" max="10824" width="13.140625" style="5" bestFit="1" customWidth="1"/>
    <col min="10825" max="11066" width="9.140625" style="5"/>
    <col min="11067" max="11067" width="6.42578125" style="5" customWidth="1"/>
    <col min="11068" max="11068" width="4" style="5" bestFit="1" customWidth="1"/>
    <col min="11069" max="11069" width="5" style="5" bestFit="1" customWidth="1"/>
    <col min="11070" max="11070" width="5.42578125" style="5" customWidth="1"/>
    <col min="11071" max="11071" width="65.7109375" style="5" customWidth="1"/>
    <col min="11072" max="11072" width="13.5703125" style="5" bestFit="1" customWidth="1"/>
    <col min="11073" max="11073" width="13.7109375" style="5" customWidth="1"/>
    <col min="11074" max="11074" width="14.42578125" style="5" bestFit="1" customWidth="1"/>
    <col min="11075" max="11077" width="0" style="5" hidden="1" customWidth="1"/>
    <col min="11078" max="11078" width="13.7109375" style="5" customWidth="1"/>
    <col min="11079" max="11080" width="13.140625" style="5" bestFit="1" customWidth="1"/>
    <col min="11081" max="11322" width="9.140625" style="5"/>
    <col min="11323" max="11323" width="6.42578125" style="5" customWidth="1"/>
    <col min="11324" max="11324" width="4" style="5" bestFit="1" customWidth="1"/>
    <col min="11325" max="11325" width="5" style="5" bestFit="1" customWidth="1"/>
    <col min="11326" max="11326" width="5.42578125" style="5" customWidth="1"/>
    <col min="11327" max="11327" width="65.7109375" style="5" customWidth="1"/>
    <col min="11328" max="11328" width="13.5703125" style="5" bestFit="1" customWidth="1"/>
    <col min="11329" max="11329" width="13.7109375" style="5" customWidth="1"/>
    <col min="11330" max="11330" width="14.42578125" style="5" bestFit="1" customWidth="1"/>
    <col min="11331" max="11333" width="0" style="5" hidden="1" customWidth="1"/>
    <col min="11334" max="11334" width="13.7109375" style="5" customWidth="1"/>
    <col min="11335" max="11336" width="13.140625" style="5" bestFit="1" customWidth="1"/>
    <col min="11337" max="11578" width="9.140625" style="5"/>
    <col min="11579" max="11579" width="6.42578125" style="5" customWidth="1"/>
    <col min="11580" max="11580" width="4" style="5" bestFit="1" customWidth="1"/>
    <col min="11581" max="11581" width="5" style="5" bestFit="1" customWidth="1"/>
    <col min="11582" max="11582" width="5.42578125" style="5" customWidth="1"/>
    <col min="11583" max="11583" width="65.7109375" style="5" customWidth="1"/>
    <col min="11584" max="11584" width="13.5703125" style="5" bestFit="1" customWidth="1"/>
    <col min="11585" max="11585" width="13.7109375" style="5" customWidth="1"/>
    <col min="11586" max="11586" width="14.42578125" style="5" bestFit="1" customWidth="1"/>
    <col min="11587" max="11589" width="0" style="5" hidden="1" customWidth="1"/>
    <col min="11590" max="11590" width="13.7109375" style="5" customWidth="1"/>
    <col min="11591" max="11592" width="13.140625" style="5" bestFit="1" customWidth="1"/>
    <col min="11593" max="11834" width="9.140625" style="5"/>
    <col min="11835" max="11835" width="6.42578125" style="5" customWidth="1"/>
    <col min="11836" max="11836" width="4" style="5" bestFit="1" customWidth="1"/>
    <col min="11837" max="11837" width="5" style="5" bestFit="1" customWidth="1"/>
    <col min="11838" max="11838" width="5.42578125" style="5" customWidth="1"/>
    <col min="11839" max="11839" width="65.7109375" style="5" customWidth="1"/>
    <col min="11840" max="11840" width="13.5703125" style="5" bestFit="1" customWidth="1"/>
    <col min="11841" max="11841" width="13.7109375" style="5" customWidth="1"/>
    <col min="11842" max="11842" width="14.42578125" style="5" bestFit="1" customWidth="1"/>
    <col min="11843" max="11845" width="0" style="5" hidden="1" customWidth="1"/>
    <col min="11846" max="11846" width="13.7109375" style="5" customWidth="1"/>
    <col min="11847" max="11848" width="13.140625" style="5" bestFit="1" customWidth="1"/>
    <col min="11849" max="12090" width="9.140625" style="5"/>
    <col min="12091" max="12091" width="6.42578125" style="5" customWidth="1"/>
    <col min="12092" max="12092" width="4" style="5" bestFit="1" customWidth="1"/>
    <col min="12093" max="12093" width="5" style="5" bestFit="1" customWidth="1"/>
    <col min="12094" max="12094" width="5.42578125" style="5" customWidth="1"/>
    <col min="12095" max="12095" width="65.7109375" style="5" customWidth="1"/>
    <col min="12096" max="12096" width="13.5703125" style="5" bestFit="1" customWidth="1"/>
    <col min="12097" max="12097" width="13.7109375" style="5" customWidth="1"/>
    <col min="12098" max="12098" width="14.42578125" style="5" bestFit="1" customWidth="1"/>
    <col min="12099" max="12101" width="0" style="5" hidden="1" customWidth="1"/>
    <col min="12102" max="12102" width="13.7109375" style="5" customWidth="1"/>
    <col min="12103" max="12104" width="13.140625" style="5" bestFit="1" customWidth="1"/>
    <col min="12105" max="12346" width="9.140625" style="5"/>
    <col min="12347" max="12347" width="6.42578125" style="5" customWidth="1"/>
    <col min="12348" max="12348" width="4" style="5" bestFit="1" customWidth="1"/>
    <col min="12349" max="12349" width="5" style="5" bestFit="1" customWidth="1"/>
    <col min="12350" max="12350" width="5.42578125" style="5" customWidth="1"/>
    <col min="12351" max="12351" width="65.7109375" style="5" customWidth="1"/>
    <col min="12352" max="12352" width="13.5703125" style="5" bestFit="1" customWidth="1"/>
    <col min="12353" max="12353" width="13.7109375" style="5" customWidth="1"/>
    <col min="12354" max="12354" width="14.42578125" style="5" bestFit="1" customWidth="1"/>
    <col min="12355" max="12357" width="0" style="5" hidden="1" customWidth="1"/>
    <col min="12358" max="12358" width="13.7109375" style="5" customWidth="1"/>
    <col min="12359" max="12360" width="13.140625" style="5" bestFit="1" customWidth="1"/>
    <col min="12361" max="12602" width="9.140625" style="5"/>
    <col min="12603" max="12603" width="6.42578125" style="5" customWidth="1"/>
    <col min="12604" max="12604" width="4" style="5" bestFit="1" customWidth="1"/>
    <col min="12605" max="12605" width="5" style="5" bestFit="1" customWidth="1"/>
    <col min="12606" max="12606" width="5.42578125" style="5" customWidth="1"/>
    <col min="12607" max="12607" width="65.7109375" style="5" customWidth="1"/>
    <col min="12608" max="12608" width="13.5703125" style="5" bestFit="1" customWidth="1"/>
    <col min="12609" max="12609" width="13.7109375" style="5" customWidth="1"/>
    <col min="12610" max="12610" width="14.42578125" style="5" bestFit="1" customWidth="1"/>
    <col min="12611" max="12613" width="0" style="5" hidden="1" customWidth="1"/>
    <col min="12614" max="12614" width="13.7109375" style="5" customWidth="1"/>
    <col min="12615" max="12616" width="13.140625" style="5" bestFit="1" customWidth="1"/>
    <col min="12617" max="12858" width="9.140625" style="5"/>
    <col min="12859" max="12859" width="6.42578125" style="5" customWidth="1"/>
    <col min="12860" max="12860" width="4" style="5" bestFit="1" customWidth="1"/>
    <col min="12861" max="12861" width="5" style="5" bestFit="1" customWidth="1"/>
    <col min="12862" max="12862" width="5.42578125" style="5" customWidth="1"/>
    <col min="12863" max="12863" width="65.7109375" style="5" customWidth="1"/>
    <col min="12864" max="12864" width="13.5703125" style="5" bestFit="1" customWidth="1"/>
    <col min="12865" max="12865" width="13.7109375" style="5" customWidth="1"/>
    <col min="12866" max="12866" width="14.42578125" style="5" bestFit="1" customWidth="1"/>
    <col min="12867" max="12869" width="0" style="5" hidden="1" customWidth="1"/>
    <col min="12870" max="12870" width="13.7109375" style="5" customWidth="1"/>
    <col min="12871" max="12872" width="13.140625" style="5" bestFit="1" customWidth="1"/>
    <col min="12873" max="13114" width="9.140625" style="5"/>
    <col min="13115" max="13115" width="6.42578125" style="5" customWidth="1"/>
    <col min="13116" max="13116" width="4" style="5" bestFit="1" customWidth="1"/>
    <col min="13117" max="13117" width="5" style="5" bestFit="1" customWidth="1"/>
    <col min="13118" max="13118" width="5.42578125" style="5" customWidth="1"/>
    <col min="13119" max="13119" width="65.7109375" style="5" customWidth="1"/>
    <col min="13120" max="13120" width="13.5703125" style="5" bestFit="1" customWidth="1"/>
    <col min="13121" max="13121" width="13.7109375" style="5" customWidth="1"/>
    <col min="13122" max="13122" width="14.42578125" style="5" bestFit="1" customWidth="1"/>
    <col min="13123" max="13125" width="0" style="5" hidden="1" customWidth="1"/>
    <col min="13126" max="13126" width="13.7109375" style="5" customWidth="1"/>
    <col min="13127" max="13128" width="13.140625" style="5" bestFit="1" customWidth="1"/>
    <col min="13129" max="13370" width="9.140625" style="5"/>
    <col min="13371" max="13371" width="6.42578125" style="5" customWidth="1"/>
    <col min="13372" max="13372" width="4" style="5" bestFit="1" customWidth="1"/>
    <col min="13373" max="13373" width="5" style="5" bestFit="1" customWidth="1"/>
    <col min="13374" max="13374" width="5.42578125" style="5" customWidth="1"/>
    <col min="13375" max="13375" width="65.7109375" style="5" customWidth="1"/>
    <col min="13376" max="13376" width="13.5703125" style="5" bestFit="1" customWidth="1"/>
    <col min="13377" max="13377" width="13.7109375" style="5" customWidth="1"/>
    <col min="13378" max="13378" width="14.42578125" style="5" bestFit="1" customWidth="1"/>
    <col min="13379" max="13381" width="0" style="5" hidden="1" customWidth="1"/>
    <col min="13382" max="13382" width="13.7109375" style="5" customWidth="1"/>
    <col min="13383" max="13384" width="13.140625" style="5" bestFit="1" customWidth="1"/>
    <col min="13385" max="13626" width="9.140625" style="5"/>
    <col min="13627" max="13627" width="6.42578125" style="5" customWidth="1"/>
    <col min="13628" max="13628" width="4" style="5" bestFit="1" customWidth="1"/>
    <col min="13629" max="13629" width="5" style="5" bestFit="1" customWidth="1"/>
    <col min="13630" max="13630" width="5.42578125" style="5" customWidth="1"/>
    <col min="13631" max="13631" width="65.7109375" style="5" customWidth="1"/>
    <col min="13632" max="13632" width="13.5703125" style="5" bestFit="1" customWidth="1"/>
    <col min="13633" max="13633" width="13.7109375" style="5" customWidth="1"/>
    <col min="13634" max="13634" width="14.42578125" style="5" bestFit="1" customWidth="1"/>
    <col min="13635" max="13637" width="0" style="5" hidden="1" customWidth="1"/>
    <col min="13638" max="13638" width="13.7109375" style="5" customWidth="1"/>
    <col min="13639" max="13640" width="13.140625" style="5" bestFit="1" customWidth="1"/>
    <col min="13641" max="13882" width="9.140625" style="5"/>
    <col min="13883" max="13883" width="6.42578125" style="5" customWidth="1"/>
    <col min="13884" max="13884" width="4" style="5" bestFit="1" customWidth="1"/>
    <col min="13885" max="13885" width="5" style="5" bestFit="1" customWidth="1"/>
    <col min="13886" max="13886" width="5.42578125" style="5" customWidth="1"/>
    <col min="13887" max="13887" width="65.7109375" style="5" customWidth="1"/>
    <col min="13888" max="13888" width="13.5703125" style="5" bestFit="1" customWidth="1"/>
    <col min="13889" max="13889" width="13.7109375" style="5" customWidth="1"/>
    <col min="13890" max="13890" width="14.42578125" style="5" bestFit="1" customWidth="1"/>
    <col min="13891" max="13893" width="0" style="5" hidden="1" customWidth="1"/>
    <col min="13894" max="13894" width="13.7109375" style="5" customWidth="1"/>
    <col min="13895" max="13896" width="13.140625" style="5" bestFit="1" customWidth="1"/>
    <col min="13897" max="14138" width="9.140625" style="5"/>
    <col min="14139" max="14139" width="6.42578125" style="5" customWidth="1"/>
    <col min="14140" max="14140" width="4" style="5" bestFit="1" customWidth="1"/>
    <col min="14141" max="14141" width="5" style="5" bestFit="1" customWidth="1"/>
    <col min="14142" max="14142" width="5.42578125" style="5" customWidth="1"/>
    <col min="14143" max="14143" width="65.7109375" style="5" customWidth="1"/>
    <col min="14144" max="14144" width="13.5703125" style="5" bestFit="1" customWidth="1"/>
    <col min="14145" max="14145" width="13.7109375" style="5" customWidth="1"/>
    <col min="14146" max="14146" width="14.42578125" style="5" bestFit="1" customWidth="1"/>
    <col min="14147" max="14149" width="0" style="5" hidden="1" customWidth="1"/>
    <col min="14150" max="14150" width="13.7109375" style="5" customWidth="1"/>
    <col min="14151" max="14152" width="13.140625" style="5" bestFit="1" customWidth="1"/>
    <col min="14153" max="14394" width="9.140625" style="5"/>
    <col min="14395" max="14395" width="6.42578125" style="5" customWidth="1"/>
    <col min="14396" max="14396" width="4" style="5" bestFit="1" customWidth="1"/>
    <col min="14397" max="14397" width="5" style="5" bestFit="1" customWidth="1"/>
    <col min="14398" max="14398" width="5.42578125" style="5" customWidth="1"/>
    <col min="14399" max="14399" width="65.7109375" style="5" customWidth="1"/>
    <col min="14400" max="14400" width="13.5703125" style="5" bestFit="1" customWidth="1"/>
    <col min="14401" max="14401" width="13.7109375" style="5" customWidth="1"/>
    <col min="14402" max="14402" width="14.42578125" style="5" bestFit="1" customWidth="1"/>
    <col min="14403" max="14405" width="0" style="5" hidden="1" customWidth="1"/>
    <col min="14406" max="14406" width="13.7109375" style="5" customWidth="1"/>
    <col min="14407" max="14408" width="13.140625" style="5" bestFit="1" customWidth="1"/>
    <col min="14409" max="14650" width="9.140625" style="5"/>
    <col min="14651" max="14651" width="6.42578125" style="5" customWidth="1"/>
    <col min="14652" max="14652" width="4" style="5" bestFit="1" customWidth="1"/>
    <col min="14653" max="14653" width="5" style="5" bestFit="1" customWidth="1"/>
    <col min="14654" max="14654" width="5.42578125" style="5" customWidth="1"/>
    <col min="14655" max="14655" width="65.7109375" style="5" customWidth="1"/>
    <col min="14656" max="14656" width="13.5703125" style="5" bestFit="1" customWidth="1"/>
    <col min="14657" max="14657" width="13.7109375" style="5" customWidth="1"/>
    <col min="14658" max="14658" width="14.42578125" style="5" bestFit="1" customWidth="1"/>
    <col min="14659" max="14661" width="0" style="5" hidden="1" customWidth="1"/>
    <col min="14662" max="14662" width="13.7109375" style="5" customWidth="1"/>
    <col min="14663" max="14664" width="13.140625" style="5" bestFit="1" customWidth="1"/>
    <col min="14665" max="14906" width="9.140625" style="5"/>
    <col min="14907" max="14907" width="6.42578125" style="5" customWidth="1"/>
    <col min="14908" max="14908" width="4" style="5" bestFit="1" customWidth="1"/>
    <col min="14909" max="14909" width="5" style="5" bestFit="1" customWidth="1"/>
    <col min="14910" max="14910" width="5.42578125" style="5" customWidth="1"/>
    <col min="14911" max="14911" width="65.7109375" style="5" customWidth="1"/>
    <col min="14912" max="14912" width="13.5703125" style="5" bestFit="1" customWidth="1"/>
    <col min="14913" max="14913" width="13.7109375" style="5" customWidth="1"/>
    <col min="14914" max="14914" width="14.42578125" style="5" bestFit="1" customWidth="1"/>
    <col min="14915" max="14917" width="0" style="5" hidden="1" customWidth="1"/>
    <col min="14918" max="14918" width="13.7109375" style="5" customWidth="1"/>
    <col min="14919" max="14920" width="13.140625" style="5" bestFit="1" customWidth="1"/>
    <col min="14921" max="15162" width="9.140625" style="5"/>
    <col min="15163" max="15163" width="6.42578125" style="5" customWidth="1"/>
    <col min="15164" max="15164" width="4" style="5" bestFit="1" customWidth="1"/>
    <col min="15165" max="15165" width="5" style="5" bestFit="1" customWidth="1"/>
    <col min="15166" max="15166" width="5.42578125" style="5" customWidth="1"/>
    <col min="15167" max="15167" width="65.7109375" style="5" customWidth="1"/>
    <col min="15168" max="15168" width="13.5703125" style="5" bestFit="1" customWidth="1"/>
    <col min="15169" max="15169" width="13.7109375" style="5" customWidth="1"/>
    <col min="15170" max="15170" width="14.42578125" style="5" bestFit="1" customWidth="1"/>
    <col min="15171" max="15173" width="0" style="5" hidden="1" customWidth="1"/>
    <col min="15174" max="15174" width="13.7109375" style="5" customWidth="1"/>
    <col min="15175" max="15176" width="13.140625" style="5" bestFit="1" customWidth="1"/>
    <col min="15177" max="15418" width="9.140625" style="5"/>
    <col min="15419" max="15419" width="6.42578125" style="5" customWidth="1"/>
    <col min="15420" max="15420" width="4" style="5" bestFit="1" customWidth="1"/>
    <col min="15421" max="15421" width="5" style="5" bestFit="1" customWidth="1"/>
    <col min="15422" max="15422" width="5.42578125" style="5" customWidth="1"/>
    <col min="15423" max="15423" width="65.7109375" style="5" customWidth="1"/>
    <col min="15424" max="15424" width="13.5703125" style="5" bestFit="1" customWidth="1"/>
    <col min="15425" max="15425" width="13.7109375" style="5" customWidth="1"/>
    <col min="15426" max="15426" width="14.42578125" style="5" bestFit="1" customWidth="1"/>
    <col min="15427" max="15429" width="0" style="5" hidden="1" customWidth="1"/>
    <col min="15430" max="15430" width="13.7109375" style="5" customWidth="1"/>
    <col min="15431" max="15432" width="13.140625" style="5" bestFit="1" customWidth="1"/>
    <col min="15433" max="15674" width="9.140625" style="5"/>
    <col min="15675" max="15675" width="6.42578125" style="5" customWidth="1"/>
    <col min="15676" max="15676" width="4" style="5" bestFit="1" customWidth="1"/>
    <col min="15677" max="15677" width="5" style="5" bestFit="1" customWidth="1"/>
    <col min="15678" max="15678" width="5.42578125" style="5" customWidth="1"/>
    <col min="15679" max="15679" width="65.7109375" style="5" customWidth="1"/>
    <col min="15680" max="15680" width="13.5703125" style="5" bestFit="1" customWidth="1"/>
    <col min="15681" max="15681" width="13.7109375" style="5" customWidth="1"/>
    <col min="15682" max="15682" width="14.42578125" style="5" bestFit="1" customWidth="1"/>
    <col min="15683" max="15685" width="0" style="5" hidden="1" customWidth="1"/>
    <col min="15686" max="15686" width="13.7109375" style="5" customWidth="1"/>
    <col min="15687" max="15688" width="13.140625" style="5" bestFit="1" customWidth="1"/>
    <col min="15689" max="15930" width="9.140625" style="5"/>
    <col min="15931" max="15931" width="6.42578125" style="5" customWidth="1"/>
    <col min="15932" max="15932" width="4" style="5" bestFit="1" customWidth="1"/>
    <col min="15933" max="15933" width="5" style="5" bestFit="1" customWidth="1"/>
    <col min="15934" max="15934" width="5.42578125" style="5" customWidth="1"/>
    <col min="15935" max="15935" width="65.7109375" style="5" customWidth="1"/>
    <col min="15936" max="15936" width="13.5703125" style="5" bestFit="1" customWidth="1"/>
    <col min="15937" max="15937" width="13.7109375" style="5" customWidth="1"/>
    <col min="15938" max="15938" width="14.42578125" style="5" bestFit="1" customWidth="1"/>
    <col min="15939" max="15941" width="0" style="5" hidden="1" customWidth="1"/>
    <col min="15942" max="15942" width="13.7109375" style="5" customWidth="1"/>
    <col min="15943" max="15944" width="13.140625" style="5" bestFit="1" customWidth="1"/>
    <col min="15945" max="16384" width="9.140625" style="5"/>
  </cols>
  <sheetData>
    <row r="1" spans="1:8" s="1" customFormat="1" ht="63.75" customHeight="1" thickTop="1" x14ac:dyDescent="0.25">
      <c r="A1" s="131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3" t="s">
        <v>159</v>
      </c>
      <c r="G1" s="140" t="s">
        <v>160</v>
      </c>
      <c r="H1" s="127" t="s">
        <v>161</v>
      </c>
    </row>
    <row r="2" spans="1:8" s="1" customFormat="1" ht="18.75" customHeight="1" x14ac:dyDescent="0.25">
      <c r="A2" s="129"/>
      <c r="B2" s="130"/>
      <c r="C2" s="130"/>
      <c r="D2" s="130"/>
      <c r="E2" s="130"/>
      <c r="F2" s="134"/>
      <c r="G2" s="141"/>
      <c r="H2" s="128"/>
    </row>
    <row r="3" spans="1:8" s="1" customFormat="1" x14ac:dyDescent="0.25">
      <c r="A3" s="129"/>
      <c r="B3" s="130"/>
      <c r="C3" s="130"/>
      <c r="D3" s="130"/>
      <c r="E3" s="130"/>
      <c r="F3" s="68">
        <v>1</v>
      </c>
      <c r="G3" s="2">
        <v>2</v>
      </c>
      <c r="H3" s="55">
        <v>3</v>
      </c>
    </row>
    <row r="4" spans="1:8" s="1" customFormat="1" ht="30.75" customHeight="1" x14ac:dyDescent="0.25">
      <c r="A4" s="129" t="s">
        <v>5</v>
      </c>
      <c r="B4" s="130"/>
      <c r="C4" s="130"/>
      <c r="D4" s="130"/>
      <c r="E4" s="130"/>
      <c r="F4" s="69">
        <f>SUM(F5+F175)</f>
        <v>12584134</v>
      </c>
      <c r="G4" s="48">
        <f>SUM(G5+G175)</f>
        <v>14625876</v>
      </c>
      <c r="H4" s="56">
        <f>SUM(H5+H175)</f>
        <v>7498925</v>
      </c>
    </row>
    <row r="5" spans="1:8" s="4" customFormat="1" ht="19.5" customHeight="1" x14ac:dyDescent="0.25">
      <c r="A5" s="142" t="s">
        <v>6</v>
      </c>
      <c r="B5" s="143"/>
      <c r="C5" s="143"/>
      <c r="D5" s="143"/>
      <c r="E5" s="144"/>
      <c r="F5" s="70">
        <f>SUM(F6,F145,F170)</f>
        <v>6196676</v>
      </c>
      <c r="G5" s="49">
        <f>SUM(G6,G145,G170)</f>
        <v>5910946</v>
      </c>
      <c r="H5" s="98">
        <f>SUM(H6,H145,H170)</f>
        <v>7170316</v>
      </c>
    </row>
    <row r="6" spans="1:8" s="6" customFormat="1" ht="24.75" customHeight="1" x14ac:dyDescent="0.25">
      <c r="A6" s="145">
        <v>2401</v>
      </c>
      <c r="B6" s="146" t="s">
        <v>7</v>
      </c>
      <c r="C6" s="136"/>
      <c r="D6" s="137"/>
      <c r="E6" s="57" t="s">
        <v>8</v>
      </c>
      <c r="F6" s="71">
        <f>SUM(F8,F13,F24,F40,F20,F54,F95,F99,F113,F125,F129,F133,F142)</f>
        <v>5905676</v>
      </c>
      <c r="G6" s="3">
        <f>SUM(G8,G13,G24,G40,G20,G54,G95,G99,G113,G125,G129,G133,G142)</f>
        <v>5619946</v>
      </c>
      <c r="H6" s="58">
        <f>SUM(H8,H13,H24,H40,H20,H54,H95,H99,H113,H125,H129,H133,H142)</f>
        <v>6899316</v>
      </c>
    </row>
    <row r="7" spans="1:8" s="6" customFormat="1" ht="15" customHeight="1" x14ac:dyDescent="0.25">
      <c r="A7" s="138"/>
      <c r="B7" s="7">
        <v>11</v>
      </c>
      <c r="C7" s="117" t="s">
        <v>12</v>
      </c>
      <c r="D7" s="8">
        <v>31</v>
      </c>
      <c r="E7" s="59" t="s">
        <v>9</v>
      </c>
      <c r="F7" s="72">
        <f>SUM(F8,F13,F20)</f>
        <v>2533176</v>
      </c>
      <c r="G7" s="9">
        <f>SUM(G8,G13,G20)</f>
        <v>2540128</v>
      </c>
      <c r="H7" s="87">
        <f>SUM(H8,H13,H20)</f>
        <v>3122316</v>
      </c>
    </row>
    <row r="8" spans="1:8" ht="15" customHeight="1" x14ac:dyDescent="0.25">
      <c r="A8" s="138"/>
      <c r="B8" s="10">
        <v>11</v>
      </c>
      <c r="C8" s="118" t="s">
        <v>12</v>
      </c>
      <c r="D8" s="10">
        <v>311</v>
      </c>
      <c r="E8" s="10" t="s">
        <v>10</v>
      </c>
      <c r="F8" s="73">
        <f>+F9+F11</f>
        <v>2096861</v>
      </c>
      <c r="G8" s="11">
        <f>+G9+G11</f>
        <v>2111751</v>
      </c>
      <c r="H8" s="60">
        <f>+H9+H11</f>
        <v>2596750</v>
      </c>
    </row>
    <row r="9" spans="1:8" ht="15" x14ac:dyDescent="0.25">
      <c r="A9" s="138"/>
      <c r="B9" s="13">
        <v>11</v>
      </c>
      <c r="C9" s="14" t="s">
        <v>12</v>
      </c>
      <c r="D9" s="15">
        <v>3111</v>
      </c>
      <c r="E9" s="16" t="s">
        <v>11</v>
      </c>
      <c r="F9" s="74">
        <f>SUM(F10)</f>
        <v>2076861</v>
      </c>
      <c r="G9" s="17">
        <f>SUM(G10)</f>
        <v>2106751</v>
      </c>
      <c r="H9" s="61">
        <f>SUM(H10)</f>
        <v>2576750</v>
      </c>
    </row>
    <row r="10" spans="1:8" ht="15" x14ac:dyDescent="0.25">
      <c r="A10" s="138"/>
      <c r="B10" s="18">
        <v>11</v>
      </c>
      <c r="C10" s="19" t="s">
        <v>12</v>
      </c>
      <c r="D10" s="20">
        <v>31111</v>
      </c>
      <c r="E10" s="62" t="s">
        <v>13</v>
      </c>
      <c r="F10" s="75">
        <v>2076861</v>
      </c>
      <c r="G10" s="21">
        <v>2106751</v>
      </c>
      <c r="H10" s="63">
        <v>2576750</v>
      </c>
    </row>
    <row r="11" spans="1:8" ht="15" x14ac:dyDescent="0.25">
      <c r="A11" s="138"/>
      <c r="B11" s="13">
        <v>11</v>
      </c>
      <c r="C11" s="14" t="s">
        <v>12</v>
      </c>
      <c r="D11" s="15">
        <v>3113</v>
      </c>
      <c r="E11" s="16" t="s">
        <v>14</v>
      </c>
      <c r="F11" s="74">
        <f>SUM(F12)</f>
        <v>20000</v>
      </c>
      <c r="G11" s="17">
        <f>SUM(G12)</f>
        <v>5000</v>
      </c>
      <c r="H11" s="61">
        <f>SUM(H12)</f>
        <v>20000</v>
      </c>
    </row>
    <row r="12" spans="1:8" ht="15" x14ac:dyDescent="0.25">
      <c r="A12" s="138"/>
      <c r="B12" s="18">
        <v>11</v>
      </c>
      <c r="C12" s="19" t="s">
        <v>12</v>
      </c>
      <c r="D12" s="20">
        <v>31131</v>
      </c>
      <c r="E12" s="62" t="s">
        <v>14</v>
      </c>
      <c r="F12" s="75">
        <v>20000</v>
      </c>
      <c r="G12" s="21">
        <v>5000</v>
      </c>
      <c r="H12" s="63">
        <v>20000</v>
      </c>
    </row>
    <row r="13" spans="1:8" ht="15" customHeight="1" x14ac:dyDescent="0.25">
      <c r="A13" s="138"/>
      <c r="B13" s="10">
        <v>11</v>
      </c>
      <c r="C13" s="118" t="s">
        <v>12</v>
      </c>
      <c r="D13" s="10">
        <v>312</v>
      </c>
      <c r="E13" s="10" t="s">
        <v>15</v>
      </c>
      <c r="F13" s="73">
        <f>+F14</f>
        <v>90000</v>
      </c>
      <c r="G13" s="11">
        <f>+G14</f>
        <v>80000</v>
      </c>
      <c r="H13" s="60">
        <f>+H14</f>
        <v>92672</v>
      </c>
    </row>
    <row r="14" spans="1:8" ht="15" customHeight="1" x14ac:dyDescent="0.25">
      <c r="A14" s="138"/>
      <c r="B14" s="13">
        <v>11</v>
      </c>
      <c r="C14" s="14" t="s">
        <v>12</v>
      </c>
      <c r="D14" s="15">
        <v>3121</v>
      </c>
      <c r="E14" s="16" t="s">
        <v>16</v>
      </c>
      <c r="F14" s="74">
        <f>SUM(F15:F19)</f>
        <v>90000</v>
      </c>
      <c r="G14" s="17">
        <f>SUM(G15:G19)</f>
        <v>80000</v>
      </c>
      <c r="H14" s="61">
        <f>SUM(H15:H19)</f>
        <v>92672</v>
      </c>
    </row>
    <row r="15" spans="1:8" ht="15" x14ac:dyDescent="0.25">
      <c r="A15" s="138"/>
      <c r="B15" s="18">
        <v>11</v>
      </c>
      <c r="C15" s="19" t="s">
        <v>12</v>
      </c>
      <c r="D15" s="20">
        <v>31212</v>
      </c>
      <c r="E15" s="62" t="s">
        <v>17</v>
      </c>
      <c r="F15" s="75">
        <v>45000</v>
      </c>
      <c r="G15" s="21">
        <v>35000</v>
      </c>
      <c r="H15" s="63">
        <v>45000</v>
      </c>
    </row>
    <row r="16" spans="1:8" ht="15" x14ac:dyDescent="0.25">
      <c r="A16" s="138"/>
      <c r="B16" s="18">
        <v>11</v>
      </c>
      <c r="C16" s="19" t="s">
        <v>12</v>
      </c>
      <c r="D16" s="20">
        <v>31213</v>
      </c>
      <c r="E16" s="62" t="s">
        <v>18</v>
      </c>
      <c r="F16" s="75">
        <v>10000</v>
      </c>
      <c r="G16" s="21">
        <v>10000</v>
      </c>
      <c r="H16" s="63">
        <v>10000</v>
      </c>
    </row>
    <row r="17" spans="1:8" ht="15" customHeight="1" x14ac:dyDescent="0.25">
      <c r="A17" s="138"/>
      <c r="B17" s="18">
        <v>11</v>
      </c>
      <c r="C17" s="19" t="s">
        <v>12</v>
      </c>
      <c r="D17" s="20">
        <v>31215</v>
      </c>
      <c r="E17" s="62" t="s">
        <v>19</v>
      </c>
      <c r="F17" s="75">
        <v>5000</v>
      </c>
      <c r="G17" s="21">
        <v>5000</v>
      </c>
      <c r="H17" s="63">
        <f>5000+2672</f>
        <v>7672</v>
      </c>
    </row>
    <row r="18" spans="1:8" ht="15" customHeight="1" x14ac:dyDescent="0.25">
      <c r="A18" s="138"/>
      <c r="B18" s="18">
        <v>11</v>
      </c>
      <c r="C18" s="19" t="s">
        <v>12</v>
      </c>
      <c r="D18" s="20">
        <v>31216</v>
      </c>
      <c r="E18" s="62" t="s">
        <v>20</v>
      </c>
      <c r="F18" s="75">
        <v>25000</v>
      </c>
      <c r="G18" s="21">
        <v>25000</v>
      </c>
      <c r="H18" s="63">
        <v>25000</v>
      </c>
    </row>
    <row r="19" spans="1:8" ht="15" customHeight="1" x14ac:dyDescent="0.25">
      <c r="A19" s="138"/>
      <c r="B19" s="18">
        <v>11</v>
      </c>
      <c r="C19" s="19" t="s">
        <v>12</v>
      </c>
      <c r="D19" s="20">
        <v>31219</v>
      </c>
      <c r="E19" s="62" t="s">
        <v>21</v>
      </c>
      <c r="F19" s="75">
        <v>5000</v>
      </c>
      <c r="G19" s="21">
        <v>5000</v>
      </c>
      <c r="H19" s="63">
        <v>5000</v>
      </c>
    </row>
    <row r="20" spans="1:8" ht="15" customHeight="1" x14ac:dyDescent="0.25">
      <c r="A20" s="138"/>
      <c r="B20" s="10">
        <v>11</v>
      </c>
      <c r="C20" s="118" t="s">
        <v>12</v>
      </c>
      <c r="D20" s="10">
        <v>313</v>
      </c>
      <c r="E20" s="10" t="s">
        <v>22</v>
      </c>
      <c r="F20" s="73">
        <f>+F21</f>
        <v>346315</v>
      </c>
      <c r="G20" s="11">
        <f t="shared" ref="G20:H20" si="0">+G21</f>
        <v>348377</v>
      </c>
      <c r="H20" s="60">
        <f t="shared" si="0"/>
        <v>432894</v>
      </c>
    </row>
    <row r="21" spans="1:8" ht="15" customHeight="1" x14ac:dyDescent="0.25">
      <c r="A21" s="138"/>
      <c r="B21" s="13">
        <v>11</v>
      </c>
      <c r="C21" s="14" t="s">
        <v>12</v>
      </c>
      <c r="D21" s="15">
        <v>3132</v>
      </c>
      <c r="E21" s="16" t="s">
        <v>23</v>
      </c>
      <c r="F21" s="74">
        <f>SUM(F22:F22)</f>
        <v>346315</v>
      </c>
      <c r="G21" s="17">
        <f>SUM(G22:G22)</f>
        <v>348377</v>
      </c>
      <c r="H21" s="61">
        <f>SUM(H22:H22)</f>
        <v>432894</v>
      </c>
    </row>
    <row r="22" spans="1:8" ht="15" customHeight="1" x14ac:dyDescent="0.25">
      <c r="A22" s="138"/>
      <c r="B22" s="18">
        <v>11</v>
      </c>
      <c r="C22" s="19" t="s">
        <v>12</v>
      </c>
      <c r="D22" s="20">
        <v>31321</v>
      </c>
      <c r="E22" s="62" t="s">
        <v>23</v>
      </c>
      <c r="F22" s="75">
        <v>346315</v>
      </c>
      <c r="G22" s="21">
        <v>348377</v>
      </c>
      <c r="H22" s="63">
        <v>432894</v>
      </c>
    </row>
    <row r="23" spans="1:8" s="6" customFormat="1" ht="15" customHeight="1" x14ac:dyDescent="0.25">
      <c r="A23" s="138"/>
      <c r="B23" s="22">
        <v>11</v>
      </c>
      <c r="C23" s="23" t="s">
        <v>12</v>
      </c>
      <c r="D23" s="24">
        <v>32</v>
      </c>
      <c r="E23" s="59" t="s">
        <v>24</v>
      </c>
      <c r="F23" s="76">
        <f>SUM(F24,F40,F54,F95,F99)</f>
        <v>3236600</v>
      </c>
      <c r="G23" s="50">
        <f>SUM(G24,G40,G54,G95,G99)</f>
        <v>3003918</v>
      </c>
      <c r="H23" s="99">
        <f>SUM(H24,H40,H54,H95,H99)</f>
        <v>3321100</v>
      </c>
    </row>
    <row r="24" spans="1:8" ht="15" customHeight="1" x14ac:dyDescent="0.25">
      <c r="A24" s="138"/>
      <c r="B24" s="10">
        <v>11</v>
      </c>
      <c r="C24" s="118" t="s">
        <v>12</v>
      </c>
      <c r="D24" s="10">
        <v>321</v>
      </c>
      <c r="E24" s="10" t="s">
        <v>25</v>
      </c>
      <c r="F24" s="73">
        <f>+F25+F33+F35+F38</f>
        <v>164500</v>
      </c>
      <c r="G24" s="11">
        <f>+G25+G33+G35+G38</f>
        <v>156500</v>
      </c>
      <c r="H24" s="60">
        <f>+H25+H33+H35+H38</f>
        <v>197000</v>
      </c>
    </row>
    <row r="25" spans="1:8" ht="15" customHeight="1" x14ac:dyDescent="0.25">
      <c r="A25" s="138"/>
      <c r="B25" s="13">
        <v>11</v>
      </c>
      <c r="C25" s="14" t="s">
        <v>12</v>
      </c>
      <c r="D25" s="15">
        <v>3211</v>
      </c>
      <c r="E25" s="16" t="s">
        <v>26</v>
      </c>
      <c r="F25" s="74">
        <f>SUM(F26:F32)</f>
        <v>57000</v>
      </c>
      <c r="G25" s="17">
        <f>SUM(G26:G32)</f>
        <v>54000</v>
      </c>
      <c r="H25" s="61">
        <f>SUM(H26:H32)</f>
        <v>57000</v>
      </c>
    </row>
    <row r="26" spans="1:8" ht="15" customHeight="1" x14ac:dyDescent="0.25">
      <c r="A26" s="138"/>
      <c r="B26" s="18">
        <v>11</v>
      </c>
      <c r="C26" s="19" t="s">
        <v>12</v>
      </c>
      <c r="D26" s="20">
        <v>32111</v>
      </c>
      <c r="E26" s="62" t="s">
        <v>27</v>
      </c>
      <c r="F26" s="75">
        <v>5000</v>
      </c>
      <c r="G26" s="21">
        <v>5000</v>
      </c>
      <c r="H26" s="63">
        <v>5000</v>
      </c>
    </row>
    <row r="27" spans="1:8" ht="15" customHeight="1" x14ac:dyDescent="0.25">
      <c r="A27" s="138"/>
      <c r="B27" s="18">
        <v>11</v>
      </c>
      <c r="C27" s="19" t="s">
        <v>12</v>
      </c>
      <c r="D27" s="20">
        <v>32112</v>
      </c>
      <c r="E27" s="62" t="s">
        <v>28</v>
      </c>
      <c r="F27" s="75">
        <v>15000</v>
      </c>
      <c r="G27" s="21">
        <v>12000</v>
      </c>
      <c r="H27" s="63">
        <v>15000</v>
      </c>
    </row>
    <row r="28" spans="1:8" ht="15" customHeight="1" x14ac:dyDescent="0.25">
      <c r="A28" s="138"/>
      <c r="B28" s="18">
        <v>11</v>
      </c>
      <c r="C28" s="19" t="s">
        <v>12</v>
      </c>
      <c r="D28" s="20">
        <v>32113</v>
      </c>
      <c r="E28" s="62" t="s">
        <v>29</v>
      </c>
      <c r="F28" s="75">
        <v>3000</v>
      </c>
      <c r="G28" s="21">
        <v>3000</v>
      </c>
      <c r="H28" s="63">
        <v>3000</v>
      </c>
    </row>
    <row r="29" spans="1:8" ht="15" customHeight="1" x14ac:dyDescent="0.25">
      <c r="A29" s="138"/>
      <c r="B29" s="18">
        <v>11</v>
      </c>
      <c r="C29" s="19" t="s">
        <v>12</v>
      </c>
      <c r="D29" s="20">
        <v>32114</v>
      </c>
      <c r="E29" s="62" t="s">
        <v>30</v>
      </c>
      <c r="F29" s="75">
        <v>15000</v>
      </c>
      <c r="G29" s="21">
        <v>15000</v>
      </c>
      <c r="H29" s="63">
        <v>15000</v>
      </c>
    </row>
    <row r="30" spans="1:8" ht="15" customHeight="1" x14ac:dyDescent="0.25">
      <c r="A30" s="138"/>
      <c r="B30" s="18">
        <v>11</v>
      </c>
      <c r="C30" s="19" t="s">
        <v>12</v>
      </c>
      <c r="D30" s="20">
        <v>32115</v>
      </c>
      <c r="E30" s="62" t="s">
        <v>31</v>
      </c>
      <c r="F30" s="75">
        <v>3000</v>
      </c>
      <c r="G30" s="21">
        <v>3000</v>
      </c>
      <c r="H30" s="63">
        <v>3000</v>
      </c>
    </row>
    <row r="31" spans="1:8" ht="15" customHeight="1" x14ac:dyDescent="0.25">
      <c r="A31" s="138"/>
      <c r="B31" s="18">
        <v>11</v>
      </c>
      <c r="C31" s="19" t="s">
        <v>12</v>
      </c>
      <c r="D31" s="20">
        <v>32116</v>
      </c>
      <c r="E31" s="62" t="s">
        <v>32</v>
      </c>
      <c r="F31" s="75">
        <v>15000</v>
      </c>
      <c r="G31" s="21">
        <v>15000</v>
      </c>
      <c r="H31" s="63">
        <v>15000</v>
      </c>
    </row>
    <row r="32" spans="1:8" ht="15" customHeight="1" x14ac:dyDescent="0.25">
      <c r="A32" s="138"/>
      <c r="B32" s="18">
        <v>11</v>
      </c>
      <c r="C32" s="19" t="s">
        <v>12</v>
      </c>
      <c r="D32" s="20">
        <v>32119</v>
      </c>
      <c r="E32" s="62" t="s">
        <v>33</v>
      </c>
      <c r="F32" s="75">
        <v>1000</v>
      </c>
      <c r="G32" s="21">
        <v>1000</v>
      </c>
      <c r="H32" s="63">
        <v>1000</v>
      </c>
    </row>
    <row r="33" spans="1:8" ht="15" customHeight="1" x14ac:dyDescent="0.25">
      <c r="A33" s="138"/>
      <c r="B33" s="13">
        <v>11</v>
      </c>
      <c r="C33" s="14" t="s">
        <v>12</v>
      </c>
      <c r="D33" s="15">
        <v>3212</v>
      </c>
      <c r="E33" s="16" t="s">
        <v>34</v>
      </c>
      <c r="F33" s="74">
        <f>SUM(F34)</f>
        <v>85000</v>
      </c>
      <c r="G33" s="17">
        <f>SUM(G34)</f>
        <v>85000</v>
      </c>
      <c r="H33" s="61">
        <f>SUM(H34)</f>
        <v>100000</v>
      </c>
    </row>
    <row r="34" spans="1:8" ht="15" customHeight="1" x14ac:dyDescent="0.25">
      <c r="A34" s="138"/>
      <c r="B34" s="18">
        <v>11</v>
      </c>
      <c r="C34" s="19" t="s">
        <v>12</v>
      </c>
      <c r="D34" s="20">
        <v>32121</v>
      </c>
      <c r="E34" s="62" t="s">
        <v>35</v>
      </c>
      <c r="F34" s="75">
        <v>85000</v>
      </c>
      <c r="G34" s="21">
        <v>85000</v>
      </c>
      <c r="H34" s="63">
        <v>100000</v>
      </c>
    </row>
    <row r="35" spans="1:8" ht="15" x14ac:dyDescent="0.25">
      <c r="A35" s="138"/>
      <c r="B35" s="13">
        <v>11</v>
      </c>
      <c r="C35" s="14" t="s">
        <v>12</v>
      </c>
      <c r="D35" s="15">
        <v>3213</v>
      </c>
      <c r="E35" s="16" t="s">
        <v>36</v>
      </c>
      <c r="F35" s="74">
        <f>SUM(F36:F37)</f>
        <v>22000</v>
      </c>
      <c r="G35" s="17">
        <f>SUM(G36:G37)</f>
        <v>17000</v>
      </c>
      <c r="H35" s="61">
        <f>SUM(H36:H37)</f>
        <v>39000</v>
      </c>
    </row>
    <row r="36" spans="1:8" ht="15" x14ac:dyDescent="0.25">
      <c r="A36" s="138"/>
      <c r="B36" s="18">
        <v>11</v>
      </c>
      <c r="C36" s="19" t="s">
        <v>12</v>
      </c>
      <c r="D36" s="20">
        <v>32131</v>
      </c>
      <c r="E36" s="62" t="s">
        <v>37</v>
      </c>
      <c r="F36" s="75">
        <v>12000</v>
      </c>
      <c r="G36" s="21">
        <v>8000</v>
      </c>
      <c r="H36" s="63">
        <v>20000</v>
      </c>
    </row>
    <row r="37" spans="1:8" ht="18.75" customHeight="1" x14ac:dyDescent="0.25">
      <c r="A37" s="138"/>
      <c r="B37" s="18">
        <v>11</v>
      </c>
      <c r="C37" s="19" t="s">
        <v>12</v>
      </c>
      <c r="D37" s="20">
        <v>32132</v>
      </c>
      <c r="E37" s="62" t="s">
        <v>38</v>
      </c>
      <c r="F37" s="75">
        <v>10000</v>
      </c>
      <c r="G37" s="21">
        <v>9000</v>
      </c>
      <c r="H37" s="63">
        <v>19000</v>
      </c>
    </row>
    <row r="38" spans="1:8" ht="15" customHeight="1" x14ac:dyDescent="0.25">
      <c r="A38" s="138"/>
      <c r="B38" s="13">
        <v>11</v>
      </c>
      <c r="C38" s="14" t="s">
        <v>12</v>
      </c>
      <c r="D38" s="15">
        <v>3214</v>
      </c>
      <c r="E38" s="16" t="s">
        <v>39</v>
      </c>
      <c r="F38" s="74">
        <f>SUM(F39:F39)</f>
        <v>500</v>
      </c>
      <c r="G38" s="17">
        <f>SUM(G39:G39)</f>
        <v>500</v>
      </c>
      <c r="H38" s="61">
        <f>SUM(H39:H39)</f>
        <v>1000</v>
      </c>
    </row>
    <row r="39" spans="1:8" s="25" customFormat="1" ht="15" customHeight="1" x14ac:dyDescent="0.25">
      <c r="A39" s="138"/>
      <c r="B39" s="18">
        <v>11</v>
      </c>
      <c r="C39" s="19" t="s">
        <v>12</v>
      </c>
      <c r="D39" s="20">
        <v>32149</v>
      </c>
      <c r="E39" s="62" t="s">
        <v>39</v>
      </c>
      <c r="F39" s="75">
        <v>500</v>
      </c>
      <c r="G39" s="21">
        <v>500</v>
      </c>
      <c r="H39" s="63">
        <v>1000</v>
      </c>
    </row>
    <row r="40" spans="1:8" ht="15" customHeight="1" x14ac:dyDescent="0.25">
      <c r="A40" s="138"/>
      <c r="B40" s="10">
        <v>11</v>
      </c>
      <c r="C40" s="118" t="s">
        <v>12</v>
      </c>
      <c r="D40" s="10">
        <v>322</v>
      </c>
      <c r="E40" s="10" t="s">
        <v>40</v>
      </c>
      <c r="F40" s="73">
        <f>+F41+F47+F52+F50</f>
        <v>141000</v>
      </c>
      <c r="G40" s="11">
        <f>+G41+G47+G52+G50</f>
        <v>133000</v>
      </c>
      <c r="H40" s="60">
        <f>+H41+H47+H52+H50</f>
        <v>154000</v>
      </c>
    </row>
    <row r="41" spans="1:8" ht="15" customHeight="1" x14ac:dyDescent="0.25">
      <c r="A41" s="138"/>
      <c r="B41" s="13">
        <v>11</v>
      </c>
      <c r="C41" s="14" t="s">
        <v>12</v>
      </c>
      <c r="D41" s="15">
        <v>3221</v>
      </c>
      <c r="E41" s="16" t="s">
        <v>41</v>
      </c>
      <c r="F41" s="74">
        <f>SUM(F42:F46)</f>
        <v>47000</v>
      </c>
      <c r="G41" s="17">
        <f>SUM(G42:G46)</f>
        <v>47000</v>
      </c>
      <c r="H41" s="61">
        <f>SUM(H42:H46)</f>
        <v>50000</v>
      </c>
    </row>
    <row r="42" spans="1:8" ht="15" customHeight="1" x14ac:dyDescent="0.25">
      <c r="A42" s="138"/>
      <c r="B42" s="18">
        <v>11</v>
      </c>
      <c r="C42" s="19" t="s">
        <v>12</v>
      </c>
      <c r="D42" s="20">
        <v>32211</v>
      </c>
      <c r="E42" s="62" t="s">
        <v>42</v>
      </c>
      <c r="F42" s="75">
        <v>21000</v>
      </c>
      <c r="G42" s="21">
        <v>21000</v>
      </c>
      <c r="H42" s="63">
        <v>24000</v>
      </c>
    </row>
    <row r="43" spans="1:8" ht="15" customHeight="1" x14ac:dyDescent="0.25">
      <c r="A43" s="138"/>
      <c r="B43" s="18">
        <v>11</v>
      </c>
      <c r="C43" s="19" t="s">
        <v>12</v>
      </c>
      <c r="D43" s="20">
        <v>32212</v>
      </c>
      <c r="E43" s="62" t="s">
        <v>43</v>
      </c>
      <c r="F43" s="75">
        <v>8000</v>
      </c>
      <c r="G43" s="21">
        <v>8000</v>
      </c>
      <c r="H43" s="63">
        <v>8000</v>
      </c>
    </row>
    <row r="44" spans="1:8" ht="15" customHeight="1" x14ac:dyDescent="0.25">
      <c r="A44" s="138"/>
      <c r="B44" s="18">
        <v>11</v>
      </c>
      <c r="C44" s="19" t="s">
        <v>12</v>
      </c>
      <c r="D44" s="20">
        <v>32214</v>
      </c>
      <c r="E44" s="62" t="s">
        <v>44</v>
      </c>
      <c r="F44" s="75">
        <v>6000</v>
      </c>
      <c r="G44" s="21">
        <v>6000</v>
      </c>
      <c r="H44" s="63">
        <v>6000</v>
      </c>
    </row>
    <row r="45" spans="1:8" s="12" customFormat="1" ht="15" customHeight="1" x14ac:dyDescent="0.25">
      <c r="A45" s="138"/>
      <c r="B45" s="18">
        <v>11</v>
      </c>
      <c r="C45" s="19" t="s">
        <v>12</v>
      </c>
      <c r="D45" s="20">
        <v>32216</v>
      </c>
      <c r="E45" s="62" t="s">
        <v>45</v>
      </c>
      <c r="F45" s="75">
        <v>8000</v>
      </c>
      <c r="G45" s="21">
        <v>8000</v>
      </c>
      <c r="H45" s="63">
        <v>8000</v>
      </c>
    </row>
    <row r="46" spans="1:8" s="12" customFormat="1" ht="15" customHeight="1" x14ac:dyDescent="0.25">
      <c r="A46" s="138"/>
      <c r="B46" s="18">
        <v>11</v>
      </c>
      <c r="C46" s="19" t="s">
        <v>12</v>
      </c>
      <c r="D46" s="20">
        <v>32219</v>
      </c>
      <c r="E46" s="62" t="s">
        <v>46</v>
      </c>
      <c r="F46" s="75">
        <v>4000</v>
      </c>
      <c r="G46" s="21">
        <v>4000</v>
      </c>
      <c r="H46" s="63">
        <v>4000</v>
      </c>
    </row>
    <row r="47" spans="1:8" s="12" customFormat="1" ht="15" x14ac:dyDescent="0.25">
      <c r="A47" s="138"/>
      <c r="B47" s="13">
        <v>11</v>
      </c>
      <c r="C47" s="14" t="s">
        <v>12</v>
      </c>
      <c r="D47" s="15">
        <v>3223</v>
      </c>
      <c r="E47" s="16" t="s">
        <v>47</v>
      </c>
      <c r="F47" s="74">
        <f>SUM(F48:F49)</f>
        <v>74000</v>
      </c>
      <c r="G47" s="17">
        <f>SUM(G48:G49)</f>
        <v>74000</v>
      </c>
      <c r="H47" s="61">
        <f>SUM(H48:H49)</f>
        <v>74000</v>
      </c>
    </row>
    <row r="48" spans="1:8" s="12" customFormat="1" ht="15" x14ac:dyDescent="0.25">
      <c r="A48" s="138"/>
      <c r="B48" s="18">
        <v>11</v>
      </c>
      <c r="C48" s="19" t="s">
        <v>12</v>
      </c>
      <c r="D48" s="20">
        <v>32231</v>
      </c>
      <c r="E48" s="62" t="s">
        <v>48</v>
      </c>
      <c r="F48" s="75">
        <v>30000</v>
      </c>
      <c r="G48" s="21">
        <v>30000</v>
      </c>
      <c r="H48" s="63">
        <v>30000</v>
      </c>
    </row>
    <row r="49" spans="1:8" s="12" customFormat="1" ht="17.25" customHeight="1" x14ac:dyDescent="0.25">
      <c r="A49" s="138"/>
      <c r="B49" s="18">
        <v>11</v>
      </c>
      <c r="C49" s="19" t="s">
        <v>12</v>
      </c>
      <c r="D49" s="20">
        <v>32233</v>
      </c>
      <c r="E49" s="62" t="s">
        <v>49</v>
      </c>
      <c r="F49" s="75">
        <v>44000</v>
      </c>
      <c r="G49" s="21">
        <v>44000</v>
      </c>
      <c r="H49" s="63">
        <v>44000</v>
      </c>
    </row>
    <row r="50" spans="1:8" s="12" customFormat="1" ht="15" x14ac:dyDescent="0.25">
      <c r="A50" s="138"/>
      <c r="B50" s="13">
        <v>11</v>
      </c>
      <c r="C50" s="14" t="s">
        <v>12</v>
      </c>
      <c r="D50" s="15">
        <v>3224</v>
      </c>
      <c r="E50" s="16" t="s">
        <v>158</v>
      </c>
      <c r="F50" s="74">
        <f>SUM(F51)</f>
        <v>15000</v>
      </c>
      <c r="G50" s="17">
        <f>SUM(G51)</f>
        <v>7000</v>
      </c>
      <c r="H50" s="61">
        <f>SUM(H51)</f>
        <v>20000</v>
      </c>
    </row>
    <row r="51" spans="1:8" s="12" customFormat="1" ht="15" x14ac:dyDescent="0.25">
      <c r="A51" s="138"/>
      <c r="B51" s="18">
        <v>11</v>
      </c>
      <c r="C51" s="19" t="s">
        <v>12</v>
      </c>
      <c r="D51" s="20">
        <v>32241</v>
      </c>
      <c r="E51" s="62" t="s">
        <v>158</v>
      </c>
      <c r="F51" s="75">
        <v>15000</v>
      </c>
      <c r="G51" s="21">
        <v>7000</v>
      </c>
      <c r="H51" s="63">
        <v>20000</v>
      </c>
    </row>
    <row r="52" spans="1:8" s="12" customFormat="1" ht="15" customHeight="1" x14ac:dyDescent="0.25">
      <c r="A52" s="138"/>
      <c r="B52" s="13">
        <v>11</v>
      </c>
      <c r="C52" s="14" t="s">
        <v>12</v>
      </c>
      <c r="D52" s="15">
        <v>3225</v>
      </c>
      <c r="E52" s="16" t="s">
        <v>50</v>
      </c>
      <c r="F52" s="74">
        <f>SUM(F53)</f>
        <v>5000</v>
      </c>
      <c r="G52" s="17">
        <f>SUM(G53)</f>
        <v>5000</v>
      </c>
      <c r="H52" s="61">
        <f>SUM(H53)</f>
        <v>10000</v>
      </c>
    </row>
    <row r="53" spans="1:8" s="12" customFormat="1" ht="15" customHeight="1" x14ac:dyDescent="0.25">
      <c r="A53" s="138"/>
      <c r="B53" s="18">
        <v>11</v>
      </c>
      <c r="C53" s="19" t="s">
        <v>12</v>
      </c>
      <c r="D53" s="20">
        <v>32251</v>
      </c>
      <c r="E53" s="62" t="s">
        <v>51</v>
      </c>
      <c r="F53" s="75">
        <v>5000</v>
      </c>
      <c r="G53" s="21">
        <v>5000</v>
      </c>
      <c r="H53" s="63">
        <v>10000</v>
      </c>
    </row>
    <row r="54" spans="1:8" s="12" customFormat="1" ht="15" customHeight="1" x14ac:dyDescent="0.25">
      <c r="A54" s="138"/>
      <c r="B54" s="10">
        <v>11</v>
      </c>
      <c r="C54" s="118" t="s">
        <v>12</v>
      </c>
      <c r="D54" s="10">
        <v>323</v>
      </c>
      <c r="E54" s="10" t="s">
        <v>52</v>
      </c>
      <c r="F54" s="73">
        <f>SUM(F55,F62,F66,F68,F74,F78,F80,F86,F90)</f>
        <v>2524000</v>
      </c>
      <c r="G54" s="11">
        <f>SUM(G55,G62,G66,G68,G74,G78,G80,G86,G90)</f>
        <v>2372318</v>
      </c>
      <c r="H54" s="60">
        <f>SUM(H55,H62,H66,H68,H74,H78,H80,H86,H90)</f>
        <v>2592000</v>
      </c>
    </row>
    <row r="55" spans="1:8" s="12" customFormat="1" ht="15" customHeight="1" x14ac:dyDescent="0.25">
      <c r="A55" s="138"/>
      <c r="B55" s="13">
        <v>11</v>
      </c>
      <c r="C55" s="14" t="s">
        <v>12</v>
      </c>
      <c r="D55" s="15">
        <v>3231</v>
      </c>
      <c r="E55" s="16" t="s">
        <v>53</v>
      </c>
      <c r="F55" s="74">
        <f>SUM(F56:F61)</f>
        <v>91000</v>
      </c>
      <c r="G55" s="17">
        <f>SUM(G56:G61)</f>
        <v>91000</v>
      </c>
      <c r="H55" s="61">
        <f>SUM(H56:H61)</f>
        <v>91000</v>
      </c>
    </row>
    <row r="56" spans="1:8" s="12" customFormat="1" ht="15" customHeight="1" x14ac:dyDescent="0.25">
      <c r="A56" s="138"/>
      <c r="B56" s="18">
        <v>11</v>
      </c>
      <c r="C56" s="19" t="s">
        <v>12</v>
      </c>
      <c r="D56" s="20">
        <v>323110</v>
      </c>
      <c r="E56" s="62" t="s">
        <v>54</v>
      </c>
      <c r="F56" s="75">
        <v>35000</v>
      </c>
      <c r="G56" s="21">
        <v>35000</v>
      </c>
      <c r="H56" s="63">
        <v>35000</v>
      </c>
    </row>
    <row r="57" spans="1:8" s="12" customFormat="1" ht="15" customHeight="1" x14ac:dyDescent="0.25">
      <c r="A57" s="138"/>
      <c r="B57" s="18">
        <v>11</v>
      </c>
      <c r="C57" s="19" t="s">
        <v>12</v>
      </c>
      <c r="D57" s="20">
        <v>323112</v>
      </c>
      <c r="E57" s="62" t="s">
        <v>55</v>
      </c>
      <c r="F57" s="75">
        <v>22500</v>
      </c>
      <c r="G57" s="21">
        <v>22500</v>
      </c>
      <c r="H57" s="63">
        <v>22500</v>
      </c>
    </row>
    <row r="58" spans="1:8" s="12" customFormat="1" ht="15" customHeight="1" x14ac:dyDescent="0.25">
      <c r="A58" s="138"/>
      <c r="B58" s="18">
        <v>11</v>
      </c>
      <c r="C58" s="19" t="s">
        <v>12</v>
      </c>
      <c r="D58" s="20">
        <v>32312</v>
      </c>
      <c r="E58" s="62" t="s">
        <v>56</v>
      </c>
      <c r="F58" s="75">
        <v>30000</v>
      </c>
      <c r="G58" s="21">
        <v>30000</v>
      </c>
      <c r="H58" s="63">
        <v>30000</v>
      </c>
    </row>
    <row r="59" spans="1:8" s="12" customFormat="1" ht="15" customHeight="1" x14ac:dyDescent="0.25">
      <c r="A59" s="138"/>
      <c r="B59" s="18">
        <v>11</v>
      </c>
      <c r="C59" s="19" t="s">
        <v>12</v>
      </c>
      <c r="D59" s="20">
        <v>32313</v>
      </c>
      <c r="E59" s="62" t="s">
        <v>57</v>
      </c>
      <c r="F59" s="75">
        <v>2000</v>
      </c>
      <c r="G59" s="21">
        <v>2000</v>
      </c>
      <c r="H59" s="63">
        <v>2000</v>
      </c>
    </row>
    <row r="60" spans="1:8" s="12" customFormat="1" ht="15" customHeight="1" x14ac:dyDescent="0.25">
      <c r="A60" s="138"/>
      <c r="B60" s="18">
        <v>11</v>
      </c>
      <c r="C60" s="19" t="s">
        <v>12</v>
      </c>
      <c r="D60" s="20">
        <v>32314</v>
      </c>
      <c r="E60" s="62" t="s">
        <v>58</v>
      </c>
      <c r="F60" s="75">
        <v>1000</v>
      </c>
      <c r="G60" s="21">
        <v>1000</v>
      </c>
      <c r="H60" s="63">
        <v>1000</v>
      </c>
    </row>
    <row r="61" spans="1:8" s="12" customFormat="1" ht="15" customHeight="1" x14ac:dyDescent="0.25">
      <c r="A61" s="138"/>
      <c r="B61" s="18">
        <v>11</v>
      </c>
      <c r="C61" s="19" t="s">
        <v>12</v>
      </c>
      <c r="D61" s="20">
        <v>32319</v>
      </c>
      <c r="E61" s="62" t="s">
        <v>59</v>
      </c>
      <c r="F61" s="75">
        <v>500</v>
      </c>
      <c r="G61" s="21">
        <v>500</v>
      </c>
      <c r="H61" s="63">
        <v>500</v>
      </c>
    </row>
    <row r="62" spans="1:8" ht="15" x14ac:dyDescent="0.25">
      <c r="A62" s="138"/>
      <c r="B62" s="13">
        <v>11</v>
      </c>
      <c r="C62" s="14" t="s">
        <v>12</v>
      </c>
      <c r="D62" s="15">
        <v>3232</v>
      </c>
      <c r="E62" s="16" t="s">
        <v>60</v>
      </c>
      <c r="F62" s="74">
        <f>SUM(F63:F65)</f>
        <v>155000</v>
      </c>
      <c r="G62" s="17">
        <f>SUM(G63:G65)</f>
        <v>155000</v>
      </c>
      <c r="H62" s="61">
        <f>SUM(H63:H65)</f>
        <v>155000</v>
      </c>
    </row>
    <row r="63" spans="1:8" ht="15" x14ac:dyDescent="0.25">
      <c r="A63" s="138"/>
      <c r="B63" s="18">
        <v>11</v>
      </c>
      <c r="C63" s="19" t="s">
        <v>12</v>
      </c>
      <c r="D63" s="20">
        <v>32321</v>
      </c>
      <c r="E63" s="62" t="s">
        <v>61</v>
      </c>
      <c r="F63" s="75">
        <v>10000</v>
      </c>
      <c r="G63" s="21">
        <v>10000</v>
      </c>
      <c r="H63" s="63">
        <v>10000</v>
      </c>
    </row>
    <row r="64" spans="1:8" ht="15" x14ac:dyDescent="0.25">
      <c r="A64" s="138"/>
      <c r="B64" s="18">
        <v>11</v>
      </c>
      <c r="C64" s="19" t="s">
        <v>12</v>
      </c>
      <c r="D64" s="20">
        <v>32322</v>
      </c>
      <c r="E64" s="62" t="s">
        <v>62</v>
      </c>
      <c r="F64" s="75">
        <v>140000</v>
      </c>
      <c r="G64" s="21">
        <v>140000</v>
      </c>
      <c r="H64" s="63">
        <v>140000</v>
      </c>
    </row>
    <row r="65" spans="1:8" ht="15" x14ac:dyDescent="0.25">
      <c r="A65" s="138"/>
      <c r="B65" s="18">
        <v>11</v>
      </c>
      <c r="C65" s="19" t="s">
        <v>12</v>
      </c>
      <c r="D65" s="20">
        <v>32329</v>
      </c>
      <c r="E65" s="62" t="s">
        <v>63</v>
      </c>
      <c r="F65" s="75">
        <v>5000</v>
      </c>
      <c r="G65" s="21">
        <v>5000</v>
      </c>
      <c r="H65" s="63">
        <v>5000</v>
      </c>
    </row>
    <row r="66" spans="1:8" ht="15" customHeight="1" x14ac:dyDescent="0.25">
      <c r="A66" s="138"/>
      <c r="B66" s="13">
        <v>11</v>
      </c>
      <c r="C66" s="14" t="s">
        <v>12</v>
      </c>
      <c r="D66" s="15">
        <v>3233</v>
      </c>
      <c r="E66" s="16" t="s">
        <v>64</v>
      </c>
      <c r="F66" s="74">
        <f>SUM(F67:F67)</f>
        <v>15000</v>
      </c>
      <c r="G66" s="17">
        <f>SUM(G67:G67)</f>
        <v>7000</v>
      </c>
      <c r="H66" s="61">
        <f>SUM(H67:H67)</f>
        <v>20000</v>
      </c>
    </row>
    <row r="67" spans="1:8" s="25" customFormat="1" ht="15" customHeight="1" x14ac:dyDescent="0.25">
      <c r="A67" s="138"/>
      <c r="B67" s="18">
        <v>11</v>
      </c>
      <c r="C67" s="19" t="s">
        <v>12</v>
      </c>
      <c r="D67" s="20">
        <v>32339</v>
      </c>
      <c r="E67" s="62" t="s">
        <v>65</v>
      </c>
      <c r="F67" s="75">
        <v>15000</v>
      </c>
      <c r="G67" s="21">
        <v>7000</v>
      </c>
      <c r="H67" s="63">
        <v>20000</v>
      </c>
    </row>
    <row r="68" spans="1:8" ht="15" customHeight="1" x14ac:dyDescent="0.25">
      <c r="A68" s="138"/>
      <c r="B68" s="13">
        <v>11</v>
      </c>
      <c r="C68" s="14" t="s">
        <v>12</v>
      </c>
      <c r="D68" s="15">
        <v>3234</v>
      </c>
      <c r="E68" s="16" t="s">
        <v>66</v>
      </c>
      <c r="F68" s="74">
        <f>SUM(F69:F73)</f>
        <v>53000</v>
      </c>
      <c r="G68" s="17">
        <f>SUM(G69:G73)</f>
        <v>53000</v>
      </c>
      <c r="H68" s="61">
        <f>SUM(H69:H73)</f>
        <v>53000</v>
      </c>
    </row>
    <row r="69" spans="1:8" ht="15" customHeight="1" x14ac:dyDescent="0.25">
      <c r="A69" s="138"/>
      <c r="B69" s="18">
        <v>11</v>
      </c>
      <c r="C69" s="19" t="s">
        <v>12</v>
      </c>
      <c r="D69" s="20">
        <v>32341</v>
      </c>
      <c r="E69" s="62" t="s">
        <v>67</v>
      </c>
      <c r="F69" s="75">
        <v>22000</v>
      </c>
      <c r="G69" s="21">
        <v>22000</v>
      </c>
      <c r="H69" s="63">
        <v>22000</v>
      </c>
    </row>
    <row r="70" spans="1:8" ht="15" customHeight="1" x14ac:dyDescent="0.25">
      <c r="A70" s="138"/>
      <c r="B70" s="18">
        <v>11</v>
      </c>
      <c r="C70" s="19" t="s">
        <v>12</v>
      </c>
      <c r="D70" s="20">
        <v>32342</v>
      </c>
      <c r="E70" s="62" t="s">
        <v>68</v>
      </c>
      <c r="F70" s="75">
        <v>13000</v>
      </c>
      <c r="G70" s="21">
        <v>13000</v>
      </c>
      <c r="H70" s="63">
        <v>13000</v>
      </c>
    </row>
    <row r="71" spans="1:8" ht="15" customHeight="1" x14ac:dyDescent="0.25">
      <c r="A71" s="138"/>
      <c r="B71" s="18">
        <v>12</v>
      </c>
      <c r="C71" s="19" t="s">
        <v>69</v>
      </c>
      <c r="D71" s="20">
        <v>32343</v>
      </c>
      <c r="E71" s="62" t="s">
        <v>70</v>
      </c>
      <c r="F71" s="75">
        <v>2000</v>
      </c>
      <c r="G71" s="21">
        <v>2000</v>
      </c>
      <c r="H71" s="63">
        <v>2000</v>
      </c>
    </row>
    <row r="72" spans="1:8" ht="15" customHeight="1" x14ac:dyDescent="0.25">
      <c r="A72" s="138"/>
      <c r="B72" s="18">
        <v>11</v>
      </c>
      <c r="C72" s="19" t="s">
        <v>12</v>
      </c>
      <c r="D72" s="20">
        <v>32344</v>
      </c>
      <c r="E72" s="62" t="s">
        <v>71</v>
      </c>
      <c r="F72" s="75">
        <v>2000</v>
      </c>
      <c r="G72" s="21">
        <v>2000</v>
      </c>
      <c r="H72" s="63">
        <v>2000</v>
      </c>
    </row>
    <row r="73" spans="1:8" ht="15" customHeight="1" x14ac:dyDescent="0.25">
      <c r="A73" s="138"/>
      <c r="B73" s="18">
        <v>11</v>
      </c>
      <c r="C73" s="19" t="s">
        <v>12</v>
      </c>
      <c r="D73" s="20">
        <v>32349</v>
      </c>
      <c r="E73" s="62" t="s">
        <v>72</v>
      </c>
      <c r="F73" s="75">
        <v>14000</v>
      </c>
      <c r="G73" s="21">
        <v>14000</v>
      </c>
      <c r="H73" s="63">
        <v>14000</v>
      </c>
    </row>
    <row r="74" spans="1:8" ht="15" x14ac:dyDescent="0.25">
      <c r="A74" s="138"/>
      <c r="B74" s="13">
        <v>11</v>
      </c>
      <c r="C74" s="14" t="s">
        <v>12</v>
      </c>
      <c r="D74" s="15">
        <v>3235</v>
      </c>
      <c r="E74" s="16" t="s">
        <v>73</v>
      </c>
      <c r="F74" s="74">
        <f>SUM(F75:F77)</f>
        <v>360000</v>
      </c>
      <c r="G74" s="17">
        <f>SUM(G75:G77)</f>
        <v>226818</v>
      </c>
      <c r="H74" s="61">
        <f>SUM(H75:H77)</f>
        <v>210000</v>
      </c>
    </row>
    <row r="75" spans="1:8" ht="15" x14ac:dyDescent="0.25">
      <c r="A75" s="138"/>
      <c r="B75" s="18">
        <v>11</v>
      </c>
      <c r="C75" s="19" t="s">
        <v>12</v>
      </c>
      <c r="D75" s="20">
        <v>32353</v>
      </c>
      <c r="E75" s="62" t="s">
        <v>74</v>
      </c>
      <c r="F75" s="75">
        <v>50000</v>
      </c>
      <c r="G75" s="21">
        <v>45000</v>
      </c>
      <c r="H75" s="63">
        <v>50000</v>
      </c>
    </row>
    <row r="76" spans="1:8" ht="15" x14ac:dyDescent="0.25">
      <c r="A76" s="138"/>
      <c r="B76" s="18">
        <v>11</v>
      </c>
      <c r="C76" s="19" t="s">
        <v>12</v>
      </c>
      <c r="D76" s="20">
        <v>32354</v>
      </c>
      <c r="E76" s="62" t="s">
        <v>75</v>
      </c>
      <c r="F76" s="75">
        <v>300000</v>
      </c>
      <c r="G76" s="21">
        <f>200000-23182</f>
        <v>176818</v>
      </c>
      <c r="H76" s="63">
        <f>300000-150000</f>
        <v>150000</v>
      </c>
    </row>
    <row r="77" spans="1:8" ht="15" x14ac:dyDescent="0.25">
      <c r="A77" s="138"/>
      <c r="B77" s="18">
        <v>11</v>
      </c>
      <c r="C77" s="19" t="s">
        <v>12</v>
      </c>
      <c r="D77" s="20">
        <v>32359</v>
      </c>
      <c r="E77" s="62" t="s">
        <v>76</v>
      </c>
      <c r="F77" s="75">
        <v>10000</v>
      </c>
      <c r="G77" s="21">
        <v>5000</v>
      </c>
      <c r="H77" s="63">
        <v>10000</v>
      </c>
    </row>
    <row r="78" spans="1:8" ht="15" customHeight="1" x14ac:dyDescent="0.25">
      <c r="A78" s="138"/>
      <c r="B78" s="13">
        <v>11</v>
      </c>
      <c r="C78" s="14" t="s">
        <v>12</v>
      </c>
      <c r="D78" s="15">
        <v>3236</v>
      </c>
      <c r="E78" s="16" t="s">
        <v>77</v>
      </c>
      <c r="F78" s="74">
        <f>SUM(F79:F79)</f>
        <v>2000</v>
      </c>
      <c r="G78" s="17">
        <f>SUM(G79:G79)</f>
        <v>2000</v>
      </c>
      <c r="H78" s="61">
        <f>SUM(H79:H79)</f>
        <v>20000</v>
      </c>
    </row>
    <row r="79" spans="1:8" ht="15" x14ac:dyDescent="0.25">
      <c r="A79" s="138"/>
      <c r="B79" s="18">
        <v>11</v>
      </c>
      <c r="C79" s="19" t="s">
        <v>12</v>
      </c>
      <c r="D79" s="20">
        <v>32361</v>
      </c>
      <c r="E79" s="62" t="s">
        <v>78</v>
      </c>
      <c r="F79" s="75">
        <v>2000</v>
      </c>
      <c r="G79" s="21">
        <v>2000</v>
      </c>
      <c r="H79" s="63">
        <v>20000</v>
      </c>
    </row>
    <row r="80" spans="1:8" ht="15" x14ac:dyDescent="0.25">
      <c r="A80" s="138"/>
      <c r="B80" s="13">
        <v>11</v>
      </c>
      <c r="C80" s="14" t="s">
        <v>12</v>
      </c>
      <c r="D80" s="15">
        <v>3237</v>
      </c>
      <c r="E80" s="16" t="s">
        <v>79</v>
      </c>
      <c r="F80" s="74">
        <f>SUM(F81:F85)</f>
        <v>1300000</v>
      </c>
      <c r="G80" s="17">
        <f>SUM(G81:G85)</f>
        <v>1300000</v>
      </c>
      <c r="H80" s="61">
        <f>SUM(H81:H85)</f>
        <v>1300000</v>
      </c>
    </row>
    <row r="81" spans="1:8" ht="15" x14ac:dyDescent="0.25">
      <c r="A81" s="138"/>
      <c r="B81" s="18">
        <v>11</v>
      </c>
      <c r="C81" s="19" t="s">
        <v>12</v>
      </c>
      <c r="D81" s="20">
        <v>32371</v>
      </c>
      <c r="E81" s="62" t="s">
        <v>80</v>
      </c>
      <c r="F81" s="75">
        <v>30000</v>
      </c>
      <c r="G81" s="21">
        <v>30000</v>
      </c>
      <c r="H81" s="63">
        <v>30000</v>
      </c>
    </row>
    <row r="82" spans="1:8" ht="15" x14ac:dyDescent="0.25">
      <c r="A82" s="138"/>
      <c r="B82" s="18">
        <v>11</v>
      </c>
      <c r="C82" s="19" t="s">
        <v>12</v>
      </c>
      <c r="D82" s="20">
        <v>32372</v>
      </c>
      <c r="E82" s="62" t="s">
        <v>81</v>
      </c>
      <c r="F82" s="75">
        <v>750000</v>
      </c>
      <c r="G82" s="21">
        <v>750000</v>
      </c>
      <c r="H82" s="63">
        <v>750000</v>
      </c>
    </row>
    <row r="83" spans="1:8" ht="15" x14ac:dyDescent="0.25">
      <c r="A83" s="138"/>
      <c r="B83" s="18">
        <v>11</v>
      </c>
      <c r="C83" s="19" t="s">
        <v>12</v>
      </c>
      <c r="D83" s="20">
        <v>32373</v>
      </c>
      <c r="E83" s="62" t="s">
        <v>82</v>
      </c>
      <c r="F83" s="75">
        <v>60000</v>
      </c>
      <c r="G83" s="21">
        <v>60000</v>
      </c>
      <c r="H83" s="63">
        <v>60000</v>
      </c>
    </row>
    <row r="84" spans="1:8" ht="15" x14ac:dyDescent="0.25">
      <c r="A84" s="138"/>
      <c r="B84" s="18">
        <v>11</v>
      </c>
      <c r="C84" s="19" t="s">
        <v>12</v>
      </c>
      <c r="D84" s="20">
        <v>32377</v>
      </c>
      <c r="E84" s="62" t="s">
        <v>83</v>
      </c>
      <c r="F84" s="75">
        <v>10000</v>
      </c>
      <c r="G84" s="21">
        <v>10000</v>
      </c>
      <c r="H84" s="63">
        <v>10000</v>
      </c>
    </row>
    <row r="85" spans="1:8" ht="15" x14ac:dyDescent="0.25">
      <c r="A85" s="138"/>
      <c r="B85" s="18">
        <v>11</v>
      </c>
      <c r="C85" s="19" t="s">
        <v>12</v>
      </c>
      <c r="D85" s="20">
        <v>32379</v>
      </c>
      <c r="E85" s="62" t="s">
        <v>84</v>
      </c>
      <c r="F85" s="75">
        <v>450000</v>
      </c>
      <c r="G85" s="21">
        <v>450000</v>
      </c>
      <c r="H85" s="63">
        <v>450000</v>
      </c>
    </row>
    <row r="86" spans="1:8" ht="15" x14ac:dyDescent="0.25">
      <c r="A86" s="138"/>
      <c r="B86" s="13">
        <v>11</v>
      </c>
      <c r="C86" s="14" t="s">
        <v>12</v>
      </c>
      <c r="D86" s="15">
        <v>3238</v>
      </c>
      <c r="E86" s="16" t="s">
        <v>85</v>
      </c>
      <c r="F86" s="74">
        <f>SUM(F87:F89)</f>
        <v>303000</v>
      </c>
      <c r="G86" s="17">
        <f>SUM(G87:G89)</f>
        <v>301500</v>
      </c>
      <c r="H86" s="61">
        <f>SUM(H87:H89)</f>
        <v>453000</v>
      </c>
    </row>
    <row r="87" spans="1:8" ht="15" x14ac:dyDescent="0.25">
      <c r="A87" s="138"/>
      <c r="B87" s="18">
        <v>11</v>
      </c>
      <c r="C87" s="19" t="s">
        <v>12</v>
      </c>
      <c r="D87" s="20">
        <v>32381</v>
      </c>
      <c r="E87" s="62" t="s">
        <v>86</v>
      </c>
      <c r="F87" s="75">
        <v>301500</v>
      </c>
      <c r="G87" s="21">
        <v>300000</v>
      </c>
      <c r="H87" s="63">
        <v>301500</v>
      </c>
    </row>
    <row r="88" spans="1:8" ht="15" x14ac:dyDescent="0.25">
      <c r="A88" s="138"/>
      <c r="B88" s="18">
        <v>11</v>
      </c>
      <c r="C88" s="19" t="s">
        <v>12</v>
      </c>
      <c r="D88" s="20">
        <v>32382</v>
      </c>
      <c r="E88" s="62" t="s">
        <v>87</v>
      </c>
      <c r="F88" s="75"/>
      <c r="G88" s="21"/>
      <c r="H88" s="63">
        <v>150000</v>
      </c>
    </row>
    <row r="89" spans="1:8" ht="15" x14ac:dyDescent="0.25">
      <c r="A89" s="138"/>
      <c r="B89" s="18">
        <v>11</v>
      </c>
      <c r="C89" s="19" t="s">
        <v>12</v>
      </c>
      <c r="D89" s="20">
        <v>32389</v>
      </c>
      <c r="E89" s="62" t="s">
        <v>88</v>
      </c>
      <c r="F89" s="75">
        <v>1500</v>
      </c>
      <c r="G89" s="21">
        <v>1500</v>
      </c>
      <c r="H89" s="63">
        <v>1500</v>
      </c>
    </row>
    <row r="90" spans="1:8" ht="15" x14ac:dyDescent="0.25">
      <c r="A90" s="139"/>
      <c r="B90" s="13">
        <v>11</v>
      </c>
      <c r="C90" s="14" t="s">
        <v>12</v>
      </c>
      <c r="D90" s="15">
        <v>3239</v>
      </c>
      <c r="E90" s="16" t="s">
        <v>89</v>
      </c>
      <c r="F90" s="74">
        <f>SUM(F91:F94)</f>
        <v>245000</v>
      </c>
      <c r="G90" s="17">
        <f>SUM(G91:G94)</f>
        <v>236000</v>
      </c>
      <c r="H90" s="61">
        <f>SUM(H91:H94)</f>
        <v>290000</v>
      </c>
    </row>
    <row r="91" spans="1:8" ht="15" x14ac:dyDescent="0.25">
      <c r="A91" s="52"/>
      <c r="B91" s="18">
        <v>11</v>
      </c>
      <c r="C91" s="19" t="s">
        <v>12</v>
      </c>
      <c r="D91" s="20">
        <v>32391</v>
      </c>
      <c r="E91" s="62" t="s">
        <v>90</v>
      </c>
      <c r="F91" s="75">
        <v>50000</v>
      </c>
      <c r="G91" s="21">
        <v>45000</v>
      </c>
      <c r="H91" s="63">
        <v>70000</v>
      </c>
    </row>
    <row r="92" spans="1:8" ht="15" x14ac:dyDescent="0.25">
      <c r="A92" s="52"/>
      <c r="B92" s="18">
        <v>11</v>
      </c>
      <c r="C92" s="19" t="s">
        <v>12</v>
      </c>
      <c r="D92" s="20">
        <v>32395</v>
      </c>
      <c r="E92" s="62" t="s">
        <v>91</v>
      </c>
      <c r="F92" s="75">
        <v>90000</v>
      </c>
      <c r="G92" s="21">
        <v>90000</v>
      </c>
      <c r="H92" s="63">
        <v>100000</v>
      </c>
    </row>
    <row r="93" spans="1:8" ht="15" x14ac:dyDescent="0.25">
      <c r="A93" s="52"/>
      <c r="B93" s="18">
        <v>11</v>
      </c>
      <c r="C93" s="19" t="s">
        <v>12</v>
      </c>
      <c r="D93" s="20">
        <v>32396</v>
      </c>
      <c r="E93" s="62" t="s">
        <v>92</v>
      </c>
      <c r="F93" s="75">
        <v>100000</v>
      </c>
      <c r="G93" s="21">
        <v>100000</v>
      </c>
      <c r="H93" s="63">
        <v>100000</v>
      </c>
    </row>
    <row r="94" spans="1:8" ht="15" x14ac:dyDescent="0.25">
      <c r="A94" s="52"/>
      <c r="B94" s="18">
        <v>11</v>
      </c>
      <c r="C94" s="19" t="s">
        <v>12</v>
      </c>
      <c r="D94" s="20">
        <v>32399</v>
      </c>
      <c r="E94" s="62" t="s">
        <v>93</v>
      </c>
      <c r="F94" s="75">
        <v>5000</v>
      </c>
      <c r="G94" s="21">
        <v>1000</v>
      </c>
      <c r="H94" s="63">
        <v>20000</v>
      </c>
    </row>
    <row r="95" spans="1:8" ht="15" customHeight="1" x14ac:dyDescent="0.25">
      <c r="A95" s="138">
        <v>2401</v>
      </c>
      <c r="B95" s="10">
        <v>11</v>
      </c>
      <c r="C95" s="118" t="s">
        <v>12</v>
      </c>
      <c r="D95" s="10">
        <v>324</v>
      </c>
      <c r="E95" s="10" t="s">
        <v>94</v>
      </c>
      <c r="F95" s="73">
        <f>+F96</f>
        <v>295000</v>
      </c>
      <c r="G95" s="11">
        <f>+G96</f>
        <v>290000</v>
      </c>
      <c r="H95" s="60">
        <f>+H96</f>
        <v>307000</v>
      </c>
    </row>
    <row r="96" spans="1:8" ht="15" customHeight="1" x14ac:dyDescent="0.25">
      <c r="A96" s="138"/>
      <c r="B96" s="13">
        <v>11</v>
      </c>
      <c r="C96" s="14" t="s">
        <v>12</v>
      </c>
      <c r="D96" s="15">
        <v>3241</v>
      </c>
      <c r="E96" s="16" t="s">
        <v>94</v>
      </c>
      <c r="F96" s="74">
        <f>SUM(F97:F98)</f>
        <v>295000</v>
      </c>
      <c r="G96" s="17">
        <f>SUM(G97:G98)</f>
        <v>290000</v>
      </c>
      <c r="H96" s="61">
        <f>SUM(H97:H98)</f>
        <v>307000</v>
      </c>
    </row>
    <row r="97" spans="1:8" ht="15" x14ac:dyDescent="0.25">
      <c r="A97" s="138"/>
      <c r="B97" s="18">
        <v>11</v>
      </c>
      <c r="C97" s="19" t="s">
        <v>12</v>
      </c>
      <c r="D97" s="20">
        <v>32411</v>
      </c>
      <c r="E97" s="62" t="s">
        <v>95</v>
      </c>
      <c r="F97" s="75">
        <v>292000</v>
      </c>
      <c r="G97" s="21">
        <v>290000</v>
      </c>
      <c r="H97" s="63">
        <v>295000</v>
      </c>
    </row>
    <row r="98" spans="1:8" ht="15" customHeight="1" x14ac:dyDescent="0.25">
      <c r="A98" s="138"/>
      <c r="B98" s="18">
        <v>11</v>
      </c>
      <c r="C98" s="19" t="s">
        <v>12</v>
      </c>
      <c r="D98" s="20">
        <v>32412</v>
      </c>
      <c r="E98" s="62" t="s">
        <v>96</v>
      </c>
      <c r="F98" s="75">
        <v>3000</v>
      </c>
      <c r="G98" s="21"/>
      <c r="H98" s="63">
        <v>12000</v>
      </c>
    </row>
    <row r="99" spans="1:8" ht="15" customHeight="1" x14ac:dyDescent="0.25">
      <c r="A99" s="138"/>
      <c r="B99" s="10">
        <v>11</v>
      </c>
      <c r="C99" s="118" t="s">
        <v>12</v>
      </c>
      <c r="D99" s="10">
        <v>329</v>
      </c>
      <c r="E99" s="10" t="s">
        <v>97</v>
      </c>
      <c r="F99" s="73">
        <f t="shared" ref="F99" si="1">SUM(F100,F102,F105,F110)</f>
        <v>112100</v>
      </c>
      <c r="G99" s="11">
        <f>SUM(G100,G102,G105,G110)</f>
        <v>52100</v>
      </c>
      <c r="H99" s="60">
        <f>SUM(H100,H102,H105,H110)</f>
        <v>71100</v>
      </c>
    </row>
    <row r="100" spans="1:8" ht="15" x14ac:dyDescent="0.25">
      <c r="A100" s="138"/>
      <c r="B100" s="13">
        <v>11</v>
      </c>
      <c r="C100" s="14" t="s">
        <v>12</v>
      </c>
      <c r="D100" s="15">
        <v>3293</v>
      </c>
      <c r="E100" s="16" t="s">
        <v>98</v>
      </c>
      <c r="F100" s="74">
        <f>SUM(F101)</f>
        <v>100000</v>
      </c>
      <c r="G100" s="17">
        <f>SUM(G101)</f>
        <v>40000</v>
      </c>
      <c r="H100" s="61">
        <f>SUM(H101)</f>
        <v>50000</v>
      </c>
    </row>
    <row r="101" spans="1:8" ht="15" x14ac:dyDescent="0.25">
      <c r="A101" s="138"/>
      <c r="B101" s="18">
        <v>11</v>
      </c>
      <c r="C101" s="19" t="s">
        <v>12</v>
      </c>
      <c r="D101" s="20">
        <v>32931</v>
      </c>
      <c r="E101" s="62" t="s">
        <v>98</v>
      </c>
      <c r="F101" s="75">
        <v>100000</v>
      </c>
      <c r="G101" s="21">
        <v>40000</v>
      </c>
      <c r="H101" s="63">
        <v>50000</v>
      </c>
    </row>
    <row r="102" spans="1:8" ht="15" customHeight="1" x14ac:dyDescent="0.25">
      <c r="A102" s="138"/>
      <c r="B102" s="13">
        <v>11</v>
      </c>
      <c r="C102" s="14" t="s">
        <v>12</v>
      </c>
      <c r="D102" s="15">
        <v>3294</v>
      </c>
      <c r="E102" s="16" t="s">
        <v>99</v>
      </c>
      <c r="F102" s="74">
        <f>SUM(F103:F104)</f>
        <v>400</v>
      </c>
      <c r="G102" s="17">
        <f>SUM(G103:G104)</f>
        <v>400</v>
      </c>
      <c r="H102" s="61">
        <f>SUM(H103:H104)</f>
        <v>400</v>
      </c>
    </row>
    <row r="103" spans="1:8" ht="15" customHeight="1" x14ac:dyDescent="0.25">
      <c r="A103" s="138"/>
      <c r="B103" s="18">
        <v>11</v>
      </c>
      <c r="C103" s="19" t="s">
        <v>12</v>
      </c>
      <c r="D103" s="20">
        <v>32941</v>
      </c>
      <c r="E103" s="62" t="s">
        <v>100</v>
      </c>
      <c r="F103" s="75">
        <v>200</v>
      </c>
      <c r="G103" s="21">
        <v>200</v>
      </c>
      <c r="H103" s="63">
        <v>200</v>
      </c>
    </row>
    <row r="104" spans="1:8" ht="15" customHeight="1" x14ac:dyDescent="0.25">
      <c r="A104" s="138"/>
      <c r="B104" s="18">
        <v>11</v>
      </c>
      <c r="C104" s="19" t="s">
        <v>12</v>
      </c>
      <c r="D104" s="20">
        <v>32942</v>
      </c>
      <c r="E104" s="62" t="s">
        <v>101</v>
      </c>
      <c r="F104" s="75">
        <v>200</v>
      </c>
      <c r="G104" s="21">
        <v>200</v>
      </c>
      <c r="H104" s="63">
        <v>200</v>
      </c>
    </row>
    <row r="105" spans="1:8" ht="15" customHeight="1" x14ac:dyDescent="0.25">
      <c r="A105" s="138"/>
      <c r="B105" s="13">
        <v>11</v>
      </c>
      <c r="C105" s="14" t="s">
        <v>12</v>
      </c>
      <c r="D105" s="15">
        <v>3295</v>
      </c>
      <c r="E105" s="16" t="s">
        <v>102</v>
      </c>
      <c r="F105" s="74">
        <f>SUM(F106:F109)</f>
        <v>700</v>
      </c>
      <c r="G105" s="17">
        <f>SUM(G106:G109)</f>
        <v>700</v>
      </c>
      <c r="H105" s="61">
        <f>SUM(H106:H109)</f>
        <v>700</v>
      </c>
    </row>
    <row r="106" spans="1:8" ht="15" customHeight="1" x14ac:dyDescent="0.25">
      <c r="A106" s="138"/>
      <c r="B106" s="18">
        <v>11</v>
      </c>
      <c r="C106" s="19" t="s">
        <v>12</v>
      </c>
      <c r="D106" s="20">
        <v>32951</v>
      </c>
      <c r="E106" s="62" t="s">
        <v>103</v>
      </c>
      <c r="F106" s="75">
        <v>200</v>
      </c>
      <c r="G106" s="21">
        <v>200</v>
      </c>
      <c r="H106" s="63">
        <v>200</v>
      </c>
    </row>
    <row r="107" spans="1:8" ht="15" customHeight="1" x14ac:dyDescent="0.25">
      <c r="A107" s="138"/>
      <c r="B107" s="18">
        <v>11</v>
      </c>
      <c r="C107" s="19" t="s">
        <v>12</v>
      </c>
      <c r="D107" s="20">
        <v>32952</v>
      </c>
      <c r="E107" s="62" t="s">
        <v>104</v>
      </c>
      <c r="F107" s="75">
        <v>200</v>
      </c>
      <c r="G107" s="21">
        <v>200</v>
      </c>
      <c r="H107" s="63">
        <v>200</v>
      </c>
    </row>
    <row r="108" spans="1:8" ht="15" customHeight="1" x14ac:dyDescent="0.25">
      <c r="A108" s="138"/>
      <c r="B108" s="18">
        <v>11</v>
      </c>
      <c r="C108" s="19" t="s">
        <v>12</v>
      </c>
      <c r="D108" s="20">
        <v>32953</v>
      </c>
      <c r="E108" s="62" t="s">
        <v>105</v>
      </c>
      <c r="F108" s="75">
        <v>200</v>
      </c>
      <c r="G108" s="21">
        <v>200</v>
      </c>
      <c r="H108" s="63">
        <v>200</v>
      </c>
    </row>
    <row r="109" spans="1:8" ht="15" customHeight="1" x14ac:dyDescent="0.25">
      <c r="A109" s="138"/>
      <c r="B109" s="18">
        <v>11</v>
      </c>
      <c r="C109" s="19" t="s">
        <v>12</v>
      </c>
      <c r="D109" s="20">
        <v>32954</v>
      </c>
      <c r="E109" s="62" t="s">
        <v>106</v>
      </c>
      <c r="F109" s="75">
        <v>100</v>
      </c>
      <c r="G109" s="21">
        <v>100</v>
      </c>
      <c r="H109" s="63">
        <v>100</v>
      </c>
    </row>
    <row r="110" spans="1:8" ht="15" customHeight="1" x14ac:dyDescent="0.25">
      <c r="A110" s="138"/>
      <c r="B110" s="13">
        <v>11</v>
      </c>
      <c r="C110" s="14" t="s">
        <v>12</v>
      </c>
      <c r="D110" s="15">
        <v>3299</v>
      </c>
      <c r="E110" s="16" t="s">
        <v>97</v>
      </c>
      <c r="F110" s="74">
        <f>SUM(F111:F111)</f>
        <v>11000</v>
      </c>
      <c r="G110" s="17">
        <f>SUM(G111:G111)</f>
        <v>11000</v>
      </c>
      <c r="H110" s="61">
        <f>SUM(H111:H111)</f>
        <v>20000</v>
      </c>
    </row>
    <row r="111" spans="1:8" ht="15" x14ac:dyDescent="0.25">
      <c r="A111" s="138"/>
      <c r="B111" s="18">
        <v>11</v>
      </c>
      <c r="C111" s="19" t="s">
        <v>12</v>
      </c>
      <c r="D111" s="20">
        <v>32999</v>
      </c>
      <c r="E111" s="62" t="s">
        <v>97</v>
      </c>
      <c r="F111" s="75">
        <v>11000</v>
      </c>
      <c r="G111" s="21">
        <v>11000</v>
      </c>
      <c r="H111" s="63">
        <v>20000</v>
      </c>
    </row>
    <row r="112" spans="1:8" s="27" customFormat="1" ht="15" x14ac:dyDescent="0.25">
      <c r="A112" s="138"/>
      <c r="B112" s="22">
        <v>11</v>
      </c>
      <c r="C112" s="23" t="s">
        <v>12</v>
      </c>
      <c r="D112" s="24">
        <v>34</v>
      </c>
      <c r="E112" s="59" t="s">
        <v>107</v>
      </c>
      <c r="F112" s="76">
        <f>SUM(F113)</f>
        <v>900</v>
      </c>
      <c r="G112" s="50">
        <f>SUM(G113)</f>
        <v>900</v>
      </c>
      <c r="H112" s="99">
        <f>SUM(H113)</f>
        <v>900</v>
      </c>
    </row>
    <row r="113" spans="1:8" ht="15" customHeight="1" x14ac:dyDescent="0.25">
      <c r="A113" s="138"/>
      <c r="B113" s="116">
        <v>11</v>
      </c>
      <c r="C113" s="118" t="s">
        <v>12</v>
      </c>
      <c r="D113" s="10">
        <v>343</v>
      </c>
      <c r="E113" s="10" t="s">
        <v>108</v>
      </c>
      <c r="F113" s="73">
        <f>SUM(F114,F117,F120)</f>
        <v>900</v>
      </c>
      <c r="G113" s="11">
        <f>SUM(G114,G117,G120)</f>
        <v>900</v>
      </c>
      <c r="H113" s="60">
        <f>SUM(H114,H117,H120)</f>
        <v>900</v>
      </c>
    </row>
    <row r="114" spans="1:8" ht="15" customHeight="1" x14ac:dyDescent="0.25">
      <c r="A114" s="138"/>
      <c r="B114" s="13">
        <v>11</v>
      </c>
      <c r="C114" s="14" t="s">
        <v>12</v>
      </c>
      <c r="D114" s="15">
        <v>3431</v>
      </c>
      <c r="E114" s="16" t="s">
        <v>109</v>
      </c>
      <c r="F114" s="74">
        <f>SUM(F115:F116)</f>
        <v>300</v>
      </c>
      <c r="G114" s="17">
        <f>SUM(G115:G116)</f>
        <v>300</v>
      </c>
      <c r="H114" s="61">
        <f>SUM(H115:H116)</f>
        <v>300</v>
      </c>
    </row>
    <row r="115" spans="1:8" ht="15" customHeight="1" x14ac:dyDescent="0.25">
      <c r="A115" s="138"/>
      <c r="B115" s="18">
        <v>11</v>
      </c>
      <c r="C115" s="19" t="s">
        <v>12</v>
      </c>
      <c r="D115" s="20">
        <v>34311</v>
      </c>
      <c r="E115" s="62" t="s">
        <v>110</v>
      </c>
      <c r="F115" s="75">
        <v>150</v>
      </c>
      <c r="G115" s="21">
        <v>150</v>
      </c>
      <c r="H115" s="63">
        <v>150</v>
      </c>
    </row>
    <row r="116" spans="1:8" ht="15" customHeight="1" x14ac:dyDescent="0.25">
      <c r="A116" s="138"/>
      <c r="B116" s="18">
        <v>11</v>
      </c>
      <c r="C116" s="19" t="s">
        <v>12</v>
      </c>
      <c r="D116" s="20">
        <v>34312</v>
      </c>
      <c r="E116" s="62" t="s">
        <v>111</v>
      </c>
      <c r="F116" s="75">
        <v>150</v>
      </c>
      <c r="G116" s="21">
        <v>150</v>
      </c>
      <c r="H116" s="63">
        <v>150</v>
      </c>
    </row>
    <row r="117" spans="1:8" ht="15" customHeight="1" x14ac:dyDescent="0.25">
      <c r="A117" s="138"/>
      <c r="B117" s="13">
        <v>11</v>
      </c>
      <c r="C117" s="14" t="s">
        <v>12</v>
      </c>
      <c r="D117" s="15">
        <v>3432</v>
      </c>
      <c r="E117" s="16" t="s">
        <v>112</v>
      </c>
      <c r="F117" s="74">
        <f>SUM(F118:F119)</f>
        <v>200</v>
      </c>
      <c r="G117" s="17">
        <f>SUM(G118:G119)</f>
        <v>200</v>
      </c>
      <c r="H117" s="61">
        <f>SUM(H118:H119)</f>
        <v>200</v>
      </c>
    </row>
    <row r="118" spans="1:8" s="25" customFormat="1" ht="15" customHeight="1" x14ac:dyDescent="0.25">
      <c r="A118" s="138"/>
      <c r="B118" s="18">
        <v>11</v>
      </c>
      <c r="C118" s="19" t="s">
        <v>12</v>
      </c>
      <c r="D118" s="20">
        <v>34321</v>
      </c>
      <c r="E118" s="62" t="s">
        <v>112</v>
      </c>
      <c r="F118" s="75">
        <v>100</v>
      </c>
      <c r="G118" s="21">
        <v>100</v>
      </c>
      <c r="H118" s="63">
        <v>100</v>
      </c>
    </row>
    <row r="119" spans="1:8" s="25" customFormat="1" ht="15" customHeight="1" x14ac:dyDescent="0.25">
      <c r="A119" s="138"/>
      <c r="B119" s="18">
        <v>11</v>
      </c>
      <c r="C119" s="19" t="s">
        <v>12</v>
      </c>
      <c r="D119" s="20">
        <v>34324</v>
      </c>
      <c r="E119" s="62" t="s">
        <v>113</v>
      </c>
      <c r="F119" s="75">
        <v>100</v>
      </c>
      <c r="G119" s="21">
        <v>100</v>
      </c>
      <c r="H119" s="63">
        <v>100</v>
      </c>
    </row>
    <row r="120" spans="1:8" ht="15" customHeight="1" x14ac:dyDescent="0.25">
      <c r="A120" s="138"/>
      <c r="B120" s="13">
        <v>11</v>
      </c>
      <c r="C120" s="14" t="s">
        <v>12</v>
      </c>
      <c r="D120" s="15">
        <v>3433</v>
      </c>
      <c r="E120" s="16" t="s">
        <v>114</v>
      </c>
      <c r="F120" s="74">
        <f>SUM(F121:F123)</f>
        <v>400</v>
      </c>
      <c r="G120" s="17">
        <f>SUM(G121:G123)</f>
        <v>400</v>
      </c>
      <c r="H120" s="61">
        <f>SUM(H121:H123)</f>
        <v>400</v>
      </c>
    </row>
    <row r="121" spans="1:8" ht="15" customHeight="1" x14ac:dyDescent="0.25">
      <c r="A121" s="138"/>
      <c r="B121" s="18">
        <v>11</v>
      </c>
      <c r="C121" s="19" t="s">
        <v>12</v>
      </c>
      <c r="D121" s="20">
        <v>34332</v>
      </c>
      <c r="E121" s="62" t="s">
        <v>115</v>
      </c>
      <c r="F121" s="75">
        <v>100</v>
      </c>
      <c r="G121" s="21">
        <v>100</v>
      </c>
      <c r="H121" s="63">
        <v>100</v>
      </c>
    </row>
    <row r="122" spans="1:8" ht="15" customHeight="1" x14ac:dyDescent="0.25">
      <c r="A122" s="138"/>
      <c r="B122" s="18">
        <v>11</v>
      </c>
      <c r="C122" s="19" t="s">
        <v>12</v>
      </c>
      <c r="D122" s="20">
        <v>34333</v>
      </c>
      <c r="E122" s="62" t="s">
        <v>116</v>
      </c>
      <c r="F122" s="75">
        <v>200</v>
      </c>
      <c r="G122" s="21">
        <v>200</v>
      </c>
      <c r="H122" s="63">
        <v>200</v>
      </c>
    </row>
    <row r="123" spans="1:8" ht="15" customHeight="1" x14ac:dyDescent="0.25">
      <c r="A123" s="138"/>
      <c r="B123" s="18">
        <v>11</v>
      </c>
      <c r="C123" s="19" t="s">
        <v>12</v>
      </c>
      <c r="D123" s="20">
        <v>34333</v>
      </c>
      <c r="E123" s="62" t="s">
        <v>117</v>
      </c>
      <c r="F123" s="75">
        <v>100</v>
      </c>
      <c r="G123" s="21">
        <v>100</v>
      </c>
      <c r="H123" s="63">
        <v>100</v>
      </c>
    </row>
    <row r="124" spans="1:8" ht="30" x14ac:dyDescent="0.25">
      <c r="A124" s="138"/>
      <c r="B124" s="22">
        <v>11</v>
      </c>
      <c r="C124" s="23" t="s">
        <v>12</v>
      </c>
      <c r="D124" s="24">
        <v>37</v>
      </c>
      <c r="E124" s="59" t="s">
        <v>118</v>
      </c>
      <c r="F124" s="76">
        <f>SUM(F125)</f>
        <v>40000</v>
      </c>
      <c r="G124" s="50">
        <f>SUM(G125)</f>
        <v>10000</v>
      </c>
      <c r="H124" s="99">
        <f>SUM(H125)</f>
        <v>80000</v>
      </c>
    </row>
    <row r="125" spans="1:8" ht="15" customHeight="1" x14ac:dyDescent="0.25">
      <c r="A125" s="138"/>
      <c r="B125" s="116">
        <v>11</v>
      </c>
      <c r="C125" s="118" t="s">
        <v>12</v>
      </c>
      <c r="D125" s="10">
        <v>372</v>
      </c>
      <c r="E125" s="10" t="s">
        <v>119</v>
      </c>
      <c r="F125" s="73">
        <f>+F126</f>
        <v>40000</v>
      </c>
      <c r="G125" s="11">
        <f>+G126</f>
        <v>10000</v>
      </c>
      <c r="H125" s="60">
        <f>+H126</f>
        <v>80000</v>
      </c>
    </row>
    <row r="126" spans="1:8" ht="15" x14ac:dyDescent="0.25">
      <c r="A126" s="138"/>
      <c r="B126" s="13">
        <v>11</v>
      </c>
      <c r="C126" s="14" t="s">
        <v>12</v>
      </c>
      <c r="D126" s="15">
        <v>3721</v>
      </c>
      <c r="E126" s="16" t="s">
        <v>120</v>
      </c>
      <c r="F126" s="74">
        <f>SUM(F127)</f>
        <v>40000</v>
      </c>
      <c r="G126" s="17">
        <f>SUM(G127)</f>
        <v>10000</v>
      </c>
      <c r="H126" s="61">
        <f>SUM(H127)</f>
        <v>80000</v>
      </c>
    </row>
    <row r="127" spans="1:8" ht="15" x14ac:dyDescent="0.25">
      <c r="A127" s="138"/>
      <c r="B127" s="18">
        <v>11</v>
      </c>
      <c r="C127" s="19" t="s">
        <v>12</v>
      </c>
      <c r="D127" s="20">
        <v>37215</v>
      </c>
      <c r="E127" s="62" t="s">
        <v>121</v>
      </c>
      <c r="F127" s="75">
        <v>40000</v>
      </c>
      <c r="G127" s="21">
        <v>10000</v>
      </c>
      <c r="H127" s="63">
        <v>80000</v>
      </c>
    </row>
    <row r="128" spans="1:8" ht="15" x14ac:dyDescent="0.25">
      <c r="A128" s="138"/>
      <c r="B128" s="22">
        <v>11</v>
      </c>
      <c r="C128" s="23" t="s">
        <v>12</v>
      </c>
      <c r="D128" s="24">
        <v>41</v>
      </c>
      <c r="E128" s="59" t="s">
        <v>122</v>
      </c>
      <c r="F128" s="76">
        <f>SUM(F129)</f>
        <v>0</v>
      </c>
      <c r="G128" s="50">
        <f>SUM(G129)</f>
        <v>0</v>
      </c>
      <c r="H128" s="99">
        <f>SUM(H129)</f>
        <v>155000</v>
      </c>
    </row>
    <row r="129" spans="1:8" ht="15" customHeight="1" x14ac:dyDescent="0.25">
      <c r="A129" s="138"/>
      <c r="B129" s="10">
        <v>11</v>
      </c>
      <c r="C129" s="118" t="s">
        <v>12</v>
      </c>
      <c r="D129" s="10">
        <v>412</v>
      </c>
      <c r="E129" s="10" t="s">
        <v>123</v>
      </c>
      <c r="F129" s="73">
        <f>+F130</f>
        <v>0</v>
      </c>
      <c r="G129" s="11">
        <f t="shared" ref="G129:H129" si="2">+G130</f>
        <v>0</v>
      </c>
      <c r="H129" s="60">
        <f t="shared" si="2"/>
        <v>155000</v>
      </c>
    </row>
    <row r="130" spans="1:8" ht="15" x14ac:dyDescent="0.25">
      <c r="A130" s="138"/>
      <c r="B130" s="13">
        <v>11</v>
      </c>
      <c r="C130" s="14" t="s">
        <v>12</v>
      </c>
      <c r="D130" s="15">
        <v>4124</v>
      </c>
      <c r="E130" s="16" t="s">
        <v>124</v>
      </c>
      <c r="F130" s="74">
        <f>SUM(F131)</f>
        <v>0</v>
      </c>
      <c r="G130" s="17">
        <f>SUM(G131)</f>
        <v>0</v>
      </c>
      <c r="H130" s="61">
        <f>SUM(H131)</f>
        <v>155000</v>
      </c>
    </row>
    <row r="131" spans="1:8" s="25" customFormat="1" ht="15" x14ac:dyDescent="0.25">
      <c r="A131" s="138"/>
      <c r="B131" s="18">
        <v>11</v>
      </c>
      <c r="C131" s="19" t="s">
        <v>12</v>
      </c>
      <c r="D131" s="20">
        <v>41241</v>
      </c>
      <c r="E131" s="62" t="s">
        <v>125</v>
      </c>
      <c r="F131" s="75"/>
      <c r="G131" s="21"/>
      <c r="H131" s="63">
        <v>155000</v>
      </c>
    </row>
    <row r="132" spans="1:8" s="25" customFormat="1" ht="15" x14ac:dyDescent="0.25">
      <c r="A132" s="138"/>
      <c r="B132" s="22">
        <v>11</v>
      </c>
      <c r="C132" s="23" t="s">
        <v>12</v>
      </c>
      <c r="D132" s="24">
        <v>42</v>
      </c>
      <c r="E132" s="59" t="s">
        <v>126</v>
      </c>
      <c r="F132" s="76">
        <f>SUM(F133,F142)</f>
        <v>95000</v>
      </c>
      <c r="G132" s="50">
        <f>SUM(G133,G142)</f>
        <v>65000</v>
      </c>
      <c r="H132" s="99">
        <f>SUM(H133,H142)</f>
        <v>220000</v>
      </c>
    </row>
    <row r="133" spans="1:8" ht="15" customHeight="1" x14ac:dyDescent="0.25">
      <c r="A133" s="138"/>
      <c r="B133" s="10">
        <v>11</v>
      </c>
      <c r="C133" s="118" t="s">
        <v>12</v>
      </c>
      <c r="D133" s="10">
        <v>422</v>
      </c>
      <c r="E133" s="10" t="s">
        <v>127</v>
      </c>
      <c r="F133" s="73">
        <f>SUM(F134,F138,F140)</f>
        <v>90000</v>
      </c>
      <c r="G133" s="11">
        <f>SUM(G134,G138,G140)</f>
        <v>65000</v>
      </c>
      <c r="H133" s="60">
        <f>SUM(H134,H138,H140)</f>
        <v>170000</v>
      </c>
    </row>
    <row r="134" spans="1:8" ht="15" x14ac:dyDescent="0.25">
      <c r="A134" s="138"/>
      <c r="B134" s="13">
        <v>11</v>
      </c>
      <c r="C134" s="14" t="s">
        <v>12</v>
      </c>
      <c r="D134" s="15">
        <v>4221</v>
      </c>
      <c r="E134" s="16" t="s">
        <v>128</v>
      </c>
      <c r="F134" s="74">
        <f>SUM(F135:F137)</f>
        <v>40000</v>
      </c>
      <c r="G134" s="17">
        <f>SUM(G135:G137)</f>
        <v>40000</v>
      </c>
      <c r="H134" s="61">
        <f>SUM(H135:H137)</f>
        <v>100000</v>
      </c>
    </row>
    <row r="135" spans="1:8" ht="15" x14ac:dyDescent="0.25">
      <c r="A135" s="138"/>
      <c r="B135" s="18">
        <v>11</v>
      </c>
      <c r="C135" s="19" t="s">
        <v>12</v>
      </c>
      <c r="D135" s="20">
        <v>42211</v>
      </c>
      <c r="E135" s="62" t="s">
        <v>129</v>
      </c>
      <c r="F135" s="75">
        <v>20000</v>
      </c>
      <c r="G135" s="21">
        <v>20000</v>
      </c>
      <c r="H135" s="63">
        <v>50000</v>
      </c>
    </row>
    <row r="136" spans="1:8" ht="15" x14ac:dyDescent="0.25">
      <c r="A136" s="138"/>
      <c r="B136" s="18">
        <v>11</v>
      </c>
      <c r="C136" s="19" t="s">
        <v>12</v>
      </c>
      <c r="D136" s="20">
        <v>42212</v>
      </c>
      <c r="E136" s="62" t="s">
        <v>130</v>
      </c>
      <c r="F136" s="75">
        <v>10000</v>
      </c>
      <c r="G136" s="21">
        <v>10000</v>
      </c>
      <c r="H136" s="63">
        <v>30000</v>
      </c>
    </row>
    <row r="137" spans="1:8" ht="15" x14ac:dyDescent="0.25">
      <c r="A137" s="138"/>
      <c r="B137" s="18">
        <v>11</v>
      </c>
      <c r="C137" s="19" t="s">
        <v>12</v>
      </c>
      <c r="D137" s="20">
        <v>42219</v>
      </c>
      <c r="E137" s="62" t="s">
        <v>131</v>
      </c>
      <c r="F137" s="75">
        <v>10000</v>
      </c>
      <c r="G137" s="21">
        <v>10000</v>
      </c>
      <c r="H137" s="63">
        <v>20000</v>
      </c>
    </row>
    <row r="138" spans="1:8" ht="15" x14ac:dyDescent="0.25">
      <c r="A138" s="138"/>
      <c r="B138" s="13">
        <v>11</v>
      </c>
      <c r="C138" s="14" t="s">
        <v>12</v>
      </c>
      <c r="D138" s="15">
        <v>4222</v>
      </c>
      <c r="E138" s="16" t="s">
        <v>132</v>
      </c>
      <c r="F138" s="74">
        <f>SUM(F139:F139)</f>
        <v>10000</v>
      </c>
      <c r="G138" s="17">
        <f>SUM(G139:G139)</f>
        <v>10000</v>
      </c>
      <c r="H138" s="61">
        <f>SUM(H139:H139)</f>
        <v>20000</v>
      </c>
    </row>
    <row r="139" spans="1:8" ht="15" x14ac:dyDescent="0.25">
      <c r="A139" s="138"/>
      <c r="B139" s="18">
        <v>11</v>
      </c>
      <c r="C139" s="19" t="s">
        <v>12</v>
      </c>
      <c r="D139" s="20">
        <v>42229</v>
      </c>
      <c r="E139" s="62" t="s">
        <v>133</v>
      </c>
      <c r="F139" s="75">
        <v>10000</v>
      </c>
      <c r="G139" s="21">
        <v>10000</v>
      </c>
      <c r="H139" s="63">
        <v>20000</v>
      </c>
    </row>
    <row r="140" spans="1:8" ht="15" customHeight="1" x14ac:dyDescent="0.25">
      <c r="A140" s="138"/>
      <c r="B140" s="13">
        <v>11</v>
      </c>
      <c r="C140" s="14" t="s">
        <v>12</v>
      </c>
      <c r="D140" s="15">
        <v>4223</v>
      </c>
      <c r="E140" s="16" t="s">
        <v>134</v>
      </c>
      <c r="F140" s="74">
        <f>SUM(F141:F141)</f>
        <v>40000</v>
      </c>
      <c r="G140" s="17">
        <f>SUM(G141:G141)</f>
        <v>15000</v>
      </c>
      <c r="H140" s="61">
        <f>SUM(H141:H141)</f>
        <v>50000</v>
      </c>
    </row>
    <row r="141" spans="1:8" ht="15" customHeight="1" x14ac:dyDescent="0.25">
      <c r="A141" s="138"/>
      <c r="B141" s="18">
        <v>11</v>
      </c>
      <c r="C141" s="19" t="s">
        <v>12</v>
      </c>
      <c r="D141" s="20">
        <v>42231</v>
      </c>
      <c r="E141" s="62" t="s">
        <v>135</v>
      </c>
      <c r="F141" s="75">
        <v>40000</v>
      </c>
      <c r="G141" s="21">
        <v>15000</v>
      </c>
      <c r="H141" s="63">
        <v>50000</v>
      </c>
    </row>
    <row r="142" spans="1:8" ht="15" customHeight="1" x14ac:dyDescent="0.25">
      <c r="A142" s="138"/>
      <c r="B142" s="10">
        <v>11</v>
      </c>
      <c r="C142" s="118" t="s">
        <v>12</v>
      </c>
      <c r="D142" s="10">
        <v>426</v>
      </c>
      <c r="E142" s="10" t="s">
        <v>136</v>
      </c>
      <c r="F142" s="73">
        <f>+F143</f>
        <v>5000</v>
      </c>
      <c r="G142" s="11">
        <f>+G143</f>
        <v>0</v>
      </c>
      <c r="H142" s="60">
        <f>+H143</f>
        <v>50000</v>
      </c>
    </row>
    <row r="143" spans="1:8" ht="15" customHeight="1" x14ac:dyDescent="0.25">
      <c r="A143" s="139"/>
      <c r="B143" s="13">
        <v>11</v>
      </c>
      <c r="C143" s="14" t="s">
        <v>12</v>
      </c>
      <c r="D143" s="15">
        <v>4262</v>
      </c>
      <c r="E143" s="16" t="s">
        <v>137</v>
      </c>
      <c r="F143" s="74">
        <f>SUM(F144)</f>
        <v>5000</v>
      </c>
      <c r="G143" s="17">
        <f>SUM(G144)</f>
        <v>0</v>
      </c>
      <c r="H143" s="61">
        <f>SUM(H144)</f>
        <v>50000</v>
      </c>
    </row>
    <row r="144" spans="1:8" ht="15" customHeight="1" x14ac:dyDescent="0.25">
      <c r="A144" s="54"/>
      <c r="B144" s="18">
        <v>11</v>
      </c>
      <c r="C144" s="19" t="s">
        <v>12</v>
      </c>
      <c r="D144" s="20">
        <v>42621</v>
      </c>
      <c r="E144" s="62" t="s">
        <v>137</v>
      </c>
      <c r="F144" s="75">
        <v>5000</v>
      </c>
      <c r="G144" s="21"/>
      <c r="H144" s="63">
        <v>50000</v>
      </c>
    </row>
    <row r="145" spans="1:8" ht="22.5" customHeight="1" x14ac:dyDescent="0.25">
      <c r="A145" s="135" t="s">
        <v>7</v>
      </c>
      <c r="B145" s="136"/>
      <c r="C145" s="136"/>
      <c r="D145" s="137"/>
      <c r="E145" s="64" t="s">
        <v>138</v>
      </c>
      <c r="F145" s="71">
        <f>SUM(F147,F150,F153,F157,F164,F167)</f>
        <v>276000</v>
      </c>
      <c r="G145" s="3">
        <f>SUM(G147,G150,G153,G157,G164,G167)</f>
        <v>276000</v>
      </c>
      <c r="H145" s="58">
        <f>SUM(H147,H150,H153,H157,H164,H167)</f>
        <v>256000</v>
      </c>
    </row>
    <row r="146" spans="1:8" s="6" customFormat="1" ht="15" x14ac:dyDescent="0.25">
      <c r="A146" s="53"/>
      <c r="B146" s="28">
        <v>31</v>
      </c>
      <c r="C146" s="119" t="s">
        <v>12</v>
      </c>
      <c r="D146" s="29">
        <v>31</v>
      </c>
      <c r="E146" s="59" t="s">
        <v>9</v>
      </c>
      <c r="F146" s="72">
        <f>SUM(F147,F150,F153)</f>
        <v>11000</v>
      </c>
      <c r="G146" s="9">
        <f>SUM(G147,G150,G153)</f>
        <v>11000</v>
      </c>
      <c r="H146" s="87">
        <f>SUM(H147,H150,H153)</f>
        <v>11000</v>
      </c>
    </row>
    <row r="147" spans="1:8" ht="15" customHeight="1" x14ac:dyDescent="0.25">
      <c r="A147" s="30">
        <v>2401</v>
      </c>
      <c r="B147" s="31">
        <v>31</v>
      </c>
      <c r="C147" s="120" t="s">
        <v>12</v>
      </c>
      <c r="D147" s="31">
        <v>311</v>
      </c>
      <c r="E147" s="10" t="s">
        <v>10</v>
      </c>
      <c r="F147" s="73">
        <f t="shared" ref="F147:F148" si="3">SUM(F148)</f>
        <v>5000</v>
      </c>
      <c r="G147" s="11">
        <f>SUM(G148)</f>
        <v>5000</v>
      </c>
      <c r="H147" s="60">
        <f>SUM(H148)</f>
        <v>5000</v>
      </c>
    </row>
    <row r="148" spans="1:8" ht="15" customHeight="1" x14ac:dyDescent="0.25">
      <c r="A148" s="32"/>
      <c r="B148" s="13">
        <v>31</v>
      </c>
      <c r="C148" s="14" t="s">
        <v>12</v>
      </c>
      <c r="D148" s="15">
        <v>3113</v>
      </c>
      <c r="E148" s="16" t="s">
        <v>14</v>
      </c>
      <c r="F148" s="74">
        <f t="shared" si="3"/>
        <v>5000</v>
      </c>
      <c r="G148" s="17">
        <f>SUM(G149)</f>
        <v>5000</v>
      </c>
      <c r="H148" s="61">
        <f>SUM(H149)</f>
        <v>5000</v>
      </c>
    </row>
    <row r="149" spans="1:8" ht="15" customHeight="1" x14ac:dyDescent="0.25">
      <c r="A149" s="32"/>
      <c r="B149" s="18">
        <v>31</v>
      </c>
      <c r="C149" s="19" t="s">
        <v>12</v>
      </c>
      <c r="D149" s="20">
        <v>31131</v>
      </c>
      <c r="E149" s="62" t="s">
        <v>14</v>
      </c>
      <c r="F149" s="75">
        <v>5000</v>
      </c>
      <c r="G149" s="21">
        <v>5000</v>
      </c>
      <c r="H149" s="63">
        <v>5000</v>
      </c>
    </row>
    <row r="150" spans="1:8" ht="15" customHeight="1" x14ac:dyDescent="0.25">
      <c r="A150" s="32"/>
      <c r="B150" s="10">
        <v>31</v>
      </c>
      <c r="C150" s="118" t="s">
        <v>12</v>
      </c>
      <c r="D150" s="10">
        <v>312</v>
      </c>
      <c r="E150" s="10" t="s">
        <v>15</v>
      </c>
      <c r="F150" s="73">
        <f t="shared" ref="F150:F151" si="4">SUM(F151)</f>
        <v>5000</v>
      </c>
      <c r="G150" s="11">
        <f>SUM(G151)</f>
        <v>5000</v>
      </c>
      <c r="H150" s="60">
        <f>SUM(H151)</f>
        <v>5000</v>
      </c>
    </row>
    <row r="151" spans="1:8" ht="15" customHeight="1" x14ac:dyDescent="0.25">
      <c r="A151" s="32"/>
      <c r="B151" s="13">
        <v>31</v>
      </c>
      <c r="C151" s="14" t="s">
        <v>12</v>
      </c>
      <c r="D151" s="15">
        <v>3121</v>
      </c>
      <c r="E151" s="16" t="s">
        <v>16</v>
      </c>
      <c r="F151" s="74">
        <f t="shared" si="4"/>
        <v>5000</v>
      </c>
      <c r="G151" s="17">
        <f>SUM(G152)</f>
        <v>5000</v>
      </c>
      <c r="H151" s="61">
        <f>SUM(H152)</f>
        <v>5000</v>
      </c>
    </row>
    <row r="152" spans="1:8" s="25" customFormat="1" ht="15" customHeight="1" x14ac:dyDescent="0.25">
      <c r="A152" s="32"/>
      <c r="B152" s="18">
        <v>31</v>
      </c>
      <c r="C152" s="19" t="s">
        <v>12</v>
      </c>
      <c r="D152" s="20">
        <v>31211</v>
      </c>
      <c r="E152" s="62" t="s">
        <v>139</v>
      </c>
      <c r="F152" s="75">
        <v>5000</v>
      </c>
      <c r="G152" s="21">
        <v>5000</v>
      </c>
      <c r="H152" s="63">
        <v>5000</v>
      </c>
    </row>
    <row r="153" spans="1:8" ht="15" customHeight="1" x14ac:dyDescent="0.25">
      <c r="A153" s="32"/>
      <c r="B153" s="10">
        <v>31</v>
      </c>
      <c r="C153" s="118" t="s">
        <v>12</v>
      </c>
      <c r="D153" s="10">
        <v>313</v>
      </c>
      <c r="E153" s="10" t="s">
        <v>22</v>
      </c>
      <c r="F153" s="73">
        <f>F154</f>
        <v>1000</v>
      </c>
      <c r="G153" s="11">
        <f t="shared" ref="G153:H153" si="5">G154</f>
        <v>1000</v>
      </c>
      <c r="H153" s="60">
        <f t="shared" si="5"/>
        <v>1000</v>
      </c>
    </row>
    <row r="154" spans="1:8" ht="15" customHeight="1" x14ac:dyDescent="0.25">
      <c r="A154" s="32"/>
      <c r="B154" s="13">
        <v>31</v>
      </c>
      <c r="C154" s="14" t="s">
        <v>12</v>
      </c>
      <c r="D154" s="15">
        <v>3132</v>
      </c>
      <c r="E154" s="16" t="s">
        <v>23</v>
      </c>
      <c r="F154" s="74">
        <f>SUM(F155:F155)</f>
        <v>1000</v>
      </c>
      <c r="G154" s="17">
        <f>SUM(G155:G155)</f>
        <v>1000</v>
      </c>
      <c r="H154" s="61">
        <f>SUM(H155:H155)</f>
        <v>1000</v>
      </c>
    </row>
    <row r="155" spans="1:8" s="12" customFormat="1" ht="15" customHeight="1" x14ac:dyDescent="0.25">
      <c r="A155" s="32"/>
      <c r="B155" s="18">
        <v>31</v>
      </c>
      <c r="C155" s="19" t="s">
        <v>12</v>
      </c>
      <c r="D155" s="20">
        <v>31321</v>
      </c>
      <c r="E155" s="62" t="s">
        <v>23</v>
      </c>
      <c r="F155" s="75">
        <v>1000</v>
      </c>
      <c r="G155" s="21">
        <v>1000</v>
      </c>
      <c r="H155" s="63">
        <v>1000</v>
      </c>
    </row>
    <row r="156" spans="1:8" s="12" customFormat="1" ht="15" customHeight="1" x14ac:dyDescent="0.25">
      <c r="A156" s="32"/>
      <c r="B156" s="22">
        <v>31</v>
      </c>
      <c r="C156" s="23" t="s">
        <v>12</v>
      </c>
      <c r="D156" s="24">
        <v>32</v>
      </c>
      <c r="E156" s="59" t="s">
        <v>24</v>
      </c>
      <c r="F156" s="109">
        <f>SUM(F157,F164)+F167</f>
        <v>265000</v>
      </c>
      <c r="G156" s="50">
        <f t="shared" ref="G156:H156" si="6">SUM(G157,G164)+G167</f>
        <v>265000</v>
      </c>
      <c r="H156" s="99">
        <f t="shared" si="6"/>
        <v>245000</v>
      </c>
    </row>
    <row r="157" spans="1:8" s="12" customFormat="1" ht="15" customHeight="1" x14ac:dyDescent="0.25">
      <c r="A157" s="32"/>
      <c r="B157" s="10">
        <v>31</v>
      </c>
      <c r="C157" s="118" t="s">
        <v>12</v>
      </c>
      <c r="D157" s="10">
        <v>323</v>
      </c>
      <c r="E157" s="10" t="s">
        <v>52</v>
      </c>
      <c r="F157" s="73">
        <f>SUM(F158,F162)</f>
        <v>235000</v>
      </c>
      <c r="G157" s="11">
        <f>SUM(G158,G162)</f>
        <v>235000</v>
      </c>
      <c r="H157" s="60">
        <f>SUM(H158,H162)</f>
        <v>235000</v>
      </c>
    </row>
    <row r="158" spans="1:8" s="12" customFormat="1" ht="15" customHeight="1" x14ac:dyDescent="0.25">
      <c r="A158" s="32"/>
      <c r="B158" s="13">
        <v>31</v>
      </c>
      <c r="C158" s="14" t="s">
        <v>12</v>
      </c>
      <c r="D158" s="15">
        <v>3237</v>
      </c>
      <c r="E158" s="16" t="s">
        <v>79</v>
      </c>
      <c r="F158" s="74">
        <f>SUM(F159:F161)</f>
        <v>220000</v>
      </c>
      <c r="G158" s="17">
        <f>SUM(G159:G161)</f>
        <v>220000</v>
      </c>
      <c r="H158" s="61">
        <f>SUM(H159:H161)</f>
        <v>220000</v>
      </c>
    </row>
    <row r="159" spans="1:8" s="12" customFormat="1" ht="15" customHeight="1" x14ac:dyDescent="0.25">
      <c r="A159" s="32"/>
      <c r="B159" s="18">
        <v>31</v>
      </c>
      <c r="C159" s="19" t="s">
        <v>12</v>
      </c>
      <c r="D159" s="20">
        <v>32371</v>
      </c>
      <c r="E159" s="62" t="s">
        <v>80</v>
      </c>
      <c r="F159" s="75">
        <v>10000</v>
      </c>
      <c r="G159" s="21">
        <v>10000</v>
      </c>
      <c r="H159" s="63">
        <v>10000</v>
      </c>
    </row>
    <row r="160" spans="1:8" s="12" customFormat="1" ht="15" customHeight="1" x14ac:dyDescent="0.25">
      <c r="A160" s="32"/>
      <c r="B160" s="18">
        <v>31</v>
      </c>
      <c r="C160" s="19" t="s">
        <v>12</v>
      </c>
      <c r="D160" s="20">
        <v>32372</v>
      </c>
      <c r="E160" s="62" t="s">
        <v>81</v>
      </c>
      <c r="F160" s="75">
        <v>200000</v>
      </c>
      <c r="G160" s="21">
        <v>200000</v>
      </c>
      <c r="H160" s="63">
        <v>200000</v>
      </c>
    </row>
    <row r="161" spans="1:8" s="12" customFormat="1" ht="15" customHeight="1" x14ac:dyDescent="0.25">
      <c r="A161" s="32"/>
      <c r="B161" s="18">
        <v>31</v>
      </c>
      <c r="C161" s="19" t="s">
        <v>12</v>
      </c>
      <c r="D161" s="20">
        <v>32379</v>
      </c>
      <c r="E161" s="62" t="s">
        <v>84</v>
      </c>
      <c r="F161" s="75">
        <v>10000</v>
      </c>
      <c r="G161" s="21">
        <v>10000</v>
      </c>
      <c r="H161" s="63">
        <v>10000</v>
      </c>
    </row>
    <row r="162" spans="1:8" s="12" customFormat="1" ht="15" x14ac:dyDescent="0.25">
      <c r="A162" s="32"/>
      <c r="B162" s="13">
        <v>31</v>
      </c>
      <c r="C162" s="14" t="s">
        <v>12</v>
      </c>
      <c r="D162" s="15">
        <v>3239</v>
      </c>
      <c r="E162" s="16" t="s">
        <v>89</v>
      </c>
      <c r="F162" s="74">
        <f>SUM(F163)</f>
        <v>15000</v>
      </c>
      <c r="G162" s="17">
        <f>SUM(G163)</f>
        <v>15000</v>
      </c>
      <c r="H162" s="61">
        <f>SUM(H163)</f>
        <v>15000</v>
      </c>
    </row>
    <row r="163" spans="1:8" s="12" customFormat="1" ht="15" customHeight="1" x14ac:dyDescent="0.25">
      <c r="A163" s="32"/>
      <c r="B163" s="18">
        <v>31</v>
      </c>
      <c r="C163" s="19" t="s">
        <v>12</v>
      </c>
      <c r="D163" s="20">
        <v>32399</v>
      </c>
      <c r="E163" s="62" t="s">
        <v>93</v>
      </c>
      <c r="F163" s="75">
        <v>15000</v>
      </c>
      <c r="G163" s="21">
        <v>15000</v>
      </c>
      <c r="H163" s="63">
        <v>15000</v>
      </c>
    </row>
    <row r="164" spans="1:8" s="12" customFormat="1" ht="15" customHeight="1" x14ac:dyDescent="0.25">
      <c r="A164" s="32"/>
      <c r="B164" s="10">
        <v>31</v>
      </c>
      <c r="C164" s="118" t="s">
        <v>12</v>
      </c>
      <c r="D164" s="10">
        <v>324</v>
      </c>
      <c r="E164" s="10" t="s">
        <v>94</v>
      </c>
      <c r="F164" s="73">
        <f>+F165</f>
        <v>10000</v>
      </c>
      <c r="G164" s="11">
        <f>+G165</f>
        <v>10000</v>
      </c>
      <c r="H164" s="60">
        <f>+H165</f>
        <v>10000</v>
      </c>
    </row>
    <row r="165" spans="1:8" ht="15" customHeight="1" x14ac:dyDescent="0.25">
      <c r="A165" s="32"/>
      <c r="B165" s="13">
        <v>31</v>
      </c>
      <c r="C165" s="14" t="s">
        <v>12</v>
      </c>
      <c r="D165" s="15">
        <v>3241</v>
      </c>
      <c r="E165" s="16" t="s">
        <v>94</v>
      </c>
      <c r="F165" s="74">
        <f>SUM(F166:F166)</f>
        <v>10000</v>
      </c>
      <c r="G165" s="17">
        <f>SUM(G166:G166)</f>
        <v>10000</v>
      </c>
      <c r="H165" s="61">
        <f>SUM(H166:H166)</f>
        <v>10000</v>
      </c>
    </row>
    <row r="166" spans="1:8" ht="15" customHeight="1" x14ac:dyDescent="0.25">
      <c r="A166" s="32"/>
      <c r="B166" s="18">
        <v>31</v>
      </c>
      <c r="C166" s="19" t="s">
        <v>12</v>
      </c>
      <c r="D166" s="20">
        <v>32411</v>
      </c>
      <c r="E166" s="62" t="s">
        <v>95</v>
      </c>
      <c r="F166" s="75">
        <v>10000</v>
      </c>
      <c r="G166" s="21">
        <v>10000</v>
      </c>
      <c r="H166" s="63">
        <v>10000</v>
      </c>
    </row>
    <row r="167" spans="1:8" ht="15" customHeight="1" x14ac:dyDescent="0.25">
      <c r="A167" s="32"/>
      <c r="B167" s="10">
        <v>31</v>
      </c>
      <c r="C167" s="118" t="s">
        <v>12</v>
      </c>
      <c r="D167" s="10">
        <v>329</v>
      </c>
      <c r="E167" s="10" t="s">
        <v>97</v>
      </c>
      <c r="F167" s="73">
        <f>+F168</f>
        <v>20000</v>
      </c>
      <c r="G167" s="11">
        <f>+G168</f>
        <v>20000</v>
      </c>
      <c r="H167" s="60">
        <f>+H168</f>
        <v>0</v>
      </c>
    </row>
    <row r="168" spans="1:8" s="12" customFormat="1" ht="15" customHeight="1" x14ac:dyDescent="0.25">
      <c r="A168" s="32"/>
      <c r="B168" s="13">
        <v>31</v>
      </c>
      <c r="C168" s="14" t="s">
        <v>12</v>
      </c>
      <c r="D168" s="15">
        <v>3293</v>
      </c>
      <c r="E168" s="16" t="s">
        <v>98</v>
      </c>
      <c r="F168" s="74">
        <f>SUM(F169)</f>
        <v>20000</v>
      </c>
      <c r="G168" s="17">
        <f>SUM(G169)</f>
        <v>20000</v>
      </c>
      <c r="H168" s="61">
        <f>SUM(H169)</f>
        <v>0</v>
      </c>
    </row>
    <row r="169" spans="1:8" s="12" customFormat="1" ht="15" customHeight="1" x14ac:dyDescent="0.25">
      <c r="A169" s="52"/>
      <c r="B169" s="18">
        <v>31</v>
      </c>
      <c r="C169" s="19" t="s">
        <v>12</v>
      </c>
      <c r="D169" s="20">
        <v>32931</v>
      </c>
      <c r="E169" s="62" t="s">
        <v>98</v>
      </c>
      <c r="F169" s="75">
        <v>20000</v>
      </c>
      <c r="G169" s="21">
        <v>20000</v>
      </c>
      <c r="H169" s="63">
        <v>0</v>
      </c>
    </row>
    <row r="170" spans="1:8" s="12" customFormat="1" ht="15" x14ac:dyDescent="0.25">
      <c r="A170" s="135" t="s">
        <v>7</v>
      </c>
      <c r="B170" s="136"/>
      <c r="C170" s="136"/>
      <c r="D170" s="137"/>
      <c r="E170" s="64" t="s">
        <v>140</v>
      </c>
      <c r="F170" s="71">
        <f>SUM(F172)</f>
        <v>15000</v>
      </c>
      <c r="G170" s="3">
        <f>SUM(G172)</f>
        <v>15000</v>
      </c>
      <c r="H170" s="58">
        <f>SUM(H172)</f>
        <v>15000</v>
      </c>
    </row>
    <row r="171" spans="1:8" s="12" customFormat="1" ht="15" x14ac:dyDescent="0.25">
      <c r="A171" s="53"/>
      <c r="B171" s="28">
        <v>52</v>
      </c>
      <c r="C171" s="121" t="s">
        <v>12</v>
      </c>
      <c r="D171" s="29">
        <v>32</v>
      </c>
      <c r="E171" s="59" t="s">
        <v>24</v>
      </c>
      <c r="F171" s="72">
        <f t="shared" ref="F171:F173" si="7">SUM(F172)</f>
        <v>15000</v>
      </c>
      <c r="G171" s="9">
        <f t="shared" ref="G171:H173" si="8">SUM(G172)</f>
        <v>15000</v>
      </c>
      <c r="H171" s="87">
        <f t="shared" si="8"/>
        <v>15000</v>
      </c>
    </row>
    <row r="172" spans="1:8" s="12" customFormat="1" ht="15" customHeight="1" x14ac:dyDescent="0.25">
      <c r="A172" s="147">
        <v>2401</v>
      </c>
      <c r="B172" s="31">
        <v>52</v>
      </c>
      <c r="C172" s="120" t="s">
        <v>12</v>
      </c>
      <c r="D172" s="31">
        <v>324</v>
      </c>
      <c r="E172" s="10" t="s">
        <v>94</v>
      </c>
      <c r="F172" s="73">
        <f t="shared" si="7"/>
        <v>15000</v>
      </c>
      <c r="G172" s="11">
        <f t="shared" si="8"/>
        <v>15000</v>
      </c>
      <c r="H172" s="60">
        <f t="shared" si="8"/>
        <v>15000</v>
      </c>
    </row>
    <row r="173" spans="1:8" s="12" customFormat="1" ht="15" customHeight="1" x14ac:dyDescent="0.25">
      <c r="A173" s="148"/>
      <c r="B173" s="13">
        <v>52</v>
      </c>
      <c r="C173" s="14" t="s">
        <v>12</v>
      </c>
      <c r="D173" s="15">
        <v>3241</v>
      </c>
      <c r="E173" s="16" t="s">
        <v>94</v>
      </c>
      <c r="F173" s="74">
        <f t="shared" si="7"/>
        <v>15000</v>
      </c>
      <c r="G173" s="17">
        <f t="shared" si="8"/>
        <v>15000</v>
      </c>
      <c r="H173" s="61">
        <f t="shared" si="8"/>
        <v>15000</v>
      </c>
    </row>
    <row r="174" spans="1:8" s="12" customFormat="1" ht="15" customHeight="1" x14ac:dyDescent="0.25">
      <c r="A174" s="149"/>
      <c r="B174" s="18">
        <v>52</v>
      </c>
      <c r="C174" s="19" t="s">
        <v>12</v>
      </c>
      <c r="D174" s="20">
        <v>32412</v>
      </c>
      <c r="E174" s="62" t="s">
        <v>96</v>
      </c>
      <c r="F174" s="75">
        <v>15000</v>
      </c>
      <c r="G174" s="21">
        <v>15000</v>
      </c>
      <c r="H174" s="63">
        <v>15000</v>
      </c>
    </row>
    <row r="175" spans="1:8" s="12" customFormat="1" ht="33" customHeight="1" x14ac:dyDescent="0.25">
      <c r="A175" s="135" t="s">
        <v>141</v>
      </c>
      <c r="B175" s="136"/>
      <c r="C175" s="136"/>
      <c r="D175" s="136"/>
      <c r="E175" s="137"/>
      <c r="F175" s="71">
        <f>SUM(F176+F200)</f>
        <v>6387458</v>
      </c>
      <c r="G175" s="3">
        <f>SUM(G176+G200)</f>
        <v>8714930</v>
      </c>
      <c r="H175" s="58">
        <f>SUM(H176+H200)</f>
        <v>328609</v>
      </c>
    </row>
    <row r="176" spans="1:8" s="12" customFormat="1" ht="30" x14ac:dyDescent="0.25">
      <c r="A176" s="147">
        <v>2401</v>
      </c>
      <c r="B176" s="146" t="s">
        <v>142</v>
      </c>
      <c r="C176" s="136"/>
      <c r="D176" s="137"/>
      <c r="E176" s="57" t="s">
        <v>143</v>
      </c>
      <c r="F176" s="71">
        <f>SUM(F178+F181+F185+F188+F197)</f>
        <v>958120</v>
      </c>
      <c r="G176" s="3">
        <f t="shared" ref="G176:H176" si="9">SUM(G178+G181+G185+G188+G197)</f>
        <v>1307238</v>
      </c>
      <c r="H176" s="58">
        <f t="shared" si="9"/>
        <v>49292</v>
      </c>
    </row>
    <row r="177" spans="1:8" s="12" customFormat="1" ht="15" x14ac:dyDescent="0.25">
      <c r="A177" s="148"/>
      <c r="B177" s="7">
        <v>12</v>
      </c>
      <c r="C177" s="121" t="s">
        <v>12</v>
      </c>
      <c r="D177" s="8">
        <v>31</v>
      </c>
      <c r="E177" s="59" t="s">
        <v>9</v>
      </c>
      <c r="F177" s="72">
        <f>SUM(F178,F181)</f>
        <v>82512</v>
      </c>
      <c r="G177" s="9">
        <f>SUM(G178,G181)</f>
        <v>75312</v>
      </c>
      <c r="H177" s="87">
        <f>SUM(H178,H181)</f>
        <v>33492</v>
      </c>
    </row>
    <row r="178" spans="1:8" s="12" customFormat="1" ht="15" x14ac:dyDescent="0.25">
      <c r="A178" s="148"/>
      <c r="B178" s="10">
        <v>12</v>
      </c>
      <c r="C178" s="118" t="s">
        <v>12</v>
      </c>
      <c r="D178" s="10">
        <v>311</v>
      </c>
      <c r="E178" s="10" t="s">
        <v>144</v>
      </c>
      <c r="F178" s="73">
        <f>+F179</f>
        <v>69660</v>
      </c>
      <c r="G178" s="11">
        <f>+G179</f>
        <v>63648</v>
      </c>
      <c r="H178" s="60">
        <f>+H179</f>
        <v>27966</v>
      </c>
    </row>
    <row r="179" spans="1:8" s="12" customFormat="1" ht="15" x14ac:dyDescent="0.25">
      <c r="A179" s="148"/>
      <c r="B179" s="13">
        <v>12</v>
      </c>
      <c r="C179" s="14" t="s">
        <v>12</v>
      </c>
      <c r="D179" s="15">
        <v>3111</v>
      </c>
      <c r="E179" s="16" t="s">
        <v>11</v>
      </c>
      <c r="F179" s="74">
        <f>SUM(F180)</f>
        <v>69660</v>
      </c>
      <c r="G179" s="17">
        <f>SUM(G180)</f>
        <v>63648</v>
      </c>
      <c r="H179" s="61">
        <f>SUM(H180)</f>
        <v>27966</v>
      </c>
    </row>
    <row r="180" spans="1:8" s="12" customFormat="1" ht="15" x14ac:dyDescent="0.25">
      <c r="A180" s="148"/>
      <c r="B180" s="18">
        <v>12</v>
      </c>
      <c r="C180" s="19" t="s">
        <v>12</v>
      </c>
      <c r="D180" s="20">
        <v>31111</v>
      </c>
      <c r="E180" s="62" t="s">
        <v>11</v>
      </c>
      <c r="F180" s="84">
        <v>69660</v>
      </c>
      <c r="G180" s="100">
        <v>63648</v>
      </c>
      <c r="H180" s="88">
        <v>27966</v>
      </c>
    </row>
    <row r="181" spans="1:8" s="12" customFormat="1" ht="15" customHeight="1" x14ac:dyDescent="0.25">
      <c r="A181" s="148"/>
      <c r="B181" s="10">
        <v>12</v>
      </c>
      <c r="C181" s="118" t="s">
        <v>12</v>
      </c>
      <c r="D181" s="10">
        <v>313</v>
      </c>
      <c r="E181" s="10" t="s">
        <v>22</v>
      </c>
      <c r="F181" s="73">
        <f>+F182</f>
        <v>12852</v>
      </c>
      <c r="G181" s="11">
        <f t="shared" ref="G181:H181" si="10">+G182</f>
        <v>11664</v>
      </c>
      <c r="H181" s="60">
        <f t="shared" si="10"/>
        <v>5526</v>
      </c>
    </row>
    <row r="182" spans="1:8" s="12" customFormat="1" ht="15" customHeight="1" x14ac:dyDescent="0.25">
      <c r="A182" s="148"/>
      <c r="B182" s="13">
        <v>12</v>
      </c>
      <c r="C182" s="14" t="s">
        <v>12</v>
      </c>
      <c r="D182" s="15">
        <v>3132</v>
      </c>
      <c r="E182" s="16" t="s">
        <v>23</v>
      </c>
      <c r="F182" s="74">
        <f>SUM(F183:F183)</f>
        <v>12852</v>
      </c>
      <c r="G182" s="17">
        <f>SUM(G183:G183)</f>
        <v>11664</v>
      </c>
      <c r="H182" s="61">
        <f>SUM(H183:H183)</f>
        <v>5526</v>
      </c>
    </row>
    <row r="183" spans="1:8" s="12" customFormat="1" ht="15" customHeight="1" x14ac:dyDescent="0.25">
      <c r="A183" s="148"/>
      <c r="B183" s="18">
        <v>12</v>
      </c>
      <c r="C183" s="19" t="s">
        <v>12</v>
      </c>
      <c r="D183" s="20">
        <v>31321</v>
      </c>
      <c r="E183" s="62" t="s">
        <v>23</v>
      </c>
      <c r="F183" s="84">
        <v>12852</v>
      </c>
      <c r="G183" s="100">
        <f>11664</f>
        <v>11664</v>
      </c>
      <c r="H183" s="88">
        <v>5526</v>
      </c>
    </row>
    <row r="184" spans="1:8" s="12" customFormat="1" ht="15" customHeight="1" x14ac:dyDescent="0.25">
      <c r="A184" s="148"/>
      <c r="B184" s="22">
        <v>12</v>
      </c>
      <c r="C184" s="23" t="s">
        <v>12</v>
      </c>
      <c r="D184" s="24">
        <v>32</v>
      </c>
      <c r="E184" s="59" t="s">
        <v>24</v>
      </c>
      <c r="F184" s="76">
        <f>SUM(F185,F188,F197)</f>
        <v>875608</v>
      </c>
      <c r="G184" s="50">
        <f t="shared" ref="G184:H184" si="11">SUM(G185,G188,G197)</f>
        <v>1231926</v>
      </c>
      <c r="H184" s="99">
        <f t="shared" si="11"/>
        <v>15800</v>
      </c>
    </row>
    <row r="185" spans="1:8" s="12" customFormat="1" ht="15" customHeight="1" x14ac:dyDescent="0.25">
      <c r="A185" s="148"/>
      <c r="B185" s="10">
        <v>12</v>
      </c>
      <c r="C185" s="118" t="s">
        <v>12</v>
      </c>
      <c r="D185" s="10">
        <v>322</v>
      </c>
      <c r="E185" s="10" t="s">
        <v>40</v>
      </c>
      <c r="F185" s="73">
        <f>+F186</f>
        <v>1800</v>
      </c>
      <c r="G185" s="11">
        <f t="shared" ref="G185:H185" si="12">+G186</f>
        <v>1800</v>
      </c>
      <c r="H185" s="60">
        <f t="shared" si="12"/>
        <v>1800</v>
      </c>
    </row>
    <row r="186" spans="1:8" s="12" customFormat="1" ht="15" customHeight="1" x14ac:dyDescent="0.25">
      <c r="A186" s="148"/>
      <c r="B186" s="13">
        <v>12</v>
      </c>
      <c r="C186" s="14" t="s">
        <v>12</v>
      </c>
      <c r="D186" s="15">
        <v>3221</v>
      </c>
      <c r="E186" s="16" t="s">
        <v>41</v>
      </c>
      <c r="F186" s="74">
        <f>SUM(F187:F187)</f>
        <v>1800</v>
      </c>
      <c r="G186" s="17">
        <f>SUM(G187:G187)</f>
        <v>1800</v>
      </c>
      <c r="H186" s="61">
        <f>SUM(H187:H187)</f>
        <v>1800</v>
      </c>
    </row>
    <row r="187" spans="1:8" s="12" customFormat="1" ht="15" customHeight="1" x14ac:dyDescent="0.25">
      <c r="A187" s="148"/>
      <c r="B187" s="18">
        <v>12</v>
      </c>
      <c r="C187" s="19" t="s">
        <v>12</v>
      </c>
      <c r="D187" s="20">
        <v>32211</v>
      </c>
      <c r="E187" s="62" t="s">
        <v>42</v>
      </c>
      <c r="F187" s="84">
        <v>1800</v>
      </c>
      <c r="G187" s="100">
        <v>1800</v>
      </c>
      <c r="H187" s="88">
        <v>1800</v>
      </c>
    </row>
    <row r="188" spans="1:8" s="12" customFormat="1" ht="15" customHeight="1" x14ac:dyDescent="0.25">
      <c r="A188" s="148"/>
      <c r="B188" s="10">
        <v>12</v>
      </c>
      <c r="C188" s="118" t="s">
        <v>12</v>
      </c>
      <c r="D188" s="10">
        <v>323</v>
      </c>
      <c r="E188" s="10" t="s">
        <v>52</v>
      </c>
      <c r="F188" s="73">
        <f>SUM(F189,F191,F193,F195)</f>
        <v>872158</v>
      </c>
      <c r="G188" s="11">
        <f t="shared" ref="G188:H188" si="13">SUM(G189,G191,G193,G195)</f>
        <v>1228476</v>
      </c>
      <c r="H188" s="60">
        <f t="shared" si="13"/>
        <v>12800</v>
      </c>
    </row>
    <row r="189" spans="1:8" s="12" customFormat="1" ht="15" x14ac:dyDescent="0.25">
      <c r="A189" s="148"/>
      <c r="B189" s="13">
        <v>12</v>
      </c>
      <c r="C189" s="14" t="s">
        <v>12</v>
      </c>
      <c r="D189" s="15">
        <v>3235</v>
      </c>
      <c r="E189" s="16" t="s">
        <v>73</v>
      </c>
      <c r="F189" s="74">
        <f>SUM(F190:F190)</f>
        <v>500</v>
      </c>
      <c r="G189" s="17">
        <f>SUM(G190:G190)</f>
        <v>500</v>
      </c>
      <c r="H189" s="61">
        <f>SUM(H190:H190)</f>
        <v>500</v>
      </c>
    </row>
    <row r="190" spans="1:8" s="12" customFormat="1" ht="15" x14ac:dyDescent="0.25">
      <c r="A190" s="148"/>
      <c r="B190" s="18">
        <v>12</v>
      </c>
      <c r="C190" s="19" t="s">
        <v>12</v>
      </c>
      <c r="D190" s="20">
        <v>32353</v>
      </c>
      <c r="E190" s="62" t="s">
        <v>74</v>
      </c>
      <c r="F190" s="84">
        <v>500</v>
      </c>
      <c r="G190" s="100">
        <v>500</v>
      </c>
      <c r="H190" s="88">
        <v>500</v>
      </c>
    </row>
    <row r="191" spans="1:8" s="12" customFormat="1" ht="15" x14ac:dyDescent="0.25">
      <c r="A191" s="148"/>
      <c r="B191" s="13">
        <v>12</v>
      </c>
      <c r="C191" s="14" t="s">
        <v>12</v>
      </c>
      <c r="D191" s="15">
        <v>3237</v>
      </c>
      <c r="E191" s="16" t="s">
        <v>79</v>
      </c>
      <c r="F191" s="74">
        <f>SUM(F192:F192)</f>
        <v>486314</v>
      </c>
      <c r="G191" s="17">
        <f>SUM(G192:G192)</f>
        <v>725221</v>
      </c>
      <c r="H191" s="61">
        <f>SUM(H192:H192)</f>
        <v>7500</v>
      </c>
    </row>
    <row r="192" spans="1:8" s="12" customFormat="1" ht="15" x14ac:dyDescent="0.25">
      <c r="A192" s="148"/>
      <c r="B192" s="18">
        <v>12</v>
      </c>
      <c r="C192" s="19" t="s">
        <v>12</v>
      </c>
      <c r="D192" s="20">
        <v>32379</v>
      </c>
      <c r="E192" s="62" t="s">
        <v>84</v>
      </c>
      <c r="F192" s="84">
        <v>486314</v>
      </c>
      <c r="G192" s="100">
        <v>725221</v>
      </c>
      <c r="H192" s="88">
        <v>7500</v>
      </c>
    </row>
    <row r="193" spans="1:8" s="12" customFormat="1" ht="15" x14ac:dyDescent="0.25">
      <c r="A193" s="148"/>
      <c r="B193" s="13">
        <v>12</v>
      </c>
      <c r="C193" s="14" t="s">
        <v>12</v>
      </c>
      <c r="D193" s="15">
        <v>3238</v>
      </c>
      <c r="E193" s="16" t="s">
        <v>85</v>
      </c>
      <c r="F193" s="74">
        <f>SUM(F194:F194)</f>
        <v>380544</v>
      </c>
      <c r="G193" s="17">
        <f>SUM(G194:G194)</f>
        <v>496718</v>
      </c>
      <c r="H193" s="61">
        <f>SUM(H194:H194)</f>
        <v>0</v>
      </c>
    </row>
    <row r="194" spans="1:8" s="12" customFormat="1" ht="15" x14ac:dyDescent="0.25">
      <c r="A194" s="148"/>
      <c r="B194" s="18">
        <v>12</v>
      </c>
      <c r="C194" s="19" t="s">
        <v>12</v>
      </c>
      <c r="D194" s="20">
        <v>32389</v>
      </c>
      <c r="E194" s="62" t="s">
        <v>88</v>
      </c>
      <c r="F194" s="85">
        <v>380544</v>
      </c>
      <c r="G194" s="101">
        <v>496718</v>
      </c>
      <c r="H194" s="89"/>
    </row>
    <row r="195" spans="1:8" s="12" customFormat="1" ht="15" x14ac:dyDescent="0.25">
      <c r="A195" s="148"/>
      <c r="B195" s="13">
        <v>12</v>
      </c>
      <c r="C195" s="14" t="s">
        <v>12</v>
      </c>
      <c r="D195" s="15">
        <v>3239</v>
      </c>
      <c r="E195" s="16" t="s">
        <v>89</v>
      </c>
      <c r="F195" s="74">
        <f>SUM(F196:F196)</f>
        <v>4800</v>
      </c>
      <c r="G195" s="17">
        <f>SUM(G196:G196)</f>
        <v>6037</v>
      </c>
      <c r="H195" s="61">
        <f>SUM(H196:H196)</f>
        <v>4800</v>
      </c>
    </row>
    <row r="196" spans="1:8" s="12" customFormat="1" ht="15" x14ac:dyDescent="0.25">
      <c r="A196" s="148"/>
      <c r="B196" s="18">
        <v>12</v>
      </c>
      <c r="C196" s="19" t="s">
        <v>12</v>
      </c>
      <c r="D196" s="20">
        <v>32391</v>
      </c>
      <c r="E196" s="62" t="s">
        <v>90</v>
      </c>
      <c r="F196" s="84">
        <v>4800</v>
      </c>
      <c r="G196" s="100">
        <v>6037</v>
      </c>
      <c r="H196" s="88">
        <v>4800</v>
      </c>
    </row>
    <row r="197" spans="1:8" s="12" customFormat="1" ht="15" customHeight="1" x14ac:dyDescent="0.25">
      <c r="A197" s="148"/>
      <c r="B197" s="10">
        <v>12</v>
      </c>
      <c r="C197" s="118" t="s">
        <v>12</v>
      </c>
      <c r="D197" s="10">
        <v>329</v>
      </c>
      <c r="E197" s="10" t="s">
        <v>97</v>
      </c>
      <c r="F197" s="73">
        <f t="shared" ref="F197:F198" si="14">SUM(F198)</f>
        <v>1650</v>
      </c>
      <c r="G197" s="11">
        <f>SUM(G198)</f>
        <v>1650</v>
      </c>
      <c r="H197" s="60">
        <f>SUM(H198)</f>
        <v>1200</v>
      </c>
    </row>
    <row r="198" spans="1:8" s="12" customFormat="1" ht="15" customHeight="1" x14ac:dyDescent="0.25">
      <c r="A198" s="148"/>
      <c r="B198" s="13">
        <v>12</v>
      </c>
      <c r="C198" s="14" t="s">
        <v>12</v>
      </c>
      <c r="D198" s="15">
        <v>3293</v>
      </c>
      <c r="E198" s="16" t="s">
        <v>98</v>
      </c>
      <c r="F198" s="74">
        <f t="shared" si="14"/>
        <v>1650</v>
      </c>
      <c r="G198" s="17">
        <f>SUM(G199)</f>
        <v>1650</v>
      </c>
      <c r="H198" s="61">
        <f>SUM(H199)</f>
        <v>1200</v>
      </c>
    </row>
    <row r="199" spans="1:8" s="12" customFormat="1" ht="15" customHeight="1" x14ac:dyDescent="0.25">
      <c r="A199" s="148"/>
      <c r="B199" s="18">
        <v>12</v>
      </c>
      <c r="C199" s="19" t="s">
        <v>12</v>
      </c>
      <c r="D199" s="20">
        <v>32931</v>
      </c>
      <c r="E199" s="62" t="s">
        <v>98</v>
      </c>
      <c r="F199" s="84">
        <v>1650</v>
      </c>
      <c r="G199" s="100">
        <v>1650</v>
      </c>
      <c r="H199" s="88">
        <v>1200</v>
      </c>
    </row>
    <row r="200" spans="1:8" s="12" customFormat="1" ht="30" x14ac:dyDescent="0.25">
      <c r="A200" s="147">
        <v>2401</v>
      </c>
      <c r="B200" s="146" t="s">
        <v>142</v>
      </c>
      <c r="C200" s="136"/>
      <c r="D200" s="137"/>
      <c r="E200" s="57" t="s">
        <v>145</v>
      </c>
      <c r="F200" s="104">
        <f>SUM(F202+F205+F209+F212+F221)</f>
        <v>5429338</v>
      </c>
      <c r="G200" s="3">
        <f t="shared" ref="G200:H200" si="15">SUM(G202+G205+G209+G212+G221)</f>
        <v>7407692</v>
      </c>
      <c r="H200" s="58">
        <f t="shared" si="15"/>
        <v>279317</v>
      </c>
    </row>
    <row r="201" spans="1:8" s="12" customFormat="1" ht="15" x14ac:dyDescent="0.25">
      <c r="A201" s="148"/>
      <c r="B201" s="7">
        <v>561</v>
      </c>
      <c r="C201" s="121" t="s">
        <v>12</v>
      </c>
      <c r="D201" s="8">
        <v>31</v>
      </c>
      <c r="E201" s="59" t="s">
        <v>9</v>
      </c>
      <c r="F201" s="105">
        <f>SUM(F202,F205)</f>
        <v>467563</v>
      </c>
      <c r="G201" s="9">
        <f>SUM(G202,G205)</f>
        <v>426764</v>
      </c>
      <c r="H201" s="87">
        <f>SUM(H202,H205)</f>
        <v>189784</v>
      </c>
    </row>
    <row r="202" spans="1:8" s="12" customFormat="1" ht="15" x14ac:dyDescent="0.25">
      <c r="A202" s="148"/>
      <c r="B202" s="10">
        <v>561</v>
      </c>
      <c r="C202" s="118" t="s">
        <v>12</v>
      </c>
      <c r="D202" s="10">
        <v>311</v>
      </c>
      <c r="E202" s="10" t="s">
        <v>144</v>
      </c>
      <c r="F202" s="106">
        <f>+F203</f>
        <v>394738</v>
      </c>
      <c r="G202" s="11">
        <f>+G203</f>
        <v>360671</v>
      </c>
      <c r="H202" s="60">
        <f>+H203</f>
        <v>158470</v>
      </c>
    </row>
    <row r="203" spans="1:8" s="12" customFormat="1" ht="15" x14ac:dyDescent="0.25">
      <c r="A203" s="148"/>
      <c r="B203" s="13">
        <v>561</v>
      </c>
      <c r="C203" s="14" t="s">
        <v>12</v>
      </c>
      <c r="D203" s="15">
        <v>3111</v>
      </c>
      <c r="E203" s="16" t="s">
        <v>11</v>
      </c>
      <c r="F203" s="107">
        <f>SUM(F204)</f>
        <v>394738</v>
      </c>
      <c r="G203" s="17">
        <f>SUM(G204)</f>
        <v>360671</v>
      </c>
      <c r="H203" s="61">
        <f>SUM(H204)</f>
        <v>158470</v>
      </c>
    </row>
    <row r="204" spans="1:8" s="12" customFormat="1" ht="15" x14ac:dyDescent="0.25">
      <c r="A204" s="148"/>
      <c r="B204" s="18">
        <v>561</v>
      </c>
      <c r="C204" s="19" t="s">
        <v>12</v>
      </c>
      <c r="D204" s="20">
        <v>31111</v>
      </c>
      <c r="E204" s="62" t="s">
        <v>11</v>
      </c>
      <c r="F204" s="108">
        <v>394738</v>
      </c>
      <c r="G204" s="100">
        <v>360671</v>
      </c>
      <c r="H204" s="88">
        <v>158470</v>
      </c>
    </row>
    <row r="205" spans="1:8" s="12" customFormat="1" ht="15" customHeight="1" x14ac:dyDescent="0.25">
      <c r="A205" s="148"/>
      <c r="B205" s="10">
        <v>561</v>
      </c>
      <c r="C205" s="118" t="s">
        <v>12</v>
      </c>
      <c r="D205" s="10">
        <v>313</v>
      </c>
      <c r="E205" s="10" t="s">
        <v>22</v>
      </c>
      <c r="F205" s="106">
        <f>+F206</f>
        <v>72825</v>
      </c>
      <c r="G205" s="11">
        <f t="shared" ref="G205:H205" si="16">+G206</f>
        <v>66093</v>
      </c>
      <c r="H205" s="60">
        <f t="shared" si="16"/>
        <v>31314</v>
      </c>
    </row>
    <row r="206" spans="1:8" s="12" customFormat="1" ht="15" customHeight="1" x14ac:dyDescent="0.25">
      <c r="A206" s="148"/>
      <c r="B206" s="13">
        <v>561</v>
      </c>
      <c r="C206" s="14" t="s">
        <v>12</v>
      </c>
      <c r="D206" s="15">
        <v>3132</v>
      </c>
      <c r="E206" s="16" t="s">
        <v>23</v>
      </c>
      <c r="F206" s="107">
        <f>SUM(F207:F207)</f>
        <v>72825</v>
      </c>
      <c r="G206" s="17">
        <f>SUM(G207:G207)</f>
        <v>66093</v>
      </c>
      <c r="H206" s="61">
        <f>SUM(H207:H207)</f>
        <v>31314</v>
      </c>
    </row>
    <row r="207" spans="1:8" s="12" customFormat="1" ht="15" customHeight="1" x14ac:dyDescent="0.25">
      <c r="A207" s="148"/>
      <c r="B207" s="18">
        <v>561</v>
      </c>
      <c r="C207" s="19" t="s">
        <v>12</v>
      </c>
      <c r="D207" s="20">
        <v>31321</v>
      </c>
      <c r="E207" s="62" t="s">
        <v>23</v>
      </c>
      <c r="F207" s="108">
        <v>72825</v>
      </c>
      <c r="G207" s="100">
        <v>66093</v>
      </c>
      <c r="H207" s="88">
        <v>31314</v>
      </c>
    </row>
    <row r="208" spans="1:8" s="12" customFormat="1" ht="15" customHeight="1" x14ac:dyDescent="0.25">
      <c r="A208" s="148"/>
      <c r="B208" s="22">
        <v>561</v>
      </c>
      <c r="C208" s="23" t="s">
        <v>12</v>
      </c>
      <c r="D208" s="24">
        <v>32</v>
      </c>
      <c r="E208" s="59" t="s">
        <v>24</v>
      </c>
      <c r="F208" s="109">
        <f>SUM(F209,F212,F221)</f>
        <v>4961775</v>
      </c>
      <c r="G208" s="50">
        <f t="shared" ref="G208:H208" si="17">SUM(G209,G212,G221)</f>
        <v>6980928</v>
      </c>
      <c r="H208" s="99">
        <f t="shared" si="17"/>
        <v>89533</v>
      </c>
    </row>
    <row r="209" spans="1:8" s="12" customFormat="1" ht="15" customHeight="1" x14ac:dyDescent="0.25">
      <c r="A209" s="148"/>
      <c r="B209" s="10">
        <v>561</v>
      </c>
      <c r="C209" s="118" t="s">
        <v>12</v>
      </c>
      <c r="D209" s="10">
        <v>322</v>
      </c>
      <c r="E209" s="10" t="s">
        <v>40</v>
      </c>
      <c r="F209" s="106">
        <f>+F210</f>
        <v>10200</v>
      </c>
      <c r="G209" s="11">
        <f t="shared" ref="G209:H209" si="18">+G210</f>
        <v>10200</v>
      </c>
      <c r="H209" s="60">
        <f t="shared" si="18"/>
        <v>10200</v>
      </c>
    </row>
    <row r="210" spans="1:8" s="12" customFormat="1" ht="15" customHeight="1" x14ac:dyDescent="0.25">
      <c r="A210" s="148"/>
      <c r="B210" s="13">
        <v>561</v>
      </c>
      <c r="C210" s="14" t="s">
        <v>12</v>
      </c>
      <c r="D210" s="15">
        <v>3221</v>
      </c>
      <c r="E210" s="16" t="s">
        <v>41</v>
      </c>
      <c r="F210" s="107">
        <f>SUM(F211:F211)</f>
        <v>10200</v>
      </c>
      <c r="G210" s="17">
        <f>SUM(G211:G211)</f>
        <v>10200</v>
      </c>
      <c r="H210" s="61">
        <f>SUM(H211:H211)</f>
        <v>10200</v>
      </c>
    </row>
    <row r="211" spans="1:8" s="12" customFormat="1" ht="15" customHeight="1" x14ac:dyDescent="0.25">
      <c r="A211" s="148"/>
      <c r="B211" s="18">
        <v>561</v>
      </c>
      <c r="C211" s="19" t="s">
        <v>12</v>
      </c>
      <c r="D211" s="20">
        <v>32211</v>
      </c>
      <c r="E211" s="62" t="s">
        <v>42</v>
      </c>
      <c r="F211" s="108">
        <v>10200</v>
      </c>
      <c r="G211" s="100">
        <v>10200</v>
      </c>
      <c r="H211" s="88">
        <v>10200</v>
      </c>
    </row>
    <row r="212" spans="1:8" ht="15" customHeight="1" x14ac:dyDescent="0.25">
      <c r="A212" s="148"/>
      <c r="B212" s="10">
        <v>561</v>
      </c>
      <c r="C212" s="118" t="s">
        <v>12</v>
      </c>
      <c r="D212" s="10">
        <v>323</v>
      </c>
      <c r="E212" s="10" t="s">
        <v>52</v>
      </c>
      <c r="F212" s="106">
        <f>SUM(F213,F215,F217,F219)</f>
        <v>4942225</v>
      </c>
      <c r="G212" s="11">
        <f t="shared" ref="G212:H212" si="19">SUM(G213,G215,G217,G219)</f>
        <v>6961378</v>
      </c>
      <c r="H212" s="60">
        <f t="shared" si="19"/>
        <v>72533</v>
      </c>
    </row>
    <row r="213" spans="1:8" s="12" customFormat="1" ht="15" x14ac:dyDescent="0.25">
      <c r="A213" s="148"/>
      <c r="B213" s="13">
        <v>561</v>
      </c>
      <c r="C213" s="14" t="s">
        <v>12</v>
      </c>
      <c r="D213" s="15">
        <v>3235</v>
      </c>
      <c r="E213" s="16" t="s">
        <v>73</v>
      </c>
      <c r="F213" s="107">
        <f>SUM(F214:F214)</f>
        <v>2834</v>
      </c>
      <c r="G213" s="17">
        <f>SUM(G214:G214)</f>
        <v>2833</v>
      </c>
      <c r="H213" s="61">
        <f>SUM(H214:H214)</f>
        <v>2833</v>
      </c>
    </row>
    <row r="214" spans="1:8" s="12" customFormat="1" ht="15" x14ac:dyDescent="0.25">
      <c r="A214" s="148"/>
      <c r="B214" s="18">
        <v>561</v>
      </c>
      <c r="C214" s="19" t="s">
        <v>12</v>
      </c>
      <c r="D214" s="20">
        <v>32359</v>
      </c>
      <c r="E214" s="62" t="s">
        <v>76</v>
      </c>
      <c r="F214" s="108">
        <v>2834</v>
      </c>
      <c r="G214" s="100">
        <v>2833</v>
      </c>
      <c r="H214" s="88">
        <v>2833</v>
      </c>
    </row>
    <row r="215" spans="1:8" s="12" customFormat="1" ht="15" x14ac:dyDescent="0.25">
      <c r="A215" s="148"/>
      <c r="B215" s="13">
        <v>561</v>
      </c>
      <c r="C215" s="14" t="s">
        <v>12</v>
      </c>
      <c r="D215" s="15">
        <v>3237</v>
      </c>
      <c r="E215" s="16" t="s">
        <v>79</v>
      </c>
      <c r="F215" s="107">
        <f>SUM(F216:F216)</f>
        <v>2755775</v>
      </c>
      <c r="G215" s="17">
        <f>SUM(G216:G216)</f>
        <v>4109592</v>
      </c>
      <c r="H215" s="61">
        <f>SUM(H216:H216)</f>
        <v>42500</v>
      </c>
    </row>
    <row r="216" spans="1:8" s="12" customFormat="1" ht="15" x14ac:dyDescent="0.25">
      <c r="A216" s="148"/>
      <c r="B216" s="18">
        <v>561</v>
      </c>
      <c r="C216" s="19" t="s">
        <v>12</v>
      </c>
      <c r="D216" s="20">
        <v>32379</v>
      </c>
      <c r="E216" s="62" t="s">
        <v>84</v>
      </c>
      <c r="F216" s="108">
        <v>2755775</v>
      </c>
      <c r="G216" s="100">
        <v>4109592</v>
      </c>
      <c r="H216" s="88">
        <v>42500</v>
      </c>
    </row>
    <row r="217" spans="1:8" s="12" customFormat="1" ht="15" x14ac:dyDescent="0.25">
      <c r="A217" s="148"/>
      <c r="B217" s="13">
        <v>561</v>
      </c>
      <c r="C217" s="14" t="s">
        <v>12</v>
      </c>
      <c r="D217" s="15">
        <v>3238</v>
      </c>
      <c r="E217" s="16" t="s">
        <v>85</v>
      </c>
      <c r="F217" s="107">
        <f>SUM(F218:F218)</f>
        <v>2156416</v>
      </c>
      <c r="G217" s="17">
        <f>SUM(G218:G218)</f>
        <v>2814740</v>
      </c>
      <c r="H217" s="61">
        <f>SUM(H218:H218)</f>
        <v>0</v>
      </c>
    </row>
    <row r="218" spans="1:8" s="12" customFormat="1" ht="15" x14ac:dyDescent="0.25">
      <c r="A218" s="148"/>
      <c r="B218" s="18">
        <v>561</v>
      </c>
      <c r="C218" s="19" t="s">
        <v>12</v>
      </c>
      <c r="D218" s="20">
        <v>32389</v>
      </c>
      <c r="E218" s="62" t="s">
        <v>88</v>
      </c>
      <c r="F218" s="110">
        <v>2156416</v>
      </c>
      <c r="G218" s="101">
        <v>2814740</v>
      </c>
      <c r="H218" s="89"/>
    </row>
    <row r="219" spans="1:8" s="12" customFormat="1" ht="15" x14ac:dyDescent="0.25">
      <c r="A219" s="148"/>
      <c r="B219" s="13">
        <v>561</v>
      </c>
      <c r="C219" s="14" t="s">
        <v>12</v>
      </c>
      <c r="D219" s="15">
        <v>3239</v>
      </c>
      <c r="E219" s="16" t="s">
        <v>89</v>
      </c>
      <c r="F219" s="107">
        <f>SUM(F220:F220)</f>
        <v>27200</v>
      </c>
      <c r="G219" s="17">
        <f>SUM(G220:G220)</f>
        <v>34213</v>
      </c>
      <c r="H219" s="61">
        <f>SUM(H220:H220)</f>
        <v>27200</v>
      </c>
    </row>
    <row r="220" spans="1:8" s="12" customFormat="1" ht="15" x14ac:dyDescent="0.25">
      <c r="A220" s="148"/>
      <c r="B220" s="18">
        <v>561</v>
      </c>
      <c r="C220" s="19" t="s">
        <v>12</v>
      </c>
      <c r="D220" s="20">
        <v>32391</v>
      </c>
      <c r="E220" s="62" t="s">
        <v>90</v>
      </c>
      <c r="F220" s="108">
        <v>27200</v>
      </c>
      <c r="G220" s="100">
        <v>34213</v>
      </c>
      <c r="H220" s="88">
        <v>27200</v>
      </c>
    </row>
    <row r="221" spans="1:8" s="12" customFormat="1" ht="15" customHeight="1" x14ac:dyDescent="0.25">
      <c r="A221" s="148"/>
      <c r="B221" s="10">
        <v>561</v>
      </c>
      <c r="C221" s="118" t="s">
        <v>12</v>
      </c>
      <c r="D221" s="10">
        <v>329</v>
      </c>
      <c r="E221" s="10" t="s">
        <v>97</v>
      </c>
      <c r="F221" s="106">
        <f t="shared" ref="F221:F222" si="20">SUM(F222)</f>
        <v>9350</v>
      </c>
      <c r="G221" s="11">
        <f>SUM(G222)</f>
        <v>9350</v>
      </c>
      <c r="H221" s="60">
        <f>SUM(H222)</f>
        <v>6800</v>
      </c>
    </row>
    <row r="222" spans="1:8" s="12" customFormat="1" ht="15" customHeight="1" x14ac:dyDescent="0.25">
      <c r="A222" s="148"/>
      <c r="B222" s="13">
        <v>561</v>
      </c>
      <c r="C222" s="14" t="s">
        <v>12</v>
      </c>
      <c r="D222" s="15">
        <v>3293</v>
      </c>
      <c r="E222" s="16" t="s">
        <v>98</v>
      </c>
      <c r="F222" s="107">
        <f t="shared" si="20"/>
        <v>9350</v>
      </c>
      <c r="G222" s="17">
        <f>SUM(G223)</f>
        <v>9350</v>
      </c>
      <c r="H222" s="61">
        <f>SUM(H223)</f>
        <v>6800</v>
      </c>
    </row>
    <row r="223" spans="1:8" s="12" customFormat="1" ht="15" customHeight="1" thickBot="1" x14ac:dyDescent="0.3">
      <c r="A223" s="150"/>
      <c r="B223" s="111">
        <v>561</v>
      </c>
      <c r="C223" s="112" t="s">
        <v>12</v>
      </c>
      <c r="D223" s="113">
        <v>32931</v>
      </c>
      <c r="E223" s="114" t="s">
        <v>98</v>
      </c>
      <c r="F223" s="115">
        <v>9350</v>
      </c>
      <c r="G223" s="102">
        <v>9350</v>
      </c>
      <c r="H223" s="103">
        <v>6800</v>
      </c>
    </row>
    <row r="224" spans="1:8" s="12" customFormat="1" ht="7.5" customHeight="1" thickTop="1" thickBot="1" x14ac:dyDescent="0.3">
      <c r="A224" s="33"/>
      <c r="B224" s="34"/>
      <c r="C224" s="35"/>
      <c r="D224" s="36"/>
      <c r="E224" s="37"/>
      <c r="F224" s="38"/>
      <c r="G224" s="38"/>
      <c r="H224" s="38"/>
    </row>
    <row r="225" spans="1:8" s="12" customFormat="1" ht="27.75" customHeight="1" thickTop="1" thickBot="1" x14ac:dyDescent="0.3">
      <c r="A225" s="151" t="s">
        <v>163</v>
      </c>
      <c r="B225" s="152"/>
      <c r="C225" s="152"/>
      <c r="D225" s="152"/>
      <c r="E225" s="152"/>
      <c r="F225" s="86" t="s">
        <v>146</v>
      </c>
      <c r="G225" s="39" t="s">
        <v>147</v>
      </c>
      <c r="H225" s="90" t="s">
        <v>162</v>
      </c>
    </row>
    <row r="226" spans="1:8" s="12" customFormat="1" ht="30.75" thickTop="1" x14ac:dyDescent="0.25">
      <c r="A226" s="153" t="s">
        <v>148</v>
      </c>
      <c r="B226" s="154"/>
      <c r="C226" s="154"/>
      <c r="D226" s="154"/>
      <c r="E226" s="124" t="s">
        <v>173</v>
      </c>
      <c r="F226" s="77">
        <f>SUM(F6-F227)</f>
        <v>5810676</v>
      </c>
      <c r="G226" s="125">
        <f t="shared" ref="G226:H226" si="21">SUM(G6-G227)</f>
        <v>5554946</v>
      </c>
      <c r="H226" s="126">
        <f t="shared" si="21"/>
        <v>6524316</v>
      </c>
    </row>
    <row r="227" spans="1:8" s="12" customFormat="1" ht="30" x14ac:dyDescent="0.25">
      <c r="A227" s="157" t="s">
        <v>148</v>
      </c>
      <c r="B227" s="158"/>
      <c r="C227" s="158"/>
      <c r="D227" s="158"/>
      <c r="E227" s="123" t="s">
        <v>172</v>
      </c>
      <c r="F227" s="77">
        <f>SUM(F128+F132)</f>
        <v>95000</v>
      </c>
      <c r="G227" s="40">
        <f t="shared" ref="G227:H227" si="22">SUM(G128+G132)</f>
        <v>65000</v>
      </c>
      <c r="H227" s="94">
        <f t="shared" si="22"/>
        <v>375000</v>
      </c>
    </row>
    <row r="228" spans="1:8" s="12" customFormat="1" ht="15.75" x14ac:dyDescent="0.25">
      <c r="A228" s="155" t="s">
        <v>171</v>
      </c>
      <c r="B228" s="156"/>
      <c r="C228" s="156"/>
      <c r="D228" s="156"/>
      <c r="E228" s="156"/>
      <c r="F228" s="79">
        <f>SUM(F226:F227)</f>
        <v>5905676</v>
      </c>
      <c r="G228" s="42">
        <f t="shared" ref="G228:H228" si="23">SUM(G226:G227)</f>
        <v>5619946</v>
      </c>
      <c r="H228" s="96">
        <f t="shared" si="23"/>
        <v>6899316</v>
      </c>
    </row>
    <row r="229" spans="1:8" s="12" customFormat="1" ht="30" x14ac:dyDescent="0.25">
      <c r="A229" s="155" t="s">
        <v>149</v>
      </c>
      <c r="B229" s="156"/>
      <c r="C229" s="156"/>
      <c r="D229" s="156"/>
      <c r="E229" s="65" t="s">
        <v>168</v>
      </c>
      <c r="F229" s="78">
        <f>SUM(F178,F181,F185,F188,F197)</f>
        <v>958120</v>
      </c>
      <c r="G229" s="41">
        <f t="shared" ref="G229:H229" si="24">SUM(G178,G181,G185,G188,G197)</f>
        <v>1307238</v>
      </c>
      <c r="H229" s="95">
        <f t="shared" si="24"/>
        <v>49292</v>
      </c>
    </row>
    <row r="230" spans="1:8" s="12" customFormat="1" ht="15.75" x14ac:dyDescent="0.25">
      <c r="A230" s="155" t="s">
        <v>164</v>
      </c>
      <c r="B230" s="156"/>
      <c r="C230" s="156"/>
      <c r="D230" s="156"/>
      <c r="E230" s="156"/>
      <c r="F230" s="79">
        <f>SUM(F228:F229)</f>
        <v>6863796</v>
      </c>
      <c r="G230" s="42">
        <f t="shared" ref="G230:H230" si="25">SUM(G228:G229)</f>
        <v>6927184</v>
      </c>
      <c r="H230" s="96">
        <f t="shared" si="25"/>
        <v>6948608</v>
      </c>
    </row>
    <row r="231" spans="1:8" s="12" customFormat="1" ht="15.75" x14ac:dyDescent="0.25">
      <c r="A231" s="155" t="s">
        <v>150</v>
      </c>
      <c r="B231" s="156"/>
      <c r="C231" s="156"/>
      <c r="D231" s="156"/>
      <c r="E231" s="65" t="s">
        <v>166</v>
      </c>
      <c r="F231" s="78">
        <f>SUM(F145)</f>
        <v>276000</v>
      </c>
      <c r="G231" s="41">
        <f>SUM(G145)</f>
        <v>276000</v>
      </c>
      <c r="H231" s="95">
        <f>SUM(H145)</f>
        <v>256000</v>
      </c>
    </row>
    <row r="232" spans="1:8" s="12" customFormat="1" ht="15.75" x14ac:dyDescent="0.25">
      <c r="A232" s="155" t="s">
        <v>151</v>
      </c>
      <c r="B232" s="156"/>
      <c r="C232" s="156"/>
      <c r="D232" s="156"/>
      <c r="E232" s="65" t="s">
        <v>165</v>
      </c>
      <c r="F232" s="78">
        <f>SUM(F170)</f>
        <v>15000</v>
      </c>
      <c r="G232" s="41">
        <f>SUM(G170)</f>
        <v>15000</v>
      </c>
      <c r="H232" s="95">
        <f>SUM(H170)</f>
        <v>15000</v>
      </c>
    </row>
    <row r="233" spans="1:8" s="12" customFormat="1" ht="30" x14ac:dyDescent="0.25">
      <c r="A233" s="155" t="s">
        <v>152</v>
      </c>
      <c r="B233" s="156"/>
      <c r="C233" s="156"/>
      <c r="D233" s="156"/>
      <c r="E233" s="122" t="s">
        <v>167</v>
      </c>
      <c r="F233" s="78">
        <f>SUM(F221,F212,F209,F205,F202)</f>
        <v>5429338</v>
      </c>
      <c r="G233" s="41">
        <f>SUM(G221,G212,G209,G205,G202)</f>
        <v>7407692</v>
      </c>
      <c r="H233" s="95">
        <f>SUM(H221,H212,H209,H205,H202)</f>
        <v>279317</v>
      </c>
    </row>
    <row r="234" spans="1:8" s="12" customFormat="1" ht="16.5" thickBot="1" x14ac:dyDescent="0.3">
      <c r="A234" s="162" t="s">
        <v>153</v>
      </c>
      <c r="B234" s="163"/>
      <c r="C234" s="163"/>
      <c r="D234" s="163"/>
      <c r="E234" s="163"/>
      <c r="F234" s="80">
        <f>SUM(F230:F233)</f>
        <v>12584134</v>
      </c>
      <c r="G234" s="43">
        <f>SUM(G230:G233)</f>
        <v>14625876</v>
      </c>
      <c r="H234" s="97">
        <f>SUM(H230:H233)</f>
        <v>7498925</v>
      </c>
    </row>
    <row r="235" spans="1:8" s="12" customFormat="1" ht="8.25" customHeight="1" thickTop="1" thickBot="1" x14ac:dyDescent="0.3">
      <c r="A235" s="44"/>
      <c r="B235" s="26"/>
      <c r="C235" s="45"/>
      <c r="D235" s="45"/>
      <c r="F235" s="5"/>
      <c r="G235" s="5"/>
      <c r="H235" s="5"/>
    </row>
    <row r="236" spans="1:8" s="12" customFormat="1" ht="23.25" customHeight="1" thickTop="1" thickBot="1" x14ac:dyDescent="0.3">
      <c r="A236" s="164" t="s">
        <v>154</v>
      </c>
      <c r="B236" s="165"/>
      <c r="C236" s="165"/>
      <c r="D236" s="165"/>
      <c r="E236" s="165"/>
      <c r="F236" s="86" t="s">
        <v>146</v>
      </c>
      <c r="G236" s="39" t="s">
        <v>147</v>
      </c>
      <c r="H236" s="90" t="s">
        <v>162</v>
      </c>
    </row>
    <row r="237" spans="1:8" s="12" customFormat="1" ht="15.75" customHeight="1" thickTop="1" x14ac:dyDescent="0.25">
      <c r="A237" s="153" t="s">
        <v>155</v>
      </c>
      <c r="B237" s="154"/>
      <c r="C237" s="154"/>
      <c r="D237" s="154"/>
      <c r="E237" s="66" t="s">
        <v>169</v>
      </c>
      <c r="F237" s="81">
        <f>SUM(F226,F231,F232)+F227</f>
        <v>6196676</v>
      </c>
      <c r="G237" s="46">
        <f t="shared" ref="G237:H237" si="26">SUM(G226,G231,G232)+G227</f>
        <v>5910946</v>
      </c>
      <c r="H237" s="91">
        <f t="shared" si="26"/>
        <v>7170316</v>
      </c>
    </row>
    <row r="238" spans="1:8" s="12" customFormat="1" ht="15.75" customHeight="1" x14ac:dyDescent="0.25">
      <c r="A238" s="155" t="s">
        <v>156</v>
      </c>
      <c r="B238" s="156"/>
      <c r="C238" s="156"/>
      <c r="D238" s="156"/>
      <c r="E238" s="67" t="s">
        <v>170</v>
      </c>
      <c r="F238" s="82">
        <f>SUM(F175)</f>
        <v>6387458</v>
      </c>
      <c r="G238" s="51">
        <f>SUM(G175)</f>
        <v>8714930</v>
      </c>
      <c r="H238" s="92">
        <f>SUM(H175)</f>
        <v>328609</v>
      </c>
    </row>
    <row r="239" spans="1:8" s="12" customFormat="1" ht="16.5" thickBot="1" x14ac:dyDescent="0.3">
      <c r="A239" s="159" t="s">
        <v>157</v>
      </c>
      <c r="B239" s="160"/>
      <c r="C239" s="160"/>
      <c r="D239" s="160"/>
      <c r="E239" s="161"/>
      <c r="F239" s="83">
        <f>SUM(F237:F238)</f>
        <v>12584134</v>
      </c>
      <c r="G239" s="47">
        <f>SUM(G237:G238)</f>
        <v>14625876</v>
      </c>
      <c r="H239" s="93">
        <f>SUM(H237:H238)</f>
        <v>7498925</v>
      </c>
    </row>
    <row r="240" spans="1:8" s="12" customFormat="1" ht="18" customHeight="1" thickTop="1" x14ac:dyDescent="0.25">
      <c r="A240" s="44"/>
      <c r="B240" s="26"/>
      <c r="C240" s="45"/>
      <c r="D240" s="45"/>
      <c r="F240" s="5"/>
      <c r="G240" s="5"/>
      <c r="H240" s="5"/>
    </row>
  </sheetData>
  <mergeCells count="35">
    <mergeCell ref="A232:D232"/>
    <mergeCell ref="A239:E239"/>
    <mergeCell ref="A233:D233"/>
    <mergeCell ref="A234:E234"/>
    <mergeCell ref="A236:E236"/>
    <mergeCell ref="A237:D237"/>
    <mergeCell ref="A238:D238"/>
    <mergeCell ref="A225:E225"/>
    <mergeCell ref="A226:D226"/>
    <mergeCell ref="A229:D229"/>
    <mergeCell ref="A230:E230"/>
    <mergeCell ref="A231:D231"/>
    <mergeCell ref="A227:D227"/>
    <mergeCell ref="A228:E228"/>
    <mergeCell ref="A172:A174"/>
    <mergeCell ref="A175:E175"/>
    <mergeCell ref="A176:A199"/>
    <mergeCell ref="B176:D176"/>
    <mergeCell ref="A200:A223"/>
    <mergeCell ref="B200:D200"/>
    <mergeCell ref="A170:D170"/>
    <mergeCell ref="A95:A143"/>
    <mergeCell ref="A145:D145"/>
    <mergeCell ref="G1:G2"/>
    <mergeCell ref="A5:E5"/>
    <mergeCell ref="A6:A90"/>
    <mergeCell ref="B6:D6"/>
    <mergeCell ref="H1:H2"/>
    <mergeCell ref="A4:E4"/>
    <mergeCell ref="A1:A3"/>
    <mergeCell ref="B1:B3"/>
    <mergeCell ref="C1:C3"/>
    <mergeCell ref="D1:D3"/>
    <mergeCell ref="E1:E3"/>
    <mergeCell ref="F1:F2"/>
  </mergeCells>
  <printOptions horizontalCentered="1"/>
  <pageMargins left="0" right="0" top="0.74803149606299213" bottom="0.74803149606299213" header="0.31496062992125984" footer="0.31496062992125984"/>
  <pageSetup paperSize="9" scale="76" fitToHeight="3" orientation="portrait" errors="dash" r:id="rId1"/>
  <headerFooter alignWithMargins="0">
    <oddHeader>&amp;C&amp;"Arial,Bold Italic"&amp;12PRIJEDLOG FINANCIJSKOG PLANA ZA RAZDOBLJE 2020.- 2022. GODINE DRŽAVNE ŠKOLE ZA JAVNU UPRAVU</oddHeader>
    <oddFooter>&amp;L&amp;D&amp;R&amp;P</oddFooter>
  </headerFooter>
  <rowBreaks count="4" manualBreakCount="4">
    <brk id="53" max="7" man="1"/>
    <brk id="104" max="7" man="1"/>
    <brk id="155" max="7" man="1"/>
    <brk id="20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plan 2020-2022</vt:lpstr>
      <vt:lpstr>'plan 2020-2022'!Print_Area</vt:lpstr>
      <vt:lpstr>'plan 2020-2022'!Print_Titles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Ozrenka Ostojić</dc:creator>
  <cp:lastModifiedBy>Tatjana Landeka</cp:lastModifiedBy>
  <cp:lastPrinted>2019-12-05T12:43:43Z</cp:lastPrinted>
  <dcterms:created xsi:type="dcterms:W3CDTF">2018-09-26T11:23:57Z</dcterms:created>
  <dcterms:modified xsi:type="dcterms:W3CDTF">2019-12-16T09:03:31Z</dcterms:modified>
</cp:coreProperties>
</file>