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ecretaria\OneDrive - Secretaria de Estado da Educação\Desktop\"/>
    </mc:Choice>
  </mc:AlternateContent>
  <xr:revisionPtr revIDLastSave="0" documentId="13_ncr:1_{54D2C9E9-1A8A-4EE2-8A4D-74D898626788}" xr6:coauthVersionLast="47" xr6:coauthVersionMax="47" xr10:uidLastSave="{00000000-0000-0000-0000-000000000000}"/>
  <bookViews>
    <workbookView xWindow="0" yWindow="570" windowWidth="28830" windowHeight="15630" xr2:uid="{00000000-000D-0000-FFFF-FFFF00000000}"/>
  </bookViews>
  <sheets>
    <sheet name="MAIN" sheetId="1" r:id="rId1"/>
    <sheet name="APOIO" sheetId="2" state="hidden" r:id="rId2"/>
  </sheets>
  <definedNames>
    <definedName name="aporte">MAIN!$D$18</definedName>
    <definedName name="qtd_anos">MAIN!$D$19</definedName>
    <definedName name="rend_carteira">MAIN!$D$14</definedName>
    <definedName name="salário_mensal">MAIN!$D$13</definedName>
    <definedName name="taxa_mensal">MAIN!$D$20</definedName>
    <definedName name="valor_sug_invest">MAIN!$D$15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6" i="1"/>
  <c r="D36" i="1" s="1"/>
  <c r="C37" i="1"/>
  <c r="C38" i="1"/>
  <c r="D38" i="1" s="1"/>
  <c r="C39" i="1"/>
  <c r="D39" i="1" s="1"/>
  <c r="C34" i="1"/>
  <c r="H8" i="2"/>
  <c r="D15" i="1"/>
  <c r="D18" i="1" s="1"/>
  <c r="D37" i="1" l="1"/>
  <c r="D34" i="1"/>
  <c r="D40" i="1" s="1"/>
  <c r="C28" i="1"/>
  <c r="D28" i="1" s="1"/>
  <c r="D21" i="1"/>
  <c r="D22" i="1" s="1"/>
  <c r="C26" i="1"/>
  <c r="D26" i="1" s="1"/>
  <c r="C27" i="1"/>
  <c r="D27" i="1" s="1"/>
  <c r="C29" i="1"/>
  <c r="D29" i="1" s="1"/>
  <c r="C25" i="1"/>
  <c r="D25" i="1" s="1"/>
</calcChain>
</file>

<file path=xl/sharedStrings.xml><?xml version="1.0" encoding="utf-8"?>
<sst xmlns="http://schemas.openxmlformats.org/spreadsheetml/2006/main" count="89" uniqueCount="54">
  <si>
    <t/>
  </si>
  <si>
    <t>CONFIGURAÇÕES</t>
  </si>
  <si>
    <t>SALÁRIO MENSAL</t>
  </si>
  <si>
    <t>PERCENTUAL DO SALÁRIO INVESTIDO (MENSAL)</t>
  </si>
  <si>
    <t>VALOR DO INVESTIMENTO MENSAL</t>
  </si>
  <si>
    <t>INVESTIMENTO MENSAL</t>
  </si>
  <si>
    <t>Quanto Investir por mês ?</t>
  </si>
  <si>
    <t>Por quantos anos ?</t>
  </si>
  <si>
    <t>Taxa de rendimento mensal ?</t>
  </si>
  <si>
    <t>Patromônio acumulado ?</t>
  </si>
  <si>
    <t>Dividendos Mensais ?</t>
  </si>
  <si>
    <t>CENÁRIOS POSSÍVEIS</t>
  </si>
  <si>
    <t>DIVIDENDOS</t>
  </si>
  <si>
    <t>Durante 2 anos</t>
  </si>
  <si>
    <t>Durante 5 anos</t>
  </si>
  <si>
    <t>Durante 10 anos</t>
  </si>
  <si>
    <t>Durante 20 anos</t>
  </si>
  <si>
    <t>Durante 30 anos</t>
  </si>
  <si>
    <t>PERFIL DE INVESTIDOR</t>
  </si>
  <si>
    <t>Conservador</t>
  </si>
  <si>
    <t>VALOR MENSAL A SER INVESTIDO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</si>
  <si>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</si>
  <si>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</si>
  <si>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</si>
  <si>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</si>
  <si>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</si>
  <si>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</si>
  <si>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</si>
  <si>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DESENVILVIMENTO</t>
  </si>
  <si>
    <t>HOTELARIAS</t>
  </si>
  <si>
    <t>CHAVE</t>
  </si>
  <si>
    <t>PERFIL</t>
  </si>
  <si>
    <t>%</t>
  </si>
  <si>
    <t>Conservador-PAPEL</t>
  </si>
  <si>
    <t>Conservador-TIJOLO</t>
  </si>
  <si>
    <t>Conservador-HÍBRIDOS</t>
  </si>
  <si>
    <t>Conservador-FOFs</t>
  </si>
  <si>
    <t>Conservador-DESENVILVIMENTO</t>
  </si>
  <si>
    <t>DESENVOLVIMENTO</t>
  </si>
  <si>
    <t>Moderado-TIJOLO</t>
  </si>
  <si>
    <t>Conservador-HOTELARIAS</t>
  </si>
  <si>
    <t>Moderado-PAPEL</t>
  </si>
  <si>
    <t>Moderado</t>
  </si>
  <si>
    <t>Moderado-HÍBRIDOS</t>
  </si>
  <si>
    <t>Moderado-FOFs</t>
  </si>
  <si>
    <t>Moderado-DESENVILVIMENTO</t>
  </si>
  <si>
    <t>Moderado-HOTELARIAS</t>
  </si>
  <si>
    <t>Agressivo-PAPEL</t>
  </si>
  <si>
    <t>Agressivo</t>
  </si>
  <si>
    <t>Agressivo-TIJOLO</t>
  </si>
  <si>
    <t>Agressivo-HÍBRIDOS</t>
  </si>
  <si>
    <t>Agressivo-FOFs</t>
  </si>
  <si>
    <t>Agressivo-DESENVILVIMENTO</t>
  </si>
  <si>
    <t>Agressivo-HOTELARIAS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</si>
</sst>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2"/>
      <name val="Franklin Gothic Medium"/>
      <family val="2"/>
    </font>
    <font>
      <b/>
      <sz val="16"/>
      <color theme="0"/>
      <name val="Franklin Gothic Medium"/>
      <family val="2"/>
    </font>
    <font>
      <sz val="14"/>
      <color theme="0"/>
      <name val="Franklin Gothic Medium"/>
      <family val="2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quotePrefix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4" fontId="2" fillId="3" borderId="5" xfId="1" applyNumberFormat="1" applyFont="1" applyFill="1" applyBorder="1" applyAlignment="1">
      <alignment horizontal="center"/>
    </xf>
    <xf numFmtId="164" fontId="2" fillId="3" borderId="15" xfId="1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0" fontId="2" fillId="3" borderId="1" xfId="2" applyNumberFormat="1" applyFont="1" applyFill="1" applyBorder="1" applyAlignment="1">
      <alignment horizontal="center"/>
    </xf>
    <xf numFmtId="1" fontId="2" fillId="3" borderId="1" xfId="2" applyNumberFormat="1" applyFont="1" applyFill="1" applyBorder="1" applyAlignment="1">
      <alignment horizontal="center"/>
    </xf>
    <xf numFmtId="0" fontId="0" fillId="3" borderId="16" xfId="0" applyFill="1" applyBorder="1"/>
    <xf numFmtId="0" fontId="3" fillId="0" borderId="0" xfId="0" applyFont="1"/>
    <xf numFmtId="164" fontId="0" fillId="0" borderId="0" xfId="0" applyNumberFormat="1"/>
    <xf numFmtId="0" fontId="5" fillId="4" borderId="2" xfId="0" applyFont="1" applyFill="1" applyBorder="1"/>
    <xf numFmtId="0" fontId="5" fillId="4" borderId="3" xfId="0" applyFont="1" applyFill="1" applyBorder="1"/>
    <xf numFmtId="164" fontId="2" fillId="3" borderId="17" xfId="1" applyNumberFormat="1" applyFont="1" applyFill="1" applyBorder="1" applyAlignment="1">
      <alignment horizontal="center"/>
    </xf>
    <xf numFmtId="164" fontId="2" fillId="3" borderId="21" xfId="1" applyNumberFormat="1" applyFont="1" applyFill="1" applyBorder="1" applyAlignment="1">
      <alignment horizontal="center"/>
    </xf>
    <xf numFmtId="164" fontId="2" fillId="3" borderId="18" xfId="1" applyNumberFormat="1" applyFont="1" applyFill="1" applyBorder="1" applyAlignment="1">
      <alignment horizontal="right"/>
    </xf>
    <xf numFmtId="164" fontId="2" fillId="3" borderId="19" xfId="1" applyNumberFormat="1" applyFont="1" applyFill="1" applyBorder="1" applyAlignment="1">
      <alignment horizontal="right"/>
    </xf>
    <xf numFmtId="164" fontId="2" fillId="3" borderId="22" xfId="1" applyNumberFormat="1" applyFont="1" applyFill="1" applyBorder="1" applyAlignment="1">
      <alignment horizontal="right"/>
    </xf>
    <xf numFmtId="0" fontId="5" fillId="5" borderId="2" xfId="0" applyFont="1" applyFill="1" applyBorder="1"/>
    <xf numFmtId="164" fontId="2" fillId="3" borderId="20" xfId="1" applyNumberFormat="1" applyFont="1" applyFill="1" applyBorder="1" applyAlignment="1">
      <alignment horizontal="center"/>
    </xf>
    <xf numFmtId="164" fontId="7" fillId="6" borderId="18" xfId="1" applyNumberFormat="1" applyFont="1" applyFill="1" applyBorder="1" applyAlignment="1">
      <alignment horizontal="center"/>
    </xf>
    <xf numFmtId="164" fontId="7" fillId="6" borderId="20" xfId="1" applyNumberFormat="1" applyFont="1" applyFill="1" applyBorder="1" applyAlignment="1">
      <alignment horizontal="center"/>
    </xf>
    <xf numFmtId="9" fontId="2" fillId="3" borderId="18" xfId="2" applyFont="1" applyFill="1" applyBorder="1" applyAlignment="1">
      <alignment horizontal="center"/>
    </xf>
    <xf numFmtId="9" fontId="2" fillId="3" borderId="22" xfId="2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164" fontId="2" fillId="3" borderId="24" xfId="1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9" fontId="2" fillId="0" borderId="4" xfId="2" applyFont="1" applyFill="1" applyBorder="1" applyAlignment="1">
      <alignment horizontal="center"/>
    </xf>
    <xf numFmtId="0" fontId="0" fillId="0" borderId="23" xfId="0" applyBorder="1"/>
    <xf numFmtId="9" fontId="2" fillId="0" borderId="25" xfId="2" applyFont="1" applyFill="1" applyBorder="1" applyAlignment="1">
      <alignment horizontal="center"/>
    </xf>
    <xf numFmtId="0" fontId="0" fillId="0" borderId="16" xfId="0" applyBorder="1"/>
    <xf numFmtId="0" fontId="0" fillId="0" borderId="26" xfId="0" applyBorder="1"/>
    <xf numFmtId="9" fontId="2" fillId="0" borderId="24" xfId="2" applyFont="1" applyFill="1" applyBorder="1" applyAlignment="1">
      <alignment horizontal="center"/>
    </xf>
    <xf numFmtId="0" fontId="2" fillId="0" borderId="25" xfId="2" applyNumberFormat="1" applyFont="1" applyFill="1" applyBorder="1" applyAlignment="1">
      <alignment horizontal="center"/>
    </xf>
    <xf numFmtId="0" fontId="2" fillId="0" borderId="24" xfId="2" applyNumberFormat="1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7" borderId="23" xfId="0" applyFill="1" applyBorder="1"/>
    <xf numFmtId="0" fontId="0" fillId="7" borderId="0" xfId="0" applyFill="1"/>
    <xf numFmtId="9" fontId="2" fillId="7" borderId="25" xfId="2" applyFont="1" applyFill="1" applyBorder="1" applyAlignment="1">
      <alignment horizontal="center"/>
    </xf>
    <xf numFmtId="9" fontId="3" fillId="8" borderId="0" xfId="2" applyFont="1" applyFill="1"/>
    <xf numFmtId="0" fontId="0" fillId="8" borderId="0" xfId="0" applyFill="1"/>
    <xf numFmtId="164" fontId="8" fillId="8" borderId="0" xfId="0" applyNumberFormat="1" applyFont="1" applyFill="1" applyAlignment="1">
      <alignment horizontal="center" vertical="top"/>
    </xf>
    <xf numFmtId="164" fontId="2" fillId="3" borderId="18" xfId="1" applyNumberFormat="1" applyFont="1" applyFill="1" applyBorder="1" applyAlignment="1">
      <alignment horizontal="center"/>
    </xf>
    <xf numFmtId="164" fontId="2" fillId="3" borderId="20" xfId="1" applyNumberFormat="1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left" indent="2"/>
    </xf>
    <xf numFmtId="0" fontId="0" fillId="3" borderId="8" xfId="0" applyFill="1" applyBorder="1" applyAlignment="1">
      <alignment horizontal="left" indent="2"/>
    </xf>
    <xf numFmtId="0" fontId="0" fillId="3" borderId="9" xfId="0" applyFill="1" applyBorder="1" applyAlignment="1">
      <alignment horizontal="left" indent="2"/>
    </xf>
    <xf numFmtId="0" fontId="0" fillId="3" borderId="10" xfId="0" applyFill="1" applyBorder="1" applyAlignment="1">
      <alignment horizontal="left" indent="2"/>
    </xf>
    <xf numFmtId="0" fontId="0" fillId="3" borderId="11" xfId="0" applyFill="1" applyBorder="1" applyAlignment="1">
      <alignment horizontal="left" indent="2"/>
    </xf>
    <xf numFmtId="0" fontId="0" fillId="3" borderId="12" xfId="0" applyFill="1" applyBorder="1" applyAlignment="1">
      <alignment horizontal="left" indent="2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164" fontId="2" fillId="10" borderId="5" xfId="1" applyNumberFormat="1" applyFont="1" applyFill="1" applyBorder="1" applyAlignment="1" applyProtection="1">
      <alignment horizontal="center"/>
      <protection locked="0"/>
    </xf>
    <xf numFmtId="10" fontId="2" fillId="10" borderId="1" xfId="2" applyNumberFormat="1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E-4487-9969-2B26FFD209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E-4487-9969-2B26FFD209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1E-4487-9969-2B26FFD209A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1E-4487-9969-2B26FFD209A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1E-4487-9969-2B26FFD209A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1E-4487-9969-2B26FFD209A9}"/>
              </c:ext>
            </c:extLst>
          </c:dPt>
          <c:cat>
            <c:strRef>
              <c:f>MAIN!$B$34:$B$39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DESENVILVIMENTO</c:v>
                </c:pt>
                <c:pt idx="5">
                  <c:v>HOTELARIAS</c:v>
                </c:pt>
              </c:strCache>
            </c:strRef>
          </c:cat>
          <c:val>
            <c:numRef>
              <c:f>MAIN!$C$34:$C$39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624-B95B-B5229AAD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419099</xdr:colOff>
      <xdr:row>0</xdr:row>
      <xdr:rowOff>180975</xdr:rowOff>
    </xdr:from>
    <xdr:to>
      <xdr:col>3</xdr:col>
      <xdr:colOff>1200875</xdr:colOff>
      <xdr:row>10</xdr:row>
      <xdr:rowOff>71250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A316C2-8748-515B-558F-51BB11624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49" y="180975"/>
          <a:ext cx="5268051" cy="1795275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40</xdr:row>
      <xdr:rowOff>57150</xdr:rowOff>
    </xdr:from>
    <xdr:to>
      <xdr:col>4</xdr:col>
      <xdr:colOff>9525</xdr:colOff>
      <xdr:row>40</xdr:row>
      <xdr:rowOff>2533650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CBE3E4-6DBA-F2F1-2689-6C46E65D6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9526</xdr:colOff>
      <xdr:row>29</xdr:row>
      <xdr:rowOff>171451</xdr:rowOff>
    </xdr:from>
    <xdr:to>
      <xdr:col>2</xdr:col>
      <xdr:colOff>238126</xdr:colOff>
      <xdr:row>31</xdr:row>
      <xdr:rowOff>47626</xdr:rowOff>
    </xdr:to>
    <xdr:pic>
      <xdr:nvPicPr>
        <xdr:cNvPr id="5" name="Gráfico 4" descr="Acento Circunflexo para Baixo estrutura de tópicos">
          <a:extLst>
            <a:ext uri="{FF2B5EF4-FFF2-40B4-BE49-F238E27FC236}">
              <a16:creationId xmlns:a16="http://schemas.microsoft.com/office/drawing/2014/main" id="{5D10BF83-1AC4-1149-6773-E1459DECA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971801" y="6000751"/>
          <a:ext cx="2286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showGridLines="0" tabSelected="1" workbookViewId="0">
      <selection activeCell="D24" sqref="D24"/>
    </sheetView>
  </sheetViews>
  <sheetFormatPr defaultColWidth="0" defaultRowHeight="15" zeroHeight="1" x14ac:dyDescent="0.25"/>
  <cols>
    <col min="1" max="1" width="7.7109375" customWidth="1"/>
    <col min="2" max="2" width="36.7109375" customWidth="1"/>
    <col min="3" max="3" width="30.5703125" bestFit="1" customWidth="1"/>
    <col min="4" max="4" width="23.85546875" customWidth="1"/>
    <col min="5" max="5" width="9.140625" customWidth="1"/>
    <col min="6" max="6" width="9.140625" hidden="1" customWidth="1"/>
    <col min="7" max="7" width="10.7109375" hidden="1" customWidth="1"/>
    <col min="8" max="16384" width="9.140625" hidden="1"/>
  </cols>
  <sheetData>
    <row r="1" spans="1:4" x14ac:dyDescent="0.25">
      <c r="A1" s="1" t="s">
        <v>0</v>
      </c>
    </row>
    <row r="2" spans="1:4" x14ac:dyDescent="0.25"/>
    <row r="3" spans="1:4" x14ac:dyDescent="0.25"/>
    <row r="4" spans="1:4" x14ac:dyDescent="0.25"/>
    <row r="5" spans="1:4" x14ac:dyDescent="0.25"/>
    <row r="6" spans="1:4" x14ac:dyDescent="0.25"/>
    <row r="7" spans="1:4" x14ac:dyDescent="0.25"/>
    <row r="8" spans="1:4" x14ac:dyDescent="0.25"/>
    <row r="9" spans="1:4" x14ac:dyDescent="0.25"/>
    <row r="10" spans="1:4" x14ac:dyDescent="0.25"/>
    <row r="11" spans="1:4" ht="17.25" customHeight="1" thickBot="1" x14ac:dyDescent="0.3"/>
    <row r="12" spans="1:4" ht="21" x14ac:dyDescent="0.35">
      <c r="B12" s="57" t="s">
        <v>1</v>
      </c>
      <c r="C12" s="58"/>
      <c r="D12" s="59"/>
    </row>
    <row r="13" spans="1:4" x14ac:dyDescent="0.25">
      <c r="B13" s="60" t="s">
        <v>2</v>
      </c>
      <c r="C13" s="61"/>
      <c r="D13" s="69">
        <v>5321</v>
      </c>
    </row>
    <row r="14" spans="1:4" x14ac:dyDescent="0.25">
      <c r="B14" s="62" t="s">
        <v>3</v>
      </c>
      <c r="C14" s="63"/>
      <c r="D14" s="70">
        <v>0.1</v>
      </c>
    </row>
    <row r="15" spans="1:4" ht="15.75" thickBot="1" x14ac:dyDescent="0.3">
      <c r="B15" s="64" t="s">
        <v>4</v>
      </c>
      <c r="C15" s="65"/>
      <c r="D15" s="10">
        <f>D13*D14</f>
        <v>532.1</v>
      </c>
    </row>
    <row r="16" spans="1:4" ht="15.75" thickBot="1" x14ac:dyDescent="0.3"/>
    <row r="17" spans="1:7" ht="21" x14ac:dyDescent="0.35">
      <c r="B17" s="66" t="s">
        <v>5</v>
      </c>
      <c r="C17" s="67"/>
      <c r="D17" s="68"/>
    </row>
    <row r="18" spans="1:7" x14ac:dyDescent="0.25">
      <c r="B18" s="2" t="s">
        <v>6</v>
      </c>
      <c r="C18" s="3"/>
      <c r="D18" s="10">
        <f>valor_sug_invest</f>
        <v>532.1</v>
      </c>
      <c r="G18" s="17"/>
    </row>
    <row r="19" spans="1:7" x14ac:dyDescent="0.25">
      <c r="B19" s="4" t="s">
        <v>7</v>
      </c>
      <c r="C19" s="5"/>
      <c r="D19" s="14">
        <v>10</v>
      </c>
    </row>
    <row r="20" spans="1:7" x14ac:dyDescent="0.25">
      <c r="B20" s="8" t="s">
        <v>8</v>
      </c>
      <c r="C20" s="9"/>
      <c r="D20" s="13">
        <v>8.9999999999999993E-3</v>
      </c>
    </row>
    <row r="21" spans="1:7" x14ac:dyDescent="0.25">
      <c r="B21" s="8" t="s">
        <v>9</v>
      </c>
      <c r="C21" s="9"/>
      <c r="D21" s="11">
        <f>FV(D20,D19*12,D18)*-1</f>
        <v>114134.74096907693</v>
      </c>
    </row>
    <row r="22" spans="1:7" ht="15.75" thickBot="1" x14ac:dyDescent="0.3">
      <c r="B22" s="6" t="s">
        <v>10</v>
      </c>
      <c r="C22" s="7"/>
      <c r="D22" s="12">
        <f>D21*D20</f>
        <v>1027.2126687216924</v>
      </c>
    </row>
    <row r="23" spans="1:7" ht="15.75" thickBot="1" x14ac:dyDescent="0.3"/>
    <row r="24" spans="1:7" ht="21" x14ac:dyDescent="0.35">
      <c r="B24" s="18" t="s">
        <v>11</v>
      </c>
      <c r="C24" s="19"/>
      <c r="D24" s="71" t="s">
        <v>12</v>
      </c>
    </row>
    <row r="25" spans="1:7" x14ac:dyDescent="0.25">
      <c r="A25" s="16">
        <v>2</v>
      </c>
      <c r="B25" s="2" t="s">
        <v>13</v>
      </c>
      <c r="C25" s="22">
        <f>FV($D$20,$A25*12,$D$18*-1)</f>
        <v>14183.645552197964</v>
      </c>
      <c r="D25" s="26">
        <f>C25*taxa_mensal</f>
        <v>127.65280996978167</v>
      </c>
    </row>
    <row r="26" spans="1:7" x14ac:dyDescent="0.25">
      <c r="A26" s="16">
        <v>5</v>
      </c>
      <c r="B26" s="2" t="s">
        <v>14</v>
      </c>
      <c r="C26" s="22">
        <f t="shared" ref="C26:C29" si="0">FV($D$20,$A26*12,$D$18*-1)</f>
        <v>42087.148289323617</v>
      </c>
      <c r="D26" s="20">
        <f>C26*taxa_mensal</f>
        <v>378.7843346039125</v>
      </c>
    </row>
    <row r="27" spans="1:7" x14ac:dyDescent="0.25">
      <c r="A27" s="16">
        <v>10</v>
      </c>
      <c r="B27" s="2" t="s">
        <v>15</v>
      </c>
      <c r="C27" s="23">
        <f t="shared" si="0"/>
        <v>114134.74096907693</v>
      </c>
      <c r="D27" s="26">
        <f>C27*taxa_mensal</f>
        <v>1027.2126687216924</v>
      </c>
    </row>
    <row r="28" spans="1:7" x14ac:dyDescent="0.25">
      <c r="A28" s="16">
        <v>20</v>
      </c>
      <c r="B28" s="2" t="s">
        <v>16</v>
      </c>
      <c r="C28" s="22">
        <f t="shared" si="0"/>
        <v>448605.23060326278</v>
      </c>
      <c r="D28" s="20">
        <f>C28*taxa_mensal</f>
        <v>4037.4470754293648</v>
      </c>
    </row>
    <row r="29" spans="1:7" ht="15.75" thickBot="1" x14ac:dyDescent="0.3">
      <c r="A29" s="16">
        <v>30</v>
      </c>
      <c r="B29" s="15" t="s">
        <v>17</v>
      </c>
      <c r="C29" s="24">
        <f t="shared" si="0"/>
        <v>1428766.9892954887</v>
      </c>
      <c r="D29" s="21">
        <f>C29*taxa_mensal</f>
        <v>12858.902903659397</v>
      </c>
    </row>
    <row r="30" spans="1:7" ht="15.75" thickBot="1" x14ac:dyDescent="0.3">
      <c r="A30" s="16"/>
      <c r="B30" s="16"/>
      <c r="C30" s="16"/>
      <c r="D30" s="16"/>
      <c r="E30" s="16"/>
    </row>
    <row r="31" spans="1:7" ht="21" x14ac:dyDescent="0.35">
      <c r="A31" s="16"/>
      <c r="B31" s="25" t="s">
        <v>18</v>
      </c>
      <c r="C31" s="55" t="s">
        <v>19</v>
      </c>
      <c r="D31" s="56"/>
    </row>
    <row r="32" spans="1:7" x14ac:dyDescent="0.25">
      <c r="A32" s="16"/>
      <c r="B32" s="32" t="s">
        <v>20</v>
      </c>
      <c r="C32" s="53">
        <v>1300</v>
      </c>
      <c r="D32" s="54"/>
    </row>
    <row r="33" spans="1:5" x14ac:dyDescent="0.25">
      <c r="A33" s="16"/>
      <c r="B33" s="31" t="s">
        <v>21</v>
      </c>
      <c r="C33" s="27" t="s">
        <v>22</v>
      </c>
      <c r="D33" s="28" t="s">
        <v>23</v>
      </c>
    </row>
    <row r="34" spans="1:5" x14ac:dyDescent="0.25">
      <c r="A34" s="16"/>
      <c r="B34" s="2" t="s">
        <v>24</v>
      </c>
      <c r="C34" s="29">
        <f>VLOOKUP($C$31&amp;"-"&amp;B34,APOIO!B:E,4,0)</f>
        <v>0.3</v>
      </c>
      <c r="D34" s="26">
        <f>C34*$C$32</f>
        <v>390</v>
      </c>
    </row>
    <row r="35" spans="1:5" x14ac:dyDescent="0.25">
      <c r="A35" s="16"/>
      <c r="B35" s="2" t="s">
        <v>25</v>
      </c>
      <c r="C35" s="29">
        <f>VLOOKUP($C$31&amp;"-"&amp;B35,APOIO!B:E,4,0)</f>
        <v>0.5</v>
      </c>
      <c r="D35" s="26">
        <f t="shared" ref="D35:D39" si="1">C35*$C$32</f>
        <v>650</v>
      </c>
    </row>
    <row r="36" spans="1:5" x14ac:dyDescent="0.25">
      <c r="A36" s="16"/>
      <c r="B36" s="2" t="s">
        <v>26</v>
      </c>
      <c r="C36" s="29">
        <f>VLOOKUP($C$31&amp;"-"&amp;B36,APOIO!B:E,4,0)</f>
        <v>0.1</v>
      </c>
      <c r="D36" s="26">
        <f t="shared" si="1"/>
        <v>130</v>
      </c>
    </row>
    <row r="37" spans="1:5" x14ac:dyDescent="0.25">
      <c r="A37" s="16"/>
      <c r="B37" s="2" t="s">
        <v>27</v>
      </c>
      <c r="C37" s="29">
        <f>VLOOKUP($C$31&amp;"-"&amp;B37,APOIO!B:E,4,0)</f>
        <v>0.1</v>
      </c>
      <c r="D37" s="26">
        <f t="shared" si="1"/>
        <v>130</v>
      </c>
    </row>
    <row r="38" spans="1:5" x14ac:dyDescent="0.25">
      <c r="A38" s="16"/>
      <c r="B38" s="2" t="s">
        <v>28</v>
      </c>
      <c r="C38" s="29">
        <f>VLOOKUP($C$31&amp;"-"&amp;B38,APOIO!B:E,4,0)</f>
        <v>0</v>
      </c>
      <c r="D38" s="26">
        <f t="shared" si="1"/>
        <v>0</v>
      </c>
    </row>
    <row r="39" spans="1:5" ht="15.75" thickBot="1" x14ac:dyDescent="0.3">
      <c r="A39" s="16"/>
      <c r="B39" s="15" t="s">
        <v>29</v>
      </c>
      <c r="C39" s="30">
        <f>VLOOKUP($C$31&amp;"-"&amp;B39,APOIO!B:E,4,0)</f>
        <v>0</v>
      </c>
      <c r="D39" s="33">
        <f t="shared" si="1"/>
        <v>0</v>
      </c>
    </row>
    <row r="40" spans="1:5" s="51" customFormat="1" ht="15.75" x14ac:dyDescent="0.25">
      <c r="A40" s="16"/>
      <c r="D40" s="52">
        <f>SUM(D34:D39)</f>
        <v>1300</v>
      </c>
      <c r="E40"/>
    </row>
    <row r="41" spans="1:5" ht="224.25" customHeight="1" x14ac:dyDescent="0.25"/>
  </sheetData>
  <mergeCells count="7">
    <mergeCell ref="C32:D32"/>
    <mergeCell ref="C31:D31"/>
    <mergeCell ref="B12:D12"/>
    <mergeCell ref="B13:C13"/>
    <mergeCell ref="B14:C14"/>
    <mergeCell ref="B15:C15"/>
    <mergeCell ref="B17:D17"/>
  </mergeCells>
  <dataValidations count="1">
    <dataValidation type="list" allowBlank="1" showInputMessage="1" showErrorMessage="1" sqref="C31" xr:uid="{EBA6C462-20B4-4CB9-BEA3-9B025C8F1D87}">
      <formula1>"Conservador,Moderado,Agressivo"</formula1>
    </dataValidation>
  </dataValidations>
  <pageMargins left="0.7" right="0.7" top="0.75" bottom="0.75" header="0.3" footer="0.3"/>
  <ignoredErrors>
    <ignoredError sqref="D15" unlocked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28B7-C940-43D2-A4D6-E35F17AEEF7D}">
  <dimension ref="B2:H21"/>
  <sheetViews>
    <sheetView workbookViewId="0">
      <selection activeCell="E13" sqref="E13"/>
    </sheetView>
  </sheetViews>
  <sheetFormatPr defaultRowHeight="15" x14ac:dyDescent="0.25"/>
  <cols>
    <col min="2" max="2" width="31.28515625" customWidth="1"/>
    <col min="3" max="3" width="12.140625" bestFit="1" customWidth="1"/>
    <col min="4" max="4" width="19" bestFit="1" customWidth="1"/>
    <col min="5" max="5" width="10.7109375" customWidth="1"/>
    <col min="7" max="7" width="19.5703125" bestFit="1" customWidth="1"/>
  </cols>
  <sheetData>
    <row r="2" spans="2:8" ht="15.75" thickBot="1" x14ac:dyDescent="0.3"/>
    <row r="3" spans="2:8" ht="15.75" thickBot="1" x14ac:dyDescent="0.3">
      <c r="B3" s="44" t="s">
        <v>30</v>
      </c>
      <c r="C3" s="45" t="s">
        <v>31</v>
      </c>
      <c r="D3" s="45" t="s">
        <v>21</v>
      </c>
      <c r="E3" s="46" t="s">
        <v>32</v>
      </c>
    </row>
    <row r="4" spans="2:8" x14ac:dyDescent="0.25">
      <c r="B4" s="34" t="s">
        <v>33</v>
      </c>
      <c r="C4" s="35" t="s">
        <v>19</v>
      </c>
      <c r="D4" s="35" t="s">
        <v>24</v>
      </c>
      <c r="E4" s="36">
        <v>0.3</v>
      </c>
    </row>
    <row r="5" spans="2:8" x14ac:dyDescent="0.25">
      <c r="B5" s="37" t="s">
        <v>34</v>
      </c>
      <c r="C5" t="s">
        <v>19</v>
      </c>
      <c r="D5" t="s">
        <v>25</v>
      </c>
      <c r="E5" s="38">
        <v>0.5</v>
      </c>
    </row>
    <row r="6" spans="2:8" x14ac:dyDescent="0.25">
      <c r="B6" s="37" t="s">
        <v>35</v>
      </c>
      <c r="C6" t="s">
        <v>19</v>
      </c>
      <c r="D6" t="s">
        <v>26</v>
      </c>
      <c r="E6" s="38">
        <v>0.1</v>
      </c>
    </row>
    <row r="7" spans="2:8" x14ac:dyDescent="0.25">
      <c r="B7" s="37" t="s">
        <v>36</v>
      </c>
      <c r="C7" t="s">
        <v>19</v>
      </c>
      <c r="D7" t="s">
        <v>27</v>
      </c>
      <c r="E7" s="38">
        <v>0.1</v>
      </c>
    </row>
    <row r="8" spans="2:8" x14ac:dyDescent="0.25">
      <c r="B8" s="37" t="s">
        <v>37</v>
      </c>
      <c r="C8" t="s">
        <v>19</v>
      </c>
      <c r="D8" t="s">
        <v>38</v>
      </c>
      <c r="E8" s="42">
        <v>0</v>
      </c>
      <c r="G8" s="47" t="s">
        <v>39</v>
      </c>
      <c r="H8" s="50">
        <f>VLOOKUP(G8,B3:E21,4,FALSE)</f>
        <v>0.2</v>
      </c>
    </row>
    <row r="9" spans="2:8" ht="15.75" thickBot="1" x14ac:dyDescent="0.3">
      <c r="B9" s="39" t="s">
        <v>40</v>
      </c>
      <c r="C9" s="40" t="s">
        <v>19</v>
      </c>
      <c r="D9" s="40" t="s">
        <v>29</v>
      </c>
      <c r="E9" s="43">
        <v>0</v>
      </c>
    </row>
    <row r="10" spans="2:8" x14ac:dyDescent="0.25">
      <c r="B10" s="34" t="s">
        <v>41</v>
      </c>
      <c r="C10" s="35" t="s">
        <v>42</v>
      </c>
      <c r="D10" s="35" t="s">
        <v>24</v>
      </c>
      <c r="E10" s="36">
        <v>0.2</v>
      </c>
    </row>
    <row r="11" spans="2:8" x14ac:dyDescent="0.25">
      <c r="B11" s="47" t="s">
        <v>39</v>
      </c>
      <c r="C11" s="48" t="s">
        <v>42</v>
      </c>
      <c r="D11" s="48" t="s">
        <v>25</v>
      </c>
      <c r="E11" s="49">
        <v>0.2</v>
      </c>
    </row>
    <row r="12" spans="2:8" x14ac:dyDescent="0.25">
      <c r="B12" s="37" t="s">
        <v>43</v>
      </c>
      <c r="C12" t="s">
        <v>42</v>
      </c>
      <c r="D12" t="s">
        <v>26</v>
      </c>
      <c r="E12" s="38">
        <v>0.1</v>
      </c>
    </row>
    <row r="13" spans="2:8" x14ac:dyDescent="0.25">
      <c r="B13" s="37" t="s">
        <v>44</v>
      </c>
      <c r="C13" t="s">
        <v>42</v>
      </c>
      <c r="D13" t="s">
        <v>27</v>
      </c>
      <c r="E13" s="38">
        <v>0.1</v>
      </c>
    </row>
    <row r="14" spans="2:8" x14ac:dyDescent="0.25">
      <c r="B14" s="37" t="s">
        <v>45</v>
      </c>
      <c r="C14" t="s">
        <v>42</v>
      </c>
      <c r="D14" t="s">
        <v>38</v>
      </c>
      <c r="E14" s="38">
        <v>0.1</v>
      </c>
    </row>
    <row r="15" spans="2:8" ht="15.75" thickBot="1" x14ac:dyDescent="0.3">
      <c r="B15" s="39" t="s">
        <v>46</v>
      </c>
      <c r="C15" s="40" t="s">
        <v>42</v>
      </c>
      <c r="D15" s="40" t="s">
        <v>29</v>
      </c>
      <c r="E15" s="41">
        <v>0.3</v>
      </c>
    </row>
    <row r="16" spans="2:8" x14ac:dyDescent="0.25">
      <c r="B16" s="34" t="s">
        <v>47</v>
      </c>
      <c r="C16" s="35" t="s">
        <v>48</v>
      </c>
      <c r="D16" s="35" t="s">
        <v>24</v>
      </c>
      <c r="E16" s="36">
        <v>0.1</v>
      </c>
    </row>
    <row r="17" spans="2:5" x14ac:dyDescent="0.25">
      <c r="B17" s="37" t="s">
        <v>49</v>
      </c>
      <c r="C17" t="s">
        <v>48</v>
      </c>
      <c r="D17" t="s">
        <v>25</v>
      </c>
      <c r="E17" s="38">
        <v>0.1</v>
      </c>
    </row>
    <row r="18" spans="2:5" x14ac:dyDescent="0.25">
      <c r="B18" s="37" t="s">
        <v>50</v>
      </c>
      <c r="C18" t="s">
        <v>48</v>
      </c>
      <c r="D18" t="s">
        <v>26</v>
      </c>
      <c r="E18" s="38">
        <v>0.1</v>
      </c>
    </row>
    <row r="19" spans="2:5" x14ac:dyDescent="0.25">
      <c r="B19" s="37" t="s">
        <v>51</v>
      </c>
      <c r="C19" t="s">
        <v>48</v>
      </c>
      <c r="D19" t="s">
        <v>27</v>
      </c>
      <c r="E19" s="38">
        <v>0.1</v>
      </c>
    </row>
    <row r="20" spans="2:5" x14ac:dyDescent="0.25">
      <c r="B20" s="37" t="s">
        <v>52</v>
      </c>
      <c r="C20" t="s">
        <v>48</v>
      </c>
      <c r="D20" t="s">
        <v>38</v>
      </c>
      <c r="E20" s="38">
        <v>0.3</v>
      </c>
    </row>
    <row r="21" spans="2:5" ht="15.75" thickBot="1" x14ac:dyDescent="0.3">
      <c r="B21" s="39" t="s">
        <v>53</v>
      </c>
      <c r="C21" s="40" t="s">
        <v>48</v>
      </c>
      <c r="D21" s="40" t="s">
        <v>29</v>
      </c>
      <c r="E21" s="41">
        <v>0.3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MAIN</vt:lpstr>
      <vt:lpstr>APOIO</vt:lpstr>
      <vt:lpstr>aporte</vt:lpstr>
      <vt:lpstr>qtd_anos</vt:lpstr>
      <vt:lpstr>rend_carteira</vt:lpstr>
      <vt:lpstr>salário_mensal</vt:lpstr>
      <vt:lpstr>taxa_mensal</vt:lpstr>
      <vt:lpstr>valor_sug_invest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dos Santos</dc:creator>
  <cp:keywords/>
  <dc:description/>
  <cp:lastModifiedBy>Alexander dos Santos</cp:lastModifiedBy>
  <cp:revision/>
  <dcterms:created xsi:type="dcterms:W3CDTF">2015-06-05T18:19:34Z</dcterms:created>
  <dcterms:modified xsi:type="dcterms:W3CDTF">2025-05-29T20:18:44Z</dcterms:modified>
  <cp:category/>
  <cp:contentStatus/>
</cp:coreProperties>
</file>