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stria\Nummerical Methods\Group Assignment\Numerical_Methods\"/>
    </mc:Choice>
  </mc:AlternateContent>
  <xr:revisionPtr revIDLastSave="0" documentId="13_ncr:1_{E408437E-8D24-4390-A462-A95C00518DC7}" xr6:coauthVersionLast="47" xr6:coauthVersionMax="47" xr10:uidLastSave="{00000000-0000-0000-0000-000000000000}"/>
  <bookViews>
    <workbookView xWindow="-108" yWindow="-108" windowWidth="23256" windowHeight="12456" activeTab="1" xr2:uid="{AA5CC8F3-D55D-4CE5-995D-840FC6E3257C}"/>
  </bookViews>
  <sheets>
    <sheet name="Newton's Method" sheetId="1" r:id="rId1"/>
    <sheet name="Cubic Sp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9" i="2" l="1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28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11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94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78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61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44" i="2"/>
  <c r="M54" i="2"/>
  <c r="M47" i="2"/>
  <c r="M50" i="2"/>
  <c r="M51" i="2"/>
  <c r="M52" i="2"/>
  <c r="M53" i="2"/>
  <c r="M49" i="2"/>
  <c r="M43" i="2"/>
  <c r="M44" i="2"/>
  <c r="M45" i="2"/>
  <c r="M46" i="2"/>
  <c r="M42" i="2"/>
  <c r="M39" i="2"/>
  <c r="M38" i="2"/>
  <c r="M37" i="2"/>
  <c r="M36" i="2"/>
  <c r="M35" i="2"/>
  <c r="M29" i="2"/>
  <c r="F35" i="2" a="1"/>
  <c r="F35" i="2" s="1"/>
  <c r="D17" i="1"/>
  <c r="C16" i="1"/>
  <c r="C29" i="2"/>
  <c r="C30" i="2"/>
  <c r="C31" i="2"/>
  <c r="C32" i="2"/>
  <c r="C33" i="2"/>
  <c r="C34" i="2"/>
  <c r="C28" i="2"/>
  <c r="C20" i="2"/>
  <c r="G28" i="2" s="1"/>
  <c r="C21" i="2"/>
  <c r="G30" i="2" s="1"/>
  <c r="C22" i="2"/>
  <c r="C23" i="2"/>
  <c r="C24" i="2"/>
  <c r="C19" i="2"/>
  <c r="F28" i="2" s="1"/>
  <c r="C15" i="2"/>
  <c r="C16" i="2" s="1"/>
  <c r="B17" i="1"/>
  <c r="D18" i="1" s="1"/>
  <c r="B18" i="1"/>
  <c r="B19" i="1"/>
  <c r="D20" i="1" s="1"/>
  <c r="B20" i="1"/>
  <c r="B21" i="1"/>
  <c r="B22" i="1"/>
  <c r="B16" i="1"/>
  <c r="C17" i="1"/>
  <c r="C18" i="1"/>
  <c r="C19" i="1"/>
  <c r="C20" i="1"/>
  <c r="C21" i="1"/>
  <c r="C22" i="1"/>
  <c r="J32" i="2" l="1"/>
  <c r="M30" i="2"/>
  <c r="M32" i="2"/>
  <c r="H29" i="2"/>
  <c r="H31" i="2"/>
  <c r="I30" i="2"/>
  <c r="I32" i="2"/>
  <c r="J31" i="2"/>
  <c r="G29" i="2"/>
  <c r="M28" i="2"/>
  <c r="H30" i="2"/>
  <c r="M31" i="2"/>
  <c r="I31" i="2"/>
  <c r="F29" i="2"/>
  <c r="E18" i="1"/>
  <c r="F19" i="1" s="1"/>
  <c r="G20" i="1" s="1"/>
  <c r="E19" i="1"/>
  <c r="F20" i="1" s="1"/>
  <c r="D19" i="1"/>
  <c r="E20" i="1" s="1"/>
  <c r="D22" i="1"/>
  <c r="D21" i="1"/>
  <c r="E22" i="1" l="1"/>
  <c r="E21" i="1"/>
  <c r="F21" i="1" l="1"/>
  <c r="F22" i="1"/>
  <c r="G21" i="1" l="1"/>
  <c r="G22" i="1"/>
  <c r="H22" i="1" l="1"/>
  <c r="H21" i="1"/>
  <c r="I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<sst xmlns="http://schemas.openxmlformats.org/spreadsheetml/2006/main" count="41" uniqueCount="35">
  <si>
    <t>Newton's Method</t>
  </si>
  <si>
    <t>x</t>
  </si>
  <si>
    <t>f</t>
  </si>
  <si>
    <t>Cubic Spline</t>
  </si>
  <si>
    <t>n+1</t>
  </si>
  <si>
    <t>n</t>
  </si>
  <si>
    <t>values</t>
  </si>
  <si>
    <t>intervals</t>
  </si>
  <si>
    <t>for i = 0,1,…,5</t>
  </si>
  <si>
    <t>h0</t>
  </si>
  <si>
    <t>h1</t>
  </si>
  <si>
    <t>h2</t>
  </si>
  <si>
    <t>h3</t>
  </si>
  <si>
    <t>h4</t>
  </si>
  <si>
    <t>h5</t>
  </si>
  <si>
    <t>Step 1</t>
  </si>
  <si>
    <t>ai = fi</t>
  </si>
  <si>
    <t>a0</t>
  </si>
  <si>
    <t>a1</t>
  </si>
  <si>
    <t>a2</t>
  </si>
  <si>
    <t>a3</t>
  </si>
  <si>
    <t>a4</t>
  </si>
  <si>
    <t>a5</t>
  </si>
  <si>
    <t>a6</t>
  </si>
  <si>
    <t>Step 2 Matrix</t>
  </si>
  <si>
    <t>M=</t>
  </si>
  <si>
    <t>r=</t>
  </si>
  <si>
    <t>M^-1=</t>
  </si>
  <si>
    <t>c=</t>
  </si>
  <si>
    <t>b=</t>
  </si>
  <si>
    <t>d=</t>
  </si>
  <si>
    <t>c0=</t>
  </si>
  <si>
    <t>cn=</t>
  </si>
  <si>
    <t>Expected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</si>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</sst>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948689353744948E-2"/>
          <c:y val="0.12211668928086838"/>
          <c:w val="0.93338702833819587"/>
          <c:h val="0.8281320669380370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6.6566223213514616E-2"/>
                  <c:y val="-0.3447344522911569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'Newton''s Method'!$B$5:$B$11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'Newton''s Method'!$C$5:$C$11</c:f>
              <c:numCache>
                <c:formatCode>General</c:formatCode>
                <c:ptCount val="7"/>
                <c:pt idx="0">
                  <c:v>2.5289999999999999</c:v>
                </c:pt>
                <c:pt idx="1">
                  <c:v>1.7569999999999999</c:v>
                </c:pt>
                <c:pt idx="2">
                  <c:v>-0.65900000000000003</c:v>
                </c:pt>
                <c:pt idx="3">
                  <c:v>0</c:v>
                </c:pt>
                <c:pt idx="4">
                  <c:v>1.159</c:v>
                </c:pt>
                <c:pt idx="5">
                  <c:v>0.24299999999999999</c:v>
                </c:pt>
                <c:pt idx="6">
                  <c:v>1.9710000000000001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B2-4196-9527-DBDDF7790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25055"/>
        <c:axId val="1351232255"/>
      </c:scatterChart>
      <c:valAx>
        <c:axId val="1351225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32255"/>
        <c:crosses val="autoZero"/>
        <c:crossBetween val="midCat"/>
      </c:valAx>
      <c:valAx>
        <c:axId val="135123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225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'Cubic Spline'!$B$5:$B$11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'Cubic Spline'!$C$5:$C$11</c:f>
              <c:numCache>
                <c:formatCode>General</c:formatCode>
                <c:ptCount val="7"/>
                <c:pt idx="0">
                  <c:v>2.5289999999999999</c:v>
                </c:pt>
                <c:pt idx="1">
                  <c:v>1.7569999999999999</c:v>
                </c:pt>
                <c:pt idx="2">
                  <c:v>-0.65900000000000003</c:v>
                </c:pt>
                <c:pt idx="3">
                  <c:v>0</c:v>
                </c:pt>
                <c:pt idx="4">
                  <c:v>1.159</c:v>
                </c:pt>
                <c:pt idx="5">
                  <c:v>0.24299999999999999</c:v>
                </c:pt>
                <c:pt idx="6">
                  <c:v>1.9710000000000001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B7-433A-9E91-5E8C457A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429311"/>
        <c:axId val="1905474127"/>
      </c:scatterChart>
      <c:scatterChart>
        <c:scatterStyle val="smoothMarker"/>
        <c:varyColors val="0"/>
        <c:ser>
          <c:idx val="0"/>
          <c:order val="1"/>
          <c:tx>
            <c:v>Expected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'Cubic Spline'!$B$44:$B$144</c:f>
              <c:numCache>
                <c:formatCode>0.000</c:formatCode>
                <c:ptCount val="101"/>
                <c:pt idx="0">
                  <c:v>-6</c:v>
                </c:pt>
                <c:pt idx="1">
                  <c:v>-5.88</c:v>
                </c:pt>
                <c:pt idx="2">
                  <c:v>-5.76</c:v>
                </c:pt>
                <c:pt idx="3">
                  <c:v>-5.64</c:v>
                </c:pt>
                <c:pt idx="4">
                  <c:v>-5.52</c:v>
                </c:pt>
                <c:pt idx="5">
                  <c:v>-5.3999999999999995</c:v>
                </c:pt>
                <c:pt idx="6">
                  <c:v>-5.2799999999999994</c:v>
                </c:pt>
                <c:pt idx="7">
                  <c:v>-5.1599999999999993</c:v>
                </c:pt>
                <c:pt idx="8">
                  <c:v>-5.0399999999999991</c:v>
                </c:pt>
                <c:pt idx="9">
                  <c:v>-4.919999999999999</c:v>
                </c:pt>
                <c:pt idx="10">
                  <c:v>-4.7999999999999989</c:v>
                </c:pt>
                <c:pt idx="11">
                  <c:v>-4.6799999999999988</c:v>
                </c:pt>
                <c:pt idx="12">
                  <c:v>-4.5599999999999987</c:v>
                </c:pt>
                <c:pt idx="13">
                  <c:v>-4.4399999999999986</c:v>
                </c:pt>
                <c:pt idx="14">
                  <c:v>-4.3199999999999985</c:v>
                </c:pt>
                <c:pt idx="15">
                  <c:v>-4.1999999999999984</c:v>
                </c:pt>
                <c:pt idx="16">
                  <c:v>-4.0799999999999983</c:v>
                </c:pt>
                <c:pt idx="17">
                  <c:v>-3.9599999999999982</c:v>
                </c:pt>
                <c:pt idx="18">
                  <c:v>-3.8399999999999981</c:v>
                </c:pt>
                <c:pt idx="19">
                  <c:v>-3.719999999999998</c:v>
                </c:pt>
                <c:pt idx="20">
                  <c:v>-3.5999999999999979</c:v>
                </c:pt>
                <c:pt idx="21">
                  <c:v>-3.4799999999999978</c:v>
                </c:pt>
                <c:pt idx="22">
                  <c:v>-3.3599999999999977</c:v>
                </c:pt>
                <c:pt idx="23">
                  <c:v>-3.2399999999999975</c:v>
                </c:pt>
                <c:pt idx="24">
                  <c:v>-3.1199999999999974</c:v>
                </c:pt>
                <c:pt idx="25">
                  <c:v>-2.9999999999999973</c:v>
                </c:pt>
                <c:pt idx="26">
                  <c:v>-2.8799999999999972</c:v>
                </c:pt>
                <c:pt idx="27">
                  <c:v>-2.7599999999999971</c:v>
                </c:pt>
                <c:pt idx="28">
                  <c:v>-2.639999999999997</c:v>
                </c:pt>
                <c:pt idx="29">
                  <c:v>-2.5199999999999969</c:v>
                </c:pt>
                <c:pt idx="30">
                  <c:v>-2.3999999999999968</c:v>
                </c:pt>
                <c:pt idx="31">
                  <c:v>-2.2799999999999967</c:v>
                </c:pt>
                <c:pt idx="32">
                  <c:v>-2.1599999999999966</c:v>
                </c:pt>
                <c:pt idx="33">
                  <c:v>-2.0399999999999965</c:v>
                </c:pt>
                <c:pt idx="34">
                  <c:v>-1.9199999999999964</c:v>
                </c:pt>
                <c:pt idx="35">
                  <c:v>-1.7999999999999963</c:v>
                </c:pt>
                <c:pt idx="36">
                  <c:v>-1.6799999999999962</c:v>
                </c:pt>
                <c:pt idx="37">
                  <c:v>-1.5599999999999961</c:v>
                </c:pt>
                <c:pt idx="38">
                  <c:v>-1.4399999999999959</c:v>
                </c:pt>
                <c:pt idx="39">
                  <c:v>-1.3199999999999958</c:v>
                </c:pt>
                <c:pt idx="40">
                  <c:v>-1.1999999999999957</c:v>
                </c:pt>
                <c:pt idx="41">
                  <c:v>-1.0799999999999956</c:v>
                </c:pt>
                <c:pt idx="42">
                  <c:v>-0.95999999999999563</c:v>
                </c:pt>
                <c:pt idx="43">
                  <c:v>-0.83999999999999564</c:v>
                </c:pt>
                <c:pt idx="44">
                  <c:v>-0.71999999999999564</c:v>
                </c:pt>
                <c:pt idx="45">
                  <c:v>-0.59999999999999565</c:v>
                </c:pt>
                <c:pt idx="46">
                  <c:v>-0.47999999999999565</c:v>
                </c:pt>
                <c:pt idx="47">
                  <c:v>-0.35999999999999566</c:v>
                </c:pt>
                <c:pt idx="48">
                  <c:v>-0.23999999999999566</c:v>
                </c:pt>
                <c:pt idx="49">
                  <c:v>-0.11999999999999567</c:v>
                </c:pt>
                <c:pt idx="50">
                  <c:v>4.3298697960381105E-15</c:v>
                </c:pt>
                <c:pt idx="51">
                  <c:v>0.12000000000000433</c:v>
                </c:pt>
                <c:pt idx="52">
                  <c:v>0.24000000000000432</c:v>
                </c:pt>
                <c:pt idx="53">
                  <c:v>0.36000000000000432</c:v>
                </c:pt>
                <c:pt idx="54">
                  <c:v>0.48000000000000431</c:v>
                </c:pt>
                <c:pt idx="55">
                  <c:v>0.60000000000000431</c:v>
                </c:pt>
                <c:pt idx="56">
                  <c:v>0.7200000000000043</c:v>
                </c:pt>
                <c:pt idx="57">
                  <c:v>0.8400000000000043</c:v>
                </c:pt>
                <c:pt idx="58">
                  <c:v>0.96000000000000429</c:v>
                </c:pt>
                <c:pt idx="59">
                  <c:v>1.0800000000000043</c:v>
                </c:pt>
                <c:pt idx="60">
                  <c:v>1.2000000000000042</c:v>
                </c:pt>
                <c:pt idx="61">
                  <c:v>1.3200000000000043</c:v>
                </c:pt>
                <c:pt idx="62">
                  <c:v>1.4400000000000044</c:v>
                </c:pt>
                <c:pt idx="63">
                  <c:v>1.5600000000000045</c:v>
                </c:pt>
                <c:pt idx="64">
                  <c:v>1.6800000000000046</c:v>
                </c:pt>
                <c:pt idx="65">
                  <c:v>1.8000000000000047</c:v>
                </c:pt>
                <c:pt idx="66">
                  <c:v>1.9200000000000048</c:v>
                </c:pt>
                <c:pt idx="67">
                  <c:v>2.0400000000000049</c:v>
                </c:pt>
                <c:pt idx="68">
                  <c:v>2.160000000000005</c:v>
                </c:pt>
                <c:pt idx="69">
                  <c:v>2.2800000000000051</c:v>
                </c:pt>
                <c:pt idx="70">
                  <c:v>2.4000000000000052</c:v>
                </c:pt>
                <c:pt idx="71">
                  <c:v>2.5200000000000053</c:v>
                </c:pt>
                <c:pt idx="72">
                  <c:v>2.6400000000000055</c:v>
                </c:pt>
                <c:pt idx="73">
                  <c:v>2.7600000000000056</c:v>
                </c:pt>
                <c:pt idx="74">
                  <c:v>2.8800000000000057</c:v>
                </c:pt>
                <c:pt idx="75">
                  <c:v>3.0000000000000058</c:v>
                </c:pt>
                <c:pt idx="76">
                  <c:v>3.1200000000000059</c:v>
                </c:pt>
                <c:pt idx="77">
                  <c:v>3.240000000000006</c:v>
                </c:pt>
                <c:pt idx="78">
                  <c:v>3.3600000000000061</c:v>
                </c:pt>
                <c:pt idx="79">
                  <c:v>3.4800000000000062</c:v>
                </c:pt>
                <c:pt idx="80">
                  <c:v>3.6000000000000063</c:v>
                </c:pt>
                <c:pt idx="81">
                  <c:v>3.7200000000000064</c:v>
                </c:pt>
                <c:pt idx="82">
                  <c:v>3.8400000000000065</c:v>
                </c:pt>
                <c:pt idx="83">
                  <c:v>3.9600000000000066</c:v>
                </c:pt>
                <c:pt idx="84">
                  <c:v>4.0800000000000063</c:v>
                </c:pt>
                <c:pt idx="85">
                  <c:v>4.2000000000000064</c:v>
                </c:pt>
                <c:pt idx="86">
                  <c:v>4.3200000000000065</c:v>
                </c:pt>
                <c:pt idx="87">
                  <c:v>4.4400000000000066</c:v>
                </c:pt>
                <c:pt idx="88">
                  <c:v>4.5600000000000067</c:v>
                </c:pt>
                <c:pt idx="89">
                  <c:v>4.6800000000000068</c:v>
                </c:pt>
                <c:pt idx="90">
                  <c:v>4.8000000000000069</c:v>
                </c:pt>
                <c:pt idx="91">
                  <c:v>4.920000000000007</c:v>
                </c:pt>
                <c:pt idx="92">
                  <c:v>5.0400000000000071</c:v>
                </c:pt>
                <c:pt idx="93">
                  <c:v>5.1600000000000072</c:v>
                </c:pt>
                <c:pt idx="94">
                  <c:v>5.2800000000000074</c:v>
                </c:pt>
                <c:pt idx="95">
                  <c:v>5.4000000000000075</c:v>
                </c:pt>
                <c:pt idx="96">
                  <c:v>5.5200000000000076</c:v>
                </c:pt>
                <c:pt idx="97">
                  <c:v>5.6400000000000077</c:v>
                </c:pt>
                <c:pt idx="98">
                  <c:v>5.7600000000000078</c:v>
                </c:pt>
                <c:pt idx="99">
                  <c:v>5.8800000000000079</c:v>
                </c:pt>
                <c:pt idx="100">
                  <c:v>6.000000000000008</c:v>
                </c:pt>
              </c:numCache>
            </c:numRef>
          </c:xVal>
          <c:yVal>
            <c:numRef>
              <c:f>'Cubic Spline'!$C$44:$C$144</c:f>
              <c:numCache>
                <c:formatCode>0.000</c:formatCode>
                <c:ptCount val="101"/>
                <c:pt idx="0">
                  <c:v>2.5289999999999999</c:v>
                </c:pt>
                <c:pt idx="1">
                  <c:v>2.5208001179076924</c:v>
                </c:pt>
                <c:pt idx="2">
                  <c:v>2.5117738663384617</c:v>
                </c:pt>
                <c:pt idx="3">
                  <c:v>2.5010948758153844</c:v>
                </c:pt>
                <c:pt idx="4">
                  <c:v>2.4879367768615386</c:v>
                </c:pt>
                <c:pt idx="5">
                  <c:v>2.4714732000000001</c:v>
                </c:pt>
                <c:pt idx="6">
                  <c:v>2.4508777757538462</c:v>
                </c:pt>
                <c:pt idx="7">
                  <c:v>2.4253241346461536</c:v>
                </c:pt>
                <c:pt idx="8">
                  <c:v>2.3939859071999998</c:v>
                </c:pt>
                <c:pt idx="9">
                  <c:v>2.3560367239384608</c:v>
                </c:pt>
                <c:pt idx="10">
                  <c:v>2.3106502153846145</c:v>
                </c:pt>
                <c:pt idx="11">
                  <c:v>2.2570000120615377</c:v>
                </c:pt>
                <c:pt idx="12">
                  <c:v>2.1942597444923067</c:v>
                </c:pt>
                <c:pt idx="13">
                  <c:v>2.121603043199999</c:v>
                </c:pt>
                <c:pt idx="14">
                  <c:v>2.0382035387076911</c:v>
                </c:pt>
                <c:pt idx="15">
                  <c:v>1.94323486153846</c:v>
                </c:pt>
                <c:pt idx="16">
                  <c:v>1.8358706422153828</c:v>
                </c:pt>
                <c:pt idx="17">
                  <c:v>1.7153019655384596</c:v>
                </c:pt>
                <c:pt idx="18">
                  <c:v>1.5817671729230747</c:v>
                </c:pt>
                <c:pt idx="19">
                  <c:v>1.4371278535384588</c:v>
                </c:pt>
                <c:pt idx="20">
                  <c:v>1.2833852307692279</c:v>
                </c:pt>
                <c:pt idx="21">
                  <c:v>1.1225405279999969</c:v>
                </c:pt>
                <c:pt idx="22">
                  <c:v>0.95659496861538129</c:v>
                </c:pt>
                <c:pt idx="23">
                  <c:v>0.78754977599999643</c:v>
                </c:pt>
                <c:pt idx="24">
                  <c:v>0.61740617353845784</c:v>
                </c:pt>
                <c:pt idx="25">
                  <c:v>0.44816538461538091</c:v>
                </c:pt>
                <c:pt idx="26">
                  <c:v>0.28182863261538077</c:v>
                </c:pt>
                <c:pt idx="27">
                  <c:v>0.12039714092307313</c:v>
                </c:pt>
                <c:pt idx="28">
                  <c:v>-3.4127867076926943E-2</c:v>
                </c:pt>
                <c:pt idx="29">
                  <c:v>-0.17974516800000384</c:v>
                </c:pt>
                <c:pt idx="30">
                  <c:v>-0.31445353846154189</c:v>
                </c:pt>
                <c:pt idx="31">
                  <c:v>-0.43625175507692637</c:v>
                </c:pt>
                <c:pt idx="32">
                  <c:v>-0.54313859446154145</c:v>
                </c:pt>
                <c:pt idx="33">
                  <c:v>-0.63311283323077228</c:v>
                </c:pt>
                <c:pt idx="34">
                  <c:v>-0.70432455286154039</c:v>
                </c:pt>
                <c:pt idx="35">
                  <c:v>-0.75668275384615524</c:v>
                </c:pt>
                <c:pt idx="36">
                  <c:v>-0.79123122313846239</c:v>
                </c:pt>
                <c:pt idx="37">
                  <c:v>-0.80903266080000036</c:v>
                </c:pt>
                <c:pt idx="38">
                  <c:v>-0.81114976689230756</c:v>
                </c:pt>
                <c:pt idx="39">
                  <c:v>-0.79864524147692229</c:v>
                </c:pt>
                <c:pt idx="40">
                  <c:v>-0.77258178461538352</c:v>
                </c:pt>
                <c:pt idx="41">
                  <c:v>-0.73402209636922922</c:v>
                </c:pt>
                <c:pt idx="42">
                  <c:v>-0.68402887679999813</c:v>
                </c:pt>
                <c:pt idx="43">
                  <c:v>-0.62366482596922834</c:v>
                </c:pt>
                <c:pt idx="44">
                  <c:v>-0.55399264393845893</c:v>
                </c:pt>
                <c:pt idx="45">
                  <c:v>-0.47607503076922791</c:v>
                </c:pt>
                <c:pt idx="46">
                  <c:v>-0.39097468652307354</c:v>
                </c:pt>
                <c:pt idx="47">
                  <c:v>-0.29975431126153523</c:v>
                </c:pt>
                <c:pt idx="48">
                  <c:v>-0.20347660504615062</c:v>
                </c:pt>
                <c:pt idx="49">
                  <c:v>-0.10320426793845783</c:v>
                </c:pt>
                <c:pt idx="50">
                  <c:v>3.7639558136959306E-15</c:v>
                </c:pt>
                <c:pt idx="51">
                  <c:v>0.10506934486154226</c:v>
                </c:pt>
                <c:pt idx="52">
                  <c:v>0.21092029735384996</c:v>
                </c:pt>
                <c:pt idx="53">
                  <c:v>0.3164652343384653</c:v>
                </c:pt>
                <c:pt idx="54">
                  <c:v>0.42061653267692678</c:v>
                </c:pt>
                <c:pt idx="55">
                  <c:v>0.52228656923077277</c:v>
                </c:pt>
                <c:pt idx="56">
                  <c:v>0.62038772086154181</c:v>
                </c:pt>
                <c:pt idx="57">
                  <c:v>0.71383236443077247</c:v>
                </c:pt>
                <c:pt idx="58">
                  <c:v>0.80153287680000296</c:v>
                </c:pt>
                <c:pt idx="59">
                  <c:v>0.88240163483077194</c:v>
                </c:pt>
                <c:pt idx="60">
                  <c:v>0.95535101538461786</c:v>
                </c:pt>
                <c:pt idx="61">
                  <c:v>1.0192933953230792</c:v>
                </c:pt>
                <c:pt idx="62">
                  <c:v>1.0731411515076941</c:v>
                </c:pt>
                <c:pt idx="63">
                  <c:v>1.1158066608000015</c:v>
                </c:pt>
                <c:pt idx="64">
                  <c:v>1.1462023000615393</c:v>
                </c:pt>
                <c:pt idx="65">
                  <c:v>1.1632404461538466</c:v>
                </c:pt>
                <c:pt idx="66">
                  <c:v>1.1658334759384612</c:v>
                </c:pt>
                <c:pt idx="67">
                  <c:v>1.15291329476923</c:v>
                </c:pt>
                <c:pt idx="68">
                  <c:v>1.1245835175384602</c:v>
                </c:pt>
                <c:pt idx="69">
                  <c:v>1.0827639089230747</c:v>
                </c:pt>
                <c:pt idx="70">
                  <c:v>1.0295304615384588</c:v>
                </c:pt>
                <c:pt idx="71">
                  <c:v>0.96695916799999704</c:v>
                </c:pt>
                <c:pt idx="72">
                  <c:v>0.8971260209230737</c:v>
                </c:pt>
                <c:pt idx="73">
                  <c:v>0.82210701292307342</c:v>
                </c:pt>
                <c:pt idx="74">
                  <c:v>0.74397813661538093</c:v>
                </c:pt>
                <c:pt idx="75">
                  <c:v>0.66481538461538081</c:v>
                </c:pt>
                <c:pt idx="76">
                  <c:v>0.58669474953845779</c:v>
                </c:pt>
                <c:pt idx="77">
                  <c:v>0.51169222399999637</c:v>
                </c:pt>
                <c:pt idx="78">
                  <c:v>0.44188380061538113</c:v>
                </c:pt>
                <c:pt idx="79">
                  <c:v>0.37934547199999702</c:v>
                </c:pt>
                <c:pt idx="80">
                  <c:v>0.3261532307692282</c:v>
                </c:pt>
                <c:pt idx="81">
                  <c:v>0.28438306953845971</c:v>
                </c:pt>
                <c:pt idx="82">
                  <c:v>0.2561109809230756</c:v>
                </c:pt>
                <c:pt idx="83">
                  <c:v>0.24341295753846093</c:v>
                </c:pt>
                <c:pt idx="84">
                  <c:v>0.24820812701538533</c:v>
                </c:pt>
                <c:pt idx="85">
                  <c:v>0.27059206153846316</c:v>
                </c:pt>
                <c:pt idx="86">
                  <c:v>0.30948384590769484</c:v>
                </c:pt>
                <c:pt idx="87">
                  <c:v>0.36378295680000344</c:v>
                </c:pt>
                <c:pt idx="88">
                  <c:v>0.43238887089231198</c:v>
                </c:pt>
                <c:pt idx="89">
                  <c:v>0.51420106486154349</c:v>
                </c:pt>
                <c:pt idx="90">
                  <c:v>0.60811901538462121</c:v>
                </c:pt>
                <c:pt idx="91">
                  <c:v>0.71304219913846822</c:v>
                </c:pt>
                <c:pt idx="92">
                  <c:v>0.82787009280000723</c:v>
                </c:pt>
                <c:pt idx="93">
                  <c:v>0.9515021730461618</c:v>
                </c:pt>
                <c:pt idx="94">
                  <c:v>1.0828379165538544</c:v>
                </c:pt>
                <c:pt idx="95">
                  <c:v>1.220776800000009</c:v>
                </c:pt>
                <c:pt idx="96">
                  <c:v>1.364218300061548</c:v>
                </c:pt>
                <c:pt idx="97">
                  <c:v>1.5120618934153944</c:v>
                </c:pt>
                <c:pt idx="98">
                  <c:v>1.6632070567384716</c:v>
                </c:pt>
                <c:pt idx="99">
                  <c:v>1.8165532667077025</c:v>
                </c:pt>
                <c:pt idx="100">
                  <c:v>1.9710000000000107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F9-4782-9ACA-8EF0101C2FB5}"/>
            </c:ext>
          </c:extLst>
        </c:ser>
        <c:ser>
          <c:idx val="2"/>
          <c:order val="2"/>
          <c:tx>
            <c:v>Real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'Cubic Spline'!$D$44:$D$144</c:f>
              <c:numCache>
                <c:formatCode>0.000</c:formatCode>
                <c:ptCount val="101"/>
                <c:pt idx="0">
                  <c:v>-6</c:v>
                </c:pt>
                <c:pt idx="1">
                  <c:v>-5.88</c:v>
                </c:pt>
                <c:pt idx="2">
                  <c:v>-5.76</c:v>
                </c:pt>
                <c:pt idx="3">
                  <c:v>-5.64</c:v>
                </c:pt>
                <c:pt idx="4">
                  <c:v>-5.52</c:v>
                </c:pt>
                <c:pt idx="5">
                  <c:v>-5.3999999999999995</c:v>
                </c:pt>
                <c:pt idx="6">
                  <c:v>-5.2799999999999994</c:v>
                </c:pt>
                <c:pt idx="7">
                  <c:v>-5.1599999999999993</c:v>
                </c:pt>
                <c:pt idx="8">
                  <c:v>-5.0399999999999991</c:v>
                </c:pt>
                <c:pt idx="9">
                  <c:v>-4.919999999999999</c:v>
                </c:pt>
                <c:pt idx="10">
                  <c:v>-4.7999999999999989</c:v>
                </c:pt>
                <c:pt idx="11">
                  <c:v>-4.6799999999999988</c:v>
                </c:pt>
                <c:pt idx="12">
                  <c:v>-4.5599999999999987</c:v>
                </c:pt>
                <c:pt idx="13">
                  <c:v>-4.4399999999999986</c:v>
                </c:pt>
                <c:pt idx="14">
                  <c:v>-4.3199999999999985</c:v>
                </c:pt>
                <c:pt idx="15">
                  <c:v>-4.1999999999999984</c:v>
                </c:pt>
                <c:pt idx="16">
                  <c:v>-4.0799999999999983</c:v>
                </c:pt>
                <c:pt idx="17">
                  <c:v>-3.9599999999999982</c:v>
                </c:pt>
                <c:pt idx="18">
                  <c:v>-3.8399999999999981</c:v>
                </c:pt>
                <c:pt idx="19">
                  <c:v>-3.719999999999998</c:v>
                </c:pt>
                <c:pt idx="20">
                  <c:v>-3.5999999999999979</c:v>
                </c:pt>
                <c:pt idx="21">
                  <c:v>-3.4799999999999978</c:v>
                </c:pt>
                <c:pt idx="22">
                  <c:v>-3.3599999999999977</c:v>
                </c:pt>
                <c:pt idx="23">
                  <c:v>-3.2399999999999975</c:v>
                </c:pt>
                <c:pt idx="24">
                  <c:v>-3.1199999999999974</c:v>
                </c:pt>
                <c:pt idx="25">
                  <c:v>-2.9999999999999973</c:v>
                </c:pt>
                <c:pt idx="26">
                  <c:v>-2.8799999999999972</c:v>
                </c:pt>
                <c:pt idx="27">
                  <c:v>-2.7599999999999971</c:v>
                </c:pt>
                <c:pt idx="28">
                  <c:v>-2.639999999999997</c:v>
                </c:pt>
                <c:pt idx="29">
                  <c:v>-2.5199999999999969</c:v>
                </c:pt>
                <c:pt idx="30">
                  <c:v>-2.3999999999999968</c:v>
                </c:pt>
                <c:pt idx="31">
                  <c:v>-2.2799999999999967</c:v>
                </c:pt>
                <c:pt idx="32">
                  <c:v>-2.1599999999999966</c:v>
                </c:pt>
                <c:pt idx="33">
                  <c:v>-2.0399999999999965</c:v>
                </c:pt>
                <c:pt idx="34">
                  <c:v>-1.9199999999999964</c:v>
                </c:pt>
                <c:pt idx="35">
                  <c:v>-1.7999999999999963</c:v>
                </c:pt>
                <c:pt idx="36">
                  <c:v>-1.6799999999999962</c:v>
                </c:pt>
                <c:pt idx="37">
                  <c:v>-1.5599999999999961</c:v>
                </c:pt>
                <c:pt idx="38">
                  <c:v>-1.4399999999999959</c:v>
                </c:pt>
                <c:pt idx="39">
                  <c:v>-1.3199999999999958</c:v>
                </c:pt>
                <c:pt idx="40">
                  <c:v>-1.1999999999999957</c:v>
                </c:pt>
                <c:pt idx="41">
                  <c:v>-1.0799999999999956</c:v>
                </c:pt>
                <c:pt idx="42">
                  <c:v>-0.95999999999999563</c:v>
                </c:pt>
                <c:pt idx="43">
                  <c:v>-0.83999999999999564</c:v>
                </c:pt>
                <c:pt idx="44">
                  <c:v>-0.71999999999999564</c:v>
                </c:pt>
                <c:pt idx="45">
                  <c:v>-0.59999999999999565</c:v>
                </c:pt>
                <c:pt idx="46">
                  <c:v>-0.47999999999999565</c:v>
                </c:pt>
                <c:pt idx="47">
                  <c:v>-0.35999999999999566</c:v>
                </c:pt>
                <c:pt idx="48">
                  <c:v>-0.23999999999999566</c:v>
                </c:pt>
                <c:pt idx="49">
                  <c:v>-0.11999999999999567</c:v>
                </c:pt>
                <c:pt idx="50">
                  <c:v>4.3298697960381105E-15</c:v>
                </c:pt>
                <c:pt idx="51">
                  <c:v>0.12000000000000433</c:v>
                </c:pt>
                <c:pt idx="52">
                  <c:v>0.24000000000000432</c:v>
                </c:pt>
                <c:pt idx="53">
                  <c:v>0.36000000000000432</c:v>
                </c:pt>
                <c:pt idx="54">
                  <c:v>0.48000000000000431</c:v>
                </c:pt>
                <c:pt idx="55">
                  <c:v>0.60000000000000431</c:v>
                </c:pt>
                <c:pt idx="56">
                  <c:v>0.7200000000000043</c:v>
                </c:pt>
                <c:pt idx="57">
                  <c:v>0.8400000000000043</c:v>
                </c:pt>
                <c:pt idx="58">
                  <c:v>0.96000000000000429</c:v>
                </c:pt>
                <c:pt idx="59">
                  <c:v>1.0800000000000043</c:v>
                </c:pt>
                <c:pt idx="60">
                  <c:v>1.2000000000000042</c:v>
                </c:pt>
                <c:pt idx="61">
                  <c:v>1.3200000000000043</c:v>
                </c:pt>
                <c:pt idx="62">
                  <c:v>1.4400000000000044</c:v>
                </c:pt>
                <c:pt idx="63">
                  <c:v>1.5600000000000045</c:v>
                </c:pt>
                <c:pt idx="64">
                  <c:v>1.6800000000000046</c:v>
                </c:pt>
                <c:pt idx="65">
                  <c:v>1.8000000000000047</c:v>
                </c:pt>
                <c:pt idx="66">
                  <c:v>1.9200000000000048</c:v>
                </c:pt>
                <c:pt idx="67">
                  <c:v>2.0400000000000049</c:v>
                </c:pt>
                <c:pt idx="68">
                  <c:v>2.160000000000005</c:v>
                </c:pt>
                <c:pt idx="69">
                  <c:v>2.2800000000000051</c:v>
                </c:pt>
                <c:pt idx="70">
                  <c:v>2.4000000000000052</c:v>
                </c:pt>
                <c:pt idx="71">
                  <c:v>2.5200000000000053</c:v>
                </c:pt>
                <c:pt idx="72">
                  <c:v>2.6400000000000055</c:v>
                </c:pt>
                <c:pt idx="73">
                  <c:v>2.7600000000000056</c:v>
                </c:pt>
                <c:pt idx="74">
                  <c:v>2.8800000000000057</c:v>
                </c:pt>
                <c:pt idx="75">
                  <c:v>3.0000000000000058</c:v>
                </c:pt>
                <c:pt idx="76">
                  <c:v>3.1200000000000059</c:v>
                </c:pt>
                <c:pt idx="77">
                  <c:v>3.240000000000006</c:v>
                </c:pt>
                <c:pt idx="78">
                  <c:v>3.3600000000000061</c:v>
                </c:pt>
                <c:pt idx="79">
                  <c:v>3.4800000000000062</c:v>
                </c:pt>
                <c:pt idx="80">
                  <c:v>3.6000000000000063</c:v>
                </c:pt>
                <c:pt idx="81">
                  <c:v>3.7200000000000064</c:v>
                </c:pt>
                <c:pt idx="82">
                  <c:v>3.8400000000000065</c:v>
                </c:pt>
                <c:pt idx="83">
                  <c:v>3.9600000000000066</c:v>
                </c:pt>
                <c:pt idx="84">
                  <c:v>4.0800000000000063</c:v>
                </c:pt>
                <c:pt idx="85">
                  <c:v>4.2000000000000064</c:v>
                </c:pt>
                <c:pt idx="86">
                  <c:v>4.3200000000000065</c:v>
                </c:pt>
                <c:pt idx="87">
                  <c:v>4.4400000000000066</c:v>
                </c:pt>
                <c:pt idx="88">
                  <c:v>4.5600000000000067</c:v>
                </c:pt>
                <c:pt idx="89">
                  <c:v>4.6800000000000068</c:v>
                </c:pt>
                <c:pt idx="90">
                  <c:v>4.8000000000000069</c:v>
                </c:pt>
                <c:pt idx="91">
                  <c:v>4.920000000000007</c:v>
                </c:pt>
                <c:pt idx="92">
                  <c:v>5.0400000000000071</c:v>
                </c:pt>
                <c:pt idx="93">
                  <c:v>5.1600000000000072</c:v>
                </c:pt>
                <c:pt idx="94">
                  <c:v>5.2800000000000074</c:v>
                </c:pt>
                <c:pt idx="95">
                  <c:v>5.4000000000000075</c:v>
                </c:pt>
                <c:pt idx="96">
                  <c:v>5.5200000000000076</c:v>
                </c:pt>
                <c:pt idx="97">
                  <c:v>5.6400000000000077</c:v>
                </c:pt>
                <c:pt idx="98">
                  <c:v>5.7600000000000078</c:v>
                </c:pt>
                <c:pt idx="99">
                  <c:v>5.8800000000000079</c:v>
                </c:pt>
                <c:pt idx="100">
                  <c:v>6.000000000000008</c:v>
                </c:pt>
              </c:numCache>
            </c:numRef>
          </c:xVal>
          <c:yVal>
            <c:numRef>
              <c:f>'Cubic Spline'!$E$44:$E$144</c:f>
              <c:numCache>
                <c:formatCode>0.000</c:formatCode>
                <c:ptCount val="101"/>
                <c:pt idx="0">
                  <c:v>2.5289999999999999</c:v>
                </c:pt>
                <c:pt idx="1">
                  <c:v>2.5208001000000002</c:v>
                </c:pt>
                <c:pt idx="2">
                  <c:v>2.5117737999999998</c:v>
                </c:pt>
                <c:pt idx="3">
                  <c:v>2.5010948000000002</c:v>
                </c:pt>
                <c:pt idx="4">
                  <c:v>2.4879367000000001</c:v>
                </c:pt>
                <c:pt idx="5">
                  <c:v>2.4714732000000001</c:v>
                </c:pt>
                <c:pt idx="6">
                  <c:v>2.4508779000000001</c:v>
                </c:pt>
                <c:pt idx="7">
                  <c:v>2.4253241999999999</c:v>
                </c:pt>
                <c:pt idx="8">
                  <c:v>2.3939859999999999</c:v>
                </c:pt>
                <c:pt idx="9">
                  <c:v>2.3560367000000002</c:v>
                </c:pt>
                <c:pt idx="10">
                  <c:v>2.3106502999999998</c:v>
                </c:pt>
                <c:pt idx="11">
                  <c:v>2.2570000000000001</c:v>
                </c:pt>
                <c:pt idx="12">
                  <c:v>2.1942596000000001</c:v>
                </c:pt>
                <c:pt idx="13">
                  <c:v>2.1216029999999999</c:v>
                </c:pt>
                <c:pt idx="14">
                  <c:v>2.0382037</c:v>
                </c:pt>
                <c:pt idx="15">
                  <c:v>1.9432347000000001</c:v>
                </c:pt>
                <c:pt idx="16">
                  <c:v>1.8358705</c:v>
                </c:pt>
                <c:pt idx="17">
                  <c:v>1.7153020000000001</c:v>
                </c:pt>
                <c:pt idx="18">
                  <c:v>1.5817673000000001</c:v>
                </c:pt>
                <c:pt idx="19">
                  <c:v>1.4371278000000001</c:v>
                </c:pt>
                <c:pt idx="20">
                  <c:v>1.2833854</c:v>
                </c:pt>
                <c:pt idx="21">
                  <c:v>1.1225404999999999</c:v>
                </c:pt>
                <c:pt idx="22">
                  <c:v>0.95659506000000005</c:v>
                </c:pt>
                <c:pt idx="23">
                  <c:v>0.78754972999999995</c:v>
                </c:pt>
                <c:pt idx="24">
                  <c:v>0.61740625000000005</c:v>
                </c:pt>
                <c:pt idx="25">
                  <c:v>0.44816529999999999</c:v>
                </c:pt>
                <c:pt idx="26">
                  <c:v>0.28182869999999999</c:v>
                </c:pt>
                <c:pt idx="27">
                  <c:v>0.12039704</c:v>
                </c:pt>
                <c:pt idx="28">
                  <c:v>-3.41278203E-2</c:v>
                </c:pt>
                <c:pt idx="29">
                  <c:v>-0.17974527000000001</c:v>
                </c:pt>
                <c:pt idx="30">
                  <c:v>-0.31445350999999999</c:v>
                </c:pt>
                <c:pt idx="31">
                  <c:v>-0.43625185</c:v>
                </c:pt>
                <c:pt idx="32">
                  <c:v>-0.54313856000000005</c:v>
                </c:pt>
                <c:pt idx="33">
                  <c:v>-0.63311273000000001</c:v>
                </c:pt>
                <c:pt idx="34">
                  <c:v>-0.70432448000000003</c:v>
                </c:pt>
                <c:pt idx="35">
                  <c:v>-0.75668274999999996</c:v>
                </c:pt>
                <c:pt idx="36">
                  <c:v>-0.79123122000000001</c:v>
                </c:pt>
                <c:pt idx="37">
                  <c:v>-0.80903267999999995</c:v>
                </c:pt>
                <c:pt idx="38">
                  <c:v>-0.81114978000000004</c:v>
                </c:pt>
                <c:pt idx="39">
                  <c:v>-0.79864526000000002</c:v>
                </c:pt>
                <c:pt idx="40">
                  <c:v>-0.77258181999999997</c:v>
                </c:pt>
                <c:pt idx="41">
                  <c:v>-0.73402219999999996</c:v>
                </c:pt>
                <c:pt idx="42">
                  <c:v>-0.68402898000000001</c:v>
                </c:pt>
                <c:pt idx="43">
                  <c:v>-0.62366491999999996</c:v>
                </c:pt>
                <c:pt idx="44">
                  <c:v>-0.55399281</c:v>
                </c:pt>
                <c:pt idx="45">
                  <c:v>-0.47607519999999998</c:v>
                </c:pt>
                <c:pt idx="46">
                  <c:v>-0.39097484999999998</c:v>
                </c:pt>
                <c:pt idx="47">
                  <c:v>-0.29975447</c:v>
                </c:pt>
                <c:pt idx="48">
                  <c:v>-0.20347677</c:v>
                </c:pt>
                <c:pt idx="49">
                  <c:v>-0.10320443999999999</c:v>
                </c:pt>
                <c:pt idx="50">
                  <c:v>-1.7618685900000001E-7</c:v>
                </c:pt>
                <c:pt idx="51">
                  <c:v>0.10506923</c:v>
                </c:pt>
                <c:pt idx="52">
                  <c:v>0.21092018000000001</c:v>
                </c:pt>
                <c:pt idx="53">
                  <c:v>0.31646510999999999</c:v>
                </c:pt>
                <c:pt idx="54">
                  <c:v>0.42061641999999999</c:v>
                </c:pt>
                <c:pt idx="55">
                  <c:v>0.52228646999999995</c:v>
                </c:pt>
                <c:pt idx="56">
                  <c:v>0.62038760999999998</c:v>
                </c:pt>
                <c:pt idx="57">
                  <c:v>0.71383226</c:v>
                </c:pt>
                <c:pt idx="58">
                  <c:v>0.80153280000000005</c:v>
                </c:pt>
                <c:pt idx="59">
                  <c:v>0.88240152999999999</c:v>
                </c:pt>
                <c:pt idx="60">
                  <c:v>0.95535093999999998</c:v>
                </c:pt>
                <c:pt idx="61">
                  <c:v>1.0192933</c:v>
                </c:pt>
                <c:pt idx="62">
                  <c:v>1.0731411</c:v>
                </c:pt>
                <c:pt idx="63">
                  <c:v>1.1158067</c:v>
                </c:pt>
                <c:pt idx="64">
                  <c:v>1.1462022999999999</c:v>
                </c:pt>
                <c:pt idx="65">
                  <c:v>1.1632406</c:v>
                </c:pt>
                <c:pt idx="66">
                  <c:v>1.1658336</c:v>
                </c:pt>
                <c:pt idx="67">
                  <c:v>1.1529133</c:v>
                </c:pt>
                <c:pt idx="68">
                  <c:v>1.1245836</c:v>
                </c:pt>
                <c:pt idx="69">
                  <c:v>1.0827640000000001</c:v>
                </c:pt>
                <c:pt idx="70">
                  <c:v>1.0295304999999999</c:v>
                </c:pt>
                <c:pt idx="71">
                  <c:v>0.96695936000000005</c:v>
                </c:pt>
                <c:pt idx="72">
                  <c:v>0.89712614000000002</c:v>
                </c:pt>
                <c:pt idx="73">
                  <c:v>0.82210720000000004</c:v>
                </c:pt>
                <c:pt idx="74">
                  <c:v>0.74397826</c:v>
                </c:pt>
                <c:pt idx="75">
                  <c:v>0.66481555000000003</c:v>
                </c:pt>
                <c:pt idx="76">
                  <c:v>0.58669484000000005</c:v>
                </c:pt>
                <c:pt idx="77">
                  <c:v>0.51169240000000005</c:v>
                </c:pt>
                <c:pt idx="78">
                  <c:v>0.44188386000000002</c:v>
                </c:pt>
                <c:pt idx="79">
                  <c:v>0.37934560000000001</c:v>
                </c:pt>
                <c:pt idx="80">
                  <c:v>0.32615327999999999</c:v>
                </c:pt>
                <c:pt idx="81">
                  <c:v>0.28438314999999997</c:v>
                </c:pt>
                <c:pt idx="82">
                  <c:v>0.25611106</c:v>
                </c:pt>
                <c:pt idx="83">
                  <c:v>0.24341297000000001</c:v>
                </c:pt>
                <c:pt idx="84">
                  <c:v>0.24820812</c:v>
                </c:pt>
                <c:pt idx="85">
                  <c:v>0.270592</c:v>
                </c:pt>
                <c:pt idx="86">
                  <c:v>0.30948371000000002</c:v>
                </c:pt>
                <c:pt idx="87">
                  <c:v>0.36378273</c:v>
                </c:pt>
                <c:pt idx="88">
                  <c:v>0.43238881000000001</c:v>
                </c:pt>
                <c:pt idx="89">
                  <c:v>0.51420093</c:v>
                </c:pt>
                <c:pt idx="90">
                  <c:v>0.60811877000000003</c:v>
                </c:pt>
                <c:pt idx="91">
                  <c:v>0.71304177999999996</c:v>
                </c:pt>
                <c:pt idx="92">
                  <c:v>0.82787001000000005</c:v>
                </c:pt>
                <c:pt idx="93">
                  <c:v>0.95150197000000003</c:v>
                </c:pt>
                <c:pt idx="94">
                  <c:v>1.0828376</c:v>
                </c:pt>
                <c:pt idx="95">
                  <c:v>1.2207763</c:v>
                </c:pt>
                <c:pt idx="96">
                  <c:v>1.3642175999999999</c:v>
                </c:pt>
                <c:pt idx="97">
                  <c:v>1.5120617000000001</c:v>
                </c:pt>
                <c:pt idx="98">
                  <c:v>1.6632066999999999</c:v>
                </c:pt>
                <c:pt idx="99">
                  <c:v>1.8165528</c:v>
                </c:pt>
                <c:pt idx="100">
                  <c:v>1.9709994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B7-433A-9E91-5E8C457A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429311"/>
        <c:axId val="1905474127"/>
      </c:scatterChart>
      <c:valAx>
        <c:axId val="128442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474127"/>
        <c:crosses val="autoZero"/>
        <c:crossBetween val="midCat"/>
      </c:valAx>
      <c:valAx>
        <c:axId val="190547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42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0</xdr:row>
      <xdr:rowOff>156210</xdr:rowOff>
    </xdr:from>
    <xdr:to>
      <xdr:col>12</xdr:col>
      <xdr:colOff>556260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25023-BB92-D767-D1DF-9E8E2CC44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</xdr:colOff>
      <xdr:row>40</xdr:row>
      <xdr:rowOff>137160</xdr:rowOff>
    </xdr:from>
    <xdr:to>
      <xdr:col>13</xdr:col>
      <xdr:colOff>38100</xdr:colOff>
      <xdr:row>46</xdr:row>
      <xdr:rowOff>160020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27B7F26-DA1B-467B-874A-A435BDD8179E}"/>
            </a:ext>
          </a:extLst>
        </xdr:cNvPr>
        <xdr:cNvCxnSpPr/>
      </xdr:nvCxnSpPr>
      <xdr:spPr>
        <a:xfrm>
          <a:off x="8046720" y="7452360"/>
          <a:ext cx="7620" cy="11201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40</xdr:row>
      <xdr:rowOff>137160</xdr:rowOff>
    </xdr:from>
    <xdr:to>
      <xdr:col>13</xdr:col>
      <xdr:colOff>38100</xdr:colOff>
      <xdr:row>40</xdr:row>
      <xdr:rowOff>137160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4BB1F4E-FD23-475A-ACE9-3FC789B295EF}"/>
            </a:ext>
          </a:extLst>
        </xdr:cNvPr>
        <xdr:cNvCxnSpPr/>
      </xdr:nvCxnSpPr>
      <xdr:spPr>
        <a:xfrm>
          <a:off x="7734300" y="745236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434340</xdr:colOff>
      <xdr:row>46</xdr:row>
      <xdr:rowOff>175260</xdr:rowOff>
    </xdr:from>
    <xdr:to>
      <xdr:col>13</xdr:col>
      <xdr:colOff>53340</xdr:colOff>
      <xdr:row>46</xdr:row>
      <xdr:rowOff>175260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C5A5485B-C476-42D7-9C30-8104A5C7301F}"/>
            </a:ext>
          </a:extLst>
        </xdr:cNvPr>
        <xdr:cNvCxnSpPr/>
      </xdr:nvCxnSpPr>
      <xdr:spPr>
        <a:xfrm>
          <a:off x="7749540" y="858774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</xdr:row>
      <xdr:rowOff>11430</xdr:rowOff>
    </xdr:from>
    <xdr:to>
      <xdr:col>11</xdr:col>
      <xdr:colOff>457200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74261-C218-B1A2-AA4A-DB73A4C48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26</xdr:row>
      <xdr:rowOff>144780</xdr:rowOff>
    </xdr:from>
    <xdr:to>
      <xdr:col>4</xdr:col>
      <xdr:colOff>579120</xdr:colOff>
      <xdr:row>32</xdr:row>
      <xdr:rowOff>53340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FEB4320-8749-231C-1228-08C23EC99389}"/>
            </a:ext>
          </a:extLst>
        </xdr:cNvPr>
        <xdr:cNvCxnSpPr/>
      </xdr:nvCxnSpPr>
      <xdr:spPr>
        <a:xfrm>
          <a:off x="3009900" y="489966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26</xdr:row>
      <xdr:rowOff>144780</xdr:rowOff>
    </xdr:from>
    <xdr:to>
      <xdr:col>10</xdr:col>
      <xdr:colOff>22860</xdr:colOff>
      <xdr:row>32</xdr:row>
      <xdr:rowOff>53340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0C9A87A-61E8-4718-AFC4-4F125BEC9F73}"/>
            </a:ext>
          </a:extLst>
        </xdr:cNvPr>
        <xdr:cNvCxnSpPr/>
      </xdr:nvCxnSpPr>
      <xdr:spPr>
        <a:xfrm>
          <a:off x="6111240" y="489966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32</xdr:row>
      <xdr:rowOff>53340</xdr:rowOff>
    </xdr:from>
    <xdr:to>
      <xdr:col>5</xdr:col>
      <xdr:colOff>297180</xdr:colOff>
      <xdr:row>32</xdr:row>
      <xdr:rowOff>53340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1C94B9-495D-AC0D-9DD6-2DD885C46F4A}"/>
            </a:ext>
          </a:extLst>
        </xdr:cNvPr>
        <xdr:cNvCxnSpPr/>
      </xdr:nvCxnSpPr>
      <xdr:spPr>
        <a:xfrm>
          <a:off x="3025140" y="59055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26</xdr:row>
      <xdr:rowOff>144780</xdr:rowOff>
    </xdr:from>
    <xdr:to>
      <xdr:col>5</xdr:col>
      <xdr:colOff>266700</xdr:colOff>
      <xdr:row>26</xdr:row>
      <xdr:rowOff>144780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10B9436-24F1-475A-B00B-26D7A4D492CF}"/>
            </a:ext>
          </a:extLst>
        </xdr:cNvPr>
        <xdr:cNvCxnSpPr/>
      </xdr:nvCxnSpPr>
      <xdr:spPr>
        <a:xfrm>
          <a:off x="2994660" y="489966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32</xdr:row>
      <xdr:rowOff>45720</xdr:rowOff>
    </xdr:from>
    <xdr:to>
      <xdr:col>10</xdr:col>
      <xdr:colOff>38100</xdr:colOff>
      <xdr:row>32</xdr:row>
      <xdr:rowOff>45720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8454084-2901-4D49-9B83-F625AC4CB81B}"/>
            </a:ext>
          </a:extLst>
        </xdr:cNvPr>
        <xdr:cNvCxnSpPr/>
      </xdr:nvCxnSpPr>
      <xdr:spPr>
        <a:xfrm>
          <a:off x="5814060" y="589788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26</xdr:row>
      <xdr:rowOff>160020</xdr:rowOff>
    </xdr:from>
    <xdr:to>
      <xdr:col>10</xdr:col>
      <xdr:colOff>38100</xdr:colOff>
      <xdr:row>26</xdr:row>
      <xdr:rowOff>160020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244080A-EBD3-437C-97E3-9CAB2BA78689}"/>
            </a:ext>
          </a:extLst>
        </xdr:cNvPr>
        <xdr:cNvCxnSpPr/>
      </xdr:nvCxnSpPr>
      <xdr:spPr>
        <a:xfrm>
          <a:off x="5814060" y="49149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26</xdr:row>
      <xdr:rowOff>129540</xdr:rowOff>
    </xdr:from>
    <xdr:to>
      <xdr:col>11</xdr:col>
      <xdr:colOff>586740</xdr:colOff>
      <xdr:row>32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5AECAD0-F981-449D-B981-86C27793D1AC}"/>
            </a:ext>
          </a:extLst>
        </xdr:cNvPr>
        <xdr:cNvCxnSpPr/>
      </xdr:nvCxnSpPr>
      <xdr:spPr>
        <a:xfrm>
          <a:off x="7284720" y="488442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26</xdr:row>
      <xdr:rowOff>137160</xdr:rowOff>
    </xdr:from>
    <xdr:to>
      <xdr:col>13</xdr:col>
      <xdr:colOff>30480</xdr:colOff>
      <xdr:row>32</xdr:row>
      <xdr:rowOff>45720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AF540C7-1521-408E-B3FE-B9E41645E222}"/>
            </a:ext>
          </a:extLst>
        </xdr:cNvPr>
        <xdr:cNvCxnSpPr/>
      </xdr:nvCxnSpPr>
      <xdr:spPr>
        <a:xfrm>
          <a:off x="7947660" y="489204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26</xdr:row>
      <xdr:rowOff>129540</xdr:rowOff>
    </xdr:from>
    <xdr:to>
      <xdr:col>12</xdr:col>
      <xdr:colOff>281940</xdr:colOff>
      <xdr:row>26</xdr:row>
      <xdr:rowOff>129540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E600C566-7D50-48C5-BD55-CD4F21201811}"/>
            </a:ext>
          </a:extLst>
        </xdr:cNvPr>
        <xdr:cNvCxnSpPr/>
      </xdr:nvCxnSpPr>
      <xdr:spPr>
        <a:xfrm>
          <a:off x="7277100" y="48844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26</xdr:row>
      <xdr:rowOff>137160</xdr:rowOff>
    </xdr:from>
    <xdr:to>
      <xdr:col>13</xdr:col>
      <xdr:colOff>38100</xdr:colOff>
      <xdr:row>26</xdr:row>
      <xdr:rowOff>137160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EEB095-A19B-40FC-B2CF-25F5F634DA13}"/>
            </a:ext>
          </a:extLst>
        </xdr:cNvPr>
        <xdr:cNvCxnSpPr/>
      </xdr:nvCxnSpPr>
      <xdr:spPr>
        <a:xfrm>
          <a:off x="7642860" y="489204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32</xdr:row>
      <xdr:rowOff>15240</xdr:rowOff>
    </xdr:from>
    <xdr:to>
      <xdr:col>13</xdr:col>
      <xdr:colOff>60960</xdr:colOff>
      <xdr:row>32</xdr:row>
      <xdr:rowOff>15240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7686FE3-C92E-4BD4-B433-4C723C1616B1}"/>
            </a:ext>
          </a:extLst>
        </xdr:cNvPr>
        <xdr:cNvCxnSpPr/>
      </xdr:nvCxnSpPr>
      <xdr:spPr>
        <a:xfrm>
          <a:off x="7665720" y="58674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32</xdr:row>
      <xdr:rowOff>22860</xdr:rowOff>
    </xdr:from>
    <xdr:to>
      <xdr:col>12</xdr:col>
      <xdr:colOff>289560</xdr:colOff>
      <xdr:row>32</xdr:row>
      <xdr:rowOff>22860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63F9535-69D5-498C-B7A5-011A07634F8D}"/>
            </a:ext>
          </a:extLst>
        </xdr:cNvPr>
        <xdr:cNvCxnSpPr/>
      </xdr:nvCxnSpPr>
      <xdr:spPr>
        <a:xfrm>
          <a:off x="7284720" y="58750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33</xdr:row>
      <xdr:rowOff>137160</xdr:rowOff>
    </xdr:from>
    <xdr:to>
      <xdr:col>4</xdr:col>
      <xdr:colOff>579120</xdr:colOff>
      <xdr:row>39</xdr:row>
      <xdr:rowOff>45720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24BBA0-7E4A-4FCD-8BC2-12AD2071AD33}"/>
            </a:ext>
          </a:extLst>
        </xdr:cNvPr>
        <xdr:cNvCxnSpPr/>
      </xdr:nvCxnSpPr>
      <xdr:spPr>
        <a:xfrm>
          <a:off x="3009900" y="617220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33</xdr:row>
      <xdr:rowOff>137160</xdr:rowOff>
    </xdr:from>
    <xdr:to>
      <xdr:col>10</xdr:col>
      <xdr:colOff>22860</xdr:colOff>
      <xdr:row>39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B422450-EF86-4546-860F-DF0C5C230A91}"/>
            </a:ext>
          </a:extLst>
        </xdr:cNvPr>
        <xdr:cNvCxnSpPr/>
      </xdr:nvCxnSpPr>
      <xdr:spPr>
        <a:xfrm>
          <a:off x="6111240" y="6172200"/>
          <a:ext cx="7620" cy="100584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586740</xdr:colOff>
      <xdr:row>39</xdr:row>
      <xdr:rowOff>45720</xdr:rowOff>
    </xdr:from>
    <xdr:to>
      <xdr:col>5</xdr:col>
      <xdr:colOff>297180</xdr:colOff>
      <xdr:row>39</xdr:row>
      <xdr:rowOff>45720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33027954-2D08-43A7-902A-900203C916CF}"/>
            </a:ext>
          </a:extLst>
        </xdr:cNvPr>
        <xdr:cNvCxnSpPr/>
      </xdr:nvCxnSpPr>
      <xdr:spPr>
        <a:xfrm>
          <a:off x="3025140" y="717804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33</xdr:row>
      <xdr:rowOff>137160</xdr:rowOff>
    </xdr:from>
    <xdr:to>
      <xdr:col>5</xdr:col>
      <xdr:colOff>266700</xdr:colOff>
      <xdr:row>33</xdr:row>
      <xdr:rowOff>137160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ACE72FD6-3C28-48BA-8E7F-51BF4718B67B}"/>
            </a:ext>
          </a:extLst>
        </xdr:cNvPr>
        <xdr:cNvCxnSpPr/>
      </xdr:nvCxnSpPr>
      <xdr:spPr>
        <a:xfrm>
          <a:off x="2994660" y="61722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39</xdr:row>
      <xdr:rowOff>38100</xdr:rowOff>
    </xdr:from>
    <xdr:to>
      <xdr:col>10</xdr:col>
      <xdr:colOff>38100</xdr:colOff>
      <xdr:row>39</xdr:row>
      <xdr:rowOff>38100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F87B2BF-98C1-41A3-BA41-F0BD17E67487}"/>
            </a:ext>
          </a:extLst>
        </xdr:cNvPr>
        <xdr:cNvCxnSpPr/>
      </xdr:nvCxnSpPr>
      <xdr:spPr>
        <a:xfrm>
          <a:off x="5814060" y="71704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327660</xdr:colOff>
      <xdr:row>33</xdr:row>
      <xdr:rowOff>152400</xdr:rowOff>
    </xdr:from>
    <xdr:to>
      <xdr:col>10</xdr:col>
      <xdr:colOff>38100</xdr:colOff>
      <xdr:row>33</xdr:row>
      <xdr:rowOff>152400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146F8F1-C2AA-4F2A-B409-73A7678E0B75}"/>
            </a:ext>
          </a:extLst>
        </xdr:cNvPr>
        <xdr:cNvCxnSpPr/>
      </xdr:nvCxnSpPr>
      <xdr:spPr>
        <a:xfrm>
          <a:off x="5814060" y="618744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32</xdr:row>
      <xdr:rowOff>167640</xdr:rowOff>
    </xdr:from>
    <xdr:to>
      <xdr:col>11</xdr:col>
      <xdr:colOff>579120</xdr:colOff>
      <xdr:row>40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CADC810-4596-4566-8460-27D805D4985D}"/>
            </a:ext>
          </a:extLst>
        </xdr:cNvPr>
        <xdr:cNvCxnSpPr/>
      </xdr:nvCxnSpPr>
      <xdr:spPr>
        <a:xfrm flipH="1">
          <a:off x="7269480" y="6019800"/>
          <a:ext cx="15240" cy="129540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32</xdr:row>
      <xdr:rowOff>175260</xdr:rowOff>
    </xdr:from>
    <xdr:to>
      <xdr:col>13</xdr:col>
      <xdr:colOff>45720</xdr:colOff>
      <xdr:row>39</xdr:row>
      <xdr:rowOff>175260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E548107-4AC1-433A-A7CE-6F99161158D5}"/>
            </a:ext>
          </a:extLst>
        </xdr:cNvPr>
        <xdr:cNvCxnSpPr/>
      </xdr:nvCxnSpPr>
      <xdr:spPr>
        <a:xfrm>
          <a:off x="7947660" y="6027420"/>
          <a:ext cx="22860" cy="128016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32</xdr:row>
      <xdr:rowOff>167640</xdr:rowOff>
    </xdr:from>
    <xdr:to>
      <xdr:col>12</xdr:col>
      <xdr:colOff>281940</xdr:colOff>
      <xdr:row>32</xdr:row>
      <xdr:rowOff>167640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76F8C53-DE52-48AE-A34F-2A5CD4C203EB}"/>
            </a:ext>
          </a:extLst>
        </xdr:cNvPr>
        <xdr:cNvCxnSpPr/>
      </xdr:nvCxnSpPr>
      <xdr:spPr>
        <a:xfrm>
          <a:off x="7277100" y="60198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32</xdr:row>
      <xdr:rowOff>175260</xdr:rowOff>
    </xdr:from>
    <xdr:to>
      <xdr:col>13</xdr:col>
      <xdr:colOff>38100</xdr:colOff>
      <xdr:row>32</xdr:row>
      <xdr:rowOff>175260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A44BAE51-049C-4763-AE45-8F52F788187D}"/>
            </a:ext>
          </a:extLst>
        </xdr:cNvPr>
        <xdr:cNvCxnSpPr/>
      </xdr:nvCxnSpPr>
      <xdr:spPr>
        <a:xfrm>
          <a:off x="7642860" y="60274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39</xdr:row>
      <xdr:rowOff>175260</xdr:rowOff>
    </xdr:from>
    <xdr:to>
      <xdr:col>13</xdr:col>
      <xdr:colOff>60960</xdr:colOff>
      <xdr:row>39</xdr:row>
      <xdr:rowOff>175260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37E5B4F-E5A4-449A-A7E0-B569965E9BDE}"/>
            </a:ext>
          </a:extLst>
        </xdr:cNvPr>
        <xdr:cNvCxnSpPr/>
      </xdr:nvCxnSpPr>
      <xdr:spPr>
        <a:xfrm>
          <a:off x="7665720" y="730758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40</xdr:row>
      <xdr:rowOff>0</xdr:rowOff>
    </xdr:from>
    <xdr:to>
      <xdr:col>12</xdr:col>
      <xdr:colOff>289560</xdr:colOff>
      <xdr:row>40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1083072E-A3D0-4244-8406-1F52F06CA330}"/>
            </a:ext>
          </a:extLst>
        </xdr:cNvPr>
        <xdr:cNvCxnSpPr/>
      </xdr:nvCxnSpPr>
      <xdr:spPr>
        <a:xfrm>
          <a:off x="7284720" y="731520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40</xdr:row>
      <xdr:rowOff>144780</xdr:rowOff>
    </xdr:from>
    <xdr:to>
      <xdr:col>11</xdr:col>
      <xdr:colOff>594360</xdr:colOff>
      <xdr:row>47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4CE4F5E-B9E6-49C2-85CB-E562F48E60E3}"/>
            </a:ext>
          </a:extLst>
        </xdr:cNvPr>
        <xdr:cNvCxnSpPr/>
      </xdr:nvCxnSpPr>
      <xdr:spPr>
        <a:xfrm>
          <a:off x="7284720" y="7459980"/>
          <a:ext cx="15240" cy="113538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40</xdr:row>
      <xdr:rowOff>144780</xdr:rowOff>
    </xdr:from>
    <xdr:to>
      <xdr:col>12</xdr:col>
      <xdr:colOff>281940</xdr:colOff>
      <xdr:row>40</xdr:row>
      <xdr:rowOff>144780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5370CFA-2D13-45C8-BA82-A97D1CDAC144}"/>
            </a:ext>
          </a:extLst>
        </xdr:cNvPr>
        <xdr:cNvCxnSpPr/>
      </xdr:nvCxnSpPr>
      <xdr:spPr>
        <a:xfrm>
          <a:off x="7277100" y="745998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47</xdr:row>
      <xdr:rowOff>0</xdr:rowOff>
    </xdr:from>
    <xdr:to>
      <xdr:col>12</xdr:col>
      <xdr:colOff>289560</xdr:colOff>
      <xdr:row>47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1DEEDA4-CBF4-4CD1-8FD9-4109AE156038}"/>
            </a:ext>
          </a:extLst>
        </xdr:cNvPr>
        <xdr:cNvCxnSpPr/>
      </xdr:nvCxnSpPr>
      <xdr:spPr>
        <a:xfrm>
          <a:off x="7284720" y="859536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47</xdr:row>
      <xdr:rowOff>144780</xdr:rowOff>
    </xdr:from>
    <xdr:to>
      <xdr:col>11</xdr:col>
      <xdr:colOff>594360</xdr:colOff>
      <xdr:row>54</xdr:row>
      <xdr:rowOff>15240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7E9A4B72-5708-4C41-BA9D-86256962AEEB}"/>
            </a:ext>
          </a:extLst>
        </xdr:cNvPr>
        <xdr:cNvCxnSpPr/>
      </xdr:nvCxnSpPr>
      <xdr:spPr>
        <a:xfrm>
          <a:off x="7284720" y="8740140"/>
          <a:ext cx="15240" cy="115062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47</xdr:row>
      <xdr:rowOff>144780</xdr:rowOff>
    </xdr:from>
    <xdr:to>
      <xdr:col>13</xdr:col>
      <xdr:colOff>38100</xdr:colOff>
      <xdr:row>54</xdr:row>
      <xdr:rowOff>7620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125300B-DD91-451E-8626-5E5C5BBF06E4}"/>
            </a:ext>
          </a:extLst>
        </xdr:cNvPr>
        <xdr:cNvCxnSpPr/>
      </xdr:nvCxnSpPr>
      <xdr:spPr>
        <a:xfrm>
          <a:off x="8054340" y="8740140"/>
          <a:ext cx="0" cy="1143000"/>
        </a:xfrm>
        <a:prstGeom prst="line">
          <a:avLst/>
        </a:prstGeom>
        <a:ln w="5715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47</xdr:row>
      <xdr:rowOff>160020</xdr:rowOff>
    </xdr:from>
    <xdr:to>
      <xdr:col>12</xdr:col>
      <xdr:colOff>281940</xdr:colOff>
      <xdr:row>47</xdr:row>
      <xdr:rowOff>160020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87DFFF-3CEC-49F7-A8DC-CA7EF1CFD91E}"/>
            </a:ext>
          </a:extLst>
        </xdr:cNvPr>
        <xdr:cNvCxnSpPr/>
      </xdr:nvCxnSpPr>
      <xdr:spPr>
        <a:xfrm>
          <a:off x="7277100" y="875538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327660</xdr:colOff>
      <xdr:row>47</xdr:row>
      <xdr:rowOff>160020</xdr:rowOff>
    </xdr:from>
    <xdr:to>
      <xdr:col>13</xdr:col>
      <xdr:colOff>38100</xdr:colOff>
      <xdr:row>47</xdr:row>
      <xdr:rowOff>160020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C338895-BE29-4B79-B68E-3D3F4D7C6685}"/>
            </a:ext>
          </a:extLst>
        </xdr:cNvPr>
        <xdr:cNvCxnSpPr/>
      </xdr:nvCxnSpPr>
      <xdr:spPr>
        <a:xfrm>
          <a:off x="7642860" y="8755380"/>
          <a:ext cx="41148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54</xdr:row>
      <xdr:rowOff>0</xdr:rowOff>
    </xdr:from>
    <xdr:to>
      <xdr:col>13</xdr:col>
      <xdr:colOff>60960</xdr:colOff>
      <xdr:row>54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A8AF753-E463-4302-94A1-B6C57AF3D11F}"/>
            </a:ext>
          </a:extLst>
        </xdr:cNvPr>
        <xdr:cNvCxnSpPr/>
      </xdr:nvCxnSpPr>
      <xdr:spPr>
        <a:xfrm>
          <a:off x="7665720" y="9875520"/>
          <a:ext cx="41148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579120</xdr:colOff>
      <xdr:row>54</xdr:row>
      <xdr:rowOff>0</xdr:rowOff>
    </xdr:from>
    <xdr:to>
      <xdr:col>12</xdr:col>
      <xdr:colOff>289560</xdr:colOff>
      <xdr:row>54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443243A-3A67-41D5-80DF-FB56B2D95C31}"/>
            </a:ext>
          </a:extLst>
        </xdr:cNvPr>
        <xdr:cNvCxnSpPr/>
      </xdr:nvCxnSpPr>
      <xdr:spPr>
        <a:xfrm>
          <a:off x="7284720" y="9875520"/>
          <a:ext cx="320040" cy="0"/>
        </a:xfrm>
        <a:prstGeom prst="line">
          <a:avLst/>
        </a:prstGeom>
        <a:ln w="381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EF01-C92B-4A7D-A016-FBBD78E6DB83}">
  <dimension ref="B2:I32"/>
  <sheetViews>
    <sheetView zoomScaleNormal="100" workbookViewId="0">
      <selection activeCell="K20" sqref="K20"/>
    </sheetView>
  </sheetViews>
  <sheetFormatPr defaultRowHeight="14.4" x14ac:dyDescent="0.3"/>
  <sheetData>
    <row r="2" spans="2:3" x14ac:dyDescent="0.3">
      <c r="B2" s="7" t="s">
        <v>0</v>
      </c>
      <c r="C2" s="7"/>
    </row>
    <row r="4" spans="2:3" x14ac:dyDescent="0.3">
      <c r="B4" s="3" t="s">
        <v>1</v>
      </c>
      <c r="C4" s="3" t="s">
        <v>2</v>
      </c>
    </row>
    <row r="5" spans="2:3" x14ac:dyDescent="0.3">
      <c r="B5" s="2">
        <v>-6</v>
      </c>
      <c r="C5" s="2">
        <v>2.5289999999999999</v>
      </c>
    </row>
    <row r="6" spans="2:3" x14ac:dyDescent="0.3">
      <c r="B6" s="2">
        <v>-4</v>
      </c>
      <c r="C6" s="2">
        <v>1.7569999999999999</v>
      </c>
    </row>
    <row r="7" spans="2:3" x14ac:dyDescent="0.3">
      <c r="B7" s="2">
        <v>-2</v>
      </c>
      <c r="C7" s="2">
        <v>-0.65900000000000003</v>
      </c>
    </row>
    <row r="8" spans="2:3" x14ac:dyDescent="0.3">
      <c r="B8" s="2">
        <v>0</v>
      </c>
      <c r="C8" s="2">
        <v>0</v>
      </c>
    </row>
    <row r="9" spans="2:3" x14ac:dyDescent="0.3">
      <c r="B9" s="2">
        <v>2</v>
      </c>
      <c r="C9" s="2">
        <v>1.159</v>
      </c>
    </row>
    <row r="10" spans="2:3" x14ac:dyDescent="0.3">
      <c r="B10" s="2">
        <v>4</v>
      </c>
      <c r="C10" s="2">
        <v>0.24299999999999999</v>
      </c>
    </row>
    <row r="11" spans="2:3" x14ac:dyDescent="0.3">
      <c r="B11" s="2">
        <v>6</v>
      </c>
      <c r="C11" s="2">
        <v>1.9710000000000001</v>
      </c>
    </row>
    <row r="16" spans="2:3" x14ac:dyDescent="0.3">
      <c r="B16">
        <f t="shared" ref="B16:C22" si="0">B5</f>
        <v>-6</v>
      </c>
      <c r="C16" s="1">
        <f>C5</f>
        <v>2.5289999999999999</v>
      </c>
    </row>
    <row r="17" spans="2:9" x14ac:dyDescent="0.3">
      <c r="B17">
        <f t="shared" si="0"/>
        <v>-4</v>
      </c>
      <c r="C17">
        <f t="shared" si="0"/>
        <v>1.7569999999999999</v>
      </c>
      <c r="D17" s="1">
        <f>(C16-C17)/(B16-B17)</f>
        <v>-0.38600000000000001</v>
      </c>
    </row>
    <row r="18" spans="2:9" x14ac:dyDescent="0.3">
      <c r="B18">
        <f t="shared" si="0"/>
        <v>-2</v>
      </c>
      <c r="C18">
        <f t="shared" si="0"/>
        <v>-0.65900000000000003</v>
      </c>
      <c r="D18">
        <f>(C17-C18)/(B17-B18)</f>
        <v>-1.208</v>
      </c>
      <c r="E18" s="1">
        <f>(D17-D18)/(B16-B18)</f>
        <v>-0.20549999999999999</v>
      </c>
    </row>
    <row r="19" spans="2:9" x14ac:dyDescent="0.3">
      <c r="B19">
        <f t="shared" si="0"/>
        <v>0</v>
      </c>
      <c r="C19">
        <f t="shared" si="0"/>
        <v>0</v>
      </c>
      <c r="D19">
        <f t="shared" ref="D19:D22" si="1">(C18-C19)/(B18-B19)</f>
        <v>0.32950000000000002</v>
      </c>
      <c r="E19">
        <f t="shared" ref="E19:E21" si="2">(D18-D19)/(B17-B19)</f>
        <v>0.38437500000000002</v>
      </c>
      <c r="F19" s="1">
        <f>(E18-E19)/(B16-B19)</f>
        <v>9.8312500000000011E-2</v>
      </c>
    </row>
    <row r="20" spans="2:9" x14ac:dyDescent="0.3">
      <c r="B20">
        <f t="shared" si="0"/>
        <v>2</v>
      </c>
      <c r="C20">
        <f t="shared" si="0"/>
        <v>1.159</v>
      </c>
      <c r="D20">
        <f t="shared" si="1"/>
        <v>0.57950000000000002</v>
      </c>
      <c r="E20">
        <f t="shared" si="2"/>
        <v>6.25E-2</v>
      </c>
      <c r="F20">
        <f t="shared" ref="F20:F22" si="3">(E19-E20)/(B17-B20)</f>
        <v>-5.3645833333333337E-2</v>
      </c>
      <c r="G20" s="1">
        <f>(F19-F20)/(B16-B20)</f>
        <v>-1.899479166666667E-2</v>
      </c>
    </row>
    <row r="21" spans="2:9" x14ac:dyDescent="0.3">
      <c r="B21">
        <f t="shared" si="0"/>
        <v>4</v>
      </c>
      <c r="C21">
        <f t="shared" si="0"/>
        <v>0.24299999999999999</v>
      </c>
      <c r="D21">
        <f t="shared" si="1"/>
        <v>-0.45800000000000002</v>
      </c>
      <c r="E21">
        <f t="shared" si="2"/>
        <v>-0.25937500000000002</v>
      </c>
      <c r="F21">
        <f t="shared" si="3"/>
        <v>-5.3645833333333337E-2</v>
      </c>
      <c r="G21">
        <f t="shared" ref="G21:G22" si="4">(F20-F21)/(B17-B21)</f>
        <v>0</v>
      </c>
      <c r="H21" s="1">
        <f>(G20-G21)/(B16-B21)</f>
        <v>1.8994791666666669E-3</v>
      </c>
    </row>
    <row r="22" spans="2:9" x14ac:dyDescent="0.3">
      <c r="B22">
        <f t="shared" si="0"/>
        <v>6</v>
      </c>
      <c r="C22">
        <f t="shared" si="0"/>
        <v>1.9710000000000001</v>
      </c>
      <c r="D22">
        <f t="shared" si="1"/>
        <v>0.8640000000000001</v>
      </c>
      <c r="E22">
        <f>(D21-D22)/(B20-B22)</f>
        <v>0.33050000000000002</v>
      </c>
      <c r="F22">
        <f t="shared" si="3"/>
        <v>9.8312500000000011E-2</v>
      </c>
      <c r="G22">
        <f t="shared" si="4"/>
        <v>1.899479166666667E-2</v>
      </c>
      <c r="H22">
        <f>(G21-G22)/(B17-B22)</f>
        <v>1.8994791666666669E-3</v>
      </c>
      <c r="I22" s="1">
        <f>(H21-H22)/(B16-B22)</f>
        <v>0</v>
      </c>
    </row>
    <row r="25" spans="2:9" x14ac:dyDescent="0.3">
      <c r="C25" s="3"/>
      <c r="D25" s="3"/>
      <c r="E25" s="3"/>
      <c r="F25" s="3"/>
    </row>
    <row r="26" spans="2:9" x14ac:dyDescent="0.3">
      <c r="C26" s="2"/>
      <c r="D26" s="2"/>
      <c r="E26" s="2"/>
      <c r="F26" s="2"/>
      <c r="G26" s="1"/>
    </row>
    <row r="27" spans="2:9" x14ac:dyDescent="0.3">
      <c r="C27" s="2"/>
      <c r="D27" s="2"/>
      <c r="F27" s="2"/>
    </row>
    <row r="28" spans="2:9" x14ac:dyDescent="0.3">
      <c r="C28" s="2"/>
      <c r="D28" s="2"/>
    </row>
    <row r="29" spans="2:9" x14ac:dyDescent="0.3">
      <c r="C29" s="2"/>
      <c r="D29" s="2"/>
    </row>
    <row r="30" spans="2:9" x14ac:dyDescent="0.3">
      <c r="C30" s="2"/>
      <c r="D30" s="2"/>
    </row>
    <row r="31" spans="2:9" x14ac:dyDescent="0.3">
      <c r="C31" s="2"/>
      <c r="D31" s="2"/>
    </row>
    <row r="32" spans="2:9" x14ac:dyDescent="0.3">
      <c r="C32" s="2"/>
      <c r="D32" s="2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AD2D-2FBB-4E4C-9746-35C411EA4F33}">
  <dimension ref="B2:R144"/>
  <sheetViews>
    <sheetView tabSelected="1" zoomScale="77" workbookViewId="0"/>
  </sheetViews>
  <sheetFormatPr defaultRowHeight="14.4" x14ac:dyDescent="0.3"/>
  <cols>
    <col min="2" max="2" width="10.21875" bestFit="1" customWidth="1"/>
    <col min="4" max="4" width="10.21875" bestFit="1" customWidth="1"/>
    <col min="13" max="13" width="10.21875" bestFit="1" customWidth="1"/>
  </cols>
  <sheetData>
    <row r="2" spans="2:16" x14ac:dyDescent="0.3">
      <c r="B2" t="s">
        <v>3</v>
      </c>
    </row>
    <row r="3" spans="2:16" x14ac:dyDescent="0.3">
      <c r="P3" s="16"/>
    </row>
    <row r="4" spans="2:16" x14ac:dyDescent="0.3">
      <c r="B4" s="3" t="s">
        <v>1</v>
      </c>
      <c r="C4" s="3" t="s">
        <v>2</v>
      </c>
      <c r="P4" s="16"/>
    </row>
    <row r="5" spans="2:16" x14ac:dyDescent="0.3">
      <c r="B5" s="2">
        <v>-6</v>
      </c>
      <c r="C5" s="2">
        <v>2.5289999999999999</v>
      </c>
      <c r="P5" s="16"/>
    </row>
    <row r="6" spans="2:16" x14ac:dyDescent="0.3">
      <c r="B6" s="2">
        <v>-4</v>
      </c>
      <c r="C6" s="2">
        <v>1.7569999999999999</v>
      </c>
      <c r="P6" s="16"/>
    </row>
    <row r="7" spans="2:16" x14ac:dyDescent="0.3">
      <c r="B7" s="2">
        <v>-2</v>
      </c>
      <c r="C7" s="2">
        <v>-0.65900000000000003</v>
      </c>
      <c r="P7" s="16"/>
    </row>
    <row r="8" spans="2:16" x14ac:dyDescent="0.3">
      <c r="B8" s="2">
        <v>0</v>
      </c>
      <c r="C8" s="2">
        <v>0</v>
      </c>
      <c r="P8" s="16"/>
    </row>
    <row r="9" spans="2:16" x14ac:dyDescent="0.3">
      <c r="B9" s="2">
        <v>2</v>
      </c>
      <c r="C9" s="2">
        <v>1.159</v>
      </c>
      <c r="P9" s="16"/>
    </row>
    <row r="10" spans="2:16" x14ac:dyDescent="0.3">
      <c r="B10" s="2">
        <v>4</v>
      </c>
      <c r="C10" s="2">
        <v>0.24299999999999999</v>
      </c>
      <c r="P10" s="16"/>
    </row>
    <row r="11" spans="2:16" x14ac:dyDescent="0.3">
      <c r="B11" s="2">
        <v>6</v>
      </c>
      <c r="C11" s="2">
        <v>1.9710000000000001</v>
      </c>
      <c r="P11" s="16"/>
    </row>
    <row r="12" spans="2:16" x14ac:dyDescent="0.3">
      <c r="P12" s="16"/>
    </row>
    <row r="13" spans="2:16" x14ac:dyDescent="0.3">
      <c r="P13" s="16"/>
    </row>
    <row r="14" spans="2:16" x14ac:dyDescent="0.3">
      <c r="P14" s="16"/>
    </row>
    <row r="15" spans="2:16" x14ac:dyDescent="0.3">
      <c r="B15" s="4" t="s">
        <v>4</v>
      </c>
      <c r="C15" s="4">
        <f>COUNT(B5:B11)</f>
        <v>7</v>
      </c>
      <c r="D15" s="4" t="s">
        <v>6</v>
      </c>
      <c r="P15" s="16"/>
    </row>
    <row r="16" spans="2:16" x14ac:dyDescent="0.3">
      <c r="B16" s="4" t="s">
        <v>5</v>
      </c>
      <c r="C16" s="4">
        <f>C15-1</f>
        <v>6</v>
      </c>
      <c r="D16" s="4" t="s">
        <v>7</v>
      </c>
      <c r="P16" s="16"/>
    </row>
    <row r="17" spans="2:18" x14ac:dyDescent="0.3">
      <c r="P17" s="16"/>
    </row>
    <row r="18" spans="2:18" x14ac:dyDescent="0.3">
      <c r="B18" s="8" t="s">
        <v>8</v>
      </c>
      <c r="C18" s="9"/>
      <c r="P18" s="16"/>
    </row>
    <row r="19" spans="2:18" x14ac:dyDescent="0.3">
      <c r="B19" s="4" t="s">
        <v>9</v>
      </c>
      <c r="C19" s="5">
        <f>B6-B5</f>
        <v>2</v>
      </c>
      <c r="P19" s="16"/>
    </row>
    <row r="20" spans="2:18" x14ac:dyDescent="0.3">
      <c r="B20" s="4" t="s">
        <v>10</v>
      </c>
      <c r="C20" s="5">
        <f t="shared" ref="C20:C24" si="0">B7-B6</f>
        <v>2</v>
      </c>
      <c r="P20" s="16"/>
    </row>
    <row r="21" spans="2:18" x14ac:dyDescent="0.3">
      <c r="B21" s="4" t="s">
        <v>11</v>
      </c>
      <c r="C21" s="5">
        <f t="shared" si="0"/>
        <v>2</v>
      </c>
      <c r="P21" s="16"/>
    </row>
    <row r="22" spans="2:18" x14ac:dyDescent="0.3">
      <c r="B22" s="4" t="s">
        <v>12</v>
      </c>
      <c r="C22" s="5">
        <f t="shared" si="0"/>
        <v>2</v>
      </c>
      <c r="P22" s="16"/>
    </row>
    <row r="23" spans="2:18" x14ac:dyDescent="0.3">
      <c r="B23" s="4" t="s">
        <v>13</v>
      </c>
      <c r="C23" s="5">
        <f t="shared" si="0"/>
        <v>2</v>
      </c>
      <c r="P23" s="16"/>
    </row>
    <row r="24" spans="2:18" x14ac:dyDescent="0.3">
      <c r="B24" s="4" t="s">
        <v>14</v>
      </c>
      <c r="C24" s="5">
        <f t="shared" si="0"/>
        <v>2</v>
      </c>
      <c r="P24" s="16"/>
    </row>
    <row r="25" spans="2:18" x14ac:dyDescent="0.3">
      <c r="P25" s="16"/>
    </row>
    <row r="26" spans="2:18" x14ac:dyDescent="0.3">
      <c r="B26" s="11" t="s">
        <v>15</v>
      </c>
      <c r="C26" s="11"/>
      <c r="F26" s="11" t="s">
        <v>24</v>
      </c>
      <c r="G26" s="11"/>
      <c r="H26" s="11"/>
      <c r="I26" s="11"/>
      <c r="J26" s="11"/>
      <c r="K26" s="11"/>
      <c r="L26" s="11"/>
      <c r="M26" s="11"/>
      <c r="P26" s="16"/>
    </row>
    <row r="27" spans="2:18" x14ac:dyDescent="0.3">
      <c r="B27" s="10" t="s">
        <v>16</v>
      </c>
      <c r="C27" s="10"/>
      <c r="P27" s="16"/>
    </row>
    <row r="28" spans="2:18" x14ac:dyDescent="0.3">
      <c r="B28" s="4" t="s">
        <v>17</v>
      </c>
      <c r="C28" s="15">
        <f>C5</f>
        <v>2.5289999999999999</v>
      </c>
      <c r="F28" s="2">
        <f>2*(C19+C20)</f>
        <v>8</v>
      </c>
      <c r="G28" s="2">
        <f>C20</f>
        <v>2</v>
      </c>
      <c r="H28" s="2">
        <v>0</v>
      </c>
      <c r="I28" s="2">
        <v>0</v>
      </c>
      <c r="J28" s="2">
        <v>0</v>
      </c>
      <c r="M28" s="14">
        <f>(3/C20)*(C30-C29)-(3/C19)*(C29-C28)</f>
        <v>-2.4659999999999997</v>
      </c>
      <c r="P28" s="16"/>
    </row>
    <row r="29" spans="2:18" x14ac:dyDescent="0.3">
      <c r="B29" s="4" t="s">
        <v>18</v>
      </c>
      <c r="C29" s="15">
        <f t="shared" ref="C29:C34" si="1">C6</f>
        <v>1.7569999999999999</v>
      </c>
      <c r="F29" s="2">
        <f>C20</f>
        <v>2</v>
      </c>
      <c r="G29" s="2">
        <f>2*(C20+C21)</f>
        <v>8</v>
      </c>
      <c r="H29" s="2">
        <f>C21</f>
        <v>2</v>
      </c>
      <c r="I29" s="2">
        <v>0</v>
      </c>
      <c r="J29" s="2">
        <v>0</v>
      </c>
      <c r="M29" s="14">
        <f>(3/C21)*(C31-C30)-(3/C20)*(C30-C29)</f>
        <v>4.6124999999999998</v>
      </c>
      <c r="P29" s="16"/>
    </row>
    <row r="30" spans="2:18" x14ac:dyDescent="0.3">
      <c r="B30" s="4" t="s">
        <v>19</v>
      </c>
      <c r="C30" s="15">
        <f t="shared" si="1"/>
        <v>-0.65900000000000003</v>
      </c>
      <c r="E30" t="s">
        <v>25</v>
      </c>
      <c r="F30" s="2">
        <v>0</v>
      </c>
      <c r="G30" s="2">
        <f>C21</f>
        <v>2</v>
      </c>
      <c r="H30" s="2">
        <f>2*(C21+C22)</f>
        <v>8</v>
      </c>
      <c r="I30" s="2">
        <f>C22</f>
        <v>2</v>
      </c>
      <c r="J30" s="2">
        <v>0</v>
      </c>
      <c r="L30" t="s">
        <v>26</v>
      </c>
      <c r="M30" s="14">
        <f t="shared" ref="M29:M31" si="2">(3/C22)*(C32-C31)-(3/C21)*(C31-C30)</f>
        <v>0.75000000000000011</v>
      </c>
      <c r="P30" s="16"/>
    </row>
    <row r="31" spans="2:18" x14ac:dyDescent="0.3">
      <c r="B31" s="4" t="s">
        <v>20</v>
      </c>
      <c r="C31" s="15">
        <f t="shared" si="1"/>
        <v>0</v>
      </c>
      <c r="F31" s="2">
        <v>0</v>
      </c>
      <c r="G31" s="2">
        <v>0</v>
      </c>
      <c r="H31" s="2">
        <f>C22</f>
        <v>2</v>
      </c>
      <c r="I31" s="2">
        <f>2*(C22+C23)</f>
        <v>8</v>
      </c>
      <c r="J31" s="2">
        <f>C23</f>
        <v>2</v>
      </c>
      <c r="M31" s="14">
        <f t="shared" si="2"/>
        <v>-3.1125000000000003</v>
      </c>
      <c r="P31" s="16"/>
      <c r="Q31" s="12"/>
      <c r="R31" s="12"/>
    </row>
    <row r="32" spans="2:18" x14ac:dyDescent="0.3">
      <c r="B32" s="4" t="s">
        <v>21</v>
      </c>
      <c r="C32" s="15">
        <f t="shared" si="1"/>
        <v>1.159</v>
      </c>
      <c r="F32" s="2">
        <v>0</v>
      </c>
      <c r="G32" s="2">
        <v>0</v>
      </c>
      <c r="H32" s="2">
        <v>0</v>
      </c>
      <c r="I32" s="2">
        <f>C23</f>
        <v>2</v>
      </c>
      <c r="J32" s="2">
        <f>2*(C23+C24)</f>
        <v>8</v>
      </c>
      <c r="M32" s="14">
        <f>(3/C24)*(C34-C33)-(3/C23)*(C33-C32)</f>
        <v>3.9660000000000006</v>
      </c>
      <c r="P32" s="16"/>
    </row>
    <row r="33" spans="2:16" x14ac:dyDescent="0.3">
      <c r="B33" s="4" t="s">
        <v>22</v>
      </c>
      <c r="C33" s="15">
        <f t="shared" si="1"/>
        <v>0.24299999999999999</v>
      </c>
      <c r="P33" s="16"/>
    </row>
    <row r="34" spans="2:16" x14ac:dyDescent="0.3">
      <c r="B34" s="4" t="s">
        <v>23</v>
      </c>
      <c r="C34" s="15">
        <f t="shared" si="1"/>
        <v>1.9710000000000001</v>
      </c>
      <c r="L34" t="s">
        <v>31</v>
      </c>
      <c r="M34" s="13">
        <v>0</v>
      </c>
      <c r="P34" s="16"/>
    </row>
    <row r="35" spans="2:16" x14ac:dyDescent="0.3">
      <c r="F35" s="13" cm="1">
        <f t="array" ref="F35:J39">MINVERSE(F28:J32)</f>
        <v>0.13397435897435897</v>
      </c>
      <c r="G35" s="13">
        <v>-3.5897435897435895E-2</v>
      </c>
      <c r="H35" s="13">
        <v>9.6153846153846142E-3</v>
      </c>
      <c r="I35" s="13">
        <v>-2.5641025641025637E-3</v>
      </c>
      <c r="J35" s="13">
        <v>6.4102564102564092E-4</v>
      </c>
      <c r="M35" s="13">
        <f>($M$28*F35+$M$29*G35+$M$30*H35+$M$31*I35+$M$32*J35)</f>
        <v>-0.47822307692307692</v>
      </c>
      <c r="P35" s="16"/>
    </row>
    <row r="36" spans="2:16" x14ac:dyDescent="0.3">
      <c r="F36" s="13">
        <v>-3.5897435897435895E-2</v>
      </c>
      <c r="G36" s="13">
        <v>0.14358974358974358</v>
      </c>
      <c r="H36" s="13">
        <v>-3.8461538461538457E-2</v>
      </c>
      <c r="I36" s="13">
        <v>1.0256410256410255E-2</v>
      </c>
      <c r="J36" s="13">
        <v>-2.5641025641025637E-3</v>
      </c>
      <c r="M36" s="13">
        <f>($M$28*F36+$M$29*G36+$M$30*H36+$M$31*I36+$M$32*J36)</f>
        <v>0.67989230769230757</v>
      </c>
      <c r="P36" s="16"/>
    </row>
    <row r="37" spans="2:16" x14ac:dyDescent="0.3">
      <c r="E37" t="s">
        <v>27</v>
      </c>
      <c r="F37" s="13">
        <v>9.6153846153846142E-3</v>
      </c>
      <c r="G37" s="13">
        <v>-3.8461538461538457E-2</v>
      </c>
      <c r="H37" s="13">
        <v>0.14423076923076922</v>
      </c>
      <c r="I37" s="13">
        <v>-3.8461538461538457E-2</v>
      </c>
      <c r="J37" s="13">
        <v>9.6153846153846142E-3</v>
      </c>
      <c r="L37" t="s">
        <v>28</v>
      </c>
      <c r="M37" s="13">
        <f>($M$28*F37+$M$29*G37+$M$30*H37+$M$31*I37+$M$32*J37)</f>
        <v>6.4903846153846173E-2</v>
      </c>
      <c r="P37" s="16"/>
    </row>
    <row r="38" spans="2:16" x14ac:dyDescent="0.3">
      <c r="F38" s="13">
        <v>-2.5641025641025637E-3</v>
      </c>
      <c r="G38" s="13">
        <v>1.0256410256410255E-2</v>
      </c>
      <c r="H38" s="13">
        <v>-3.8461538461538457E-2</v>
      </c>
      <c r="I38" s="13">
        <v>0.14358974358974358</v>
      </c>
      <c r="J38" s="13">
        <v>-3.5897435897435895E-2</v>
      </c>
      <c r="M38" s="13">
        <f>($M$28*F38+$M$29*G38+$M$30*H38+$M$31*I38+$M$32*J38)</f>
        <v>-0.56450769230769238</v>
      </c>
      <c r="P38" s="16"/>
    </row>
    <row r="39" spans="2:16" x14ac:dyDescent="0.3">
      <c r="F39" s="13">
        <v>6.4102564102564103E-4</v>
      </c>
      <c r="G39" s="13">
        <v>-2.5641025641025641E-3</v>
      </c>
      <c r="H39" s="13">
        <v>9.6153846153846159E-3</v>
      </c>
      <c r="I39" s="13">
        <v>-3.5897435897435902E-2</v>
      </c>
      <c r="J39" s="13">
        <v>0.13397435897435897</v>
      </c>
      <c r="M39" s="13">
        <f>($M$28*F39+$M$29*G39+$M$30*H39+$M$31*I39+$M$32*J39)</f>
        <v>0.63687692307692312</v>
      </c>
      <c r="P39" s="16"/>
    </row>
    <row r="40" spans="2:16" x14ac:dyDescent="0.3">
      <c r="L40" t="s">
        <v>32</v>
      </c>
      <c r="M40" s="13">
        <v>0</v>
      </c>
      <c r="P40" s="16"/>
    </row>
    <row r="41" spans="2:16" x14ac:dyDescent="0.3">
      <c r="P41" s="16"/>
    </row>
    <row r="42" spans="2:16" x14ac:dyDescent="0.3">
      <c r="B42" s="11" t="s">
        <v>33</v>
      </c>
      <c r="C42" s="11"/>
      <c r="D42" s="11" t="s">
        <v>34</v>
      </c>
      <c r="E42" s="11"/>
      <c r="M42" s="13">
        <f>((1/C19)*(C29-C28))-((C19/3)*(M35+2*M34))</f>
        <v>-6.7184615384615398E-2</v>
      </c>
      <c r="P42" s="16"/>
    </row>
    <row r="43" spans="2:16" x14ac:dyDescent="0.3">
      <c r="B43" s="6" t="s">
        <v>1</v>
      </c>
      <c r="C43" s="6" t="s">
        <v>2</v>
      </c>
      <c r="D43" s="6" t="s">
        <v>1</v>
      </c>
      <c r="E43" s="6" t="s">
        <v>2</v>
      </c>
      <c r="M43" s="13">
        <f t="shared" ref="M43:M47" si="3">((1/C20)*(C30-C29))-((C20/3)*(M36+2*M35))</f>
        <v>-1.0236307692307691</v>
      </c>
      <c r="P43" s="16"/>
    </row>
    <row r="44" spans="2:16" x14ac:dyDescent="0.3">
      <c r="B44" s="15">
        <v>-6</v>
      </c>
      <c r="C44" s="15">
        <f>$C$28+($M$42*(B44-$B$5))+($M$34*(B44-$B$5)^2)+($M$49*(B44-$B$5)^3)</f>
        <v>2.5289999999999999</v>
      </c>
      <c r="D44" s="15">
        <v>-6</v>
      </c>
      <c r="E44" s="15">
        <v>2.5289999999999999</v>
      </c>
      <c r="L44" t="s">
        <v>29</v>
      </c>
      <c r="M44" s="13">
        <f t="shared" si="3"/>
        <v>-0.62029230769230759</v>
      </c>
      <c r="P44" s="16"/>
    </row>
    <row r="45" spans="2:16" x14ac:dyDescent="0.3">
      <c r="B45" s="15">
        <v>-5.88</v>
      </c>
      <c r="C45" s="15">
        <f t="shared" ref="C45:C60" si="4">$C$28+($M$42*(B45-$B$5))+($M$34*(B45-$B$5)^2)+($M$49*(B45-$B$5)^3)</f>
        <v>2.5208001179076924</v>
      </c>
      <c r="D45" s="15">
        <v>-5.88</v>
      </c>
      <c r="E45" s="15">
        <v>2.5208001000000002</v>
      </c>
      <c r="M45" s="13">
        <f t="shared" si="3"/>
        <v>0.86929999999999996</v>
      </c>
      <c r="P45" s="16"/>
    </row>
    <row r="46" spans="2:16" x14ac:dyDescent="0.3">
      <c r="B46" s="15">
        <v>-5.76</v>
      </c>
      <c r="C46" s="15">
        <f t="shared" si="4"/>
        <v>2.5117738663384617</v>
      </c>
      <c r="D46" s="15">
        <v>-5.76</v>
      </c>
      <c r="E46" s="15">
        <v>2.5117737999999998</v>
      </c>
      <c r="M46" s="13">
        <f t="shared" si="3"/>
        <v>-0.12990769230769228</v>
      </c>
      <c r="P46" s="16"/>
    </row>
    <row r="47" spans="2:16" x14ac:dyDescent="0.3">
      <c r="B47" s="15">
        <v>-5.64</v>
      </c>
      <c r="C47" s="15">
        <f t="shared" si="4"/>
        <v>2.5010948758153844</v>
      </c>
      <c r="D47" s="15">
        <v>-5.64</v>
      </c>
      <c r="E47" s="15">
        <v>2.5010948000000002</v>
      </c>
      <c r="M47" s="13">
        <f t="shared" si="3"/>
        <v>1.4830769230769314E-2</v>
      </c>
      <c r="P47" s="16"/>
    </row>
    <row r="48" spans="2:16" x14ac:dyDescent="0.3">
      <c r="B48" s="15">
        <v>-5.52</v>
      </c>
      <c r="C48" s="15">
        <f t="shared" si="4"/>
        <v>2.4879367768615386</v>
      </c>
      <c r="D48" s="15">
        <v>-5.52</v>
      </c>
      <c r="E48" s="15">
        <v>2.4879367000000001</v>
      </c>
      <c r="P48" s="16"/>
    </row>
    <row r="49" spans="2:18" x14ac:dyDescent="0.3">
      <c r="B49" s="15">
        <v>-5.3999999999999995</v>
      </c>
      <c r="C49" s="15">
        <f t="shared" si="4"/>
        <v>2.4714732000000001</v>
      </c>
      <c r="D49" s="15">
        <v>-5.3999999999999995</v>
      </c>
      <c r="E49" s="15">
        <v>2.4714732000000001</v>
      </c>
      <c r="M49" s="13">
        <f>(1/(3*C19))*(M35-M34)</f>
        <v>-7.9703846153846153E-2</v>
      </c>
      <c r="P49" s="16"/>
    </row>
    <row r="50" spans="2:18" x14ac:dyDescent="0.3">
      <c r="B50" s="15">
        <v>-5.2799999999999994</v>
      </c>
      <c r="C50" s="15">
        <f t="shared" si="4"/>
        <v>2.4508777757538462</v>
      </c>
      <c r="D50" s="15">
        <v>-5.2799999999999994</v>
      </c>
      <c r="E50" s="15">
        <v>2.4508779000000001</v>
      </c>
      <c r="M50" s="13">
        <f t="shared" ref="M50:M54" si="5">(1/(3*C20))*(M36-M35)</f>
        <v>0.19301923076923072</v>
      </c>
      <c r="P50" s="16"/>
    </row>
    <row r="51" spans="2:18" x14ac:dyDescent="0.3">
      <c r="B51" s="15">
        <v>-5.1599999999999993</v>
      </c>
      <c r="C51" s="15">
        <f t="shared" si="4"/>
        <v>2.4253241346461536</v>
      </c>
      <c r="D51" s="15">
        <v>-5.1599999999999993</v>
      </c>
      <c r="E51" s="15">
        <v>2.4253241999999999</v>
      </c>
      <c r="L51" t="s">
        <v>30</v>
      </c>
      <c r="M51" s="13">
        <f t="shared" si="5"/>
        <v>-0.1024980769230769</v>
      </c>
      <c r="P51" s="16"/>
    </row>
    <row r="52" spans="2:18" x14ac:dyDescent="0.3">
      <c r="B52" s="15">
        <v>-5.0399999999999991</v>
      </c>
      <c r="C52" s="15">
        <f t="shared" si="4"/>
        <v>2.3939859071999998</v>
      </c>
      <c r="D52" s="15">
        <v>-5.0399999999999991</v>
      </c>
      <c r="E52" s="15">
        <v>2.3939859999999999</v>
      </c>
      <c r="M52" s="13">
        <f t="shared" si="5"/>
        <v>-0.10490192307692309</v>
      </c>
      <c r="P52" s="16"/>
    </row>
    <row r="53" spans="2:18" x14ac:dyDescent="0.3">
      <c r="B53" s="15">
        <v>-4.919999999999999</v>
      </c>
      <c r="C53" s="15">
        <f t="shared" si="4"/>
        <v>2.3560367239384608</v>
      </c>
      <c r="D53" s="15">
        <v>-4.919999999999999</v>
      </c>
      <c r="E53" s="15">
        <v>2.3560367000000002</v>
      </c>
      <c r="M53" s="13">
        <f t="shared" si="5"/>
        <v>0.20023076923076924</v>
      </c>
      <c r="P53" s="16"/>
      <c r="Q53" s="12"/>
      <c r="R53" s="12"/>
    </row>
    <row r="54" spans="2:18" x14ac:dyDescent="0.3">
      <c r="B54" s="15">
        <v>-4.7999999999999989</v>
      </c>
      <c r="C54" s="15">
        <f t="shared" si="4"/>
        <v>2.3106502153846145</v>
      </c>
      <c r="D54" s="15">
        <v>-4.7999999999999989</v>
      </c>
      <c r="E54" s="15">
        <v>2.3106502999999998</v>
      </c>
      <c r="M54" s="13">
        <f t="shared" si="5"/>
        <v>-0.10614615384615385</v>
      </c>
      <c r="P54" s="16"/>
    </row>
    <row r="55" spans="2:18" x14ac:dyDescent="0.3">
      <c r="B55" s="15">
        <v>-4.6799999999999988</v>
      </c>
      <c r="C55" s="15">
        <f t="shared" si="4"/>
        <v>2.2570000120615377</v>
      </c>
      <c r="D55" s="15">
        <v>-4.6799999999999988</v>
      </c>
      <c r="E55" s="15">
        <v>2.2570000000000001</v>
      </c>
      <c r="P55" s="16"/>
    </row>
    <row r="56" spans="2:18" x14ac:dyDescent="0.3">
      <c r="B56" s="15">
        <v>-4.5599999999999987</v>
      </c>
      <c r="C56" s="15">
        <f t="shared" si="4"/>
        <v>2.1942597444923067</v>
      </c>
      <c r="D56" s="15">
        <v>-4.5599999999999987</v>
      </c>
      <c r="E56" s="15">
        <v>2.1942596000000001</v>
      </c>
      <c r="P56" s="16"/>
    </row>
    <row r="57" spans="2:18" x14ac:dyDescent="0.3">
      <c r="B57" s="15">
        <v>-4.4399999999999986</v>
      </c>
      <c r="C57" s="15">
        <f t="shared" si="4"/>
        <v>2.121603043199999</v>
      </c>
      <c r="D57" s="15">
        <v>-4.4399999999999986</v>
      </c>
      <c r="E57" s="15">
        <v>2.1216029999999999</v>
      </c>
      <c r="P57" s="16"/>
    </row>
    <row r="58" spans="2:18" x14ac:dyDescent="0.3">
      <c r="B58" s="15">
        <v>-4.3199999999999985</v>
      </c>
      <c r="C58" s="15">
        <f t="shared" si="4"/>
        <v>2.0382035387076911</v>
      </c>
      <c r="D58" s="15">
        <v>-4.3199999999999985</v>
      </c>
      <c r="E58" s="15">
        <v>2.0382037</v>
      </c>
      <c r="P58" s="16"/>
    </row>
    <row r="59" spans="2:18" x14ac:dyDescent="0.3">
      <c r="B59" s="15">
        <v>-4.1999999999999984</v>
      </c>
      <c r="C59" s="15">
        <f t="shared" si="4"/>
        <v>1.94323486153846</v>
      </c>
      <c r="D59" s="15">
        <v>-4.1999999999999984</v>
      </c>
      <c r="E59" s="15">
        <v>1.9432347000000001</v>
      </c>
      <c r="P59" s="16"/>
    </row>
    <row r="60" spans="2:18" x14ac:dyDescent="0.3">
      <c r="B60" s="15">
        <v>-4.0799999999999983</v>
      </c>
      <c r="C60" s="15">
        <f t="shared" si="4"/>
        <v>1.8358706422153828</v>
      </c>
      <c r="D60" s="15">
        <v>-4.0799999999999983</v>
      </c>
      <c r="E60" s="15">
        <v>1.8358705</v>
      </c>
      <c r="P60" s="16"/>
    </row>
    <row r="61" spans="2:18" x14ac:dyDescent="0.3">
      <c r="B61" s="15">
        <v>-3.9599999999999982</v>
      </c>
      <c r="C61" s="15">
        <f>$C$29+($M$43*(B61-$B$6))+($M$35*(B61-$B$6)^2)+($M$50*(B61-$B$6)^3)</f>
        <v>1.7153019655384596</v>
      </c>
      <c r="D61" s="15">
        <v>-3.9599999999999982</v>
      </c>
      <c r="E61" s="15">
        <v>1.7153020000000001</v>
      </c>
      <c r="P61" s="16"/>
    </row>
    <row r="62" spans="2:18" x14ac:dyDescent="0.3">
      <c r="B62" s="15">
        <v>-3.8399999999999981</v>
      </c>
      <c r="C62" s="15">
        <f t="shared" ref="C62:C78" si="6">$C$29+($M$43*(B62-$B$6))+($M$35*(B62-$B$6)^2)+($M$50*(B62-$B$6)^3)</f>
        <v>1.5817671729230747</v>
      </c>
      <c r="D62" s="15">
        <v>-3.8399999999999981</v>
      </c>
      <c r="E62" s="15">
        <v>1.5817673000000001</v>
      </c>
      <c r="P62" s="16"/>
    </row>
    <row r="63" spans="2:18" x14ac:dyDescent="0.3">
      <c r="B63" s="15">
        <v>-3.719999999999998</v>
      </c>
      <c r="C63" s="15">
        <f t="shared" si="6"/>
        <v>1.4371278535384588</v>
      </c>
      <c r="D63" s="15">
        <v>-3.719999999999998</v>
      </c>
      <c r="E63" s="15">
        <v>1.4371278000000001</v>
      </c>
      <c r="P63" s="16"/>
    </row>
    <row r="64" spans="2:18" x14ac:dyDescent="0.3">
      <c r="B64" s="15">
        <v>-3.5999999999999979</v>
      </c>
      <c r="C64" s="15">
        <f t="shared" si="6"/>
        <v>1.2833852307692279</v>
      </c>
      <c r="D64" s="15">
        <v>-3.5999999999999979</v>
      </c>
      <c r="E64" s="15">
        <v>1.2833854</v>
      </c>
      <c r="P64" s="16"/>
    </row>
    <row r="65" spans="2:16" x14ac:dyDescent="0.3">
      <c r="B65" s="15">
        <v>-3.4799999999999978</v>
      </c>
      <c r="C65" s="15">
        <f t="shared" si="6"/>
        <v>1.1225405279999969</v>
      </c>
      <c r="D65" s="15">
        <v>-3.4799999999999978</v>
      </c>
      <c r="E65" s="15">
        <v>1.1225404999999999</v>
      </c>
      <c r="P65" s="16"/>
    </row>
    <row r="66" spans="2:16" x14ac:dyDescent="0.3">
      <c r="B66" s="15">
        <v>-3.3599999999999977</v>
      </c>
      <c r="C66" s="15">
        <f t="shared" si="6"/>
        <v>0.95659496861538129</v>
      </c>
      <c r="D66" s="15">
        <v>-3.3599999999999977</v>
      </c>
      <c r="E66" s="15">
        <v>0.95659506000000005</v>
      </c>
      <c r="P66" s="16"/>
    </row>
    <row r="67" spans="2:16" x14ac:dyDescent="0.3">
      <c r="B67" s="15">
        <v>-3.2399999999999975</v>
      </c>
      <c r="C67" s="15">
        <f t="shared" si="6"/>
        <v>0.78754977599999643</v>
      </c>
      <c r="D67" s="15">
        <v>-3.2399999999999975</v>
      </c>
      <c r="E67" s="15">
        <v>0.78754972999999995</v>
      </c>
      <c r="P67" s="16"/>
    </row>
    <row r="68" spans="2:16" x14ac:dyDescent="0.3">
      <c r="B68" s="15">
        <v>-3.1199999999999974</v>
      </c>
      <c r="C68" s="15">
        <f t="shared" si="6"/>
        <v>0.61740617353845784</v>
      </c>
      <c r="D68" s="15">
        <v>-3.1199999999999974</v>
      </c>
      <c r="E68" s="15">
        <v>0.61740625000000005</v>
      </c>
      <c r="P68" s="16"/>
    </row>
    <row r="69" spans="2:16" x14ac:dyDescent="0.3">
      <c r="B69" s="15">
        <v>-2.9999999999999973</v>
      </c>
      <c r="C69" s="15">
        <f t="shared" si="6"/>
        <v>0.44816538461538091</v>
      </c>
      <c r="D69" s="15">
        <v>-2.9999999999999973</v>
      </c>
      <c r="E69" s="15">
        <v>0.44816529999999999</v>
      </c>
      <c r="P69" s="16"/>
    </row>
    <row r="70" spans="2:16" x14ac:dyDescent="0.3">
      <c r="B70" s="15">
        <v>-2.8799999999999972</v>
      </c>
      <c r="C70" s="15">
        <f t="shared" si="6"/>
        <v>0.28182863261538077</v>
      </c>
      <c r="D70" s="15">
        <v>-2.8799999999999972</v>
      </c>
      <c r="E70" s="15">
        <v>0.28182869999999999</v>
      </c>
      <c r="P70" s="16"/>
    </row>
    <row r="71" spans="2:16" x14ac:dyDescent="0.3">
      <c r="B71" s="15">
        <v>-2.7599999999999971</v>
      </c>
      <c r="C71" s="15">
        <f t="shared" si="6"/>
        <v>0.12039714092307313</v>
      </c>
      <c r="D71" s="15">
        <v>-2.7599999999999971</v>
      </c>
      <c r="E71" s="15">
        <v>0.12039704</v>
      </c>
      <c r="P71" s="16"/>
    </row>
    <row r="72" spans="2:16" x14ac:dyDescent="0.3">
      <c r="B72" s="15">
        <v>-2.639999999999997</v>
      </c>
      <c r="C72" s="15">
        <f t="shared" si="6"/>
        <v>-3.4127867076926943E-2</v>
      </c>
      <c r="D72" s="15">
        <v>-2.639999999999997</v>
      </c>
      <c r="E72" s="15">
        <v>-3.41278203E-2</v>
      </c>
      <c r="P72" s="16"/>
    </row>
    <row r="73" spans="2:16" x14ac:dyDescent="0.3">
      <c r="B73" s="15">
        <v>-2.5199999999999969</v>
      </c>
      <c r="C73" s="15">
        <f t="shared" si="6"/>
        <v>-0.17974516800000384</v>
      </c>
      <c r="D73" s="15">
        <v>-2.5199999999999969</v>
      </c>
      <c r="E73" s="15">
        <v>-0.17974527000000001</v>
      </c>
      <c r="P73" s="16"/>
    </row>
    <row r="74" spans="2:16" x14ac:dyDescent="0.3">
      <c r="B74" s="15">
        <v>-2.3999999999999968</v>
      </c>
      <c r="C74" s="15">
        <f t="shared" si="6"/>
        <v>-0.31445353846154189</v>
      </c>
      <c r="D74" s="15">
        <v>-2.3999999999999968</v>
      </c>
      <c r="E74" s="15">
        <v>-0.31445350999999999</v>
      </c>
      <c r="P74" s="16"/>
    </row>
    <row r="75" spans="2:16" x14ac:dyDescent="0.3">
      <c r="B75" s="15">
        <v>-2.2799999999999967</v>
      </c>
      <c r="C75" s="15">
        <f t="shared" si="6"/>
        <v>-0.43625175507692637</v>
      </c>
      <c r="D75" s="15">
        <v>-2.2799999999999967</v>
      </c>
      <c r="E75" s="15">
        <v>-0.43625185</v>
      </c>
      <c r="P75" s="16"/>
    </row>
    <row r="76" spans="2:16" x14ac:dyDescent="0.3">
      <c r="B76" s="15">
        <v>-2.1599999999999966</v>
      </c>
      <c r="C76" s="15">
        <f t="shared" si="6"/>
        <v>-0.54313859446154145</v>
      </c>
      <c r="D76" s="15">
        <v>-2.1599999999999966</v>
      </c>
      <c r="E76" s="15">
        <v>-0.54313856000000005</v>
      </c>
      <c r="P76" s="16"/>
    </row>
    <row r="77" spans="2:16" x14ac:dyDescent="0.3">
      <c r="B77" s="15">
        <v>-2.0399999999999965</v>
      </c>
      <c r="C77" s="15">
        <f t="shared" si="6"/>
        <v>-0.63311283323077228</v>
      </c>
      <c r="D77" s="15">
        <v>-2.0399999999999965</v>
      </c>
      <c r="E77" s="15">
        <v>-0.63311273000000001</v>
      </c>
      <c r="P77" s="16"/>
    </row>
    <row r="78" spans="2:16" x14ac:dyDescent="0.3">
      <c r="B78" s="15">
        <v>-1.9199999999999964</v>
      </c>
      <c r="C78" s="15">
        <f>$C$30+($M$44*(B78-$B$7))+($M$36*(B78-$B$7)^2)+($M$51*(B78-$B$7)^3)</f>
        <v>-0.70432455286154039</v>
      </c>
      <c r="D78" s="15">
        <v>-1.9199999999999964</v>
      </c>
      <c r="E78" s="15">
        <v>-0.70432448000000003</v>
      </c>
      <c r="P78" s="16"/>
    </row>
    <row r="79" spans="2:16" x14ac:dyDescent="0.3">
      <c r="B79" s="15">
        <v>-1.7999999999999963</v>
      </c>
      <c r="C79" s="15">
        <f t="shared" ref="C79:C94" si="7">$C$30+($M$44*(B79-$B$7))+($M$36*(B79-$B$7)^2)+($M$51*(B79-$B$7)^3)</f>
        <v>-0.75668275384615524</v>
      </c>
      <c r="D79" s="15">
        <v>-1.7999999999999963</v>
      </c>
      <c r="E79" s="15">
        <v>-0.75668274999999996</v>
      </c>
      <c r="P79" s="16"/>
    </row>
    <row r="80" spans="2:16" x14ac:dyDescent="0.3">
      <c r="B80" s="15">
        <v>-1.6799999999999962</v>
      </c>
      <c r="C80" s="15">
        <f t="shared" si="7"/>
        <v>-0.79123122313846239</v>
      </c>
      <c r="D80" s="15">
        <v>-1.6799999999999962</v>
      </c>
      <c r="E80" s="15">
        <v>-0.79123122000000001</v>
      </c>
      <c r="P80" s="16"/>
    </row>
    <row r="81" spans="2:16" x14ac:dyDescent="0.3">
      <c r="B81" s="15">
        <v>-1.5599999999999961</v>
      </c>
      <c r="C81" s="15">
        <f t="shared" si="7"/>
        <v>-0.80903266080000036</v>
      </c>
      <c r="D81" s="15">
        <v>-1.5599999999999961</v>
      </c>
      <c r="E81" s="15">
        <v>-0.80903267999999995</v>
      </c>
      <c r="P81" s="16"/>
    </row>
    <row r="82" spans="2:16" x14ac:dyDescent="0.3">
      <c r="B82" s="15">
        <v>-1.4399999999999959</v>
      </c>
      <c r="C82" s="15">
        <f t="shared" si="7"/>
        <v>-0.81114976689230756</v>
      </c>
      <c r="D82" s="15">
        <v>-1.4399999999999959</v>
      </c>
      <c r="E82" s="15">
        <v>-0.81114978000000004</v>
      </c>
      <c r="P82" s="16"/>
    </row>
    <row r="83" spans="2:16" x14ac:dyDescent="0.3">
      <c r="B83" s="15">
        <v>-1.3199999999999958</v>
      </c>
      <c r="C83" s="15">
        <f t="shared" si="7"/>
        <v>-0.79864524147692229</v>
      </c>
      <c r="D83" s="15">
        <v>-1.3199999999999958</v>
      </c>
      <c r="E83" s="15">
        <v>-0.79864526000000002</v>
      </c>
      <c r="P83" s="16"/>
    </row>
    <row r="84" spans="2:16" x14ac:dyDescent="0.3">
      <c r="B84" s="15">
        <v>-1.1999999999999957</v>
      </c>
      <c r="C84" s="15">
        <f t="shared" si="7"/>
        <v>-0.77258178461538352</v>
      </c>
      <c r="D84" s="15">
        <v>-1.1999999999999957</v>
      </c>
      <c r="E84" s="15">
        <v>-0.77258181999999997</v>
      </c>
      <c r="P84" s="16"/>
    </row>
    <row r="85" spans="2:16" x14ac:dyDescent="0.3">
      <c r="B85" s="15">
        <v>-1.0799999999999956</v>
      </c>
      <c r="C85" s="15">
        <f t="shared" si="7"/>
        <v>-0.73402209636922922</v>
      </c>
      <c r="D85" s="15">
        <v>-1.0799999999999956</v>
      </c>
      <c r="E85" s="15">
        <v>-0.73402219999999996</v>
      </c>
      <c r="P85" s="16"/>
    </row>
    <row r="86" spans="2:16" x14ac:dyDescent="0.3">
      <c r="B86" s="15">
        <v>-0.95999999999999563</v>
      </c>
      <c r="C86" s="15">
        <f t="shared" si="7"/>
        <v>-0.68402887679999813</v>
      </c>
      <c r="D86" s="15">
        <v>-0.95999999999999563</v>
      </c>
      <c r="E86" s="15">
        <v>-0.68402898000000001</v>
      </c>
      <c r="P86" s="16"/>
    </row>
    <row r="87" spans="2:16" x14ac:dyDescent="0.3">
      <c r="B87" s="15">
        <v>-0.83999999999999564</v>
      </c>
      <c r="C87" s="15">
        <f t="shared" si="7"/>
        <v>-0.62366482596922834</v>
      </c>
      <c r="D87" s="15">
        <v>-0.83999999999999564</v>
      </c>
      <c r="E87" s="15">
        <v>-0.62366491999999996</v>
      </c>
      <c r="P87" s="16"/>
    </row>
    <row r="88" spans="2:16" x14ac:dyDescent="0.3">
      <c r="B88" s="15">
        <v>-0.71999999999999564</v>
      </c>
      <c r="C88" s="15">
        <f t="shared" si="7"/>
        <v>-0.55399264393845893</v>
      </c>
      <c r="D88" s="15">
        <v>-0.71999999999999564</v>
      </c>
      <c r="E88" s="15">
        <v>-0.55399281</v>
      </c>
      <c r="P88" s="16"/>
    </row>
    <row r="89" spans="2:16" x14ac:dyDescent="0.3">
      <c r="B89" s="15">
        <v>-0.59999999999999565</v>
      </c>
      <c r="C89" s="15">
        <f t="shared" si="7"/>
        <v>-0.47607503076922791</v>
      </c>
      <c r="D89" s="15">
        <v>-0.59999999999999565</v>
      </c>
      <c r="E89" s="15">
        <v>-0.47607519999999998</v>
      </c>
      <c r="P89" s="16"/>
    </row>
    <row r="90" spans="2:16" x14ac:dyDescent="0.3">
      <c r="B90" s="15">
        <v>-0.47999999999999565</v>
      </c>
      <c r="C90" s="15">
        <f t="shared" si="7"/>
        <v>-0.39097468652307354</v>
      </c>
      <c r="D90" s="15">
        <v>-0.47999999999999565</v>
      </c>
      <c r="E90" s="15">
        <v>-0.39097484999999998</v>
      </c>
      <c r="P90" s="16"/>
    </row>
    <row r="91" spans="2:16" x14ac:dyDescent="0.3">
      <c r="B91" s="15">
        <v>-0.35999999999999566</v>
      </c>
      <c r="C91" s="15">
        <f t="shared" si="7"/>
        <v>-0.29975431126153523</v>
      </c>
      <c r="D91" s="15">
        <v>-0.35999999999999566</v>
      </c>
      <c r="E91" s="15">
        <v>-0.29975447</v>
      </c>
      <c r="P91" s="16"/>
    </row>
    <row r="92" spans="2:16" x14ac:dyDescent="0.3">
      <c r="B92" s="15">
        <v>-0.23999999999999566</v>
      </c>
      <c r="C92" s="15">
        <f t="shared" si="7"/>
        <v>-0.20347660504615062</v>
      </c>
      <c r="D92" s="15">
        <v>-0.23999999999999566</v>
      </c>
      <c r="E92" s="15">
        <v>-0.20347677</v>
      </c>
      <c r="P92" s="16"/>
    </row>
    <row r="93" spans="2:16" x14ac:dyDescent="0.3">
      <c r="B93" s="15">
        <v>-0.11999999999999567</v>
      </c>
      <c r="C93" s="15">
        <f t="shared" si="7"/>
        <v>-0.10320426793845783</v>
      </c>
      <c r="D93" s="15">
        <v>-0.11999999999999567</v>
      </c>
      <c r="E93" s="15">
        <v>-0.10320443999999999</v>
      </c>
      <c r="P93" s="16"/>
    </row>
    <row r="94" spans="2:16" x14ac:dyDescent="0.3">
      <c r="B94" s="15">
        <v>4.3298697960381105E-15</v>
      </c>
      <c r="C94" s="15">
        <f>$C$31+($M$45*(B94-$B$8))+($M$37*(B94-$B$8)^2)+($M$52*(B94-$B$8)^3)</f>
        <v>3.7639558136959306E-15</v>
      </c>
      <c r="D94" s="15">
        <v>4.3298697960381105E-15</v>
      </c>
      <c r="E94" s="15">
        <v>-1.7618685900000001E-7</v>
      </c>
      <c r="P94" s="16"/>
    </row>
    <row r="95" spans="2:16" x14ac:dyDescent="0.3">
      <c r="B95" s="15">
        <v>0.12000000000000433</v>
      </c>
      <c r="C95" s="15">
        <f t="shared" ref="C95:C111" si="8">$C$31+($M$45*(B95-$B$8))+($M$37*(B95-$B$8)^2)+($M$52*(B95-$B$8)^3)</f>
        <v>0.10506934486154226</v>
      </c>
      <c r="D95" s="15">
        <v>0.12000000000000433</v>
      </c>
      <c r="E95" s="15">
        <v>0.10506923</v>
      </c>
      <c r="P95" s="16"/>
    </row>
    <row r="96" spans="2:16" x14ac:dyDescent="0.3">
      <c r="B96" s="15">
        <v>0.24000000000000432</v>
      </c>
      <c r="C96" s="15">
        <f t="shared" si="8"/>
        <v>0.21092029735384996</v>
      </c>
      <c r="D96" s="15">
        <v>0.24000000000000432</v>
      </c>
      <c r="E96" s="15">
        <v>0.21092018000000001</v>
      </c>
      <c r="P96" s="16"/>
    </row>
    <row r="97" spans="2:16" x14ac:dyDescent="0.3">
      <c r="B97" s="15">
        <v>0.36000000000000432</v>
      </c>
      <c r="C97" s="15">
        <f t="shared" si="8"/>
        <v>0.3164652343384653</v>
      </c>
      <c r="D97" s="15">
        <v>0.36000000000000432</v>
      </c>
      <c r="E97" s="15">
        <v>0.31646510999999999</v>
      </c>
      <c r="P97" s="16"/>
    </row>
    <row r="98" spans="2:16" x14ac:dyDescent="0.3">
      <c r="B98" s="15">
        <v>0.48000000000000431</v>
      </c>
      <c r="C98" s="15">
        <f t="shared" si="8"/>
        <v>0.42061653267692678</v>
      </c>
      <c r="D98" s="15">
        <v>0.48000000000000431</v>
      </c>
      <c r="E98" s="15">
        <v>0.42061641999999999</v>
      </c>
      <c r="P98" s="16"/>
    </row>
    <row r="99" spans="2:16" x14ac:dyDescent="0.3">
      <c r="B99" s="15">
        <v>0.60000000000000431</v>
      </c>
      <c r="C99" s="15">
        <f t="shared" si="8"/>
        <v>0.52228656923077277</v>
      </c>
      <c r="D99" s="15">
        <v>0.60000000000000431</v>
      </c>
      <c r="E99" s="15">
        <v>0.52228646999999995</v>
      </c>
      <c r="P99" s="16"/>
    </row>
    <row r="100" spans="2:16" x14ac:dyDescent="0.3">
      <c r="B100" s="15">
        <v>0.7200000000000043</v>
      </c>
      <c r="C100" s="15">
        <f t="shared" si="8"/>
        <v>0.62038772086154181</v>
      </c>
      <c r="D100" s="15">
        <v>0.7200000000000043</v>
      </c>
      <c r="E100" s="15">
        <v>0.62038760999999998</v>
      </c>
      <c r="P100" s="16"/>
    </row>
    <row r="101" spans="2:16" x14ac:dyDescent="0.3">
      <c r="B101" s="15">
        <v>0.8400000000000043</v>
      </c>
      <c r="C101" s="15">
        <f t="shared" si="8"/>
        <v>0.71383236443077247</v>
      </c>
      <c r="D101" s="15">
        <v>0.8400000000000043</v>
      </c>
      <c r="E101" s="15">
        <v>0.71383226</v>
      </c>
      <c r="P101" s="16"/>
    </row>
    <row r="102" spans="2:16" x14ac:dyDescent="0.3">
      <c r="B102" s="15">
        <v>0.96000000000000429</v>
      </c>
      <c r="C102" s="15">
        <f t="shared" si="8"/>
        <v>0.80153287680000296</v>
      </c>
      <c r="D102" s="15">
        <v>0.96000000000000429</v>
      </c>
      <c r="E102" s="15">
        <v>0.80153280000000005</v>
      </c>
      <c r="P102" s="16"/>
    </row>
    <row r="103" spans="2:16" x14ac:dyDescent="0.3">
      <c r="B103" s="15">
        <v>1.0800000000000043</v>
      </c>
      <c r="C103" s="15">
        <f t="shared" si="8"/>
        <v>0.88240163483077194</v>
      </c>
      <c r="D103" s="15">
        <v>1.0800000000000043</v>
      </c>
      <c r="E103" s="15">
        <v>0.88240152999999999</v>
      </c>
      <c r="P103" s="16"/>
    </row>
    <row r="104" spans="2:16" x14ac:dyDescent="0.3">
      <c r="B104" s="15">
        <v>1.2000000000000042</v>
      </c>
      <c r="C104" s="15">
        <f t="shared" si="8"/>
        <v>0.95535101538461786</v>
      </c>
      <c r="D104" s="15">
        <v>1.2000000000000042</v>
      </c>
      <c r="E104" s="15">
        <v>0.95535093999999998</v>
      </c>
    </row>
    <row r="105" spans="2:16" x14ac:dyDescent="0.3">
      <c r="B105" s="15">
        <v>1.3200000000000043</v>
      </c>
      <c r="C105" s="15">
        <f t="shared" si="8"/>
        <v>1.0192933953230792</v>
      </c>
      <c r="D105" s="15">
        <v>1.3200000000000043</v>
      </c>
      <c r="E105" s="15">
        <v>1.0192933</v>
      </c>
    </row>
    <row r="106" spans="2:16" x14ac:dyDescent="0.3">
      <c r="B106" s="15">
        <v>1.4400000000000044</v>
      </c>
      <c r="C106" s="15">
        <f t="shared" si="8"/>
        <v>1.0731411515076941</v>
      </c>
      <c r="D106" s="15">
        <v>1.4400000000000044</v>
      </c>
      <c r="E106" s="15">
        <v>1.0731411</v>
      </c>
    </row>
    <row r="107" spans="2:16" x14ac:dyDescent="0.3">
      <c r="B107" s="15">
        <v>1.5600000000000045</v>
      </c>
      <c r="C107" s="15">
        <f t="shared" si="8"/>
        <v>1.1158066608000015</v>
      </c>
      <c r="D107" s="15">
        <v>1.5600000000000045</v>
      </c>
      <c r="E107" s="15">
        <v>1.1158067</v>
      </c>
    </row>
    <row r="108" spans="2:16" x14ac:dyDescent="0.3">
      <c r="B108" s="15">
        <v>1.6800000000000046</v>
      </c>
      <c r="C108" s="15">
        <f t="shared" si="8"/>
        <v>1.1462023000615393</v>
      </c>
      <c r="D108" s="15">
        <v>1.6800000000000046</v>
      </c>
      <c r="E108" s="15">
        <v>1.1462022999999999</v>
      </c>
    </row>
    <row r="109" spans="2:16" x14ac:dyDescent="0.3">
      <c r="B109" s="15">
        <v>1.8000000000000047</v>
      </c>
      <c r="C109" s="15">
        <f t="shared" si="8"/>
        <v>1.1632404461538466</v>
      </c>
      <c r="D109" s="15">
        <v>1.8000000000000047</v>
      </c>
      <c r="E109" s="15">
        <v>1.1632406</v>
      </c>
    </row>
    <row r="110" spans="2:16" x14ac:dyDescent="0.3">
      <c r="B110" s="15">
        <v>1.9200000000000048</v>
      </c>
      <c r="C110" s="15">
        <f t="shared" si="8"/>
        <v>1.1658334759384612</v>
      </c>
      <c r="D110" s="15">
        <v>1.9200000000000048</v>
      </c>
      <c r="E110" s="15">
        <v>1.1658336</v>
      </c>
    </row>
    <row r="111" spans="2:16" x14ac:dyDescent="0.3">
      <c r="B111" s="15">
        <v>2.0400000000000049</v>
      </c>
      <c r="C111" s="15">
        <f>$C$32+($M$46*(B111-$B$9))+($M$38*(B111-$B$9)^2)+($M$53*(B111-$B$9)^3)</f>
        <v>1.15291329476923</v>
      </c>
      <c r="D111" s="15">
        <v>2.0400000000000049</v>
      </c>
      <c r="E111" s="15">
        <v>1.1529133</v>
      </c>
    </row>
    <row r="112" spans="2:16" x14ac:dyDescent="0.3">
      <c r="B112" s="15">
        <v>2.160000000000005</v>
      </c>
      <c r="C112" s="15">
        <f t="shared" ref="C112:C128" si="9">$C$32+($M$46*(B112-$B$9))+($M$38*(B112-$B$9)^2)+($M$53*(B112-$B$9)^3)</f>
        <v>1.1245835175384602</v>
      </c>
      <c r="D112" s="15">
        <v>2.160000000000005</v>
      </c>
      <c r="E112" s="15">
        <v>1.1245836</v>
      </c>
    </row>
    <row r="113" spans="2:5" x14ac:dyDescent="0.3">
      <c r="B113" s="15">
        <v>2.2800000000000051</v>
      </c>
      <c r="C113" s="15">
        <f t="shared" si="9"/>
        <v>1.0827639089230747</v>
      </c>
      <c r="D113" s="15">
        <v>2.2800000000000051</v>
      </c>
      <c r="E113" s="15">
        <v>1.0827640000000001</v>
      </c>
    </row>
    <row r="114" spans="2:5" x14ac:dyDescent="0.3">
      <c r="B114" s="15">
        <v>2.4000000000000052</v>
      </c>
      <c r="C114" s="15">
        <f t="shared" si="9"/>
        <v>1.0295304615384588</v>
      </c>
      <c r="D114" s="15">
        <v>2.4000000000000052</v>
      </c>
      <c r="E114" s="15">
        <v>1.0295304999999999</v>
      </c>
    </row>
    <row r="115" spans="2:5" x14ac:dyDescent="0.3">
      <c r="B115" s="15">
        <v>2.5200000000000053</v>
      </c>
      <c r="C115" s="15">
        <f t="shared" si="9"/>
        <v>0.96695916799999704</v>
      </c>
      <c r="D115" s="15">
        <v>2.5200000000000053</v>
      </c>
      <c r="E115" s="15">
        <v>0.96695936000000005</v>
      </c>
    </row>
    <row r="116" spans="2:5" x14ac:dyDescent="0.3">
      <c r="B116" s="15">
        <v>2.6400000000000055</v>
      </c>
      <c r="C116" s="15">
        <f t="shared" si="9"/>
        <v>0.8971260209230737</v>
      </c>
      <c r="D116" s="15">
        <v>2.6400000000000055</v>
      </c>
      <c r="E116" s="15">
        <v>0.89712614000000002</v>
      </c>
    </row>
    <row r="117" spans="2:5" x14ac:dyDescent="0.3">
      <c r="B117" s="15">
        <v>2.7600000000000056</v>
      </c>
      <c r="C117" s="15">
        <f t="shared" si="9"/>
        <v>0.82210701292307342</v>
      </c>
      <c r="D117" s="15">
        <v>2.7600000000000056</v>
      </c>
      <c r="E117" s="15">
        <v>0.82210720000000004</v>
      </c>
    </row>
    <row r="118" spans="2:5" x14ac:dyDescent="0.3">
      <c r="B118" s="15">
        <v>2.8800000000000057</v>
      </c>
      <c r="C118" s="15">
        <f t="shared" si="9"/>
        <v>0.74397813661538093</v>
      </c>
      <c r="D118" s="15">
        <v>2.8800000000000057</v>
      </c>
      <c r="E118" s="15">
        <v>0.74397826</v>
      </c>
    </row>
    <row r="119" spans="2:5" x14ac:dyDescent="0.3">
      <c r="B119" s="15">
        <v>3.0000000000000058</v>
      </c>
      <c r="C119" s="15">
        <f t="shared" si="9"/>
        <v>0.66481538461538081</v>
      </c>
      <c r="D119" s="15">
        <v>3.0000000000000058</v>
      </c>
      <c r="E119" s="15">
        <v>0.66481555000000003</v>
      </c>
    </row>
    <row r="120" spans="2:5" x14ac:dyDescent="0.3">
      <c r="B120" s="15">
        <v>3.1200000000000059</v>
      </c>
      <c r="C120" s="15">
        <f t="shared" si="9"/>
        <v>0.58669474953845779</v>
      </c>
      <c r="D120" s="15">
        <v>3.1200000000000059</v>
      </c>
      <c r="E120" s="15">
        <v>0.58669484000000005</v>
      </c>
    </row>
    <row r="121" spans="2:5" x14ac:dyDescent="0.3">
      <c r="B121" s="15">
        <v>3.240000000000006</v>
      </c>
      <c r="C121" s="15">
        <f t="shared" si="9"/>
        <v>0.51169222399999637</v>
      </c>
      <c r="D121" s="15">
        <v>3.240000000000006</v>
      </c>
      <c r="E121" s="15">
        <v>0.51169240000000005</v>
      </c>
    </row>
    <row r="122" spans="2:5" x14ac:dyDescent="0.3">
      <c r="B122" s="15">
        <v>3.3600000000000061</v>
      </c>
      <c r="C122" s="15">
        <f t="shared" si="9"/>
        <v>0.44188380061538113</v>
      </c>
      <c r="D122" s="15">
        <v>3.3600000000000061</v>
      </c>
      <c r="E122" s="15">
        <v>0.44188386000000002</v>
      </c>
    </row>
    <row r="123" spans="2:5" x14ac:dyDescent="0.3">
      <c r="B123" s="15">
        <v>3.4800000000000062</v>
      </c>
      <c r="C123" s="15">
        <f t="shared" si="9"/>
        <v>0.37934547199999702</v>
      </c>
      <c r="D123" s="15">
        <v>3.4800000000000062</v>
      </c>
      <c r="E123" s="15">
        <v>0.37934560000000001</v>
      </c>
    </row>
    <row r="124" spans="2:5" x14ac:dyDescent="0.3">
      <c r="B124" s="15">
        <v>3.6000000000000063</v>
      </c>
      <c r="C124" s="15">
        <f t="shared" si="9"/>
        <v>0.3261532307692282</v>
      </c>
      <c r="D124" s="15">
        <v>3.6000000000000063</v>
      </c>
      <c r="E124" s="15">
        <v>0.32615327999999999</v>
      </c>
    </row>
    <row r="125" spans="2:5" x14ac:dyDescent="0.3">
      <c r="B125" s="15">
        <v>3.7200000000000064</v>
      </c>
      <c r="C125" s="15">
        <f t="shared" si="9"/>
        <v>0.28438306953845971</v>
      </c>
      <c r="D125" s="15">
        <v>3.7200000000000064</v>
      </c>
      <c r="E125" s="15">
        <v>0.28438314999999997</v>
      </c>
    </row>
    <row r="126" spans="2:5" x14ac:dyDescent="0.3">
      <c r="B126" s="15">
        <v>3.8400000000000065</v>
      </c>
      <c r="C126" s="15">
        <f t="shared" si="9"/>
        <v>0.2561109809230756</v>
      </c>
      <c r="D126" s="15">
        <v>3.8400000000000065</v>
      </c>
      <c r="E126" s="15">
        <v>0.25611106</v>
      </c>
    </row>
    <row r="127" spans="2:5" x14ac:dyDescent="0.3">
      <c r="B127" s="15">
        <v>3.9600000000000066</v>
      </c>
      <c r="C127" s="15">
        <f t="shared" si="9"/>
        <v>0.24341295753846093</v>
      </c>
      <c r="D127" s="15">
        <v>3.9600000000000066</v>
      </c>
      <c r="E127" s="15">
        <v>0.24341297000000001</v>
      </c>
    </row>
    <row r="128" spans="2:5" x14ac:dyDescent="0.3">
      <c r="B128" s="15">
        <v>4.0800000000000063</v>
      </c>
      <c r="C128" s="15">
        <f>$C$33+($M$47*(B128-$B$10))+($M$39*(B128-$B$10)^2)+($M$54*(B128-$B$10)^3)</f>
        <v>0.24820812701538533</v>
      </c>
      <c r="D128" s="15">
        <v>4.0800000000000063</v>
      </c>
      <c r="E128" s="15">
        <v>0.24820812</v>
      </c>
    </row>
    <row r="129" spans="2:5" x14ac:dyDescent="0.3">
      <c r="B129" s="15">
        <v>4.2000000000000064</v>
      </c>
      <c r="C129" s="15">
        <f t="shared" ref="C129:C144" si="10">$C$33+($M$47*(B129-$B$10))+($M$39*(B129-$B$10)^2)+($M$54*(B129-$B$10)^3)</f>
        <v>0.27059206153846316</v>
      </c>
      <c r="D129" s="15">
        <v>4.2000000000000064</v>
      </c>
      <c r="E129" s="15">
        <v>0.270592</v>
      </c>
    </row>
    <row r="130" spans="2:5" x14ac:dyDescent="0.3">
      <c r="B130" s="15">
        <v>4.3200000000000065</v>
      </c>
      <c r="C130" s="15">
        <f t="shared" si="10"/>
        <v>0.30948384590769484</v>
      </c>
      <c r="D130" s="15">
        <v>4.3200000000000065</v>
      </c>
      <c r="E130" s="15">
        <v>0.30948371000000002</v>
      </c>
    </row>
    <row r="131" spans="2:5" x14ac:dyDescent="0.3">
      <c r="B131" s="15">
        <v>4.4400000000000066</v>
      </c>
      <c r="C131" s="15">
        <f t="shared" si="10"/>
        <v>0.36378295680000344</v>
      </c>
      <c r="D131" s="15">
        <v>4.4400000000000066</v>
      </c>
      <c r="E131" s="15">
        <v>0.36378273</v>
      </c>
    </row>
    <row r="132" spans="2:5" x14ac:dyDescent="0.3">
      <c r="B132" s="15">
        <v>4.5600000000000067</v>
      </c>
      <c r="C132" s="15">
        <f t="shared" si="10"/>
        <v>0.43238887089231198</v>
      </c>
      <c r="D132" s="15">
        <v>4.5600000000000067</v>
      </c>
      <c r="E132" s="15">
        <v>0.43238881000000001</v>
      </c>
    </row>
    <row r="133" spans="2:5" x14ac:dyDescent="0.3">
      <c r="B133" s="15">
        <v>4.6800000000000068</v>
      </c>
      <c r="C133" s="15">
        <f t="shared" si="10"/>
        <v>0.51420106486154349</v>
      </c>
      <c r="D133" s="15">
        <v>4.6800000000000068</v>
      </c>
      <c r="E133" s="15">
        <v>0.51420093</v>
      </c>
    </row>
    <row r="134" spans="2:5" x14ac:dyDescent="0.3">
      <c r="B134" s="15">
        <v>4.8000000000000069</v>
      </c>
      <c r="C134" s="15">
        <f t="shared" si="10"/>
        <v>0.60811901538462121</v>
      </c>
      <c r="D134" s="15">
        <v>4.8000000000000069</v>
      </c>
      <c r="E134" s="15">
        <v>0.60811877000000003</v>
      </c>
    </row>
    <row r="135" spans="2:5" x14ac:dyDescent="0.3">
      <c r="B135" s="15">
        <v>4.920000000000007</v>
      </c>
      <c r="C135" s="15">
        <f t="shared" si="10"/>
        <v>0.71304219913846822</v>
      </c>
      <c r="D135" s="15">
        <v>4.920000000000007</v>
      </c>
      <c r="E135" s="15">
        <v>0.71304177999999996</v>
      </c>
    </row>
    <row r="136" spans="2:5" x14ac:dyDescent="0.3">
      <c r="B136" s="15">
        <v>5.0400000000000071</v>
      </c>
      <c r="C136" s="15">
        <f t="shared" si="10"/>
        <v>0.82787009280000723</v>
      </c>
      <c r="D136" s="15">
        <v>5.0400000000000071</v>
      </c>
      <c r="E136" s="15">
        <v>0.82787001000000005</v>
      </c>
    </row>
    <row r="137" spans="2:5" x14ac:dyDescent="0.3">
      <c r="B137" s="15">
        <v>5.1600000000000072</v>
      </c>
      <c r="C137" s="15">
        <f t="shared" si="10"/>
        <v>0.9515021730461618</v>
      </c>
      <c r="D137" s="15">
        <v>5.1600000000000072</v>
      </c>
      <c r="E137" s="15">
        <v>0.95150197000000003</v>
      </c>
    </row>
    <row r="138" spans="2:5" x14ac:dyDescent="0.3">
      <c r="B138" s="15">
        <v>5.2800000000000074</v>
      </c>
      <c r="C138" s="15">
        <f t="shared" si="10"/>
        <v>1.0828379165538544</v>
      </c>
      <c r="D138" s="15">
        <v>5.2800000000000074</v>
      </c>
      <c r="E138" s="15">
        <v>1.0828376</v>
      </c>
    </row>
    <row r="139" spans="2:5" x14ac:dyDescent="0.3">
      <c r="B139" s="15">
        <v>5.4000000000000075</v>
      </c>
      <c r="C139" s="15">
        <f t="shared" si="10"/>
        <v>1.220776800000009</v>
      </c>
      <c r="D139" s="15">
        <v>5.4000000000000075</v>
      </c>
      <c r="E139" s="15">
        <v>1.2207763</v>
      </c>
    </row>
    <row r="140" spans="2:5" x14ac:dyDescent="0.3">
      <c r="B140" s="15">
        <v>5.5200000000000076</v>
      </c>
      <c r="C140" s="15">
        <f t="shared" si="10"/>
        <v>1.364218300061548</v>
      </c>
      <c r="D140" s="15">
        <v>5.5200000000000076</v>
      </c>
      <c r="E140" s="15">
        <v>1.3642175999999999</v>
      </c>
    </row>
    <row r="141" spans="2:5" x14ac:dyDescent="0.3">
      <c r="B141" s="15">
        <v>5.6400000000000077</v>
      </c>
      <c r="C141" s="15">
        <f t="shared" si="10"/>
        <v>1.5120618934153944</v>
      </c>
      <c r="D141" s="15">
        <v>5.6400000000000077</v>
      </c>
      <c r="E141" s="15">
        <v>1.5120617000000001</v>
      </c>
    </row>
    <row r="142" spans="2:5" x14ac:dyDescent="0.3">
      <c r="B142" s="15">
        <v>5.7600000000000078</v>
      </c>
      <c r="C142" s="15">
        <f t="shared" si="10"/>
        <v>1.6632070567384716</v>
      </c>
      <c r="D142" s="15">
        <v>5.7600000000000078</v>
      </c>
      <c r="E142" s="15">
        <v>1.6632066999999999</v>
      </c>
    </row>
    <row r="143" spans="2:5" x14ac:dyDescent="0.3">
      <c r="B143" s="15">
        <v>5.8800000000000079</v>
      </c>
      <c r="C143" s="15">
        <f t="shared" si="10"/>
        <v>1.8165532667077025</v>
      </c>
      <c r="D143" s="15">
        <v>5.8800000000000079</v>
      </c>
      <c r="E143" s="15">
        <v>1.8165528</v>
      </c>
    </row>
    <row r="144" spans="2:5" x14ac:dyDescent="0.3">
      <c r="B144" s="15">
        <v>6.000000000000008</v>
      </c>
      <c r="C144" s="15">
        <f t="shared" si="10"/>
        <v>1.9710000000000107</v>
      </c>
      <c r="D144" s="15">
        <v>6.000000000000008</v>
      </c>
      <c r="E144" s="15">
        <v>1.9709994</v>
      </c>
    </row>
  </sheetData>
  <mergeCells count="6">
    <mergeCell ref="B18:C18"/>
    <mergeCell ref="B27:C27"/>
    <mergeCell ref="B26:C26"/>
    <mergeCell ref="F26:M26"/>
    <mergeCell ref="B42:C42"/>
    <mergeCell ref="D42:E4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Newton's Method</vt:lpstr>
      <vt:lpstr>Cubic 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Boril Nestorov</dc:creator>
  <cp:lastModifiedBy>Jose Luis Arellano Mendoza</cp:lastModifiedBy>
  <dcterms:created xsi:type="dcterms:W3CDTF">2024-12-16T14:58:22Z</dcterms:created>
  <dcterms:modified xsi:type="dcterms:W3CDTF">2025-01-10T21:54:07Z</dcterms:modified>
</cp:coreProperties>
</file>