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herme\Desktop\Graduação\2016\3º Semestre\Engenharia de Software ll - Pedro Ivo Garcia Nunes SI304 B\Atividades\03 - Atividade Prática\"/>
    </mc:Choice>
  </mc:AlternateContent>
  <bookViews>
    <workbookView xWindow="0" yWindow="0" windowWidth="20490" windowHeight="7530" activeTab="1"/>
  </bookViews>
  <sheets>
    <sheet name="Pontos de Função" sheetId="1" r:id="rId1"/>
    <sheet name="Custo Benefíc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6" i="2"/>
  <c r="D5" i="2"/>
  <c r="D4" i="2"/>
  <c r="K7" i="1"/>
  <c r="F20" i="2" l="1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K12" i="2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s="1"/>
  <c r="F4" i="2"/>
  <c r="H4" i="2" s="1"/>
  <c r="K12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</calcChain>
</file>

<file path=xl/comments1.xml><?xml version="1.0" encoding="utf-8"?>
<comments xmlns="http://schemas.openxmlformats.org/spreadsheetml/2006/main">
  <authors>
    <author>Guilherme Bornia</author>
  </authors>
  <commentList>
    <comment ref="C10" authorId="0" shapeId="0">
      <text>
        <r>
          <rPr>
            <b/>
            <sz val="9"/>
            <color indexed="81"/>
            <rFont val="Segoe UI"/>
            <charset val="1"/>
          </rPr>
          <t>Guilherme Bornia:</t>
        </r>
        <r>
          <rPr>
            <sz val="9"/>
            <color indexed="81"/>
            <rFont val="Segoe UI"/>
            <charset val="1"/>
          </rPr>
          <t xml:space="preserve">
O sistema requer salvamento e recuperação confiáveis?</t>
        </r>
      </text>
    </comment>
    <comment ref="D10" authorId="0" shapeId="0">
      <text>
        <r>
          <rPr>
            <b/>
            <sz val="9"/>
            <color indexed="81"/>
            <rFont val="Segoe UI"/>
            <charset val="1"/>
          </rPr>
          <t>Guilherme Bornia:</t>
        </r>
        <r>
          <rPr>
            <sz val="9"/>
            <color indexed="81"/>
            <rFont val="Segoe UI"/>
            <charset val="1"/>
          </rPr>
          <t xml:space="preserve">
São necessárias comunicações de dados especializadas?</t>
        </r>
      </text>
    </comment>
    <comment ref="E10" authorId="0" shapeId="0">
      <text>
        <r>
          <rPr>
            <b/>
            <sz val="9"/>
            <color indexed="81"/>
            <rFont val="Segoe UI"/>
            <charset val="1"/>
          </rPr>
          <t>Guilherme Bornia:</t>
        </r>
        <r>
          <rPr>
            <sz val="9"/>
            <color indexed="81"/>
            <rFont val="Segoe UI"/>
            <charset val="1"/>
          </rPr>
          <t xml:space="preserve">
Há funções de processamento distribuído?</t>
        </r>
      </text>
    </comment>
    <comment ref="F10" authorId="0" shapeId="0">
      <text>
        <r>
          <rPr>
            <b/>
            <sz val="9"/>
            <color indexed="81"/>
            <rFont val="Segoe UI"/>
            <charset val="1"/>
          </rPr>
          <t>Guilherme Bornia:</t>
        </r>
        <r>
          <rPr>
            <sz val="9"/>
            <color indexed="81"/>
            <rFont val="Segoe UI"/>
            <charset val="1"/>
          </rPr>
          <t xml:space="preserve">
O sistema rodará em ambiente operacional existente e intensamente utilizado?</t>
        </r>
      </text>
    </comment>
    <comment ref="G10" authorId="0" shapeId="0">
      <text>
        <r>
          <rPr>
            <b/>
            <sz val="9"/>
            <color indexed="81"/>
            <rFont val="Segoe UI"/>
            <charset val="1"/>
          </rPr>
          <t>Guilherme Bornia:</t>
        </r>
        <r>
          <rPr>
            <sz val="9"/>
            <color indexed="81"/>
            <rFont val="Segoe UI"/>
            <charset val="1"/>
          </rPr>
          <t xml:space="preserve">
O desempenho é crítico?</t>
        </r>
      </text>
    </comment>
    <comment ref="H10" authorId="0" shapeId="0">
      <text>
        <r>
          <rPr>
            <b/>
            <sz val="9"/>
            <color indexed="81"/>
            <rFont val="Segoe UI"/>
            <charset val="1"/>
          </rPr>
          <t>Guilherme Bornia:</t>
        </r>
        <r>
          <rPr>
            <sz val="9"/>
            <color indexed="81"/>
            <rFont val="Segoe UI"/>
            <charset val="1"/>
          </rPr>
          <t xml:space="preserve">
O sistema requer entrada de dados online?</t>
        </r>
      </text>
    </comment>
    <comment ref="I10" authorId="0" shapeId="0">
      <text>
        <r>
          <rPr>
            <b/>
            <sz val="9"/>
            <color indexed="81"/>
            <rFont val="Segoe UI"/>
            <charset val="1"/>
          </rPr>
          <t>Guilherme Bornia:</t>
        </r>
        <r>
          <rPr>
            <sz val="9"/>
            <color indexed="81"/>
            <rFont val="Segoe UI"/>
            <charset val="1"/>
          </rPr>
          <t xml:space="preserve">
A entrada de dados online requer múlitplas telas ou operações?</t>
        </r>
      </text>
    </comment>
    <comment ref="C12" authorId="0" shapeId="0">
      <text>
        <r>
          <rPr>
            <b/>
            <sz val="9"/>
            <color indexed="81"/>
            <rFont val="Segoe UI"/>
            <family val="2"/>
          </rPr>
          <t>Guilherme Bornia:</t>
        </r>
        <r>
          <rPr>
            <sz val="9"/>
            <color indexed="81"/>
            <rFont val="Segoe UI"/>
            <family val="2"/>
          </rPr>
          <t xml:space="preserve">
Os Arquivos Lógicos Internos são atualizados online?</t>
        </r>
      </text>
    </comment>
    <comment ref="D12" authorId="0" shapeId="0">
      <text>
        <r>
          <rPr>
            <b/>
            <sz val="9"/>
            <color indexed="81"/>
            <rFont val="Segoe UI"/>
            <family val="2"/>
          </rPr>
          <t>Guilherme Bornia:</t>
        </r>
        <r>
          <rPr>
            <sz val="9"/>
            <color indexed="81"/>
            <rFont val="Segoe UI"/>
            <family val="2"/>
          </rPr>
          <t xml:space="preserve">
As entradas, saídas e consultas são complexas?</t>
        </r>
      </text>
    </comment>
    <comment ref="E12" authorId="0" shapeId="0">
      <text>
        <r>
          <rPr>
            <b/>
            <sz val="9"/>
            <color indexed="81"/>
            <rFont val="Segoe UI"/>
            <family val="2"/>
          </rPr>
          <t>Guilherme Bornia:</t>
        </r>
        <r>
          <rPr>
            <sz val="9"/>
            <color indexed="81"/>
            <rFont val="Segoe UI"/>
            <family val="2"/>
          </rPr>
          <t xml:space="preserve">
O processamento interno é complexo?</t>
        </r>
      </text>
    </comment>
    <comment ref="F12" authorId="0" shapeId="0">
      <text>
        <r>
          <rPr>
            <b/>
            <sz val="9"/>
            <color indexed="81"/>
            <rFont val="Segoe UI"/>
            <family val="2"/>
          </rPr>
          <t>Guilherme Bornia:</t>
        </r>
        <r>
          <rPr>
            <sz val="9"/>
            <color indexed="81"/>
            <rFont val="Segoe UI"/>
            <family val="2"/>
          </rPr>
          <t xml:space="preserve">
O código é projetado para ser reutilizável?</t>
        </r>
      </text>
    </comment>
    <comment ref="G12" authorId="0" shapeId="0">
      <text>
        <r>
          <rPr>
            <b/>
            <sz val="9"/>
            <color indexed="81"/>
            <rFont val="Segoe UI"/>
            <family val="2"/>
          </rPr>
          <t>Guilherme Bornia:</t>
        </r>
        <r>
          <rPr>
            <sz val="9"/>
            <color indexed="81"/>
            <rFont val="Segoe UI"/>
            <family val="2"/>
          </rPr>
          <t xml:space="preserve">
A instalação está incluída no projeto?</t>
        </r>
      </text>
    </comment>
    <comment ref="H12" authorId="0" shapeId="0">
      <text>
        <r>
          <rPr>
            <b/>
            <sz val="9"/>
            <color indexed="81"/>
            <rFont val="Segoe UI"/>
            <family val="2"/>
          </rPr>
          <t>Guilherme Bornia:</t>
        </r>
        <r>
          <rPr>
            <sz val="9"/>
            <color indexed="81"/>
            <rFont val="Segoe UI"/>
            <family val="2"/>
          </rPr>
          <t xml:space="preserve">
O sistema é projetado para múltiplas instalações em diferentes organizações?</t>
        </r>
      </text>
    </comment>
    <comment ref="I12" authorId="0" shapeId="0">
      <text>
        <r>
          <rPr>
            <b/>
            <sz val="9"/>
            <color indexed="81"/>
            <rFont val="Segoe UI"/>
            <family val="2"/>
          </rPr>
          <t>Guilherme Bornia:</t>
        </r>
        <r>
          <rPr>
            <sz val="9"/>
            <color indexed="81"/>
            <rFont val="Segoe UI"/>
            <family val="2"/>
          </rPr>
          <t xml:space="preserve">
A aplicação é projetada para facilitar a troca e o uso pelo usuário?</t>
        </r>
      </text>
    </comment>
  </commentList>
</comments>
</file>

<file path=xl/comments2.xml><?xml version="1.0" encoding="utf-8"?>
<comments xmlns="http://schemas.openxmlformats.org/spreadsheetml/2006/main">
  <authors>
    <author>Guilherme Bornia</author>
  </authors>
  <commentList>
    <comment ref="D3" authorId="0" shapeId="0">
      <text>
        <r>
          <rPr>
            <b/>
            <sz val="9"/>
            <color indexed="81"/>
            <rFont val="Segoe UI"/>
            <charset val="1"/>
          </rPr>
          <t>Guilherme Bornia:</t>
        </r>
        <r>
          <rPr>
            <sz val="9"/>
            <color indexed="81"/>
            <rFont val="Segoe UI"/>
            <charset val="1"/>
          </rPr>
          <t xml:space="preserve">
Dividindo o total de FPs pelo número de analistas obtém-se a quantidade de FPs  para cada analista.
Dividindo a quantidade de FPs  para cada analista pelo esforço máximo que um analista pode realizar por mês obtém-se a quantidade de meses necessários para a realização do projeto.</t>
        </r>
      </text>
    </comment>
    <comment ref="F3" authorId="0" shapeId="0">
      <text>
        <r>
          <rPr>
            <b/>
            <sz val="9"/>
            <color indexed="81"/>
            <rFont val="Segoe UI"/>
            <charset val="1"/>
          </rPr>
          <t>Guilherme Bornia:</t>
        </r>
        <r>
          <rPr>
            <sz val="9"/>
            <color indexed="81"/>
            <rFont val="Segoe UI"/>
            <charset val="1"/>
          </rPr>
          <t xml:space="preserve">
Meses * Dias Úteis em um Mês * Horas Diárias Trabalhadas</t>
        </r>
      </text>
    </comment>
    <comment ref="H3" authorId="0" shapeId="0">
      <text>
        <r>
          <rPr>
            <b/>
            <sz val="9"/>
            <color indexed="81"/>
            <rFont val="Segoe UI"/>
            <family val="2"/>
          </rPr>
          <t>Guilherme Bornia:</t>
        </r>
        <r>
          <rPr>
            <sz val="9"/>
            <color indexed="81"/>
            <rFont val="Segoe UI"/>
            <family val="2"/>
          </rPr>
          <t xml:space="preserve">
Prazo em Horas / Analistas necessários = Horas de trabalho para cada analista
Horas de trabalho para cada analista * Salário = Custo total do projeto</t>
        </r>
      </text>
    </comment>
    <comment ref="K3" authorId="0" shapeId="0">
      <text>
        <r>
          <rPr>
            <b/>
            <sz val="9"/>
            <color indexed="81"/>
            <rFont val="Segoe UI"/>
            <family val="2"/>
          </rPr>
          <t>Guilherme Bornia:</t>
        </r>
        <r>
          <rPr>
            <sz val="9"/>
            <color indexed="81"/>
            <rFont val="Segoe UI"/>
            <family val="2"/>
          </rPr>
          <t xml:space="preserve">
Fonte: http://www.catho.com.br/profissoes/analista-de-sistemas/
Salário/Mensal = R$ 4.000,00
Horas Trabalhadas = 160/mês ou 40/semana</t>
        </r>
      </text>
    </comment>
  </commentList>
</comments>
</file>

<file path=xl/sharedStrings.xml><?xml version="1.0" encoding="utf-8"?>
<sst xmlns="http://schemas.openxmlformats.org/spreadsheetml/2006/main" count="40" uniqueCount="40">
  <si>
    <t>Contagem</t>
  </si>
  <si>
    <t>Simples</t>
  </si>
  <si>
    <t>Médio</t>
  </si>
  <si>
    <t>Complexo</t>
  </si>
  <si>
    <t>Domínio da
Informação</t>
  </si>
  <si>
    <t>Entradas
Externas</t>
  </si>
  <si>
    <t>Saídas
Externas</t>
  </si>
  <si>
    <t>Consultas
Externas</t>
  </si>
  <si>
    <t>Arquivos Lógicos
Internos</t>
  </si>
  <si>
    <t>Arquivos de Interface
Externos</t>
  </si>
  <si>
    <t>Contagem Total</t>
  </si>
  <si>
    <t>Resultado
(Simples)</t>
  </si>
  <si>
    <t>Resultado
(Médio)</t>
  </si>
  <si>
    <t>Resultado
(Complexo)</t>
  </si>
  <si>
    <r>
      <t xml:space="preserve">FP = CONTAGEM TOTAL * [ 0,65 + 0,01 * </t>
    </r>
    <r>
      <rPr>
        <b/>
        <sz val="12"/>
        <color theme="0"/>
        <rFont val="Calibri"/>
        <family val="2"/>
      </rPr>
      <t>Σ(Fi) ]</t>
    </r>
  </si>
  <si>
    <t>CUSTO</t>
  </si>
  <si>
    <t>PRAZO EM
MESES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</si>
  <si>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</si>
  <si>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</si>
  <si>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</si>
  <si>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</si>
  <si>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</si>
  <si>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</si>
  <si>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</si>
  <si>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</si>
  <si>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</si>
  <si>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</si>
  <si>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</si>
  <si>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</si>
  <si>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</si>
  <si>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</si>
  <si>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Fatores de Ajuste</t>
  </si>
  <si>
    <t>FPs</t>
  </si>
  <si>
    <t>Fatores de
Ajuste (Fi)</t>
  </si>
  <si>
    <t>Salário / Hora</t>
  </si>
  <si>
    <t>PRAZO EM
HORAS</t>
  </si>
  <si>
    <t>ANALISTAS NECESSÁRIOS</t>
  </si>
  <si>
    <t xml:space="preserve">ESFORÇO
( FPs / Mês ) </t>
  </si>
  <si>
    <t xml:space="preserve">ESFORÇO
( FPs / Hora ) </t>
  </si>
  <si>
    <t xml:space="preserve">  &lt;&lt;&lt;&lt;   Pode ser alterado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</si>
</sst>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 style="thick">
        <color theme="0"/>
      </top>
      <bottom style="medium">
        <color theme="0"/>
      </bottom>
      <diagonal/>
    </border>
    <border>
      <left/>
      <right style="medium">
        <color theme="0"/>
      </right>
      <top style="thick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4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/>
    <xf numFmtId="0" fontId="2" fillId="0" borderId="21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165" fontId="0" fillId="2" borderId="24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165" fontId="0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ck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ck">
          <color theme="0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B2:I7" totalsRowShown="0" headerRowDxfId="12" dataDxfId="10" headerRowBorderDxfId="11" tableBorderDxfId="9" totalsRowBorderDxfId="8">
  <autoFilter ref="B2:I7"/>
  <tableColumns count="8">
    <tableColumn id="1" name="Domínio da_x000a_Informação" dataDxfId="7"/>
    <tableColumn id="2" name="Contagem" dataDxfId="6"/>
    <tableColumn id="3" name="Simples" dataDxfId="5"/>
    <tableColumn id="4" name="Médio" dataDxfId="4"/>
    <tableColumn id="5" name="Complexo" dataDxfId="3"/>
    <tableColumn id="6" name="Resultado_x000a_(Simples)" dataDxfId="2">
      <calculatedColumnFormula xml:space="preserve"> Tabela1[[#This Row],[Contagem]] * Tabela1[[#This Row],[Simples]]</calculatedColumnFormula>
    </tableColumn>
    <tableColumn id="7" name="Resultado_x000a_(Médio)" dataDxfId="1">
      <calculatedColumnFormula xml:space="preserve"> Tabela1[[#This Row],[Contagem]] * Tabela1[[#This Row],[Médio]]</calculatedColumnFormula>
    </tableColumn>
    <tableColumn id="8" name="Resultado_x000a_(Complexo)" dataDxfId="0">
      <calculatedColumnFormula xml:space="preserve"> Tabela1[[#This Row],[Contagem]] * Tabela1[[#This Row],[Complexo]]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K7" sqref="K7:L8"/>
    </sheetView>
  </sheetViews>
  <sheetFormatPr defaultColWidth="0" defaultRowHeight="15" zeroHeight="1" x14ac:dyDescent="0.25"/>
  <cols>
    <col min="1" max="1" width="1.7109375" customWidth="1"/>
    <col min="2" max="2" width="22.42578125" bestFit="1" customWidth="1"/>
    <col min="3" max="3" width="15.42578125" bestFit="1" customWidth="1"/>
    <col min="4" max="4" width="13" bestFit="1" customWidth="1"/>
    <col min="5" max="5" width="11.85546875" bestFit="1" customWidth="1"/>
    <col min="6" max="6" width="15.140625" bestFit="1" customWidth="1"/>
    <col min="7" max="8" width="15.28515625" bestFit="1" customWidth="1"/>
    <col min="9" max="9" width="16.5703125" bestFit="1" customWidth="1"/>
    <col min="10" max="10" width="5.7109375" customWidth="1"/>
    <col min="11" max="12" width="9.140625" customWidth="1"/>
    <col min="13" max="13" width="1.7109375" customWidth="1"/>
    <col min="14" max="16" width="0" hidden="1" customWidth="1"/>
    <col min="17" max="16384" width="9.140625" hidden="1"/>
  </cols>
  <sheetData>
    <row r="1" spans="2:16" x14ac:dyDescent="0.25"/>
    <row r="2" spans="2:16" ht="32.25" thickBot="1" x14ac:dyDescent="0.3">
      <c r="B2" s="24" t="s">
        <v>4</v>
      </c>
      <c r="C2" s="25" t="s">
        <v>0</v>
      </c>
      <c r="D2" s="25" t="s">
        <v>1</v>
      </c>
      <c r="E2" s="25" t="s">
        <v>2</v>
      </c>
      <c r="F2" s="25" t="s">
        <v>3</v>
      </c>
      <c r="G2" s="26" t="s">
        <v>11</v>
      </c>
      <c r="H2" s="27" t="s">
        <v>12</v>
      </c>
      <c r="I2" s="27" t="s">
        <v>13</v>
      </c>
    </row>
    <row r="3" spans="2:16" ht="32.25" customHeight="1" thickTop="1" x14ac:dyDescent="0.25">
      <c r="B3" s="18" t="s">
        <v>5</v>
      </c>
      <c r="C3" s="19">
        <v>1</v>
      </c>
      <c r="D3" s="20">
        <v>3</v>
      </c>
      <c r="E3" s="21">
        <v>4</v>
      </c>
      <c r="F3" s="22">
        <v>6</v>
      </c>
      <c r="G3" s="23">
        <f xml:space="preserve"> Tabela1[[#This Row],[Contagem]] * Tabela1[[#This Row],[Simples]]</f>
        <v>3</v>
      </c>
      <c r="H3" s="23">
        <f xml:space="preserve"> Tabela1[[#This Row],[Contagem]] * Tabela1[[#This Row],[Médio]]</f>
        <v>4</v>
      </c>
      <c r="I3" s="9">
        <f xml:space="preserve"> Tabela1[[#This Row],[Contagem]] * Tabela1[[#This Row],[Complexo]]</f>
        <v>6</v>
      </c>
    </row>
    <row r="4" spans="2:16" ht="31.5" x14ac:dyDescent="0.25">
      <c r="B4" s="1" t="s">
        <v>6</v>
      </c>
      <c r="C4" s="4">
        <v>2</v>
      </c>
      <c r="D4" s="5">
        <v>4</v>
      </c>
      <c r="E4" s="6">
        <v>5</v>
      </c>
      <c r="F4" s="7">
        <v>7</v>
      </c>
      <c r="G4" s="8">
        <f xml:space="preserve"> Tabela1[[#This Row],[Contagem]] * Tabela1[[#This Row],[Simples]]</f>
        <v>8</v>
      </c>
      <c r="H4" s="8">
        <f xml:space="preserve"> Tabela1[[#This Row],[Contagem]] * Tabela1[[#This Row],[Médio]]</f>
        <v>10</v>
      </c>
      <c r="I4" s="9">
        <f xml:space="preserve"> Tabela1[[#This Row],[Contagem]] * Tabela1[[#This Row],[Complexo]]</f>
        <v>14</v>
      </c>
    </row>
    <row r="5" spans="2:16" ht="31.5" x14ac:dyDescent="0.25">
      <c r="B5" s="1" t="s">
        <v>7</v>
      </c>
      <c r="C5" s="4">
        <v>0</v>
      </c>
      <c r="D5" s="5">
        <v>3</v>
      </c>
      <c r="E5" s="6">
        <v>4</v>
      </c>
      <c r="F5" s="7">
        <v>6</v>
      </c>
      <c r="G5" s="8">
        <f xml:space="preserve"> Tabela1[[#This Row],[Contagem]] * Tabela1[[#This Row],[Simples]]</f>
        <v>0</v>
      </c>
      <c r="H5" s="8">
        <f xml:space="preserve"> Tabela1[[#This Row],[Contagem]] * Tabela1[[#This Row],[Médio]]</f>
        <v>0</v>
      </c>
      <c r="I5" s="9">
        <f xml:space="preserve"> Tabela1[[#This Row],[Contagem]] * Tabela1[[#This Row],[Complexo]]</f>
        <v>0</v>
      </c>
    </row>
    <row r="6" spans="2:16" ht="31.5" x14ac:dyDescent="0.25">
      <c r="B6" s="1" t="s">
        <v>8</v>
      </c>
      <c r="C6" s="4">
        <v>0</v>
      </c>
      <c r="D6" s="5">
        <v>7</v>
      </c>
      <c r="E6" s="6">
        <v>10</v>
      </c>
      <c r="F6" s="7">
        <v>15</v>
      </c>
      <c r="G6" s="8">
        <f xml:space="preserve"> Tabela1[[#This Row],[Contagem]] * Tabela1[[#This Row],[Simples]]</f>
        <v>0</v>
      </c>
      <c r="H6" s="8">
        <f xml:space="preserve"> Tabela1[[#This Row],[Contagem]] * Tabela1[[#This Row],[Médio]]</f>
        <v>0</v>
      </c>
      <c r="I6" s="9">
        <f xml:space="preserve"> Tabela1[[#This Row],[Contagem]] * Tabela1[[#This Row],[Complexo]]</f>
        <v>0</v>
      </c>
      <c r="K6" s="38" t="s">
        <v>32</v>
      </c>
      <c r="L6" s="38"/>
    </row>
    <row r="7" spans="2:16" ht="31.5" x14ac:dyDescent="0.25">
      <c r="B7" s="2" t="s">
        <v>9</v>
      </c>
      <c r="C7" s="10">
        <v>0</v>
      </c>
      <c r="D7" s="11">
        <v>5</v>
      </c>
      <c r="E7" s="12">
        <v>7</v>
      </c>
      <c r="F7" s="13">
        <v>10</v>
      </c>
      <c r="G7" s="8">
        <f xml:space="preserve"> Tabela1[[#This Row],[Contagem]] * Tabela1[[#This Row],[Simples]]</f>
        <v>0</v>
      </c>
      <c r="H7" s="8">
        <f xml:space="preserve"> Tabela1[[#This Row],[Contagem]] * Tabela1[[#This Row],[Médio]]</f>
        <v>0</v>
      </c>
      <c r="I7" s="9">
        <f xml:space="preserve"> Tabela1[[#This Row],[Contagem]] * Tabela1[[#This Row],[Complexo]]</f>
        <v>0</v>
      </c>
      <c r="K7" s="40">
        <f>G8*(0.65+(0.01*K12))</f>
        <v>10.120000000000001</v>
      </c>
      <c r="L7" s="40"/>
    </row>
    <row r="8" spans="2:16" ht="24.95" customHeight="1" thickBot="1" x14ac:dyDescent="0.3">
      <c r="D8" s="3"/>
      <c r="E8" s="39" t="s">
        <v>10</v>
      </c>
      <c r="F8" s="39"/>
      <c r="G8" s="14">
        <f>SUM(Tabela1[Resultado
(Simples)])</f>
        <v>11</v>
      </c>
      <c r="H8" s="14">
        <f>SUM(Tabela1[Resultado
(Médio)])</f>
        <v>14</v>
      </c>
      <c r="I8" s="14">
        <f>SUM(Tabela1[Resultado
(Complexo)])</f>
        <v>20</v>
      </c>
      <c r="K8" s="40"/>
      <c r="L8" s="40"/>
      <c r="M8" s="15"/>
      <c r="N8" s="15"/>
      <c r="O8" s="15"/>
      <c r="P8" s="15"/>
    </row>
    <row r="9" spans="2:16" x14ac:dyDescent="0.25"/>
    <row r="10" spans="2:16" ht="15.75" customHeight="1" x14ac:dyDescent="0.25">
      <c r="B10" s="37" t="s">
        <v>33</v>
      </c>
      <c r="C10" s="16" t="s">
        <v>17</v>
      </c>
      <c r="D10" s="16" t="s">
        <v>18</v>
      </c>
      <c r="E10" s="16" t="s">
        <v>19</v>
      </c>
      <c r="F10" s="16" t="s">
        <v>20</v>
      </c>
      <c r="G10" s="16" t="s">
        <v>21</v>
      </c>
      <c r="H10" s="16" t="s">
        <v>22</v>
      </c>
      <c r="I10" s="16" t="s">
        <v>23</v>
      </c>
      <c r="K10" s="38" t="s">
        <v>31</v>
      </c>
      <c r="L10" s="38"/>
    </row>
    <row r="11" spans="2:16" x14ac:dyDescent="0.25">
      <c r="B11" s="38"/>
      <c r="C11" s="17">
        <v>3</v>
      </c>
      <c r="D11" s="17">
        <v>3</v>
      </c>
      <c r="E11" s="17">
        <v>0</v>
      </c>
      <c r="F11" s="17">
        <v>4</v>
      </c>
      <c r="G11" s="17">
        <v>4</v>
      </c>
      <c r="H11" s="17">
        <v>0</v>
      </c>
      <c r="I11" s="17">
        <v>0</v>
      </c>
      <c r="K11" s="38"/>
      <c r="L11" s="38"/>
    </row>
    <row r="12" spans="2:16" x14ac:dyDescent="0.25">
      <c r="B12" s="38"/>
      <c r="C12" s="16" t="s">
        <v>24</v>
      </c>
      <c r="D12" s="16" t="s">
        <v>25</v>
      </c>
      <c r="E12" s="16" t="s">
        <v>26</v>
      </c>
      <c r="F12" s="16" t="s">
        <v>27</v>
      </c>
      <c r="G12" s="16" t="s">
        <v>28</v>
      </c>
      <c r="H12" s="16" t="s">
        <v>29</v>
      </c>
      <c r="I12" s="16" t="s">
        <v>30</v>
      </c>
      <c r="K12" s="41">
        <f>SUM(C11:I11,C13:I13)</f>
        <v>27</v>
      </c>
      <c r="L12" s="41"/>
    </row>
    <row r="13" spans="2:16" x14ac:dyDescent="0.25">
      <c r="B13" s="38"/>
      <c r="C13" s="17">
        <v>0</v>
      </c>
      <c r="D13" s="17">
        <v>0</v>
      </c>
      <c r="E13" s="17">
        <v>1</v>
      </c>
      <c r="F13" s="17">
        <v>5</v>
      </c>
      <c r="G13" s="17">
        <v>2</v>
      </c>
      <c r="H13" s="17">
        <v>0</v>
      </c>
      <c r="I13" s="17">
        <v>5</v>
      </c>
      <c r="K13" s="41"/>
      <c r="L13" s="41"/>
    </row>
    <row r="14" spans="2:16" x14ac:dyDescent="0.25">
      <c r="B14" s="29"/>
      <c r="K14" s="41"/>
      <c r="L14" s="41"/>
    </row>
    <row r="15" spans="2:16" x14ac:dyDescent="0.25"/>
  </sheetData>
  <mergeCells count="6">
    <mergeCell ref="B10:B13"/>
    <mergeCell ref="K6:L6"/>
    <mergeCell ref="E8:F8"/>
    <mergeCell ref="K7:L8"/>
    <mergeCell ref="K10:L11"/>
    <mergeCell ref="K12:L1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showGridLines="0" tabSelected="1" workbookViewId="0">
      <selection activeCell="K4" sqref="K4:L4"/>
    </sheetView>
  </sheetViews>
  <sheetFormatPr defaultColWidth="0" defaultRowHeight="15" zeroHeight="1" x14ac:dyDescent="0.25"/>
  <cols>
    <col min="1" max="1" width="1.7109375" customWidth="1"/>
    <col min="2" max="9" width="9.140625" customWidth="1"/>
    <col min="10" max="10" width="5.7109375" customWidth="1"/>
    <col min="11" max="12" width="9.140625" customWidth="1"/>
    <col min="13" max="13" width="5.7109375" customWidth="1"/>
    <col min="14" max="16" width="9.140625" customWidth="1"/>
    <col min="17" max="17" width="1.7109375" customWidth="1"/>
    <col min="18" max="16384" width="9.140625" hidden="1"/>
  </cols>
  <sheetData>
    <row r="1" spans="2:16" ht="5.0999999999999996" customHeight="1" x14ac:dyDescent="0.25"/>
    <row r="2" spans="2:16" ht="20.100000000000001" customHeight="1" thickBot="1" x14ac:dyDescent="0.3">
      <c r="B2" s="53" t="s">
        <v>14</v>
      </c>
      <c r="C2" s="53"/>
      <c r="D2" s="53"/>
      <c r="E2" s="53"/>
      <c r="F2" s="53"/>
      <c r="G2" s="53"/>
      <c r="H2" s="53"/>
      <c r="I2" s="53"/>
      <c r="M2" s="30"/>
      <c r="N2" s="30"/>
      <c r="O2" s="30"/>
      <c r="P2" s="30"/>
    </row>
    <row r="3" spans="2:16" ht="35.1" customHeight="1" thickTop="1" thickBot="1" x14ac:dyDescent="0.3">
      <c r="B3" s="54" t="s">
        <v>36</v>
      </c>
      <c r="C3" s="55"/>
      <c r="D3" s="57" t="s">
        <v>16</v>
      </c>
      <c r="E3" s="58"/>
      <c r="F3" s="55" t="s">
        <v>35</v>
      </c>
      <c r="G3" s="55"/>
      <c r="H3" s="55" t="s">
        <v>15</v>
      </c>
      <c r="I3" s="56"/>
      <c r="K3" s="53" t="s">
        <v>34</v>
      </c>
      <c r="L3" s="53"/>
      <c r="M3" s="30"/>
      <c r="N3" s="34"/>
      <c r="O3" s="34"/>
      <c r="P3" s="34"/>
    </row>
    <row r="4" spans="2:16" ht="16.5" thickTop="1" thickBot="1" x14ac:dyDescent="0.3">
      <c r="B4" s="42">
        <v>1</v>
      </c>
      <c r="C4" s="43"/>
      <c r="D4" s="51">
        <f>('Pontos de Função'!$K$7/'Custo Benefício'!B4)/$K$8</f>
        <v>2.024</v>
      </c>
      <c r="E4" s="52"/>
      <c r="F4" s="44">
        <f>IFERROR(D4*20*8,0)</f>
        <v>323.84000000000003</v>
      </c>
      <c r="G4" s="45"/>
      <c r="H4" s="46">
        <f xml:space="preserve"> ( F4 / B4 )  * $K$4</f>
        <v>8126.8457600000011</v>
      </c>
      <c r="I4" s="47"/>
      <c r="J4" s="28"/>
      <c r="K4" s="59">
        <f xml:space="preserve"> 4015.24 / 160</f>
        <v>25.09525</v>
      </c>
      <c r="L4" s="59"/>
      <c r="M4" s="31"/>
      <c r="N4" s="32"/>
      <c r="O4" s="35"/>
      <c r="P4" s="36"/>
    </row>
    <row r="5" spans="2:16" ht="15.75" thickBot="1" x14ac:dyDescent="0.3">
      <c r="B5" s="50">
        <v>2</v>
      </c>
      <c r="C5" s="47"/>
      <c r="D5" s="51">
        <f>('Pontos de Função'!$K$7/'Custo Benefício'!B5)/$K$8</f>
        <v>1.012</v>
      </c>
      <c r="E5" s="52"/>
      <c r="F5" s="44">
        <f t="shared" ref="F5:F20" si="0">IFERROR(D5*20*8,0)</f>
        <v>161.92000000000002</v>
      </c>
      <c r="G5" s="45"/>
      <c r="H5" s="46">
        <f t="shared" ref="H5:H20" si="1" xml:space="preserve"> ( F5 / B5 )  * $K$4</f>
        <v>2031.7114400000003</v>
      </c>
      <c r="I5" s="47"/>
      <c r="J5" s="28"/>
      <c r="M5" s="31"/>
      <c r="N5" s="32"/>
      <c r="O5" s="35"/>
      <c r="P5" s="36"/>
    </row>
    <row r="6" spans="2:16" ht="16.5" customHeight="1" thickTop="1" thickBot="1" x14ac:dyDescent="0.3">
      <c r="B6" s="42">
        <v>3</v>
      </c>
      <c r="C6" s="43"/>
      <c r="D6" s="51">
        <f>('Pontos de Função'!$K$7/'Custo Benefício'!B6)/$K$8</f>
        <v>0.67466666666666675</v>
      </c>
      <c r="E6" s="52"/>
      <c r="F6" s="44">
        <f t="shared" si="0"/>
        <v>107.94666666666669</v>
      </c>
      <c r="G6" s="45"/>
      <c r="H6" s="46">
        <f t="shared" si="1"/>
        <v>902.98286222222237</v>
      </c>
      <c r="I6" s="47"/>
      <c r="J6" s="28"/>
      <c r="K6" s="60" t="s">
        <v>37</v>
      </c>
      <c r="L6" s="60"/>
      <c r="M6" s="31"/>
      <c r="N6" s="32"/>
      <c r="O6" s="48"/>
      <c r="P6" s="49"/>
    </row>
    <row r="7" spans="2:16" ht="15.75" thickBot="1" x14ac:dyDescent="0.3">
      <c r="B7" s="50">
        <v>4</v>
      </c>
      <c r="C7" s="47"/>
      <c r="D7" s="51">
        <f>('Pontos de Função'!$K$7/'Custo Benefício'!B7)/$K$8</f>
        <v>0.50600000000000001</v>
      </c>
      <c r="E7" s="52"/>
      <c r="F7" s="44">
        <f t="shared" si="0"/>
        <v>80.960000000000008</v>
      </c>
      <c r="G7" s="45"/>
      <c r="H7" s="46">
        <f t="shared" si="1"/>
        <v>507.92786000000007</v>
      </c>
      <c r="I7" s="47"/>
      <c r="J7" s="28"/>
      <c r="K7" s="60"/>
      <c r="L7" s="60"/>
      <c r="M7" s="31"/>
      <c r="N7" s="32"/>
      <c r="O7" s="48"/>
      <c r="P7" s="49"/>
    </row>
    <row r="8" spans="2:16" ht="16.5" thickTop="1" thickBot="1" x14ac:dyDescent="0.3">
      <c r="B8" s="42">
        <v>5</v>
      </c>
      <c r="C8" s="43"/>
      <c r="D8" s="51">
        <f>('Pontos de Função'!$K$7/'Custo Benefício'!B8)/$K$8</f>
        <v>0.40479999999999999</v>
      </c>
      <c r="E8" s="52"/>
      <c r="F8" s="44">
        <f t="shared" si="0"/>
        <v>64.768000000000001</v>
      </c>
      <c r="G8" s="45"/>
      <c r="H8" s="46">
        <f t="shared" si="1"/>
        <v>325.07383040000002</v>
      </c>
      <c r="I8" s="47"/>
      <c r="J8" s="28"/>
      <c r="K8" s="61">
        <v>5</v>
      </c>
      <c r="L8" s="61"/>
      <c r="M8" s="62" t="s">
        <v>39</v>
      </c>
      <c r="N8" s="62"/>
      <c r="O8" s="62"/>
      <c r="P8" s="62"/>
    </row>
    <row r="9" spans="2:16" ht="15.75" thickBot="1" x14ac:dyDescent="0.3">
      <c r="B9" s="50">
        <v>6</v>
      </c>
      <c r="C9" s="47"/>
      <c r="D9" s="51">
        <f>('Pontos de Função'!$K$7/'Custo Benefício'!B9)/$K$8</f>
        <v>0.33733333333333337</v>
      </c>
      <c r="E9" s="52"/>
      <c r="F9" s="44">
        <f t="shared" si="0"/>
        <v>53.973333333333343</v>
      </c>
      <c r="G9" s="45"/>
      <c r="H9" s="46">
        <f t="shared" si="1"/>
        <v>225.74571555555559</v>
      </c>
      <c r="I9" s="47"/>
      <c r="J9" s="28"/>
      <c r="M9" s="31"/>
      <c r="N9" s="32"/>
      <c r="O9" s="48"/>
      <c r="P9" s="49"/>
    </row>
    <row r="10" spans="2:16" ht="16.5" thickTop="1" thickBot="1" x14ac:dyDescent="0.3">
      <c r="B10" s="42">
        <v>7</v>
      </c>
      <c r="C10" s="43"/>
      <c r="D10" s="51">
        <f>('Pontos de Função'!$K$7/'Custo Benefício'!B10)/$K$8</f>
        <v>0.2891428571428572</v>
      </c>
      <c r="E10" s="52"/>
      <c r="F10" s="44">
        <f t="shared" si="0"/>
        <v>46.26285714285715</v>
      </c>
      <c r="G10" s="45"/>
      <c r="H10" s="46">
        <f t="shared" si="1"/>
        <v>165.85399510204084</v>
      </c>
      <c r="I10" s="47"/>
      <c r="J10" s="28"/>
      <c r="K10" s="60" t="s">
        <v>38</v>
      </c>
      <c r="L10" s="60"/>
      <c r="M10" s="31"/>
      <c r="N10" s="32"/>
      <c r="O10" s="48"/>
      <c r="P10" s="49"/>
    </row>
    <row r="11" spans="2:16" ht="15.75" thickBot="1" x14ac:dyDescent="0.3">
      <c r="B11" s="50">
        <v>8</v>
      </c>
      <c r="C11" s="47"/>
      <c r="D11" s="51">
        <f>('Pontos de Função'!$K$7/'Custo Benefício'!B11)/$K$8</f>
        <v>0.253</v>
      </c>
      <c r="E11" s="52"/>
      <c r="F11" s="44">
        <f t="shared" si="0"/>
        <v>40.480000000000004</v>
      </c>
      <c r="G11" s="45"/>
      <c r="H11" s="46">
        <f t="shared" si="1"/>
        <v>126.98196500000002</v>
      </c>
      <c r="I11" s="47"/>
      <c r="J11" s="28"/>
      <c r="K11" s="60"/>
      <c r="L11" s="60"/>
      <c r="M11" s="31"/>
      <c r="N11" s="32"/>
      <c r="O11" s="48"/>
      <c r="P11" s="49"/>
    </row>
    <row r="12" spans="2:16" ht="16.5" thickTop="1" thickBot="1" x14ac:dyDescent="0.3">
      <c r="B12" s="42">
        <v>9</v>
      </c>
      <c r="C12" s="43"/>
      <c r="D12" s="51">
        <f>('Pontos de Função'!$K$7/'Custo Benefício'!B12)/$K$8</f>
        <v>0.22488888888888892</v>
      </c>
      <c r="E12" s="52"/>
      <c r="F12" s="44">
        <f t="shared" si="0"/>
        <v>35.982222222222227</v>
      </c>
      <c r="G12" s="45"/>
      <c r="H12" s="46">
        <f t="shared" si="1"/>
        <v>100.33142913580248</v>
      </c>
      <c r="I12" s="47"/>
      <c r="J12" s="28"/>
      <c r="K12" s="61">
        <f xml:space="preserve"> ( K8 / 20 ) / 8</f>
        <v>3.125E-2</v>
      </c>
      <c r="L12" s="61"/>
      <c r="M12" s="31"/>
      <c r="N12" s="32"/>
      <c r="O12" s="48"/>
      <c r="P12" s="49"/>
    </row>
    <row r="13" spans="2:16" ht="15.75" thickBot="1" x14ac:dyDescent="0.3">
      <c r="B13" s="50">
        <v>10</v>
      </c>
      <c r="C13" s="47"/>
      <c r="D13" s="51">
        <f>('Pontos de Função'!$K$7/'Custo Benefício'!B13)/$K$8</f>
        <v>0.2024</v>
      </c>
      <c r="E13" s="52"/>
      <c r="F13" s="44">
        <f t="shared" si="0"/>
        <v>32.384</v>
      </c>
      <c r="G13" s="45"/>
      <c r="H13" s="46">
        <f t="shared" si="1"/>
        <v>81.268457600000005</v>
      </c>
      <c r="I13" s="47"/>
      <c r="J13" s="28"/>
      <c r="M13" s="31"/>
      <c r="N13" s="32"/>
      <c r="O13" s="48"/>
      <c r="P13" s="49"/>
    </row>
    <row r="14" spans="2:16" ht="16.5" thickTop="1" thickBot="1" x14ac:dyDescent="0.3">
      <c r="B14" s="42">
        <v>11</v>
      </c>
      <c r="C14" s="43"/>
      <c r="D14" s="51">
        <f>('Pontos de Função'!$K$7/'Custo Benefício'!B14)/$K$8</f>
        <v>0.184</v>
      </c>
      <c r="E14" s="52"/>
      <c r="F14" s="44">
        <f t="shared" si="0"/>
        <v>29.439999999999998</v>
      </c>
      <c r="G14" s="45"/>
      <c r="H14" s="46">
        <f t="shared" si="1"/>
        <v>67.164014545454549</v>
      </c>
      <c r="I14" s="47"/>
      <c r="J14" s="28"/>
      <c r="M14" s="31"/>
      <c r="N14" s="32"/>
      <c r="O14" s="48"/>
      <c r="P14" s="49"/>
    </row>
    <row r="15" spans="2:16" ht="15.75" thickBot="1" x14ac:dyDescent="0.3">
      <c r="B15" s="50">
        <v>12</v>
      </c>
      <c r="C15" s="47"/>
      <c r="D15" s="51">
        <f>('Pontos de Função'!$K$7/'Custo Benefício'!B15)/$K$8</f>
        <v>0.16866666666666669</v>
      </c>
      <c r="E15" s="52"/>
      <c r="F15" s="44">
        <f t="shared" si="0"/>
        <v>26.986666666666672</v>
      </c>
      <c r="G15" s="45"/>
      <c r="H15" s="46">
        <f t="shared" si="1"/>
        <v>56.436428888888898</v>
      </c>
      <c r="I15" s="47"/>
      <c r="J15" s="28"/>
      <c r="K15" s="33"/>
      <c r="M15" s="31"/>
      <c r="N15" s="32"/>
      <c r="O15" s="48"/>
      <c r="P15" s="49"/>
    </row>
    <row r="16" spans="2:16" ht="16.5" thickTop="1" thickBot="1" x14ac:dyDescent="0.3">
      <c r="B16" s="42">
        <v>13</v>
      </c>
      <c r="C16" s="43"/>
      <c r="D16" s="51">
        <f>('Pontos de Função'!$K$7/'Custo Benefício'!B16)/$K$8</f>
        <v>0.15569230769230771</v>
      </c>
      <c r="E16" s="52"/>
      <c r="F16" s="44">
        <f t="shared" si="0"/>
        <v>24.910769230769233</v>
      </c>
      <c r="G16" s="45"/>
      <c r="H16" s="46">
        <f t="shared" si="1"/>
        <v>48.08784473372782</v>
      </c>
      <c r="I16" s="47"/>
      <c r="J16" s="28"/>
      <c r="M16" s="31"/>
      <c r="N16" s="32"/>
      <c r="O16" s="48"/>
      <c r="P16" s="49"/>
    </row>
    <row r="17" spans="2:16" ht="15.75" thickBot="1" x14ac:dyDescent="0.3">
      <c r="B17" s="50">
        <v>14</v>
      </c>
      <c r="C17" s="47"/>
      <c r="D17" s="51">
        <f>('Pontos de Função'!$K$7/'Custo Benefício'!B17)/$K$8</f>
        <v>0.1445714285714286</v>
      </c>
      <c r="E17" s="52"/>
      <c r="F17" s="44">
        <f t="shared" si="0"/>
        <v>23.131428571428575</v>
      </c>
      <c r="G17" s="45"/>
      <c r="H17" s="46">
        <f t="shared" si="1"/>
        <v>41.46349877551021</v>
      </c>
      <c r="I17" s="47"/>
      <c r="J17" s="28"/>
      <c r="M17" s="31"/>
      <c r="N17" s="32"/>
      <c r="O17" s="48"/>
      <c r="P17" s="49"/>
    </row>
    <row r="18" spans="2:16" ht="16.5" thickTop="1" thickBot="1" x14ac:dyDescent="0.3">
      <c r="B18" s="42">
        <v>15</v>
      </c>
      <c r="C18" s="43"/>
      <c r="D18" s="51">
        <f>('Pontos de Função'!$K$7/'Custo Benefício'!B18)/$K$8</f>
        <v>0.13493333333333335</v>
      </c>
      <c r="E18" s="52"/>
      <c r="F18" s="44">
        <f t="shared" si="0"/>
        <v>21.589333333333336</v>
      </c>
      <c r="G18" s="45"/>
      <c r="H18" s="46">
        <f t="shared" si="1"/>
        <v>36.119314488888897</v>
      </c>
      <c r="I18" s="47"/>
      <c r="J18" s="28"/>
      <c r="M18" s="31"/>
      <c r="N18" s="32"/>
      <c r="O18" s="48"/>
      <c r="P18" s="49"/>
    </row>
    <row r="19" spans="2:16" ht="15.75" thickBot="1" x14ac:dyDescent="0.3">
      <c r="B19" s="50">
        <v>16</v>
      </c>
      <c r="C19" s="47"/>
      <c r="D19" s="51">
        <f>('Pontos de Função'!$K$7/'Custo Benefício'!B19)/$K$8</f>
        <v>0.1265</v>
      </c>
      <c r="E19" s="52"/>
      <c r="F19" s="44">
        <f t="shared" si="0"/>
        <v>20.240000000000002</v>
      </c>
      <c r="G19" s="45"/>
      <c r="H19" s="46">
        <f t="shared" si="1"/>
        <v>31.745491250000004</v>
      </c>
      <c r="I19" s="47"/>
      <c r="J19" s="28"/>
      <c r="M19" s="31"/>
      <c r="N19" s="32"/>
      <c r="O19" s="48"/>
      <c r="P19" s="49"/>
    </row>
    <row r="20" spans="2:16" ht="16.5" thickTop="1" thickBot="1" x14ac:dyDescent="0.3">
      <c r="B20" s="42">
        <v>17</v>
      </c>
      <c r="C20" s="43"/>
      <c r="D20" s="51">
        <f>('Pontos de Função'!$K$7/'Custo Benefício'!B20)/$K$8</f>
        <v>0.11905882352941177</v>
      </c>
      <c r="E20" s="52"/>
      <c r="F20" s="44">
        <f t="shared" si="0"/>
        <v>19.049411764705884</v>
      </c>
      <c r="G20" s="45"/>
      <c r="H20" s="46">
        <f t="shared" si="1"/>
        <v>28.120573564013842</v>
      </c>
      <c r="I20" s="47"/>
      <c r="J20" s="28"/>
      <c r="M20" s="31"/>
      <c r="N20" s="32"/>
      <c r="O20" s="48"/>
      <c r="P20" s="49"/>
    </row>
    <row r="21" spans="2:16" x14ac:dyDescent="0.25"/>
  </sheetData>
  <mergeCells count="94">
    <mergeCell ref="D20:E20"/>
    <mergeCell ref="O6:P6"/>
    <mergeCell ref="O7:P7"/>
    <mergeCell ref="K3:L3"/>
    <mergeCell ref="K4:L4"/>
    <mergeCell ref="K10:L11"/>
    <mergeCell ref="K12:L12"/>
    <mergeCell ref="H7:I7"/>
    <mergeCell ref="M8:P8"/>
    <mergeCell ref="D4:E4"/>
    <mergeCell ref="D5:E5"/>
    <mergeCell ref="D6:E6"/>
    <mergeCell ref="K6:L7"/>
    <mergeCell ref="K8:L8"/>
    <mergeCell ref="D7:E7"/>
    <mergeCell ref="D8:E8"/>
    <mergeCell ref="B7:C7"/>
    <mergeCell ref="F7:G7"/>
    <mergeCell ref="B2:I2"/>
    <mergeCell ref="B3:C3"/>
    <mergeCell ref="F3:G3"/>
    <mergeCell ref="H3:I3"/>
    <mergeCell ref="B4:C4"/>
    <mergeCell ref="B5:C5"/>
    <mergeCell ref="B6:C6"/>
    <mergeCell ref="F6:G6"/>
    <mergeCell ref="F5:G5"/>
    <mergeCell ref="F4:G4"/>
    <mergeCell ref="H4:I4"/>
    <mergeCell ref="H5:I5"/>
    <mergeCell ref="H6:I6"/>
    <mergeCell ref="D3:E3"/>
    <mergeCell ref="B8:C8"/>
    <mergeCell ref="F8:G8"/>
    <mergeCell ref="H8:I8"/>
    <mergeCell ref="B9:C9"/>
    <mergeCell ref="F9:G9"/>
    <mergeCell ref="H9:I9"/>
    <mergeCell ref="D9:E9"/>
    <mergeCell ref="B10:C10"/>
    <mergeCell ref="F10:G10"/>
    <mergeCell ref="H10:I10"/>
    <mergeCell ref="B11:C11"/>
    <mergeCell ref="F11:G11"/>
    <mergeCell ref="H11:I11"/>
    <mergeCell ref="D11:E11"/>
    <mergeCell ref="D10:E10"/>
    <mergeCell ref="B12:C12"/>
    <mergeCell ref="F12:G12"/>
    <mergeCell ref="H12:I12"/>
    <mergeCell ref="B13:C13"/>
    <mergeCell ref="F13:G13"/>
    <mergeCell ref="H13:I13"/>
    <mergeCell ref="D12:E12"/>
    <mergeCell ref="D13:E13"/>
    <mergeCell ref="B14:C14"/>
    <mergeCell ref="F14:G14"/>
    <mergeCell ref="H14:I14"/>
    <mergeCell ref="B15:C15"/>
    <mergeCell ref="F15:G15"/>
    <mergeCell ref="H15:I15"/>
    <mergeCell ref="D14:E14"/>
    <mergeCell ref="D15:E15"/>
    <mergeCell ref="B16:C16"/>
    <mergeCell ref="F16:G16"/>
    <mergeCell ref="H16:I16"/>
    <mergeCell ref="B17:C17"/>
    <mergeCell ref="F17:G17"/>
    <mergeCell ref="H17:I17"/>
    <mergeCell ref="D16:E16"/>
    <mergeCell ref="D17:E17"/>
    <mergeCell ref="F18:G18"/>
    <mergeCell ref="H18:I18"/>
    <mergeCell ref="B19:C19"/>
    <mergeCell ref="F19:G19"/>
    <mergeCell ref="H19:I19"/>
    <mergeCell ref="D18:E18"/>
    <mergeCell ref="D19:E19"/>
    <mergeCell ref="B20:C20"/>
    <mergeCell ref="F20:G20"/>
    <mergeCell ref="H20:I20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B18:C1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 de Função</vt:lpstr>
      <vt:lpstr>Custo Benefício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Bornia</dc:creator>
  <cp:lastModifiedBy>Guilherme Bornia</cp:lastModifiedBy>
  <dcterms:created xsi:type="dcterms:W3CDTF">2016-05-23T23:19:52Z</dcterms:created>
  <dcterms:modified xsi:type="dcterms:W3CDTF">2016-05-30T02:08:57Z</dcterms:modified>
</cp:coreProperties>
</file>