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erme\Desktop\Graduação\2016\3º Semestre\Engenharia de Software ll - Pedro Ivo Garcia Nunes SI304 B\Atividades\03 - Atividade Prática\"/>
    </mc:Choice>
  </mc:AlternateContent>
  <bookViews>
    <workbookView xWindow="0" yWindow="0" windowWidth="20490" windowHeight="7530"/>
  </bookViews>
  <sheets>
    <sheet name="Pontos de Função" sheetId="1" r:id="rId1"/>
    <sheet name="Custo Benefíc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12" i="1" l="1"/>
  <c r="I4" i="1"/>
  <c r="I5" i="1"/>
  <c r="I6" i="1"/>
  <c r="I7" i="1"/>
  <c r="I3" i="1"/>
  <c r="H7" i="1"/>
  <c r="H6" i="1"/>
  <c r="H5" i="1"/>
  <c r="H4" i="1"/>
  <c r="H3" i="1"/>
  <c r="G7" i="1"/>
  <c r="G6" i="1"/>
  <c r="G5" i="1"/>
  <c r="G4" i="1"/>
  <c r="G3" i="1"/>
  <c r="H8" i="1" l="1"/>
  <c r="I8" i="1"/>
  <c r="G8" i="1"/>
  <c r="D5" i="2" l="1"/>
  <c r="F5" i="2" s="1"/>
  <c r="L5" i="2" s="1"/>
  <c r="D8" i="2"/>
  <c r="F8" i="2" s="1"/>
  <c r="L8" i="2" s="1"/>
  <c r="D12" i="2"/>
  <c r="F12" i="2" s="1"/>
  <c r="L12" i="2" s="1"/>
  <c r="D16" i="2"/>
  <c r="F16" i="2" s="1"/>
  <c r="L16" i="2" s="1"/>
  <c r="D20" i="2"/>
  <c r="F20" i="2" s="1"/>
  <c r="L20" i="2" s="1"/>
  <c r="D13" i="2"/>
  <c r="F13" i="2" s="1"/>
  <c r="L13" i="2" s="1"/>
  <c r="D17" i="2"/>
  <c r="F17" i="2" s="1"/>
  <c r="L17" i="2" s="1"/>
  <c r="D11" i="2"/>
  <c r="F11" i="2" s="1"/>
  <c r="L11" i="2" s="1"/>
  <c r="D9" i="2"/>
  <c r="F9" i="2" s="1"/>
  <c r="L9" i="2" s="1"/>
  <c r="D19" i="2"/>
  <c r="F19" i="2" s="1"/>
  <c r="L19" i="2" s="1"/>
  <c r="D10" i="2"/>
  <c r="F10" i="2" s="1"/>
  <c r="L10" i="2" s="1"/>
  <c r="D14" i="2"/>
  <c r="F14" i="2" s="1"/>
  <c r="L14" i="2" s="1"/>
  <c r="D18" i="2"/>
  <c r="F18" i="2" s="1"/>
  <c r="L18" i="2" s="1"/>
  <c r="D15" i="2"/>
  <c r="F15" i="2" s="1"/>
  <c r="L15" i="2" s="1"/>
  <c r="D4" i="2"/>
  <c r="F4" i="2" s="1"/>
  <c r="L4" i="2" s="1"/>
  <c r="D6" i="2"/>
  <c r="F6" i="2" s="1"/>
  <c r="L6" i="2" s="1"/>
  <c r="D7" i="2"/>
  <c r="F7" i="2" s="1"/>
  <c r="L7" i="2" s="1"/>
</calcChain>
</file>

<file path=xl/comments1.xml><?xml version="1.0" encoding="utf-8"?>
<comments xmlns="http://schemas.openxmlformats.org/spreadsheetml/2006/main">
  <authors>
    <author>Guilherme Bornia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Guilherme Bornia:</t>
        </r>
        <r>
          <rPr>
            <sz val="9"/>
            <color indexed="81"/>
            <rFont val="Segoe UI"/>
            <family val="2"/>
          </rPr>
          <t xml:space="preserve">
Fonte: http://www.catho.com.br/profissoes/analista-de-sistemas/</t>
        </r>
      </text>
    </comment>
  </commentList>
</comments>
</file>

<file path=xl/sharedStrings.xml><?xml version="1.0" encoding="utf-8"?>
<sst xmlns="http://schemas.openxmlformats.org/spreadsheetml/2006/main" count="90" uniqueCount="56">
  <si>
    <t>Contagem</t>
  </si>
  <si>
    <t>Simples</t>
  </si>
  <si>
    <t>Médio</t>
  </si>
  <si>
    <t>Complexo</t>
  </si>
  <si>
    <t>Domínio da
Informação</t>
  </si>
  <si>
    <t>Entradas
Externas</t>
  </si>
  <si>
    <t>Saídas
Externas</t>
  </si>
  <si>
    <t>Consultas
Externas</t>
  </si>
  <si>
    <t>Arquivos Lógicos
Internos</t>
  </si>
  <si>
    <t>Arquivos de Interface
Externos</t>
  </si>
  <si>
    <t>Contagem Total</t>
  </si>
  <si>
    <t>Resultado
(Simples)</t>
  </si>
  <si>
    <t>Resultado
(Médio)</t>
  </si>
  <si>
    <t>Resultado
(Complexo)</t>
  </si>
  <si>
    <r>
      <t xml:space="preserve">FP = CONTAGEM TOTAL * [ 0,65 + 0,01 * </t>
    </r>
    <r>
      <rPr>
        <b/>
        <sz val="12"/>
        <color theme="0"/>
        <rFont val="Calibri"/>
        <family val="2"/>
      </rPr>
      <t>Σ(Fi) ]</t>
    </r>
  </si>
  <si>
    <t>CUSTO</t>
  </si>
  <si>
    <t>PRAZO EM
MESES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</si>
  <si>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</si>
  <si>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</si>
  <si>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</si>
  <si>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</si>
  <si>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</si>
  <si>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</si>
  <si>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</si>
  <si>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</si>
  <si>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</si>
  <si>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</si>
  <si>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</si>
  <si>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</si>
  <si>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</si>
  <si>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</si>
  <si>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Fatores de Ajuste</t>
  </si>
  <si>
    <t>Fatores de Ajuste (Fi)</t>
  </si>
  <si>
    <t>ESFORÇO
( FPs / MÊS )</t>
  </si>
  <si>
    <t>FPs</t>
  </si>
  <si>
    <t>Salário / Mês</t>
  </si>
  <si>
    <t>Funcionários Necessários</t>
  </si>
  <si>
    <t>Analistas de Sist.</t>
  </si>
  <si>
    <t>Melhor Escolha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</si>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</sst>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4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5" fontId="0" fillId="2" borderId="21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165" fontId="0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ck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2:I7" totalsRowShown="0" headerRowDxfId="12" dataDxfId="10" headerRowBorderDxfId="11" tableBorderDxfId="9" totalsRowBorderDxfId="8">
  <autoFilter ref="B2:I7"/>
  <tableColumns count="8">
    <tableColumn id="1" name="Domínio da_x000a_Informação" dataDxfId="7"/>
    <tableColumn id="2" name="Contagem" dataDxfId="6"/>
    <tableColumn id="3" name="Simples" dataDxfId="5"/>
    <tableColumn id="4" name="Médio" dataDxfId="4"/>
    <tableColumn id="5" name="Complexo" dataDxfId="3"/>
    <tableColumn id="6" name="Resultado_x000a_(Simples)" dataDxfId="2">
      <calculatedColumnFormula xml:space="preserve"> Tabela1[[#This Row],[Contagem]] * Tabela1[[#This Row],[Simples]]</calculatedColumnFormula>
    </tableColumn>
    <tableColumn id="7" name="Resultado_x000a_(Médio)" dataDxfId="1">
      <calculatedColumnFormula xml:space="preserve"> Tabela1[[#This Row],[Contagem]] * Tabela1[[#This Row],[Médio]]</calculatedColumnFormula>
    </tableColumn>
    <tableColumn id="8" name="Resultado_x000a_(Complexo)" dataDxfId="0">
      <calculatedColumnFormula xml:space="preserve"> Tabela1[[#This Row],[Contagem]] * Tabela1[[#This Row],[Complexo]]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tabSelected="1" workbookViewId="0">
      <selection activeCell="K9" sqref="K9"/>
    </sheetView>
  </sheetViews>
  <sheetFormatPr defaultColWidth="0" defaultRowHeight="15" zeroHeight="1" x14ac:dyDescent="0.25"/>
  <cols>
    <col min="1" max="1" width="1.7109375" customWidth="1"/>
    <col min="2" max="2" width="22.42578125" bestFit="1" customWidth="1"/>
    <col min="3" max="3" width="15.42578125" bestFit="1" customWidth="1"/>
    <col min="4" max="4" width="13" bestFit="1" customWidth="1"/>
    <col min="5" max="5" width="11.85546875" bestFit="1" customWidth="1"/>
    <col min="6" max="6" width="15.140625" bestFit="1" customWidth="1"/>
    <col min="7" max="8" width="15.28515625" bestFit="1" customWidth="1"/>
    <col min="9" max="9" width="16.5703125" bestFit="1" customWidth="1"/>
    <col min="10" max="10" width="5.7109375" customWidth="1"/>
    <col min="11" max="12" width="9.140625" customWidth="1"/>
    <col min="13" max="13" width="1.7109375" customWidth="1"/>
    <col min="14" max="16" width="0" hidden="1" customWidth="1"/>
    <col min="17" max="16384" width="9.140625" hidden="1"/>
  </cols>
  <sheetData>
    <row r="1" spans="2:16" x14ac:dyDescent="0.25"/>
    <row r="2" spans="2:16" ht="32.25" thickBot="1" x14ac:dyDescent="0.3">
      <c r="B2" s="25" t="s">
        <v>4</v>
      </c>
      <c r="C2" s="26" t="s">
        <v>0</v>
      </c>
      <c r="D2" s="26" t="s">
        <v>1</v>
      </c>
      <c r="E2" s="26" t="s">
        <v>2</v>
      </c>
      <c r="F2" s="26" t="s">
        <v>3</v>
      </c>
      <c r="G2" s="27" t="s">
        <v>11</v>
      </c>
      <c r="H2" s="28" t="s">
        <v>12</v>
      </c>
      <c r="I2" s="28" t="s">
        <v>13</v>
      </c>
    </row>
    <row r="3" spans="2:16" ht="32.25" customHeight="1" thickTop="1" x14ac:dyDescent="0.25">
      <c r="B3" s="19" t="s">
        <v>5</v>
      </c>
      <c r="C3" s="20">
        <v>1</v>
      </c>
      <c r="D3" s="21">
        <v>3</v>
      </c>
      <c r="E3" s="22">
        <v>4</v>
      </c>
      <c r="F3" s="23">
        <v>6</v>
      </c>
      <c r="G3" s="24">
        <f xml:space="preserve"> Tabela1[[#This Row],[Contagem]] * Tabela1[[#This Row],[Simples]]</f>
        <v>3</v>
      </c>
      <c r="H3" s="24">
        <f xml:space="preserve"> Tabela1[[#This Row],[Contagem]] * Tabela1[[#This Row],[Médio]]</f>
        <v>4</v>
      </c>
      <c r="I3" s="9">
        <f xml:space="preserve"> Tabela1[[#This Row],[Contagem]] * Tabela1[[#This Row],[Complexo]]</f>
        <v>6</v>
      </c>
    </row>
    <row r="4" spans="2:16" ht="31.5" x14ac:dyDescent="0.25">
      <c r="B4" s="1" t="s">
        <v>6</v>
      </c>
      <c r="C4" s="4">
        <v>2</v>
      </c>
      <c r="D4" s="5">
        <v>4</v>
      </c>
      <c r="E4" s="6">
        <v>5</v>
      </c>
      <c r="F4" s="7">
        <v>7</v>
      </c>
      <c r="G4" s="8">
        <f xml:space="preserve"> Tabela1[[#This Row],[Contagem]] * Tabela1[[#This Row],[Simples]]</f>
        <v>8</v>
      </c>
      <c r="H4" s="8">
        <f xml:space="preserve"> Tabela1[[#This Row],[Contagem]] * Tabela1[[#This Row],[Médio]]</f>
        <v>10</v>
      </c>
      <c r="I4" s="9">
        <f xml:space="preserve"> Tabela1[[#This Row],[Contagem]] * Tabela1[[#This Row],[Complexo]]</f>
        <v>14</v>
      </c>
    </row>
    <row r="5" spans="2:16" ht="31.5" x14ac:dyDescent="0.25">
      <c r="B5" s="1" t="s">
        <v>7</v>
      </c>
      <c r="C5" s="4">
        <v>0</v>
      </c>
      <c r="D5" s="5">
        <v>3</v>
      </c>
      <c r="E5" s="6">
        <v>4</v>
      </c>
      <c r="F5" s="7">
        <v>6</v>
      </c>
      <c r="G5" s="8">
        <f xml:space="preserve"> Tabela1[[#This Row],[Contagem]] * Tabela1[[#This Row],[Simples]]</f>
        <v>0</v>
      </c>
      <c r="H5" s="8">
        <f xml:space="preserve"> Tabela1[[#This Row],[Contagem]] * Tabela1[[#This Row],[Médio]]</f>
        <v>0</v>
      </c>
      <c r="I5" s="9">
        <f xml:space="preserve"> Tabela1[[#This Row],[Contagem]] * Tabela1[[#This Row],[Complexo]]</f>
        <v>0</v>
      </c>
    </row>
    <row r="6" spans="2:16" ht="31.5" x14ac:dyDescent="0.25">
      <c r="B6" s="1" t="s">
        <v>8</v>
      </c>
      <c r="C6" s="4">
        <v>0</v>
      </c>
      <c r="D6" s="5">
        <v>7</v>
      </c>
      <c r="E6" s="6">
        <v>10</v>
      </c>
      <c r="F6" s="7">
        <v>15</v>
      </c>
      <c r="G6" s="8">
        <f xml:space="preserve"> Tabela1[[#This Row],[Contagem]] * Tabela1[[#This Row],[Simples]]</f>
        <v>0</v>
      </c>
      <c r="H6" s="8">
        <f xml:space="preserve"> Tabela1[[#This Row],[Contagem]] * Tabela1[[#This Row],[Médio]]</f>
        <v>0</v>
      </c>
      <c r="I6" s="9">
        <f xml:space="preserve"> Tabela1[[#This Row],[Contagem]] * Tabela1[[#This Row],[Complexo]]</f>
        <v>0</v>
      </c>
      <c r="K6" s="32" t="s">
        <v>34</v>
      </c>
      <c r="L6" s="32"/>
    </row>
    <row r="7" spans="2:16" ht="31.5" x14ac:dyDescent="0.25">
      <c r="B7" s="2" t="s">
        <v>9</v>
      </c>
      <c r="C7" s="10">
        <v>0</v>
      </c>
      <c r="D7" s="11">
        <v>5</v>
      </c>
      <c r="E7" s="12">
        <v>7</v>
      </c>
      <c r="F7" s="13">
        <v>10</v>
      </c>
      <c r="G7" s="8">
        <f xml:space="preserve"> Tabela1[[#This Row],[Contagem]] * Tabela1[[#This Row],[Simples]]</f>
        <v>0</v>
      </c>
      <c r="H7" s="8">
        <f xml:space="preserve"> Tabela1[[#This Row],[Contagem]] * Tabela1[[#This Row],[Médio]]</f>
        <v>0</v>
      </c>
      <c r="I7" s="9">
        <f xml:space="preserve"> Tabela1[[#This Row],[Contagem]] * Tabela1[[#This Row],[Complexo]]</f>
        <v>0</v>
      </c>
      <c r="K7" s="34">
        <f xml:space="preserve"> G8 * ( 0.65 + ( 0.01 * K11 ) )</f>
        <v>7.15</v>
      </c>
      <c r="L7" s="34"/>
    </row>
    <row r="8" spans="2:16" ht="24.95" customHeight="1" thickBot="1" x14ac:dyDescent="0.3">
      <c r="D8" s="3"/>
      <c r="E8" s="33" t="s">
        <v>10</v>
      </c>
      <c r="F8" s="33"/>
      <c r="G8" s="14">
        <f>SUM(Tabela1[Resultado
(Simples)])</f>
        <v>11</v>
      </c>
      <c r="H8" s="14">
        <f>SUM(Tabela1[Resultado
(Médio)])</f>
        <v>14</v>
      </c>
      <c r="I8" s="14">
        <f>SUM(Tabela1[Resultado
(Complexo)])</f>
        <v>20</v>
      </c>
      <c r="K8" s="34"/>
      <c r="L8" s="34"/>
      <c r="M8" s="16"/>
      <c r="N8" s="16"/>
      <c r="O8" s="16"/>
      <c r="P8" s="16"/>
    </row>
    <row r="9" spans="2:16" x14ac:dyDescent="0.25"/>
    <row r="10" spans="2:16" ht="15.75" customHeight="1" x14ac:dyDescent="0.25">
      <c r="B10" s="35" t="s">
        <v>32</v>
      </c>
      <c r="C10" s="17" t="s">
        <v>17</v>
      </c>
      <c r="D10" s="17" t="s">
        <v>18</v>
      </c>
      <c r="E10" s="17" t="s">
        <v>19</v>
      </c>
      <c r="F10" s="17" t="s">
        <v>20</v>
      </c>
      <c r="G10" s="17" t="s">
        <v>21</v>
      </c>
      <c r="H10" s="17" t="s">
        <v>22</v>
      </c>
      <c r="I10" s="17" t="s">
        <v>23</v>
      </c>
      <c r="K10" s="32" t="s">
        <v>31</v>
      </c>
      <c r="L10" s="32"/>
    </row>
    <row r="11" spans="2:16" x14ac:dyDescent="0.25">
      <c r="B11" s="35"/>
      <c r="C11" s="18"/>
      <c r="D11" s="18"/>
      <c r="E11" s="18"/>
      <c r="F11" s="18"/>
      <c r="G11" s="18"/>
      <c r="H11" s="18"/>
      <c r="I11" s="18"/>
      <c r="K11" s="32"/>
      <c r="L11" s="32"/>
    </row>
    <row r="12" spans="2:16" x14ac:dyDescent="0.25">
      <c r="B12" s="15"/>
      <c r="C12" s="15"/>
      <c r="D12" s="15"/>
      <c r="E12" s="15"/>
      <c r="F12" s="15"/>
      <c r="G12" s="15"/>
      <c r="H12" s="15"/>
      <c r="I12" s="15"/>
      <c r="K12" s="34">
        <f>SUM(C11:I11,C14:I14)</f>
        <v>0</v>
      </c>
      <c r="L12" s="34"/>
    </row>
    <row r="13" spans="2:16" x14ac:dyDescent="0.25">
      <c r="B13" s="35" t="s">
        <v>32</v>
      </c>
      <c r="C13" s="17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29</v>
      </c>
      <c r="I13" s="17" t="s">
        <v>30</v>
      </c>
      <c r="K13" s="34"/>
      <c r="L13" s="34"/>
    </row>
    <row r="14" spans="2:16" x14ac:dyDescent="0.25">
      <c r="B14" s="35"/>
      <c r="C14" s="18"/>
      <c r="D14" s="18"/>
      <c r="E14" s="18"/>
      <c r="F14" s="18"/>
      <c r="G14" s="18"/>
      <c r="H14" s="18"/>
      <c r="I14" s="18"/>
      <c r="K14" s="34"/>
      <c r="L14" s="34"/>
    </row>
    <row r="15" spans="2:16" x14ac:dyDescent="0.25"/>
  </sheetData>
  <mergeCells count="7">
    <mergeCell ref="B13:B14"/>
    <mergeCell ref="B10:B11"/>
    <mergeCell ref="K6:L6"/>
    <mergeCell ref="E8:F8"/>
    <mergeCell ref="K7:L8"/>
    <mergeCell ref="K10:L11"/>
    <mergeCell ref="K12:L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I7" sqref="I7:J7"/>
    </sheetView>
  </sheetViews>
  <sheetFormatPr defaultColWidth="0" defaultRowHeight="15" zeroHeight="1" x14ac:dyDescent="0.25"/>
  <cols>
    <col min="1" max="1" width="1.7109375" customWidth="1"/>
    <col min="2" max="7" width="9.140625" customWidth="1"/>
    <col min="8" max="8" width="5.7109375" customWidth="1"/>
    <col min="9" max="10" width="9.140625" customWidth="1"/>
    <col min="11" max="11" width="5.7109375" customWidth="1"/>
    <col min="12" max="14" width="9.140625" customWidth="1"/>
    <col min="15" max="15" width="1.7109375" customWidth="1"/>
    <col min="16" max="16384" width="9.140625" hidden="1"/>
  </cols>
  <sheetData>
    <row r="1" spans="2:14" ht="5.0999999999999996" customHeight="1" x14ac:dyDescent="0.25"/>
    <row r="2" spans="2:14" ht="20.100000000000001" customHeight="1" thickBot="1" x14ac:dyDescent="0.3">
      <c r="B2" s="44" t="s">
        <v>14</v>
      </c>
      <c r="C2" s="44"/>
      <c r="D2" s="44"/>
      <c r="E2" s="44"/>
      <c r="F2" s="44"/>
      <c r="G2" s="44"/>
    </row>
    <row r="3" spans="2:14" ht="35.1" customHeight="1" thickTop="1" thickBot="1" x14ac:dyDescent="0.3">
      <c r="B3" s="45" t="s">
        <v>33</v>
      </c>
      <c r="C3" s="46"/>
      <c r="D3" s="46" t="s">
        <v>16</v>
      </c>
      <c r="E3" s="46"/>
      <c r="F3" s="46" t="s">
        <v>15</v>
      </c>
      <c r="G3" s="47"/>
      <c r="I3" s="44" t="s">
        <v>35</v>
      </c>
      <c r="J3" s="44"/>
      <c r="L3" s="44" t="s">
        <v>36</v>
      </c>
      <c r="M3" s="44"/>
      <c r="N3" s="44"/>
    </row>
    <row r="4" spans="2:14" ht="16.5" thickTop="1" thickBot="1" x14ac:dyDescent="0.3">
      <c r="B4" s="48">
        <v>5</v>
      </c>
      <c r="C4" s="49"/>
      <c r="D4" s="50">
        <f>IFERROR( 'Pontos de Função'!$G$8 / B4,0)</f>
        <v>2.2000000000000002</v>
      </c>
      <c r="E4" s="51"/>
      <c r="F4" s="52">
        <f t="shared" ref="F4:F20" si="0" xml:space="preserve"> D4 * $I$4</f>
        <v>8800</v>
      </c>
      <c r="G4" s="49"/>
      <c r="H4" s="31" t="s">
        <v>39</v>
      </c>
      <c r="I4" s="53">
        <v>4000</v>
      </c>
      <c r="J4" s="53"/>
      <c r="K4" s="30" t="s">
        <v>39</v>
      </c>
      <c r="L4" s="29">
        <f xml:space="preserve"> F4 / $I$4</f>
        <v>2.2000000000000002</v>
      </c>
      <c r="M4" s="41" t="s">
        <v>37</v>
      </c>
      <c r="N4" s="42"/>
    </row>
    <row r="5" spans="2:14" ht="15.75" thickBot="1" x14ac:dyDescent="0.3">
      <c r="B5" s="36">
        <v>6</v>
      </c>
      <c r="C5" s="37"/>
      <c r="D5" s="38">
        <f>IFERROR( 'Pontos de Função'!$G$8 / B5,0)</f>
        <v>1.8333333333333333</v>
      </c>
      <c r="E5" s="39"/>
      <c r="F5" s="40">
        <f t="shared" si="0"/>
        <v>7333.333333333333</v>
      </c>
      <c r="G5" s="37"/>
      <c r="H5" s="31" t="s">
        <v>40</v>
      </c>
      <c r="K5" s="30" t="s">
        <v>40</v>
      </c>
      <c r="L5" s="29">
        <f xml:space="preserve"> F5 / $I$4</f>
        <v>1.8333333333333333</v>
      </c>
      <c r="M5" s="41" t="s">
        <v>37</v>
      </c>
      <c r="N5" s="42"/>
    </row>
    <row r="6" spans="2:14" ht="16.5" thickBot="1" x14ac:dyDescent="0.3">
      <c r="B6" s="36">
        <v>7</v>
      </c>
      <c r="C6" s="37"/>
      <c r="D6" s="38">
        <f>IFERROR( 'Pontos de Função'!$G$8 / B6,0)</f>
        <v>1.5714285714285714</v>
      </c>
      <c r="E6" s="39"/>
      <c r="F6" s="40">
        <f t="shared" si="0"/>
        <v>6285.7142857142853</v>
      </c>
      <c r="G6" s="37"/>
      <c r="H6" s="31" t="s">
        <v>41</v>
      </c>
      <c r="I6" s="44" t="s">
        <v>38</v>
      </c>
      <c r="J6" s="44"/>
      <c r="K6" s="30" t="s">
        <v>41</v>
      </c>
      <c r="L6" s="29">
        <f xml:space="preserve"> F6 / $I$4</f>
        <v>1.5714285714285714</v>
      </c>
      <c r="M6" s="41" t="s">
        <v>37</v>
      </c>
      <c r="N6" s="42"/>
    </row>
    <row r="7" spans="2:14" ht="15.75" thickBot="1" x14ac:dyDescent="0.3">
      <c r="B7" s="43">
        <v>8</v>
      </c>
      <c r="C7" s="43"/>
      <c r="D7" s="38">
        <f>IFERROR( 'Pontos de Função'!$G$8 / B7,0)</f>
        <v>1.375</v>
      </c>
      <c r="E7" s="39"/>
      <c r="F7" s="40">
        <f t="shared" si="0"/>
        <v>5500</v>
      </c>
      <c r="G7" s="37"/>
      <c r="H7" s="31" t="s">
        <v>42</v>
      </c>
      <c r="I7" s="34"/>
      <c r="J7" s="34"/>
      <c r="K7" s="30" t="s">
        <v>42</v>
      </c>
      <c r="L7" s="29">
        <f xml:space="preserve"> F7 / $I$4</f>
        <v>1.375</v>
      </c>
      <c r="M7" s="41" t="s">
        <v>37</v>
      </c>
      <c r="N7" s="42"/>
    </row>
    <row r="8" spans="2:14" ht="15.75" thickBot="1" x14ac:dyDescent="0.3">
      <c r="B8" s="36">
        <v>9</v>
      </c>
      <c r="C8" s="37"/>
      <c r="D8" s="38">
        <f>IFERROR( 'Pontos de Função'!$G$8 / B8,0)</f>
        <v>1.2222222222222223</v>
      </c>
      <c r="E8" s="39"/>
      <c r="F8" s="40">
        <f t="shared" si="0"/>
        <v>4888.8888888888896</v>
      </c>
      <c r="G8" s="37"/>
      <c r="H8" s="31" t="s">
        <v>43</v>
      </c>
      <c r="K8" s="30" t="s">
        <v>43</v>
      </c>
      <c r="L8" s="29">
        <f t="shared" ref="L8:L19" si="1" xml:space="preserve"> F8 / $I$4</f>
        <v>1.2222222222222223</v>
      </c>
      <c r="M8" s="41" t="s">
        <v>37</v>
      </c>
      <c r="N8" s="42"/>
    </row>
    <row r="9" spans="2:14" ht="15.75" thickBot="1" x14ac:dyDescent="0.3">
      <c r="B9" s="36">
        <v>10</v>
      </c>
      <c r="C9" s="37"/>
      <c r="D9" s="38">
        <f>IFERROR( 'Pontos de Função'!$G$8 / B9,0)</f>
        <v>1.1000000000000001</v>
      </c>
      <c r="E9" s="39"/>
      <c r="F9" s="40">
        <f t="shared" si="0"/>
        <v>4400</v>
      </c>
      <c r="G9" s="37"/>
      <c r="H9" s="31" t="s">
        <v>44</v>
      </c>
      <c r="K9" s="30" t="s">
        <v>44</v>
      </c>
      <c r="L9" s="29">
        <f t="shared" si="1"/>
        <v>1.1000000000000001</v>
      </c>
      <c r="M9" s="41" t="s">
        <v>37</v>
      </c>
      <c r="N9" s="42"/>
    </row>
    <row r="10" spans="2:14" ht="15.75" thickBot="1" x14ac:dyDescent="0.3">
      <c r="B10" s="36">
        <v>11</v>
      </c>
      <c r="C10" s="37"/>
      <c r="D10" s="38">
        <f>IFERROR( 'Pontos de Função'!$G$8 / B10,0)</f>
        <v>1</v>
      </c>
      <c r="E10" s="39"/>
      <c r="F10" s="40">
        <f t="shared" si="0"/>
        <v>4000</v>
      </c>
      <c r="G10" s="37"/>
      <c r="H10" s="31" t="s">
        <v>45</v>
      </c>
      <c r="K10" s="30" t="s">
        <v>45</v>
      </c>
      <c r="L10" s="29">
        <f t="shared" si="1"/>
        <v>1</v>
      </c>
      <c r="M10" s="41" t="s">
        <v>37</v>
      </c>
      <c r="N10" s="42"/>
    </row>
    <row r="11" spans="2:14" ht="15.75" thickBot="1" x14ac:dyDescent="0.3">
      <c r="B11" s="43">
        <v>12</v>
      </c>
      <c r="C11" s="43"/>
      <c r="D11" s="38">
        <f>IFERROR( 'Pontos de Função'!$G$8 / B11,0)</f>
        <v>0.91666666666666663</v>
      </c>
      <c r="E11" s="39"/>
      <c r="F11" s="40">
        <f t="shared" si="0"/>
        <v>3666.6666666666665</v>
      </c>
      <c r="G11" s="37"/>
      <c r="H11" s="31" t="s">
        <v>46</v>
      </c>
      <c r="K11" s="30" t="s">
        <v>46</v>
      </c>
      <c r="L11" s="29">
        <f t="shared" si="1"/>
        <v>0.91666666666666663</v>
      </c>
      <c r="M11" s="41" t="s">
        <v>37</v>
      </c>
      <c r="N11" s="42"/>
    </row>
    <row r="12" spans="2:14" ht="15.75" thickBot="1" x14ac:dyDescent="0.3">
      <c r="B12" s="36">
        <v>13</v>
      </c>
      <c r="C12" s="37"/>
      <c r="D12" s="38">
        <f>IFERROR( 'Pontos de Função'!$G$8 / B12,0)</f>
        <v>0.84615384615384615</v>
      </c>
      <c r="E12" s="39"/>
      <c r="F12" s="40">
        <f t="shared" si="0"/>
        <v>3384.6153846153848</v>
      </c>
      <c r="G12" s="37"/>
      <c r="H12" s="31" t="s">
        <v>47</v>
      </c>
      <c r="K12" s="30" t="s">
        <v>47</v>
      </c>
      <c r="L12" s="29">
        <f t="shared" si="1"/>
        <v>0.84615384615384615</v>
      </c>
      <c r="M12" s="41" t="s">
        <v>37</v>
      </c>
      <c r="N12" s="42"/>
    </row>
    <row r="13" spans="2:14" ht="15.75" thickBot="1" x14ac:dyDescent="0.3">
      <c r="B13" s="36">
        <v>14</v>
      </c>
      <c r="C13" s="37"/>
      <c r="D13" s="38">
        <f>IFERROR( 'Pontos de Função'!$G$8 / B13,0)</f>
        <v>0.7857142857142857</v>
      </c>
      <c r="E13" s="39"/>
      <c r="F13" s="40">
        <f t="shared" si="0"/>
        <v>3142.8571428571427</v>
      </c>
      <c r="G13" s="37"/>
      <c r="H13" s="31" t="s">
        <v>48</v>
      </c>
      <c r="K13" s="30" t="s">
        <v>48</v>
      </c>
      <c r="L13" s="29">
        <f t="shared" si="1"/>
        <v>0.7857142857142857</v>
      </c>
      <c r="M13" s="41" t="s">
        <v>37</v>
      </c>
      <c r="N13" s="42"/>
    </row>
    <row r="14" spans="2:14" ht="15.75" thickBot="1" x14ac:dyDescent="0.3">
      <c r="B14" s="36">
        <v>15</v>
      </c>
      <c r="C14" s="37"/>
      <c r="D14" s="38">
        <f>IFERROR( 'Pontos de Função'!$G$8 / B14,0)</f>
        <v>0.73333333333333328</v>
      </c>
      <c r="E14" s="39"/>
      <c r="F14" s="40">
        <f t="shared" si="0"/>
        <v>2933.333333333333</v>
      </c>
      <c r="G14" s="37"/>
      <c r="H14" s="31" t="s">
        <v>49</v>
      </c>
      <c r="K14" s="30" t="s">
        <v>49</v>
      </c>
      <c r="L14" s="29">
        <f t="shared" si="1"/>
        <v>0.73333333333333328</v>
      </c>
      <c r="M14" s="41" t="s">
        <v>37</v>
      </c>
      <c r="N14" s="42"/>
    </row>
    <row r="15" spans="2:14" ht="15.75" thickBot="1" x14ac:dyDescent="0.3">
      <c r="B15" s="43">
        <v>16</v>
      </c>
      <c r="C15" s="43"/>
      <c r="D15" s="38">
        <f>IFERROR( 'Pontos de Função'!$G$8 / B15,0)</f>
        <v>0.6875</v>
      </c>
      <c r="E15" s="39"/>
      <c r="F15" s="40">
        <f t="shared" si="0"/>
        <v>2750</v>
      </c>
      <c r="G15" s="37"/>
      <c r="H15" s="31" t="s">
        <v>50</v>
      </c>
      <c r="K15" s="30" t="s">
        <v>50</v>
      </c>
      <c r="L15" s="29">
        <f t="shared" si="1"/>
        <v>0.6875</v>
      </c>
      <c r="M15" s="41" t="s">
        <v>37</v>
      </c>
      <c r="N15" s="42"/>
    </row>
    <row r="16" spans="2:14" ht="15.75" thickBot="1" x14ac:dyDescent="0.3">
      <c r="B16" s="36">
        <v>17</v>
      </c>
      <c r="C16" s="37"/>
      <c r="D16" s="38">
        <f>IFERROR( 'Pontos de Função'!$G$8 / B16,0)</f>
        <v>0.6470588235294118</v>
      </c>
      <c r="E16" s="39"/>
      <c r="F16" s="40">
        <f t="shared" si="0"/>
        <v>2588.2352941176473</v>
      </c>
      <c r="G16" s="37"/>
      <c r="H16" s="31" t="s">
        <v>51</v>
      </c>
      <c r="K16" s="30" t="s">
        <v>51</v>
      </c>
      <c r="L16" s="29">
        <f t="shared" si="1"/>
        <v>0.6470588235294118</v>
      </c>
      <c r="M16" s="41" t="s">
        <v>37</v>
      </c>
      <c r="N16" s="42"/>
    </row>
    <row r="17" spans="2:14" ht="15.75" thickBot="1" x14ac:dyDescent="0.3">
      <c r="B17" s="36">
        <v>18</v>
      </c>
      <c r="C17" s="37"/>
      <c r="D17" s="38">
        <f>IFERROR( 'Pontos de Função'!$G$8 / B17,0)</f>
        <v>0.61111111111111116</v>
      </c>
      <c r="E17" s="39"/>
      <c r="F17" s="40">
        <f t="shared" si="0"/>
        <v>2444.4444444444448</v>
      </c>
      <c r="G17" s="37"/>
      <c r="H17" s="31" t="s">
        <v>52</v>
      </c>
      <c r="K17" s="30" t="s">
        <v>52</v>
      </c>
      <c r="L17" s="29">
        <f t="shared" si="1"/>
        <v>0.61111111111111116</v>
      </c>
      <c r="M17" s="41" t="s">
        <v>37</v>
      </c>
      <c r="N17" s="42"/>
    </row>
    <row r="18" spans="2:14" ht="15.75" thickBot="1" x14ac:dyDescent="0.3">
      <c r="B18" s="36">
        <v>19</v>
      </c>
      <c r="C18" s="37"/>
      <c r="D18" s="38">
        <f>IFERROR( 'Pontos de Função'!$G$8 / B18,0)</f>
        <v>0.57894736842105265</v>
      </c>
      <c r="E18" s="39"/>
      <c r="F18" s="40">
        <f t="shared" si="0"/>
        <v>2315.7894736842104</v>
      </c>
      <c r="G18" s="37"/>
      <c r="H18" s="31" t="s">
        <v>53</v>
      </c>
      <c r="K18" s="30" t="s">
        <v>53</v>
      </c>
      <c r="L18" s="29">
        <f t="shared" si="1"/>
        <v>0.57894736842105265</v>
      </c>
      <c r="M18" s="41" t="s">
        <v>37</v>
      </c>
      <c r="N18" s="42"/>
    </row>
    <row r="19" spans="2:14" ht="15.75" thickBot="1" x14ac:dyDescent="0.3">
      <c r="B19" s="43">
        <v>20</v>
      </c>
      <c r="C19" s="43"/>
      <c r="D19" s="38">
        <f>IFERROR( 'Pontos de Função'!$G$8 / B19,0)</f>
        <v>0.55000000000000004</v>
      </c>
      <c r="E19" s="39"/>
      <c r="F19" s="40">
        <f t="shared" si="0"/>
        <v>2200</v>
      </c>
      <c r="G19" s="37"/>
      <c r="H19" s="31" t="s">
        <v>54</v>
      </c>
      <c r="K19" s="30" t="s">
        <v>54</v>
      </c>
      <c r="L19" s="29">
        <f t="shared" si="1"/>
        <v>0.55000000000000004</v>
      </c>
      <c r="M19" s="41" t="s">
        <v>37</v>
      </c>
      <c r="N19" s="42"/>
    </row>
    <row r="20" spans="2:14" ht="15.75" thickBot="1" x14ac:dyDescent="0.3">
      <c r="B20" s="36">
        <v>21</v>
      </c>
      <c r="C20" s="37"/>
      <c r="D20" s="38">
        <f>IFERROR( 'Pontos de Função'!$G$8 / B20,0)</f>
        <v>0.52380952380952384</v>
      </c>
      <c r="E20" s="39"/>
      <c r="F20" s="40">
        <f t="shared" si="0"/>
        <v>2095.2380952380954</v>
      </c>
      <c r="G20" s="37"/>
      <c r="H20" s="31" t="s">
        <v>55</v>
      </c>
      <c r="K20" s="30" t="s">
        <v>55</v>
      </c>
      <c r="L20" s="29">
        <f xml:space="preserve"> F20 / $I$4</f>
        <v>0.52380952380952384</v>
      </c>
      <c r="M20" s="41" t="s">
        <v>37</v>
      </c>
      <c r="N20" s="42"/>
    </row>
    <row r="21" spans="2:14" x14ac:dyDescent="0.25"/>
  </sheetData>
  <mergeCells count="77">
    <mergeCell ref="M6:N6"/>
    <mergeCell ref="M7:N7"/>
    <mergeCell ref="I6:J6"/>
    <mergeCell ref="I7:J7"/>
    <mergeCell ref="I3:J3"/>
    <mergeCell ref="L3:N3"/>
    <mergeCell ref="I4:J4"/>
    <mergeCell ref="M4:N4"/>
    <mergeCell ref="M5:N5"/>
    <mergeCell ref="F7:G7"/>
    <mergeCell ref="B7:C7"/>
    <mergeCell ref="D7:E7"/>
    <mergeCell ref="B2:G2"/>
    <mergeCell ref="B3:C3"/>
    <mergeCell ref="D3:E3"/>
    <mergeCell ref="F3:G3"/>
    <mergeCell ref="B4:C4"/>
    <mergeCell ref="B5:C5"/>
    <mergeCell ref="B6:C6"/>
    <mergeCell ref="D6:E6"/>
    <mergeCell ref="D5:E5"/>
    <mergeCell ref="D4:E4"/>
    <mergeCell ref="F4:G4"/>
    <mergeCell ref="F5:G5"/>
    <mergeCell ref="F6:G6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 de Função</vt:lpstr>
      <vt:lpstr>Custo Benefício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Bornia</dc:creator>
  <cp:lastModifiedBy>Guilherme Bornia</cp:lastModifiedBy>
  <dcterms:created xsi:type="dcterms:W3CDTF">2016-05-23T23:19:52Z</dcterms:created>
  <dcterms:modified xsi:type="dcterms:W3CDTF">2016-05-25T18:31:20Z</dcterms:modified>
</cp:coreProperties>
</file>