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MMAIN.M.CORP\HOME$\B\BOPA192\HOME\Bachelorarbeit\"/>
    </mc:Choice>
  </mc:AlternateContent>
  <xr:revisionPtr revIDLastSave="0" documentId="13_ncr:1_{291B68C9-5287-4082-BE5D-F81FDE60AE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2" i="1"/>
  <c r="S3" i="1"/>
  <c r="S4" i="1"/>
  <c r="T4" i="1" s="1"/>
  <c r="S2" i="1"/>
  <c r="T2" i="1" s="1"/>
  <c r="T3" i="1"/>
  <c r="U3" i="1"/>
  <c r="U4" i="1"/>
  <c r="U2" i="1"/>
  <c r="V3" i="1"/>
  <c r="V4" i="1"/>
  <c r="V2" i="1"/>
</calcChain>
</file>

<file path=xl/sharedStrings.xml><?xml version="1.0" encoding="utf-8"?>
<sst xmlns="http://schemas.openxmlformats.org/spreadsheetml/2006/main" count="42" uniqueCount="32">
  <si>
    <t>CUSTOM</t>
  </si>
  <si>
    <t>Client-IP</t>
  </si>
  <si>
    <t>Server-IP</t>
  </si>
  <si>
    <t>Port</t>
  </si>
  <si>
    <t>Gap</t>
  </si>
  <si>
    <t>Datagram</t>
  </si>
  <si>
    <t>Location</t>
  </si>
  <si>
    <t>Intensity</t>
  </si>
  <si>
    <t>Stress</t>
  </si>
  <si>
    <t>Status</t>
  </si>
  <si>
    <t xml:space="preserve">Bandbreite [netto] (Mbit/s) </t>
  </si>
  <si>
    <t>Bandbreite [brutto] (Mbit/s)</t>
  </si>
  <si>
    <t>Test-ID [1. Durchgang]</t>
  </si>
  <si>
    <t>Verluste [Mw.]
(Anzahl)</t>
  </si>
  <si>
    <t>Pakete [Mw.]
(Anzahl)</t>
  </si>
  <si>
    <t>Timer Misses [Mw.]</t>
  </si>
  <si>
    <t>Verluste [Mw.]
(Verhaeltnis)</t>
  </si>
  <si>
    <t>BOTH</t>
  </si>
  <si>
    <t>SUCCESS</t>
  </si>
  <si>
    <t>Duration (s)</t>
  </si>
  <si>
    <t>Method</t>
  </si>
  <si>
    <t>CPU Avg
(U/S/W/I)</t>
  </si>
  <si>
    <t>Disk Write Avg
(KB/s)</t>
  </si>
  <si>
    <t>Bemerkung</t>
  </si>
  <si>
    <t>REAL</t>
  </si>
  <si>
    <t>(max. Dauer 7200s, Abbruchbedingung 50)</t>
  </si>
  <si>
    <t>Verluste [Ort]</t>
  </si>
  <si>
    <t>Pakete [Mw.]
(UDP PpS)</t>
  </si>
  <si>
    <t>Pakete [Mw.]
(IP PpS)</t>
  </si>
  <si>
    <t>132203_053419_131023</t>
  </si>
  <si>
    <t>393520_073431_131023</t>
  </si>
  <si>
    <t>598680_033406_131023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</si>
</sst>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4" fillId="0" borderId="0" xfId="0" applyFont="1"/>
    <xf numFmtId="164" fontId="4" fillId="0" borderId="0" xfId="1" applyNumberFormat="1" applyFont="1"/>
    <xf numFmtId="165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14"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font>
        <b/>
      </font>
      <numFmt numFmtId="164" formatCode="0.000%"/>
    </dxf>
    <dxf>
      <font>
        <b/>
      </font>
    </dxf>
    <dxf>
      <numFmt numFmtId="0" formatCode="General"/>
    </dxf>
    <dxf>
      <numFmt numFmtId="165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BF563-1890-4707-A2D7-7DFD0767C04A}" name="Table1" displayName="Table1" ref="A1:X4" totalsRowShown="0" headerRowDxfId="13" headerRowBorderDxfId="12" tableBorderDxfId="11">
  <autoFilter ref="A1:X4" xr:uid="{F3BBF563-1890-4707-A2D7-7DFD0767C04A}"/>
  <sortState xmlns:xlrd2="http://schemas.microsoft.com/office/spreadsheetml/2017/richdata2" ref="A2:X4">
    <sortCondition ref="H1:H4"/>
  </sortState>
  <tableColumns count="24">
    <tableColumn id="1" xr3:uid="{BF229500-5BDC-4A9D-816A-3ECDFDDBFC9C}" name="Duration (s)" dataDxfId="10"/>
    <tableColumn id="2" xr3:uid="{39367A6F-3538-4059-BF61-A85CD7591248}" name="Method"/>
    <tableColumn id="3" xr3:uid="{19992F43-44F4-40B2-A5CF-68130C8D6489}" name="Test-ID [1. Durchgang]"/>
    <tableColumn id="4" xr3:uid="{B1C2715B-C5BD-43FC-BBCA-BE168424250A}" name="Client-IP"/>
    <tableColumn id="5" xr3:uid="{56144AEA-9B01-4E0D-A2FA-64A47629D315}" name="Server-IP"/>
    <tableColumn id="6" xr3:uid="{6158958D-AE4B-4ED0-B6A4-DB3EDE15832A}" name="Port"/>
    <tableColumn id="7" xr3:uid="{3CB2A523-AEA0-464A-9216-F30B82CDEA58}" name="Gap" dataDxfId="9"/>
    <tableColumn id="8" xr3:uid="{19CD3F31-21B1-4F5F-BDD6-EBD1D0811C99}" name="Datagram"/>
    <tableColumn id="9" xr3:uid="{1493BEE8-C86C-44C7-8B9E-916359BAC2D1}" name="Stress"/>
    <tableColumn id="10" xr3:uid="{076A4D24-CF17-414C-94B8-D4010F0C99CE}" name="Intensity"/>
    <tableColumn id="17" xr3:uid="{C4B54A49-A9F1-4F93-8C8E-59AFE49B605A}" name="CPU Avg_x000a_(U/S/W/I)"/>
    <tableColumn id="18" xr3:uid="{E4FD57FE-187D-4AE5-9558-7BD4FAB8EBE8}" name="Disk Write Avg_x000a_(KB/s)"/>
    <tableColumn id="11" xr3:uid="{FB02DFB2-6990-40FC-92D6-C3CA51272002}" name="Location"/>
    <tableColumn id="12" xr3:uid="{ACFD69C5-541C-49A4-99A9-34D00A921943}" name="Status"/>
    <tableColumn id="13" xr3:uid="{1FA6427C-36B5-43A4-A7D1-D169FCC10469}" name="Verluste [Mw.]_x000a_(Anzahl)" dataDxfId="8"/>
    <tableColumn id="16" xr3:uid="{87F3AD7B-507A-487F-AF4C-176AA4CA438B}" name="Verluste [Mw.]_x000a_(Verhaeltnis)" dataDxfId="7" dataCellStyle="Percent">
      <calculatedColumnFormula>Table1[[#This Row],[Verluste '[Mw.']
(Anzahl)]]/Table1[[#This Row],[Pakete '[Mw.']
(Anzahl)]]</calculatedColumnFormula>
    </tableColumn>
    <tableColumn id="21" xr3:uid="{13DE55BA-A50B-4269-8984-67D9982233AA}" name="Verluste [Ort]" dataDxfId="6" dataCellStyle="Percent"/>
    <tableColumn id="14" xr3:uid="{8725EA04-C06E-40B7-93FF-0D89909564F0}" name="Pakete [Mw.]_x000a_(Anzahl)" dataDxfId="5"/>
    <tableColumn id="54" xr3:uid="{BD727F69-6C55-4591-B4B5-C9F811870DAD}" name="Pakete [Mw.]_x000a_(UDP PpS)" dataDxfId="4">
      <calculatedColumnFormula>Table1[[#This Row],[Pakete '[Mw.']
(Anzahl)]]/Table1[[#This Row],[Duration (s)]]</calculatedColumnFormula>
    </tableColumn>
    <tableColumn id="22" xr3:uid="{30D6237A-FE4C-4E6F-837E-B03983CB21AF}" name="Pakete [Mw.]_x000a_(IP PpS)" dataDxfId="3">
      <calculatedColumnFormula>IF(OR((Table1[[#This Row],[Datagram]]=80), (Table1[[#This Row],[Datagram]]=8900)), (Table1[[#This Row],[Pakete '[Mw.']
(UDP PpS)]]), Table1[[#This Row],[Pakete '[Mw.']
(UDP PpS)]] * 8)</calculatedColumnFormula>
    </tableColumn>
    <tableColumn id="52" xr3:uid="{B3F162DF-E3FF-4A53-BAB9-F9E96BCA6E23}" name="Bandbreite [netto] (Mbit/s) " dataDxfId="2">
      <calculatedColumnFormula>((Table1[[#This Row],[Pakete '[Mw.']
(Anzahl)]]/Table1[[#This Row],[Duration (s)]])*Table1[[#This Row],[Datagram]]*8)/1000000</calculatedColumnFormula>
    </tableColumn>
    <tableColumn id="56" xr3:uid="{29A95847-A3AD-463C-A1FA-C32418508A7D}" name="Bandbreite [brutto] (Mbit/s)" dataDxfId="1">
      <calculatedColumnFormula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calculatedColumnFormula>
    </tableColumn>
    <tableColumn id="15" xr3:uid="{DBC91421-F02F-4167-A872-ADD98A1AC27F}" name="Timer Misses [Mw.]" dataDxfId="0"/>
    <tableColumn id="19" xr3:uid="{F59F688E-20B9-41DB-81E0-668DF0DD123E}" name="Bemerku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4"/>
  <sheetViews>
    <sheetView tabSelected="1" zoomScale="85" zoomScaleNormal="85" workbookViewId="0">
      <selection activeCell="O2" sqref="O2:O4"/>
    </sheetView>
  </sheetViews>
  <sheetFormatPr defaultRowHeight="15" x14ac:dyDescent="0.25"/>
  <cols>
    <col min="1" max="1" width="8.42578125" customWidth="1"/>
    <col min="2" max="2" width="10.42578125" bestFit="1" customWidth="1"/>
    <col min="3" max="3" width="23" bestFit="1" customWidth="1"/>
    <col min="4" max="4" width="10.85546875" hidden="1" customWidth="1"/>
    <col min="5" max="5" width="11.28515625" hidden="1" customWidth="1"/>
    <col min="6" max="6" width="9.140625" hidden="1" customWidth="1"/>
    <col min="7" max="7" width="10.85546875" customWidth="1"/>
    <col min="8" max="8" width="11.5703125" customWidth="1"/>
    <col min="9" max="9" width="8.85546875" bestFit="1" customWidth="1"/>
    <col min="10" max="10" width="11" customWidth="1"/>
    <col min="11" max="11" width="12.42578125" bestFit="1" customWidth="1"/>
    <col min="12" max="12" width="16.5703125" hidden="1" customWidth="1"/>
    <col min="13" max="13" width="10.7109375" bestFit="1" customWidth="1"/>
    <col min="14" max="14" width="8.7109375" bestFit="1" customWidth="1"/>
    <col min="15" max="16" width="17.28515625" style="6" customWidth="1"/>
    <col min="17" max="17" width="15.7109375" style="6" bestFit="1" customWidth="1"/>
    <col min="18" max="18" width="17.28515625" style="6" customWidth="1"/>
    <col min="19" max="20" width="17.28515625" customWidth="1"/>
    <col min="21" max="22" width="18.28515625" customWidth="1"/>
    <col min="23" max="23" width="21.140625" bestFit="1" customWidth="1"/>
    <col min="24" max="24" width="46.5703125" bestFit="1" customWidth="1"/>
  </cols>
  <sheetData>
    <row r="1" spans="1:24" s="2" customFormat="1" ht="30" x14ac:dyDescent="0.25">
      <c r="A1" s="5" t="s">
        <v>19</v>
      </c>
      <c r="B1" s="4" t="s">
        <v>20</v>
      </c>
      <c r="C1" s="4" t="s">
        <v>12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8</v>
      </c>
      <c r="J1" s="4" t="s">
        <v>7</v>
      </c>
      <c r="K1" s="5" t="s">
        <v>21</v>
      </c>
      <c r="L1" s="5" t="s">
        <v>22</v>
      </c>
      <c r="M1" s="4" t="s">
        <v>6</v>
      </c>
      <c r="N1" s="4" t="s">
        <v>9</v>
      </c>
      <c r="O1" s="5" t="s">
        <v>13</v>
      </c>
      <c r="P1" s="5" t="s">
        <v>16</v>
      </c>
      <c r="Q1" s="5" t="s">
        <v>26</v>
      </c>
      <c r="R1" s="5" t="s">
        <v>14</v>
      </c>
      <c r="S1" s="5" t="s">
        <v>27</v>
      </c>
      <c r="T1" s="5" t="s">
        <v>28</v>
      </c>
      <c r="U1" s="5" t="s">
        <v>10</v>
      </c>
      <c r="V1" s="5" t="s">
        <v>11</v>
      </c>
      <c r="W1" s="4" t="s">
        <v>15</v>
      </c>
      <c r="X1" s="4" t="s">
        <v>23</v>
      </c>
    </row>
    <row r="2" spans="1:24" x14ac:dyDescent="0.25">
      <c r="A2" s="8">
        <v>7199.673624</v>
      </c>
      <c r="B2" t="s">
        <v>0</v>
      </c>
      <c r="C2" t="s">
        <v>31</v>
      </c>
      <c r="G2">
        <v>2500</v>
      </c>
      <c r="H2">
        <v>80</v>
      </c>
      <c r="I2" t="s">
        <v>24</v>
      </c>
      <c r="J2">
        <v>1</v>
      </c>
      <c r="M2" t="s">
        <v>17</v>
      </c>
      <c r="N2" t="s">
        <v>18</v>
      </c>
      <c r="O2" s="6">
        <v>0</v>
      </c>
      <c r="P2" s="7">
        <f>Table1[[#This Row],[Verluste '[Mw.']
(Anzahl)]]/Table1[[#This Row],[Pakete '[Mw.']
(Anzahl)]]</f>
        <v>0</v>
      </c>
      <c r="Q2" s="10"/>
      <c r="R2" s="1">
        <v>1029398674</v>
      </c>
      <c r="S2" s="9">
        <f>Table1[[#This Row],[Pakete '[Mw.']
(Anzahl)]]/Table1[[#This Row],[Duration (s)]]</f>
        <v>142978.51927183414</v>
      </c>
      <c r="T2" s="9">
        <f>IF(OR((Table1[[#This Row],[Datagram]]=80), (Table1[[#This Row],[Datagram]]=8900)), (Table1[[#This Row],[Pakete '[Mw.']
(UDP PpS)]]), Table1[[#This Row],[Pakete '[Mw.']
(UDP PpS)]] * 8)</f>
        <v>142978.51927183414</v>
      </c>
      <c r="U2" s="3">
        <f>((Table1[[#This Row],[Pakete '[Mw.']
(Anzahl)]]/Table1[[#This Row],[Duration (s)]])*Table1[[#This Row],[Datagram]]*8)/1000000</f>
        <v>91.506252333973862</v>
      </c>
      <c r="V2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139.54703480931011</v>
      </c>
      <c r="W2" s="1">
        <v>1850471804</v>
      </c>
      <c r="X2" t="s">
        <v>25</v>
      </c>
    </row>
    <row r="3" spans="1:24" x14ac:dyDescent="0.25">
      <c r="A3" s="8">
        <v>7199.0769790000004</v>
      </c>
      <c r="B3" t="s">
        <v>0</v>
      </c>
      <c r="C3" t="s">
        <v>29</v>
      </c>
      <c r="G3">
        <v>2500</v>
      </c>
      <c r="H3">
        <v>8900</v>
      </c>
      <c r="I3" t="s">
        <v>24</v>
      </c>
      <c r="J3">
        <v>1</v>
      </c>
      <c r="M3" t="s">
        <v>17</v>
      </c>
      <c r="N3" t="s">
        <v>18</v>
      </c>
      <c r="O3" s="6">
        <v>0</v>
      </c>
      <c r="P3" s="7">
        <f>Table1[[#This Row],[Verluste '[Mw.']
(Anzahl)]]/Table1[[#This Row],[Pakete '[Mw.']
(Anzahl)]]</f>
        <v>0</v>
      </c>
      <c r="Q3" s="10"/>
      <c r="R3" s="1">
        <v>735406400</v>
      </c>
      <c r="S3" s="9">
        <f>Table1[[#This Row],[Pakete '[Mw.']
(Anzahl)]]/Table1[[#This Row],[Duration (s)]]</f>
        <v>102152.87350659123</v>
      </c>
      <c r="T3" s="9">
        <f>IF(OR((Table1[[#This Row],[Datagram]]=80), (Table1[[#This Row],[Datagram]]=8900)), (Table1[[#This Row],[Pakete '[Mw.']
(UDP PpS)]]), Table1[[#This Row],[Pakete '[Mw.']
(UDP PpS)]] * 8)</f>
        <v>102152.87350659123</v>
      </c>
      <c r="U3" s="3">
        <f>((Table1[[#This Row],[Pakete '[Mw.']
(Anzahl)]]/Table1[[#This Row],[Duration (s)]])*Table1[[#This Row],[Datagram]]*8)/1000000</f>
        <v>7273.2845936692966</v>
      </c>
      <c r="V3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7307.6079591675098</v>
      </c>
      <c r="W3" s="1">
        <v>2144225126</v>
      </c>
      <c r="X3" t="s">
        <v>25</v>
      </c>
    </row>
    <row r="4" spans="1:24" x14ac:dyDescent="0.25">
      <c r="A4" s="8">
        <v>7199.0781139999999</v>
      </c>
      <c r="B4" t="s">
        <v>0</v>
      </c>
      <c r="C4" t="s">
        <v>30</v>
      </c>
      <c r="G4">
        <v>2500</v>
      </c>
      <c r="H4">
        <v>65000</v>
      </c>
      <c r="I4" t="s">
        <v>24</v>
      </c>
      <c r="J4">
        <v>1</v>
      </c>
      <c r="M4" t="s">
        <v>17</v>
      </c>
      <c r="N4" t="s">
        <v>18</v>
      </c>
      <c r="O4" s="6">
        <v>0</v>
      </c>
      <c r="P4" s="7">
        <f>Table1[[#This Row],[Verluste '[Mw.']
(Anzahl)]]/Table1[[#This Row],[Pakete '[Mw.']
(Anzahl)]]</f>
        <v>0</v>
      </c>
      <c r="Q4" s="10"/>
      <c r="R4" s="1">
        <v>115116388</v>
      </c>
      <c r="S4" s="9">
        <f>Table1[[#This Row],[Pakete '[Mw.']
(Anzahl)]]/Table1[[#This Row],[Duration (s)]]</f>
        <v>15990.434633030849</v>
      </c>
      <c r="T4" s="9">
        <f>IF(OR((Table1[[#This Row],[Datagram]]=80), (Table1[[#This Row],[Datagram]]=8900)), (Table1[[#This Row],[Pakete '[Mw.']
(UDP PpS)]]), Table1[[#This Row],[Pakete '[Mw.']
(UDP PpS)]] * 8)</f>
        <v>127923.47706424679</v>
      </c>
      <c r="U4" s="3">
        <f>((Table1[[#This Row],[Pakete '[Mw.']
(Anzahl)]]/Table1[[#This Row],[Duration (s)]])*Table1[[#This Row],[Datagram]]*8)/1000000</f>
        <v>8315.026009176041</v>
      </c>
      <c r="V4" s="3">
        <f>IF(OR((Table1[[#This Row],[Datagram]]=80), (Table1[[#This Row],[Datagram]]=8900)), ((Table1[[#This Row],[Pakete '[Mw.']
(Anzahl)]]/Table1[[#This Row],[Duration (s)]])*(Table1[[#This Row],[Datagram]]+42)*8)/1000000, ((Table1[[#This Row],[Pakete '[Mw.']
(Anzahl)]]/Table1[[#This Row],[Duration (s)]])*(Table1[[#This Row],[Datagram]]+280)*8)/1000000)</f>
        <v>8350.8445827540309</v>
      </c>
      <c r="W4" s="1">
        <v>-1530452324</v>
      </c>
      <c r="X4" t="s">
        <v>25</v>
      </c>
    </row>
  </sheetData>
  <phoneticPr fontId="3" type="noConversion"/>
  <pageMargins left="0.25" right="0.25" top="0.75" bottom="0.75" header="0.3" footer="0.3"/>
  <pageSetup paperSize="9" scale="46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Bornkessel, Pascal Julian [DE]</cp:lastModifiedBy>
  <cp:lastPrinted>2023-10-05T11:04:12Z</cp:lastPrinted>
  <dcterms:created xsi:type="dcterms:W3CDTF">2023-09-28T07:21:30Z</dcterms:created>
  <dcterms:modified xsi:type="dcterms:W3CDTF">2023-10-24T08:13:55Z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e14602fd-3bd2-4f84-8a7a-1d095d814110</vt:lpwstr>
  </property>
  <property fmtid="{D5CDD505-2E9C-101B-9397-08002B2CF9AE}" pid="3" name="LABEL">
    <vt:lpwstr>S</vt:lpwstr>
  </property>
  <property fmtid="{D5CDD505-2E9C-101B-9397-08002B2CF9AE}" pid="4" name="L1">
    <vt:lpwstr>C-ALL</vt:lpwstr>
  </property>
  <property fmtid="{D5CDD505-2E9C-101B-9397-08002B2CF9AE}" pid="5" name="L2">
    <vt:lpwstr>C-CS</vt:lpwstr>
  </property>
  <property fmtid="{D5CDD505-2E9C-101B-9397-08002B2CF9AE}" pid="6" name="L3">
    <vt:lpwstr>C-AD-AMB</vt:lpwstr>
  </property>
  <property fmtid="{D5CDD505-2E9C-101B-9397-08002B2CF9AE}" pid="7" name="CCAV">
    <vt:lpwstr/>
  </property>
  <property fmtid="{D5CDD505-2E9C-101B-9397-08002B2CF9AE}" pid="8" name="Visual">
    <vt:lpwstr>0</vt:lpwstr>
  </property>
</Properties>
</file>