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10078360-E248-4617-B445-91039FF3E0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P22" i="1"/>
  <c r="P21" i="1"/>
  <c r="P13" i="1"/>
  <c r="P2" i="1"/>
  <c r="P8" i="1"/>
  <c r="P24" i="1"/>
  <c r="P20" i="1"/>
  <c r="P26" i="1"/>
  <c r="P16" i="1"/>
  <c r="P28" i="1"/>
  <c r="P17" i="1"/>
  <c r="P5" i="1"/>
  <c r="P9" i="1"/>
  <c r="P11" i="1"/>
  <c r="P23" i="1"/>
  <c r="P3" i="1"/>
  <c r="P12" i="1"/>
  <c r="P10" i="1"/>
  <c r="P4" i="1"/>
  <c r="P14" i="1"/>
  <c r="P27" i="1"/>
  <c r="P19" i="1"/>
  <c r="P15" i="1"/>
  <c r="P18" i="1"/>
  <c r="P6" i="1"/>
  <c r="P7" i="1"/>
  <c r="S25" i="1"/>
  <c r="T25" i="1" s="1"/>
  <c r="S22" i="1"/>
  <c r="T22" i="1" s="1"/>
  <c r="S21" i="1"/>
  <c r="T21" i="1" s="1"/>
  <c r="S13" i="1"/>
  <c r="T13" i="1" s="1"/>
  <c r="S2" i="1"/>
  <c r="T2" i="1" s="1"/>
  <c r="S8" i="1"/>
  <c r="T8" i="1" s="1"/>
  <c r="S24" i="1"/>
  <c r="S20" i="1"/>
  <c r="T20" i="1" s="1"/>
  <c r="S26" i="1"/>
  <c r="T26" i="1" s="1"/>
  <c r="S16" i="1"/>
  <c r="T16" i="1" s="1"/>
  <c r="S28" i="1"/>
  <c r="T28" i="1" s="1"/>
  <c r="S17" i="1"/>
  <c r="T17" i="1" s="1"/>
  <c r="S5" i="1"/>
  <c r="S9" i="1"/>
  <c r="S11" i="1"/>
  <c r="T11" i="1" s="1"/>
  <c r="S23" i="1"/>
  <c r="T23" i="1" s="1"/>
  <c r="S3" i="1"/>
  <c r="T3" i="1" s="1"/>
  <c r="S12" i="1"/>
  <c r="T12" i="1" s="1"/>
  <c r="S10" i="1"/>
  <c r="T10" i="1" s="1"/>
  <c r="S4" i="1"/>
  <c r="T4" i="1" s="1"/>
  <c r="S14" i="1"/>
  <c r="T14" i="1" s="1"/>
  <c r="S27" i="1"/>
  <c r="T27" i="1" s="1"/>
  <c r="S19" i="1"/>
  <c r="S15" i="1"/>
  <c r="T15" i="1" s="1"/>
  <c r="S18" i="1"/>
  <c r="T18" i="1" s="1"/>
  <c r="S6" i="1"/>
  <c r="T6" i="1" s="1"/>
  <c r="S7" i="1"/>
  <c r="T24" i="1"/>
  <c r="T5" i="1"/>
  <c r="T9" i="1"/>
  <c r="T19" i="1"/>
  <c r="T7" i="1"/>
  <c r="U25" i="1"/>
  <c r="U22" i="1"/>
  <c r="U21" i="1"/>
  <c r="U13" i="1"/>
  <c r="U2" i="1"/>
  <c r="U8" i="1"/>
  <c r="U24" i="1"/>
  <c r="U20" i="1"/>
  <c r="U26" i="1"/>
  <c r="U16" i="1"/>
  <c r="U28" i="1"/>
  <c r="U17" i="1"/>
  <c r="U5" i="1"/>
  <c r="U9" i="1"/>
  <c r="U11" i="1"/>
  <c r="U23" i="1"/>
  <c r="U3" i="1"/>
  <c r="U12" i="1"/>
  <c r="U10" i="1"/>
  <c r="U4" i="1"/>
  <c r="U14" i="1"/>
  <c r="U27" i="1"/>
  <c r="U19" i="1"/>
  <c r="U15" i="1"/>
  <c r="U18" i="1"/>
  <c r="U6" i="1"/>
  <c r="U7" i="1"/>
  <c r="V25" i="1"/>
  <c r="V22" i="1"/>
  <c r="V21" i="1"/>
  <c r="V13" i="1"/>
  <c r="V2" i="1"/>
  <c r="V8" i="1"/>
  <c r="V24" i="1"/>
  <c r="V20" i="1"/>
  <c r="V26" i="1"/>
  <c r="V16" i="1"/>
  <c r="V28" i="1"/>
  <c r="V17" i="1"/>
  <c r="V5" i="1"/>
  <c r="V9" i="1"/>
  <c r="V11" i="1"/>
  <c r="V23" i="1"/>
  <c r="V3" i="1"/>
  <c r="V12" i="1"/>
  <c r="V10" i="1"/>
  <c r="V4" i="1"/>
  <c r="V14" i="1"/>
  <c r="V27" i="1"/>
  <c r="V19" i="1"/>
  <c r="V15" i="1"/>
  <c r="V18" i="1"/>
  <c r="V6" i="1"/>
  <c r="V7" i="1"/>
</calcChain>
</file>

<file path=xl/sharedStrings.xml><?xml version="1.0" encoding="utf-8"?>
<sst xmlns="http://schemas.openxmlformats.org/spreadsheetml/2006/main" count="264" uniqueCount="59">
  <si>
    <t>CUSTOM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</si>
  <si>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</si>
  <si>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</si>
  <si>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</si>
  <si>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</si>
  <si>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</si>
  <si>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</si>
  <si>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</si>
  <si>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</si>
  <si>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</si>
  <si>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 xml:space="preserve">Bandbreite [netto] (Mbit/s) </t>
  </si>
  <si>
    <t>Bandbreite [brutto] (Mbit/s)</t>
  </si>
  <si>
    <t>Test-ID [1. Durchgang]</t>
  </si>
  <si>
    <t>Verluste [Mw.]
(Anzahl)</t>
  </si>
  <si>
    <t>Pakete [Mw.]
(Anzahl)</t>
  </si>
  <si>
    <t>Timer Misses [Mw.]</t>
  </si>
  <si>
    <t>Verluste [Mw.]
(Verhaeltnis)</t>
  </si>
  <si>
    <t>BOTH</t>
  </si>
  <si>
    <t>SUCCESS</t>
  </si>
  <si>
    <t>Duration (s)</t>
  </si>
  <si>
    <t>Method</t>
  </si>
  <si>
    <t>CPU Avg
(U/S/W/I)</t>
  </si>
  <si>
    <t>Disk Write Avg
(KB/s)</t>
  </si>
  <si>
    <t>Bemerkung</t>
  </si>
  <si>
    <t>REAL</t>
  </si>
  <si>
    <t>(max. Dauer 7200s, Abbruchbedingung 50)</t>
  </si>
  <si>
    <t>Verluste [Ort]</t>
  </si>
  <si>
    <t>Switch</t>
  </si>
  <si>
    <t>Pakete [Mw.]
(UDP PpS)</t>
  </si>
  <si>
    <t>Pakete [Mw.]
(IP PpS)</t>
  </si>
  <si>
    <t>109174_191858_151023</t>
  </si>
  <si>
    <t>10.0.0.101</t>
  </si>
  <si>
    <t>10.0.0.102</t>
  </si>
  <si>
    <t>200870_174819_151023</t>
  </si>
  <si>
    <t>207674_170906_151023</t>
  </si>
  <si>
    <t>212317_142031_151023</t>
  </si>
  <si>
    <t>247652_094010_151023</t>
  </si>
  <si>
    <t>253728_141303_151023</t>
  </si>
  <si>
    <t>261466_180515_151023</t>
  </si>
  <si>
    <t>264216_163203_151023</t>
  </si>
  <si>
    <t>348707_211910_151023</t>
  </si>
  <si>
    <t>351463_151650_151023</t>
  </si>
  <si>
    <t>391195_011936_161023</t>
  </si>
  <si>
    <t>405205_153634_151023</t>
  </si>
  <si>
    <t>422970_114203_151023</t>
  </si>
  <si>
    <t>488425_141425_151023</t>
  </si>
  <si>
    <t>503478_141713_151023</t>
  </si>
  <si>
    <t>543113_175142_151023</t>
  </si>
  <si>
    <t>655519_114023_151023</t>
  </si>
  <si>
    <t>701301_141848_151023</t>
  </si>
  <si>
    <t>716417_141547_151023</t>
  </si>
  <si>
    <t>757373_114106_151023</t>
  </si>
  <si>
    <t>760791_142224_151023</t>
  </si>
  <si>
    <t>804213_231923_151023</t>
  </si>
  <si>
    <t>808713_161310_151023</t>
  </si>
  <si>
    <t>839699_144437_151023</t>
  </si>
  <si>
    <t>885448_155527_151023</t>
  </si>
  <si>
    <t>909263_114436_151023</t>
  </si>
  <si>
    <t>975264_121251_151023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</si>
</sst>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165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5" fontId="5" fillId="0" borderId="0" xfId="0" applyNumberFormat="1" applyFont="1"/>
    <xf numFmtId="0" fontId="5" fillId="0" borderId="0" xfId="0" applyFont="1"/>
    <xf numFmtId="0" fontId="5" fillId="0" borderId="0" xfId="0" applyNumberFormat="1" applyFont="1"/>
    <xf numFmtId="164" fontId="5" fillId="0" borderId="0" xfId="1" applyNumberFormat="1" applyFont="1"/>
    <xf numFmtId="1" fontId="5" fillId="0" borderId="0" xfId="0" applyNumberFormat="1" applyFont="1"/>
    <xf numFmtId="2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164" fontId="6" fillId="0" borderId="0" xfId="1" applyNumberFormat="1" applyFont="1"/>
    <xf numFmtId="1" fontId="6" fillId="0" borderId="0" xfId="0" applyNumberFormat="1" applyFont="1"/>
    <xf numFmtId="2" fontId="6" fillId="0" borderId="0" xfId="0" applyNumberFormat="1" applyFont="1"/>
  </cellXfs>
  <cellStyles count="2">
    <cellStyle name="Normal" xfId="0" builtinId="0"/>
    <cellStyle name="Percent" xfId="1" builtinId="5"/>
  </cellStyles>
  <dxfs count="14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</font>
      <numFmt numFmtId="164" formatCode="0.000%"/>
    </dxf>
    <dxf>
      <font>
        <b/>
      </font>
    </dxf>
    <dxf>
      <numFmt numFmtId="0" formatCode="General"/>
    </dxf>
    <dxf>
      <numFmt numFmtId="165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X28" totalsRowShown="0" headerRowDxfId="13" headerRowBorderDxfId="12" tableBorderDxfId="11">
  <autoFilter ref="A1:X28" xr:uid="{F3BBF563-1890-4707-A2D7-7DFD0767C04A}"/>
  <sortState xmlns:xlrd2="http://schemas.microsoft.com/office/spreadsheetml/2017/richdata2" ref="A2:X28">
    <sortCondition ref="H1:H28"/>
  </sortState>
  <tableColumns count="24">
    <tableColumn id="1" xr3:uid="{BF229500-5BDC-4A9D-816A-3ECDFDDBFC9C}" name="Duration (s)" dataDxfId="10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9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8"/>
    <tableColumn id="16" xr3:uid="{87F3AD7B-507A-487F-AF4C-176AA4CA438B}" name="Verluste [Mw.]_x000a_(Verhaeltnis)" dataDxfId="7" dataCellStyle="Percent">
      <calculatedColumnFormula>Table1[[#This Row],[Verluste '[Mw.']
(Anzahl)]]/Table1[[#This Row],[Pakete '[Mw.']
(Anzahl)]]</calculatedColumnFormula>
    </tableColumn>
    <tableColumn id="21" xr3:uid="{13DE55BA-A50B-4269-8984-67D9982233AA}" name="Verluste [Ort]" dataDxfId="6" dataCellStyle="Percent"/>
    <tableColumn id="14" xr3:uid="{8725EA04-C06E-40B7-93FF-0D89909564F0}" name="Pakete [Mw.]_x000a_(Anzahl)" dataDxfId="5"/>
    <tableColumn id="54" xr3:uid="{BD727F69-6C55-4591-B4B5-C9F811870DAD}" name="Pakete [Mw.]_x000a_(UDP PpS)" dataDxfId="4">
      <calculatedColumnFormula>Table1[[#This Row],[Pakete '[Mw.']
(Anzahl)]]/Table1[[#This Row],[Duration (s)]]</calculatedColumnFormula>
    </tableColumn>
    <tableColumn id="22" xr3:uid="{30D6237A-FE4C-4E6F-837E-B03983CB21AF}" name="Pakete [Mw.]_x000a_(IP PpS)" dataDxfId="3">
      <calculatedColumnFormula>IF(OR((Table1[[#This Row],[Datagram]]=80), (Table1[[#This Row],[Datagram]]=8900)), (Table1[[#This Row],[Pakete '[Mw.']
(UDP PpS)]]), Table1[[#This Row],[Pakete '[Mw.']
(UDP PpS)]] * 8)</calculatedColumnFormula>
    </tableColumn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28"/>
  <sheetViews>
    <sheetView tabSelected="1" zoomScale="85" zoomScaleNormal="85" workbookViewId="0">
      <selection activeCell="R31" sqref="R31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9.140625" hidden="1" customWidth="1"/>
    <col min="7" max="7" width="10.85546875" customWidth="1"/>
    <col min="8" max="8" width="11.5703125" customWidth="1"/>
    <col min="9" max="9" width="8.85546875" bestFit="1" customWidth="1"/>
    <col min="10" max="10" width="11" customWidth="1"/>
    <col min="11" max="11" width="12.42578125" bestFit="1" customWidth="1"/>
    <col min="12" max="12" width="16.5703125" hidden="1" customWidth="1"/>
    <col min="13" max="13" width="10.7109375" bestFit="1" customWidth="1"/>
    <col min="14" max="14" width="8.7109375" bestFit="1" customWidth="1"/>
    <col min="15" max="16" width="17.28515625" style="6" customWidth="1"/>
    <col min="17" max="17" width="15.7109375" style="6" bestFit="1" customWidth="1"/>
    <col min="18" max="18" width="17.28515625" style="6" customWidth="1"/>
    <col min="19" max="20" width="17.28515625" customWidth="1"/>
    <col min="21" max="22" width="18.28515625" customWidth="1"/>
    <col min="23" max="23" width="21.140625" bestFit="1" customWidth="1"/>
    <col min="24" max="24" width="46.5703125" bestFit="1" customWidth="1"/>
  </cols>
  <sheetData>
    <row r="1" spans="1:24" s="2" customFormat="1" ht="30" x14ac:dyDescent="0.25">
      <c r="A1" s="5" t="s">
        <v>19</v>
      </c>
      <c r="B1" s="4" t="s">
        <v>20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8</v>
      </c>
      <c r="J1" s="4" t="s">
        <v>7</v>
      </c>
      <c r="K1" s="5" t="s">
        <v>21</v>
      </c>
      <c r="L1" s="5" t="s">
        <v>22</v>
      </c>
      <c r="M1" s="4" t="s">
        <v>6</v>
      </c>
      <c r="N1" s="4" t="s">
        <v>9</v>
      </c>
      <c r="O1" s="5" t="s">
        <v>13</v>
      </c>
      <c r="P1" s="5" t="s">
        <v>16</v>
      </c>
      <c r="Q1" s="5" t="s">
        <v>26</v>
      </c>
      <c r="R1" s="5" t="s">
        <v>14</v>
      </c>
      <c r="S1" s="5" t="s">
        <v>28</v>
      </c>
      <c r="T1" s="5" t="s">
        <v>29</v>
      </c>
      <c r="U1" s="5" t="s">
        <v>10</v>
      </c>
      <c r="V1" s="5" t="s">
        <v>11</v>
      </c>
      <c r="W1" s="4" t="s">
        <v>15</v>
      </c>
      <c r="X1" s="4" t="s">
        <v>23</v>
      </c>
    </row>
    <row r="2" spans="1:24" x14ac:dyDescent="0.25">
      <c r="A2" s="17">
        <v>7199.9947620000003</v>
      </c>
      <c r="B2" s="18" t="s">
        <v>0</v>
      </c>
      <c r="C2" s="18" t="s">
        <v>36</v>
      </c>
      <c r="D2" s="18" t="s">
        <v>31</v>
      </c>
      <c r="E2" s="18" t="s">
        <v>32</v>
      </c>
      <c r="F2" s="18">
        <v>8120</v>
      </c>
      <c r="G2" s="19">
        <v>2500</v>
      </c>
      <c r="H2" s="18">
        <v>80</v>
      </c>
      <c r="I2" s="18" t="s">
        <v>24</v>
      </c>
      <c r="J2" s="18">
        <v>1</v>
      </c>
      <c r="K2" s="18"/>
      <c r="L2" s="18"/>
      <c r="M2" s="18" t="s">
        <v>17</v>
      </c>
      <c r="N2" s="18" t="s">
        <v>18</v>
      </c>
      <c r="O2" s="18">
        <v>0</v>
      </c>
      <c r="P2" s="20">
        <f>Table1[[#This Row],[Verluste '[Mw.']
(Anzahl)]]/Table1[[#This Row],[Pakete '[Mw.']
(Anzahl)]]</f>
        <v>0</v>
      </c>
      <c r="Q2" s="20"/>
      <c r="R2" s="18">
        <v>577867663</v>
      </c>
      <c r="S2" s="21">
        <f>Table1[[#This Row],[Pakete '[Mw.']
(Anzahl)]]/Table1[[#This Row],[Duration (s)]]</f>
        <v>80259.456027643144</v>
      </c>
      <c r="T2" s="21">
        <f>IF(OR((Table1[[#This Row],[Datagram]]=80), (Table1[[#This Row],[Datagram]]=8900)), (Table1[[#This Row],[Pakete '[Mw.']
(UDP PpS)]]), Table1[[#This Row],[Pakete '[Mw.']
(UDP PpS)]] * 8)</f>
        <v>80259.456027643144</v>
      </c>
      <c r="U2" s="22">
        <f>((Table1[[#This Row],[Pakete '[Mw.']
(Anzahl)]]/Table1[[#This Row],[Duration (s)]])*Table1[[#This Row],[Datagram]]*8)/1000000</f>
        <v>51.366051857691616</v>
      </c>
      <c r="V2" s="2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78.333229082979713</v>
      </c>
      <c r="W2" s="18">
        <v>1992836478</v>
      </c>
      <c r="X2" s="18" t="s">
        <v>25</v>
      </c>
    </row>
    <row r="3" spans="1:24" x14ac:dyDescent="0.25">
      <c r="A3" s="8">
        <v>29.322455999999999</v>
      </c>
      <c r="B3" t="s">
        <v>0</v>
      </c>
      <c r="C3" t="s">
        <v>48</v>
      </c>
      <c r="D3" t="s">
        <v>31</v>
      </c>
      <c r="E3" t="s">
        <v>32</v>
      </c>
      <c r="F3">
        <v>8120</v>
      </c>
      <c r="G3" s="1">
        <v>2500</v>
      </c>
      <c r="H3">
        <v>8900</v>
      </c>
      <c r="I3" t="s">
        <v>24</v>
      </c>
      <c r="J3">
        <v>1</v>
      </c>
      <c r="M3" t="s">
        <v>17</v>
      </c>
      <c r="N3" t="s">
        <v>18</v>
      </c>
      <c r="O3" s="6">
        <v>67</v>
      </c>
      <c r="P3" s="7">
        <f>Table1[[#This Row],[Verluste '[Mw.']
(Anzahl)]]/Table1[[#This Row],[Pakete '[Mw.']
(Anzahl)]]</f>
        <v>3.3499983250008376E-5</v>
      </c>
      <c r="Q3" s="10" t="s">
        <v>27</v>
      </c>
      <c r="R3">
        <v>2000001</v>
      </c>
      <c r="S3" s="9">
        <f>Table1[[#This Row],[Pakete '[Mw.']
(Anzahl)]]/Table1[[#This Row],[Duration (s)]]</f>
        <v>68207.144722120138</v>
      </c>
      <c r="T3" s="9">
        <f>IF(OR((Table1[[#This Row],[Datagram]]=80), (Table1[[#This Row],[Datagram]]=8900)), (Table1[[#This Row],[Pakete '[Mw.']
(UDP PpS)]]), Table1[[#This Row],[Pakete '[Mw.']
(UDP PpS)]] * 8)</f>
        <v>68207.144722120138</v>
      </c>
      <c r="U3" s="3">
        <f>((Table1[[#This Row],[Pakete '[Mw.']
(Anzahl)]]/Table1[[#This Row],[Duration (s)]])*Table1[[#This Row],[Datagram]]*8)/1000000</f>
        <v>4856.3487042149536</v>
      </c>
      <c r="V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4879.2663048415861</v>
      </c>
      <c r="W3">
        <v>9728851</v>
      </c>
      <c r="X3" t="s">
        <v>25</v>
      </c>
    </row>
    <row r="4" spans="1:24" x14ac:dyDescent="0.25">
      <c r="A4" s="8">
        <v>44.242618999999998</v>
      </c>
      <c r="B4" t="s">
        <v>0</v>
      </c>
      <c r="C4" t="s">
        <v>51</v>
      </c>
      <c r="D4" t="s">
        <v>31</v>
      </c>
      <c r="E4" t="s">
        <v>32</v>
      </c>
      <c r="F4">
        <v>8120</v>
      </c>
      <c r="G4" s="1">
        <v>10000</v>
      </c>
      <c r="H4">
        <v>8900</v>
      </c>
      <c r="I4" t="s">
        <v>24</v>
      </c>
      <c r="J4">
        <v>1</v>
      </c>
      <c r="M4" t="s">
        <v>17</v>
      </c>
      <c r="N4" t="s">
        <v>18</v>
      </c>
      <c r="O4" s="6">
        <v>79</v>
      </c>
      <c r="P4" s="7">
        <f>Table1[[#This Row],[Verluste '[Mw.']
(Anzahl)]]/Table1[[#This Row],[Pakete '[Mw.']
(Anzahl)]]</f>
        <v>2.6333324555558481E-5</v>
      </c>
      <c r="Q4" s="10" t="s">
        <v>27</v>
      </c>
      <c r="R4">
        <v>3000001</v>
      </c>
      <c r="S4" s="9">
        <f>Table1[[#This Row],[Pakete '[Mw.']
(Anzahl)]]/Table1[[#This Row],[Duration (s)]]</f>
        <v>67807.943286540074</v>
      </c>
      <c r="T4" s="9">
        <f>IF(OR((Table1[[#This Row],[Datagram]]=80), (Table1[[#This Row],[Datagram]]=8900)), (Table1[[#This Row],[Pakete '[Mw.']
(UDP PpS)]]), Table1[[#This Row],[Pakete '[Mw.']
(UDP PpS)]] * 8)</f>
        <v>67807.943286540074</v>
      </c>
      <c r="U4" s="3">
        <f>((Table1[[#This Row],[Pakete '[Mw.']
(Anzahl)]]/Table1[[#This Row],[Duration (s)]])*Table1[[#This Row],[Datagram]]*8)/1000000</f>
        <v>4827.9255620016538</v>
      </c>
      <c r="V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4850.7090309459309</v>
      </c>
      <c r="W4">
        <v>1424242</v>
      </c>
      <c r="X4" t="s">
        <v>25</v>
      </c>
    </row>
    <row r="5" spans="1:24" x14ac:dyDescent="0.25">
      <c r="A5" s="8">
        <v>140.195324</v>
      </c>
      <c r="B5" t="s">
        <v>0</v>
      </c>
      <c r="C5" t="s">
        <v>44</v>
      </c>
      <c r="D5" t="s">
        <v>31</v>
      </c>
      <c r="E5" t="s">
        <v>32</v>
      </c>
      <c r="F5">
        <v>8120</v>
      </c>
      <c r="G5" s="1">
        <v>20000</v>
      </c>
      <c r="H5">
        <v>8900</v>
      </c>
      <c r="I5" t="s">
        <v>24</v>
      </c>
      <c r="J5">
        <v>1</v>
      </c>
      <c r="M5" t="s">
        <v>17</v>
      </c>
      <c r="N5" t="s">
        <v>18</v>
      </c>
      <c r="O5" s="6">
        <v>117</v>
      </c>
      <c r="P5" s="7">
        <f>Table1[[#This Row],[Verluste '[Mw.']
(Anzahl)]]/Table1[[#This Row],[Pakete '[Mw.']
(Anzahl)]]</f>
        <v>1.6714283326530954E-5</v>
      </c>
      <c r="Q5" s="10" t="s">
        <v>27</v>
      </c>
      <c r="R5">
        <v>7000001</v>
      </c>
      <c r="S5" s="9">
        <f>Table1[[#This Row],[Pakete '[Mw.']
(Anzahl)]]/Table1[[#This Row],[Duration (s)]]</f>
        <v>49930.345751046589</v>
      </c>
      <c r="T5" s="9">
        <f>IF(OR((Table1[[#This Row],[Datagram]]=80), (Table1[[#This Row],[Datagram]]=8900)), (Table1[[#This Row],[Pakete '[Mw.']
(UDP PpS)]]), Table1[[#This Row],[Pakete '[Mw.']
(UDP PpS)]] * 8)</f>
        <v>49930.345751046589</v>
      </c>
      <c r="U5" s="3">
        <f>((Table1[[#This Row],[Pakete '[Mw.']
(Anzahl)]]/Table1[[#This Row],[Duration (s)]])*Table1[[#This Row],[Datagram]]*8)/1000000</f>
        <v>3555.0406174745171</v>
      </c>
      <c r="V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3571.8172136468688</v>
      </c>
      <c r="W5">
        <v>9761</v>
      </c>
      <c r="X5" t="s">
        <v>25</v>
      </c>
    </row>
    <row r="6" spans="1:24" x14ac:dyDescent="0.25">
      <c r="A6" s="8">
        <v>1681.2596619999999</v>
      </c>
      <c r="B6" t="s">
        <v>0</v>
      </c>
      <c r="C6" t="s">
        <v>57</v>
      </c>
      <c r="D6" t="s">
        <v>31</v>
      </c>
      <c r="E6" t="s">
        <v>32</v>
      </c>
      <c r="F6">
        <v>8120</v>
      </c>
      <c r="G6" s="1">
        <v>30000</v>
      </c>
      <c r="H6">
        <v>8900</v>
      </c>
      <c r="I6" t="s">
        <v>24</v>
      </c>
      <c r="J6">
        <v>1</v>
      </c>
      <c r="M6" t="s">
        <v>17</v>
      </c>
      <c r="N6" t="s">
        <v>18</v>
      </c>
      <c r="O6" s="6">
        <v>76736</v>
      </c>
      <c r="P6" s="7">
        <f>Table1[[#This Row],[Verluste '[Mw.']
(Anzahl)]]/Table1[[#This Row],[Pakete '[Mw.']
(Anzahl)]]</f>
        <v>1.3702857142857143E-3</v>
      </c>
      <c r="Q6" s="10" t="s">
        <v>27</v>
      </c>
      <c r="R6">
        <v>56000000</v>
      </c>
      <c r="S6" s="9">
        <f>Table1[[#This Row],[Pakete '[Mw.']
(Anzahl)]]/Table1[[#This Row],[Duration (s)]]</f>
        <v>33308.358765583711</v>
      </c>
      <c r="T6" s="9">
        <f>IF(OR((Table1[[#This Row],[Datagram]]=80), (Table1[[#This Row],[Datagram]]=8900)), (Table1[[#This Row],[Pakete '[Mw.']
(UDP PpS)]]), Table1[[#This Row],[Pakete '[Mw.']
(UDP PpS)]] * 8)</f>
        <v>33308.358765583711</v>
      </c>
      <c r="U6" s="3">
        <f>((Table1[[#This Row],[Pakete '[Mw.']
(Anzahl)]]/Table1[[#This Row],[Duration (s)]])*Table1[[#This Row],[Datagram]]*8)/1000000</f>
        <v>2371.5551441095599</v>
      </c>
      <c r="V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2382.7467526547962</v>
      </c>
      <c r="W6">
        <v>8709</v>
      </c>
      <c r="X6" t="s">
        <v>25</v>
      </c>
    </row>
    <row r="7" spans="1:24" x14ac:dyDescent="0.25">
      <c r="A7" s="11">
        <v>7199.5837250000004</v>
      </c>
      <c r="B7" s="12" t="s">
        <v>0</v>
      </c>
      <c r="C7" s="12" t="s">
        <v>58</v>
      </c>
      <c r="D7" s="12" t="s">
        <v>31</v>
      </c>
      <c r="E7" s="12" t="s">
        <v>32</v>
      </c>
      <c r="F7" s="12">
        <v>8120</v>
      </c>
      <c r="G7" s="13">
        <v>40000</v>
      </c>
      <c r="H7" s="12">
        <v>8900</v>
      </c>
      <c r="I7" s="12" t="s">
        <v>24</v>
      </c>
      <c r="J7" s="12">
        <v>1</v>
      </c>
      <c r="K7" s="12"/>
      <c r="L7" s="12"/>
      <c r="M7" s="12" t="s">
        <v>17</v>
      </c>
      <c r="N7" s="12" t="s">
        <v>18</v>
      </c>
      <c r="O7" s="12">
        <v>0</v>
      </c>
      <c r="P7" s="14">
        <f>Table1[[#This Row],[Verluste '[Mw.']
(Anzahl)]]/Table1[[#This Row],[Pakete '[Mw.']
(Anzahl)]]</f>
        <v>0</v>
      </c>
      <c r="Q7" s="14"/>
      <c r="R7" s="12">
        <v>179977719</v>
      </c>
      <c r="S7" s="15">
        <f>Table1[[#This Row],[Pakete '[Mw.']
(Anzahl)]]/Table1[[#This Row],[Duration (s)]]</f>
        <v>24998.350720617531</v>
      </c>
      <c r="T7" s="15">
        <f>IF(OR((Table1[[#This Row],[Datagram]]=80), (Table1[[#This Row],[Datagram]]=8900)), (Table1[[#This Row],[Pakete '[Mw.']
(UDP PpS)]]), Table1[[#This Row],[Pakete '[Mw.']
(UDP PpS)]] * 8)</f>
        <v>24998.350720617531</v>
      </c>
      <c r="U7" s="16">
        <f>((Table1[[#This Row],[Pakete '[Mw.']
(Anzahl)]]/Table1[[#This Row],[Duration (s)]])*Table1[[#This Row],[Datagram]]*8)/1000000</f>
        <v>1779.8825713079682</v>
      </c>
      <c r="V7" s="16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1788.2820171500957</v>
      </c>
      <c r="W7" s="12">
        <v>12053</v>
      </c>
      <c r="X7" s="12" t="s">
        <v>25</v>
      </c>
    </row>
    <row r="8" spans="1:24" x14ac:dyDescent="0.25">
      <c r="A8" s="8">
        <v>68.927336999999994</v>
      </c>
      <c r="B8" t="s">
        <v>0</v>
      </c>
      <c r="C8" t="s">
        <v>37</v>
      </c>
      <c r="D8" t="s">
        <v>31</v>
      </c>
      <c r="E8" t="s">
        <v>32</v>
      </c>
      <c r="F8">
        <v>8120</v>
      </c>
      <c r="G8" s="1">
        <v>2500</v>
      </c>
      <c r="H8">
        <v>65000</v>
      </c>
      <c r="I8" t="s">
        <v>24</v>
      </c>
      <c r="J8">
        <v>1</v>
      </c>
      <c r="M8" t="s">
        <v>17</v>
      </c>
      <c r="N8" t="s">
        <v>18</v>
      </c>
      <c r="O8" s="6">
        <v>990640</v>
      </c>
      <c r="P8" s="7">
        <f>Table1[[#This Row],[Verluste '[Mw.']
(Anzahl)]]/Table1[[#This Row],[Pakete '[Mw.']
(Anzahl)]]</f>
        <v>0.99063900936099059</v>
      </c>
      <c r="Q8" s="10" t="s">
        <v>27</v>
      </c>
      <c r="R8">
        <v>1000001</v>
      </c>
      <c r="S8" s="9">
        <f>Table1[[#This Row],[Pakete '[Mw.']
(Anzahl)]]/Table1[[#This Row],[Duration (s)]]</f>
        <v>14508.046350318164</v>
      </c>
      <c r="T8" s="9">
        <f>IF(OR((Table1[[#This Row],[Datagram]]=80), (Table1[[#This Row],[Datagram]]=8900)), (Table1[[#This Row],[Pakete '[Mw.']
(UDP PpS)]]), Table1[[#This Row],[Pakete '[Mw.']
(UDP PpS)]] * 8)</f>
        <v>116064.37080254531</v>
      </c>
      <c r="U8" s="3">
        <f>((Table1[[#This Row],[Pakete '[Mw.']
(Anzahl)]]/Table1[[#This Row],[Duration (s)]])*Table1[[#This Row],[Datagram]]*8)/1000000</f>
        <v>7544.1841021654454</v>
      </c>
      <c r="V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7576.6821259901581</v>
      </c>
      <c r="W8">
        <v>26570713</v>
      </c>
      <c r="X8" t="s">
        <v>25</v>
      </c>
    </row>
    <row r="9" spans="1:24" x14ac:dyDescent="0.25">
      <c r="A9" s="8">
        <v>69.200281000000004</v>
      </c>
      <c r="B9" t="s">
        <v>0</v>
      </c>
      <c r="C9" t="s">
        <v>45</v>
      </c>
      <c r="D9" t="s">
        <v>31</v>
      </c>
      <c r="E9" t="s">
        <v>32</v>
      </c>
      <c r="F9">
        <v>8120</v>
      </c>
      <c r="G9" s="1">
        <v>60000</v>
      </c>
      <c r="H9">
        <v>65000</v>
      </c>
      <c r="I9" t="s">
        <v>24</v>
      </c>
      <c r="J9">
        <v>1</v>
      </c>
      <c r="M9" t="s">
        <v>17</v>
      </c>
      <c r="N9" t="s">
        <v>18</v>
      </c>
      <c r="O9" s="6">
        <v>996603</v>
      </c>
      <c r="P9" s="7">
        <f>Table1[[#This Row],[Verluste '[Mw.']
(Anzahl)]]/Table1[[#This Row],[Pakete '[Mw.']
(Anzahl)]]</f>
        <v>0.99660200339799665</v>
      </c>
      <c r="Q9" s="10" t="s">
        <v>27</v>
      </c>
      <c r="R9">
        <v>1000001</v>
      </c>
      <c r="S9" s="9">
        <f>Table1[[#This Row],[Pakete '[Mw.']
(Anzahl)]]/Table1[[#This Row],[Duration (s)]]</f>
        <v>14450.822822525821</v>
      </c>
      <c r="T9" s="9">
        <f>IF(OR((Table1[[#This Row],[Datagram]]=80), (Table1[[#This Row],[Datagram]]=8900)), (Table1[[#This Row],[Pakete '[Mw.']
(UDP PpS)]]), Table1[[#This Row],[Pakete '[Mw.']
(UDP PpS)]] * 8)</f>
        <v>115606.58258020657</v>
      </c>
      <c r="U9" s="3">
        <f>((Table1[[#This Row],[Pakete '[Mw.']
(Anzahl)]]/Table1[[#This Row],[Duration (s)]])*Table1[[#This Row],[Datagram]]*8)/1000000</f>
        <v>7514.4278677134262</v>
      </c>
      <c r="V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7546.7977108358855</v>
      </c>
      <c r="W9">
        <v>153331</v>
      </c>
      <c r="X9" t="s">
        <v>25</v>
      </c>
    </row>
    <row r="10" spans="1:24" x14ac:dyDescent="0.25">
      <c r="A10" s="8">
        <v>72.872318000000007</v>
      </c>
      <c r="B10" t="s">
        <v>0</v>
      </c>
      <c r="C10" t="s">
        <v>50</v>
      </c>
      <c r="D10" t="s">
        <v>31</v>
      </c>
      <c r="E10" t="s">
        <v>32</v>
      </c>
      <c r="F10">
        <v>8120</v>
      </c>
      <c r="G10" s="1">
        <v>70000</v>
      </c>
      <c r="H10">
        <v>65000</v>
      </c>
      <c r="I10" t="s">
        <v>24</v>
      </c>
      <c r="J10">
        <v>1</v>
      </c>
      <c r="M10" t="s">
        <v>17</v>
      </c>
      <c r="N10" t="s">
        <v>18</v>
      </c>
      <c r="O10" s="6">
        <v>918166</v>
      </c>
      <c r="P10" s="7">
        <f>Table1[[#This Row],[Verluste '[Mw.']
(Anzahl)]]/Table1[[#This Row],[Pakete '[Mw.']
(Anzahl)]]</f>
        <v>0.91816508183491818</v>
      </c>
      <c r="Q10" s="10" t="s">
        <v>27</v>
      </c>
      <c r="R10">
        <v>1000001</v>
      </c>
      <c r="S10" s="9">
        <f>Table1[[#This Row],[Pakete '[Mw.']
(Anzahl)]]/Table1[[#This Row],[Duration (s)]]</f>
        <v>13722.645682822933</v>
      </c>
      <c r="T10" s="9">
        <f>IF(OR((Table1[[#This Row],[Datagram]]=80), (Table1[[#This Row],[Datagram]]=8900)), (Table1[[#This Row],[Pakete '[Mw.']
(UDP PpS)]]), Table1[[#This Row],[Pakete '[Mw.']
(UDP PpS)]] * 8)</f>
        <v>109781.16546258346</v>
      </c>
      <c r="U10" s="3">
        <f>((Table1[[#This Row],[Pakete '[Mw.']
(Anzahl)]]/Table1[[#This Row],[Duration (s)]])*Table1[[#This Row],[Datagram]]*8)/1000000</f>
        <v>7135.7757550679253</v>
      </c>
      <c r="V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7166.5144813974484</v>
      </c>
      <c r="W10">
        <v>41027</v>
      </c>
      <c r="X10" t="s">
        <v>25</v>
      </c>
    </row>
    <row r="11" spans="1:24" x14ac:dyDescent="0.25">
      <c r="A11" s="8">
        <v>81.264632000000006</v>
      </c>
      <c r="B11" t="s">
        <v>0</v>
      </c>
      <c r="C11" t="s">
        <v>46</v>
      </c>
      <c r="D11" t="s">
        <v>31</v>
      </c>
      <c r="E11" t="s">
        <v>32</v>
      </c>
      <c r="F11">
        <v>8120</v>
      </c>
      <c r="G11" s="1">
        <v>80000</v>
      </c>
      <c r="H11">
        <v>65000</v>
      </c>
      <c r="I11" t="s">
        <v>24</v>
      </c>
      <c r="J11">
        <v>1</v>
      </c>
      <c r="M11" t="s">
        <v>17</v>
      </c>
      <c r="N11" t="s">
        <v>18</v>
      </c>
      <c r="O11" s="6">
        <v>922339</v>
      </c>
      <c r="P11" s="7">
        <f>Table1[[#This Row],[Verluste '[Mw.']
(Anzahl)]]/Table1[[#This Row],[Pakete '[Mw.']
(Anzahl)]]</f>
        <v>0.92233807766192233</v>
      </c>
      <c r="Q11" s="10" t="s">
        <v>27</v>
      </c>
      <c r="R11">
        <v>1000001</v>
      </c>
      <c r="S11" s="9">
        <f>Table1[[#This Row],[Pakete '[Mw.']
(Anzahl)]]/Table1[[#This Row],[Duration (s)]]</f>
        <v>12305.488567277336</v>
      </c>
      <c r="T11" s="9">
        <f>IF(OR((Table1[[#This Row],[Datagram]]=80), (Table1[[#This Row],[Datagram]]=8900)), (Table1[[#This Row],[Pakete '[Mw.']
(UDP PpS)]]), Table1[[#This Row],[Pakete '[Mw.']
(UDP PpS)]] * 8)</f>
        <v>98443.90853821869</v>
      </c>
      <c r="U11" s="3">
        <f>((Table1[[#This Row],[Pakete '[Mw.']
(Anzahl)]]/Table1[[#This Row],[Duration (s)]])*Table1[[#This Row],[Datagram]]*8)/1000000</f>
        <v>6398.8540549842146</v>
      </c>
      <c r="V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6426.418349374916</v>
      </c>
      <c r="W11">
        <v>15804</v>
      </c>
      <c r="X11" t="s">
        <v>25</v>
      </c>
    </row>
    <row r="12" spans="1:24" x14ac:dyDescent="0.25">
      <c r="A12" s="8">
        <v>90.496955</v>
      </c>
      <c r="B12" t="s">
        <v>0</v>
      </c>
      <c r="C12" t="s">
        <v>49</v>
      </c>
      <c r="D12" t="s">
        <v>31</v>
      </c>
      <c r="E12" t="s">
        <v>32</v>
      </c>
      <c r="F12">
        <v>8120</v>
      </c>
      <c r="G12" s="1">
        <v>90000</v>
      </c>
      <c r="H12">
        <v>65000</v>
      </c>
      <c r="I12" t="s">
        <v>24</v>
      </c>
      <c r="J12">
        <v>1</v>
      </c>
      <c r="M12" t="s">
        <v>17</v>
      </c>
      <c r="N12" t="s">
        <v>18</v>
      </c>
      <c r="O12" s="6">
        <v>837298</v>
      </c>
      <c r="P12" s="7">
        <f>Table1[[#This Row],[Verluste '[Mw.']
(Anzahl)]]/Table1[[#This Row],[Pakete '[Mw.']
(Anzahl)]]</f>
        <v>0.83729716270283727</v>
      </c>
      <c r="Q12" s="10" t="s">
        <v>27</v>
      </c>
      <c r="R12">
        <v>1000001</v>
      </c>
      <c r="S12" s="9">
        <f>Table1[[#This Row],[Pakete '[Mw.']
(Anzahl)]]/Table1[[#This Row],[Duration (s)]]</f>
        <v>11050.106603034323</v>
      </c>
      <c r="T12" s="9">
        <f>IF(OR((Table1[[#This Row],[Datagram]]=80), (Table1[[#This Row],[Datagram]]=8900)), (Table1[[#This Row],[Pakete '[Mw.']
(UDP PpS)]]), Table1[[#This Row],[Pakete '[Mw.']
(UDP PpS)]] * 8)</f>
        <v>88400.852824274582</v>
      </c>
      <c r="U12" s="3">
        <f>((Table1[[#This Row],[Pakete '[Mw.']
(Anzahl)]]/Table1[[#This Row],[Duration (s)]])*Table1[[#This Row],[Datagram]]*8)/1000000</f>
        <v>5746.0554335778479</v>
      </c>
      <c r="V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5770.8076723686445</v>
      </c>
      <c r="W12">
        <v>5519</v>
      </c>
      <c r="X12" t="s">
        <v>25</v>
      </c>
    </row>
    <row r="13" spans="1:24" x14ac:dyDescent="0.25">
      <c r="A13" s="8">
        <v>100.10117200000001</v>
      </c>
      <c r="B13" t="s">
        <v>0</v>
      </c>
      <c r="C13" t="s">
        <v>35</v>
      </c>
      <c r="D13" t="s">
        <v>31</v>
      </c>
      <c r="E13" t="s">
        <v>32</v>
      </c>
      <c r="F13">
        <v>8120</v>
      </c>
      <c r="G13" s="1">
        <v>100000</v>
      </c>
      <c r="H13">
        <v>65000</v>
      </c>
      <c r="I13" t="s">
        <v>24</v>
      </c>
      <c r="J13">
        <v>1</v>
      </c>
      <c r="M13" t="s">
        <v>17</v>
      </c>
      <c r="N13" t="s">
        <v>18</v>
      </c>
      <c r="O13" s="6">
        <v>253756</v>
      </c>
      <c r="P13" s="7">
        <f>Table1[[#This Row],[Verluste '[Mw.']
(Anzahl)]]/Table1[[#This Row],[Pakete '[Mw.']
(Anzahl)]]</f>
        <v>0.25375574624425373</v>
      </c>
      <c r="Q13" s="10" t="s">
        <v>27</v>
      </c>
      <c r="R13">
        <v>1000001</v>
      </c>
      <c r="S13" s="9">
        <f>Table1[[#This Row],[Pakete '[Mw.']
(Anzahl)]]/Table1[[#This Row],[Duration (s)]]</f>
        <v>9989.9030153213389</v>
      </c>
      <c r="T13" s="9">
        <f>IF(OR((Table1[[#This Row],[Datagram]]=80), (Table1[[#This Row],[Datagram]]=8900)), (Table1[[#This Row],[Pakete '[Mw.']
(UDP PpS)]]), Table1[[#This Row],[Pakete '[Mw.']
(UDP PpS)]] * 8)</f>
        <v>79919.224122570711</v>
      </c>
      <c r="U13" s="3">
        <f>((Table1[[#This Row],[Pakete '[Mw.']
(Anzahl)]]/Table1[[#This Row],[Duration (s)]])*Table1[[#This Row],[Datagram]]*8)/1000000</f>
        <v>5194.7495679670965</v>
      </c>
      <c r="V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5217.1269507214165</v>
      </c>
      <c r="W13">
        <v>1007</v>
      </c>
      <c r="X13" t="s">
        <v>25</v>
      </c>
    </row>
    <row r="14" spans="1:24" x14ac:dyDescent="0.25">
      <c r="A14" s="8">
        <v>1320.0088519999999</v>
      </c>
      <c r="B14" t="s">
        <v>0</v>
      </c>
      <c r="C14" t="s">
        <v>52</v>
      </c>
      <c r="D14" t="s">
        <v>31</v>
      </c>
      <c r="E14" t="s">
        <v>32</v>
      </c>
      <c r="F14">
        <v>8120</v>
      </c>
      <c r="G14" s="1">
        <v>110000</v>
      </c>
      <c r="H14">
        <v>65000</v>
      </c>
      <c r="I14" t="s">
        <v>24</v>
      </c>
      <c r="J14">
        <v>1</v>
      </c>
      <c r="M14" t="s">
        <v>17</v>
      </c>
      <c r="N14" t="s">
        <v>18</v>
      </c>
      <c r="O14" s="6">
        <v>274419</v>
      </c>
      <c r="P14" s="7">
        <f>Table1[[#This Row],[Verluste '[Mw.']
(Anzahl)]]/Table1[[#This Row],[Pakete '[Mw.']
(Anzahl)]]</f>
        <v>2.2868248094312659E-2</v>
      </c>
      <c r="Q14" s="10" t="s">
        <v>27</v>
      </c>
      <c r="R14">
        <v>12000001</v>
      </c>
      <c r="S14" s="9">
        <f>Table1[[#This Row],[Pakete '[Mw.']
(Anzahl)]]/Table1[[#This Row],[Duration (s)]]</f>
        <v>9090.8488847012668</v>
      </c>
      <c r="T14" s="9">
        <f>IF(OR((Table1[[#This Row],[Datagram]]=80), (Table1[[#This Row],[Datagram]]=8900)), (Table1[[#This Row],[Pakete '[Mw.']
(UDP PpS)]]), Table1[[#This Row],[Pakete '[Mw.']
(UDP PpS)]] * 8)</f>
        <v>72726.791077610134</v>
      </c>
      <c r="U14" s="3">
        <f>((Table1[[#This Row],[Pakete '[Mw.']
(Anzahl)]]/Table1[[#This Row],[Duration (s)]])*Table1[[#This Row],[Datagram]]*8)/1000000</f>
        <v>4727.2414200446583</v>
      </c>
      <c r="V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4747.60492154639</v>
      </c>
      <c r="W14">
        <v>90</v>
      </c>
      <c r="X14" t="s">
        <v>25</v>
      </c>
    </row>
    <row r="15" spans="1:24" x14ac:dyDescent="0.25">
      <c r="A15" s="8">
        <v>1920.004046</v>
      </c>
      <c r="B15" t="s">
        <v>0</v>
      </c>
      <c r="C15" t="s">
        <v>55</v>
      </c>
      <c r="D15" t="s">
        <v>31</v>
      </c>
      <c r="E15" t="s">
        <v>32</v>
      </c>
      <c r="F15">
        <v>8120</v>
      </c>
      <c r="G15" s="1">
        <v>120000</v>
      </c>
      <c r="H15">
        <v>65000</v>
      </c>
      <c r="I15" t="s">
        <v>24</v>
      </c>
      <c r="J15">
        <v>1</v>
      </c>
      <c r="M15" t="s">
        <v>17</v>
      </c>
      <c r="N15" t="s">
        <v>18</v>
      </c>
      <c r="O15" s="6">
        <v>71</v>
      </c>
      <c r="P15" s="7">
        <f>Table1[[#This Row],[Verluste '[Mw.']
(Anzahl)]]/Table1[[#This Row],[Pakete '[Mw.']
(Anzahl)]]</f>
        <v>4.4374997226562675E-6</v>
      </c>
      <c r="Q15" s="10" t="s">
        <v>27</v>
      </c>
      <c r="R15">
        <v>16000001</v>
      </c>
      <c r="S15" s="9">
        <f>Table1[[#This Row],[Pakete '[Mw.']
(Anzahl)]]/Table1[[#This Row],[Duration (s)]]</f>
        <v>8333.3162934386855</v>
      </c>
      <c r="T15" s="9">
        <f>IF(OR((Table1[[#This Row],[Datagram]]=80), (Table1[[#This Row],[Datagram]]=8900)), (Table1[[#This Row],[Pakete '[Mw.']
(UDP PpS)]]), Table1[[#This Row],[Pakete '[Mw.']
(UDP PpS)]] * 8)</f>
        <v>66666.530347509484</v>
      </c>
      <c r="U15" s="3">
        <f>((Table1[[#This Row],[Pakete '[Mw.']
(Anzahl)]]/Table1[[#This Row],[Duration (s)]])*Table1[[#This Row],[Datagram]]*8)/1000000</f>
        <v>4333.3244725881168</v>
      </c>
      <c r="V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4351.9911010854184</v>
      </c>
      <c r="W15">
        <v>47</v>
      </c>
      <c r="X15" t="s">
        <v>25</v>
      </c>
    </row>
    <row r="16" spans="1:24" x14ac:dyDescent="0.25">
      <c r="A16" s="8">
        <v>11700.006441</v>
      </c>
      <c r="B16" t="s">
        <v>0</v>
      </c>
      <c r="C16" t="s">
        <v>41</v>
      </c>
      <c r="D16" t="s">
        <v>31</v>
      </c>
      <c r="E16" t="s">
        <v>32</v>
      </c>
      <c r="F16">
        <v>8120</v>
      </c>
      <c r="G16" s="1">
        <v>130000</v>
      </c>
      <c r="H16">
        <v>65000</v>
      </c>
      <c r="I16" t="s">
        <v>24</v>
      </c>
      <c r="J16">
        <v>1</v>
      </c>
      <c r="M16" t="s">
        <v>17</v>
      </c>
      <c r="N16" t="s">
        <v>18</v>
      </c>
      <c r="O16" s="6">
        <v>87</v>
      </c>
      <c r="P16" s="7">
        <f>Table1[[#This Row],[Verluste '[Mw.']
(Anzahl)]]/Table1[[#This Row],[Pakete '[Mw.']
(Anzahl)]]</f>
        <v>9.6666655925927111E-6</v>
      </c>
      <c r="Q16" s="10" t="s">
        <v>27</v>
      </c>
      <c r="R16">
        <v>9000001</v>
      </c>
      <c r="S16" s="9">
        <f>Table1[[#This Row],[Pakete '[Mw.']
(Anzahl)]]/Table1[[#This Row],[Duration (s)]]</f>
        <v>769.23043122964043</v>
      </c>
      <c r="T16" s="9">
        <f>IF(OR((Table1[[#This Row],[Datagram]]=80), (Table1[[#This Row],[Datagram]]=8900)), (Table1[[#This Row],[Pakete '[Mw.']
(UDP PpS)]]), Table1[[#This Row],[Pakete '[Mw.']
(UDP PpS)]] * 8)</f>
        <v>6153.8434498371234</v>
      </c>
      <c r="U16" s="3">
        <f>((Table1[[#This Row],[Pakete '[Mw.']
(Anzahl)]]/Table1[[#This Row],[Duration (s)]])*Table1[[#This Row],[Datagram]]*8)/1000000</f>
        <v>399.99982423941304</v>
      </c>
      <c r="V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401.72290040536745</v>
      </c>
      <c r="W16">
        <v>56</v>
      </c>
      <c r="X16" t="s">
        <v>25</v>
      </c>
    </row>
    <row r="17" spans="1:24" x14ac:dyDescent="0.25">
      <c r="A17" s="8">
        <v>1120.006873</v>
      </c>
      <c r="B17" t="s">
        <v>0</v>
      </c>
      <c r="C17" t="s">
        <v>43</v>
      </c>
      <c r="D17" t="s">
        <v>31</v>
      </c>
      <c r="E17" t="s">
        <v>32</v>
      </c>
      <c r="F17">
        <v>8120</v>
      </c>
      <c r="G17" s="1">
        <v>140000</v>
      </c>
      <c r="H17">
        <v>65000</v>
      </c>
      <c r="I17" t="s">
        <v>24</v>
      </c>
      <c r="J17">
        <v>1</v>
      </c>
      <c r="M17" t="s">
        <v>17</v>
      </c>
      <c r="N17" t="s">
        <v>18</v>
      </c>
      <c r="O17" s="6">
        <v>214054</v>
      </c>
      <c r="P17" s="7">
        <f>Table1[[#This Row],[Verluste '[Mw.']
(Anzahl)]]/Table1[[#This Row],[Pakete '[Mw.']
(Anzahl)]]</f>
        <v>2.6756746655406668E-2</v>
      </c>
      <c r="Q17" s="10" t="s">
        <v>27</v>
      </c>
      <c r="R17">
        <v>8000001</v>
      </c>
      <c r="S17" s="9">
        <f>Table1[[#This Row],[Pakete '[Mw.']
(Anzahl)]]/Table1[[#This Row],[Duration (s)]]</f>
        <v>7142.8142030696272</v>
      </c>
      <c r="T17" s="9">
        <f>IF(OR((Table1[[#This Row],[Datagram]]=80), (Table1[[#This Row],[Datagram]]=8900)), (Table1[[#This Row],[Pakete '[Mw.']
(UDP PpS)]]), Table1[[#This Row],[Pakete '[Mw.']
(UDP PpS)]] * 8)</f>
        <v>57142.513624557017</v>
      </c>
      <c r="U17" s="3">
        <f>((Table1[[#This Row],[Pakete '[Mw.']
(Anzahl)]]/Table1[[#This Row],[Duration (s)]])*Table1[[#This Row],[Datagram]]*8)/1000000</f>
        <v>3714.2633855962063</v>
      </c>
      <c r="V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3730.263289411082</v>
      </c>
      <c r="W17">
        <v>55</v>
      </c>
      <c r="X17" t="s">
        <v>25</v>
      </c>
    </row>
    <row r="18" spans="1:24" x14ac:dyDescent="0.25">
      <c r="A18" s="8">
        <v>1050.002397</v>
      </c>
      <c r="B18" t="s">
        <v>0</v>
      </c>
      <c r="C18" t="s">
        <v>56</v>
      </c>
      <c r="D18" t="s">
        <v>31</v>
      </c>
      <c r="E18" t="s">
        <v>32</v>
      </c>
      <c r="F18">
        <v>8120</v>
      </c>
      <c r="G18" s="1">
        <v>150000</v>
      </c>
      <c r="H18">
        <v>65000</v>
      </c>
      <c r="I18" t="s">
        <v>24</v>
      </c>
      <c r="J18">
        <v>1</v>
      </c>
      <c r="M18" t="s">
        <v>17</v>
      </c>
      <c r="N18" t="s">
        <v>18</v>
      </c>
      <c r="O18" s="6">
        <v>63</v>
      </c>
      <c r="P18" s="7">
        <f>Table1[[#This Row],[Verluste '[Mw.']
(Anzahl)]]/Table1[[#This Row],[Pakete '[Mw.']
(Anzahl)]]</f>
        <v>8.9999987142858978E-6</v>
      </c>
      <c r="Q18" s="10" t="s">
        <v>27</v>
      </c>
      <c r="R18">
        <v>7000001</v>
      </c>
      <c r="S18" s="9">
        <f>Table1[[#This Row],[Pakete '[Mw.']
(Anzahl)]]/Table1[[#This Row],[Duration (s)]]</f>
        <v>6666.6524000325689</v>
      </c>
      <c r="T18" s="9">
        <f>IF(OR((Table1[[#This Row],[Datagram]]=80), (Table1[[#This Row],[Datagram]]=8900)), (Table1[[#This Row],[Pakete '[Mw.']
(UDP PpS)]]), Table1[[#This Row],[Pakete '[Mw.']
(UDP PpS)]] * 8)</f>
        <v>53333.219200260552</v>
      </c>
      <c r="U18" s="3">
        <f>((Table1[[#This Row],[Pakete '[Mw.']
(Anzahl)]]/Table1[[#This Row],[Duration (s)]])*Table1[[#This Row],[Datagram]]*8)/1000000</f>
        <v>3466.6592480169356</v>
      </c>
      <c r="V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3481.5925493930085</v>
      </c>
      <c r="W18">
        <v>21</v>
      </c>
      <c r="X18" t="s">
        <v>25</v>
      </c>
    </row>
    <row r="19" spans="1:24" x14ac:dyDescent="0.25">
      <c r="A19" s="8">
        <v>1120.0017419999999</v>
      </c>
      <c r="B19" t="s">
        <v>0</v>
      </c>
      <c r="C19" t="s">
        <v>54</v>
      </c>
      <c r="D19" t="s">
        <v>31</v>
      </c>
      <c r="E19" t="s">
        <v>32</v>
      </c>
      <c r="F19">
        <v>8120</v>
      </c>
      <c r="G19" s="1">
        <v>160000</v>
      </c>
      <c r="H19">
        <v>65000</v>
      </c>
      <c r="I19" t="s">
        <v>24</v>
      </c>
      <c r="J19">
        <v>1</v>
      </c>
      <c r="M19" t="s">
        <v>17</v>
      </c>
      <c r="N19" t="s">
        <v>18</v>
      </c>
      <c r="O19" s="6">
        <v>189321</v>
      </c>
      <c r="P19" s="7">
        <f>Table1[[#This Row],[Verluste '[Mw.']
(Anzahl)]]/Table1[[#This Row],[Pakete '[Mw.']
(Anzahl)]]</f>
        <v>2.7045853279163819E-2</v>
      </c>
      <c r="Q19" s="10" t="s">
        <v>27</v>
      </c>
      <c r="R19">
        <v>7000001</v>
      </c>
      <c r="S19" s="9">
        <f>Table1[[#This Row],[Pakete '[Mw.']
(Anzahl)]]/Table1[[#This Row],[Duration (s)]]</f>
        <v>6249.9911718887315</v>
      </c>
      <c r="T19" s="9">
        <f>IF(OR((Table1[[#This Row],[Datagram]]=80), (Table1[[#This Row],[Datagram]]=8900)), (Table1[[#This Row],[Pakete '[Mw.']
(UDP PpS)]]), Table1[[#This Row],[Pakete '[Mw.']
(UDP PpS)]] * 8)</f>
        <v>49999.929375109852</v>
      </c>
      <c r="U19" s="3">
        <f>((Table1[[#This Row],[Pakete '[Mw.']
(Anzahl)]]/Table1[[#This Row],[Duration (s)]])*Table1[[#This Row],[Datagram]]*8)/1000000</f>
        <v>3249.9954093821402</v>
      </c>
      <c r="V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3263.9953896071711</v>
      </c>
      <c r="W19">
        <v>16</v>
      </c>
      <c r="X19" t="s">
        <v>25</v>
      </c>
    </row>
    <row r="20" spans="1:24" x14ac:dyDescent="0.25">
      <c r="A20" s="8">
        <v>2210.001295</v>
      </c>
      <c r="B20" t="s">
        <v>0</v>
      </c>
      <c r="C20" t="s">
        <v>39</v>
      </c>
      <c r="D20" t="s">
        <v>31</v>
      </c>
      <c r="E20" t="s">
        <v>32</v>
      </c>
      <c r="F20">
        <v>8120</v>
      </c>
      <c r="G20" s="1">
        <v>170000</v>
      </c>
      <c r="H20">
        <v>65000</v>
      </c>
      <c r="I20" t="s">
        <v>24</v>
      </c>
      <c r="J20">
        <v>1</v>
      </c>
      <c r="M20" t="s">
        <v>17</v>
      </c>
      <c r="N20" t="s">
        <v>18</v>
      </c>
      <c r="O20" s="6">
        <v>76</v>
      </c>
      <c r="P20" s="7">
        <f>Table1[[#This Row],[Verluste '[Mw.']
(Anzahl)]]/Table1[[#This Row],[Pakete '[Mw.']
(Anzahl)]]</f>
        <v>5.8461533964497389E-6</v>
      </c>
      <c r="Q20" s="10" t="s">
        <v>27</v>
      </c>
      <c r="R20">
        <v>13000001</v>
      </c>
      <c r="S20" s="9">
        <f>Table1[[#This Row],[Pakete '[Mw.']
(Anzahl)]]/Table1[[#This Row],[Duration (s)]]</f>
        <v>5882.3499467677912</v>
      </c>
      <c r="T20" s="9">
        <f>IF(OR((Table1[[#This Row],[Datagram]]=80), (Table1[[#This Row],[Datagram]]=8900)), (Table1[[#This Row],[Pakete '[Mw.']
(UDP PpS)]]), Table1[[#This Row],[Pakete '[Mw.']
(UDP PpS)]] * 8)</f>
        <v>47058.799574142329</v>
      </c>
      <c r="U20" s="3">
        <f>((Table1[[#This Row],[Pakete '[Mw.']
(Anzahl)]]/Table1[[#This Row],[Duration (s)]])*Table1[[#This Row],[Datagram]]*8)/1000000</f>
        <v>3058.8219723192515</v>
      </c>
      <c r="V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3071.9984362000114</v>
      </c>
      <c r="W20">
        <v>19</v>
      </c>
      <c r="X20" t="s">
        <v>25</v>
      </c>
    </row>
    <row r="21" spans="1:24" x14ac:dyDescent="0.25">
      <c r="A21" s="8">
        <v>2339.9999130000001</v>
      </c>
      <c r="B21" t="s">
        <v>0</v>
      </c>
      <c r="C21" t="s">
        <v>34</v>
      </c>
      <c r="D21" t="s">
        <v>31</v>
      </c>
      <c r="E21" t="s">
        <v>32</v>
      </c>
      <c r="F21">
        <v>8120</v>
      </c>
      <c r="G21" s="1">
        <v>180000</v>
      </c>
      <c r="H21">
        <v>65000</v>
      </c>
      <c r="I21" t="s">
        <v>24</v>
      </c>
      <c r="J21">
        <v>1</v>
      </c>
      <c r="M21" t="s">
        <v>17</v>
      </c>
      <c r="N21" t="s">
        <v>18</v>
      </c>
      <c r="O21" s="6">
        <v>61</v>
      </c>
      <c r="P21" s="7">
        <f>Table1[[#This Row],[Verluste '[Mw.']
(Anzahl)]]/Table1[[#This Row],[Pakete '[Mw.']
(Anzahl)]]</f>
        <v>4.6923073313609745E-6</v>
      </c>
      <c r="Q21" s="10" t="s">
        <v>27</v>
      </c>
      <c r="R21">
        <v>13000001</v>
      </c>
      <c r="S21" s="9">
        <f>Table1[[#This Row],[Pakete '[Mw.']
(Anzahl)]]/Table1[[#This Row],[Duration (s)]]</f>
        <v>5555.5561894587127</v>
      </c>
      <c r="T21" s="9">
        <f>IF(OR((Table1[[#This Row],[Datagram]]=80), (Table1[[#This Row],[Datagram]]=8900)), (Table1[[#This Row],[Pakete '[Mw.']
(UDP PpS)]]), Table1[[#This Row],[Pakete '[Mw.']
(UDP PpS)]] * 8)</f>
        <v>44444.449515669701</v>
      </c>
      <c r="U21" s="3">
        <f>((Table1[[#This Row],[Pakete '[Mw.']
(Anzahl)]]/Table1[[#This Row],[Duration (s)]])*Table1[[#This Row],[Datagram]]*8)/1000000</f>
        <v>2888.8892185185305</v>
      </c>
      <c r="V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2901.333664382918</v>
      </c>
      <c r="W21">
        <v>11</v>
      </c>
      <c r="X21" t="s">
        <v>25</v>
      </c>
    </row>
    <row r="22" spans="1:24" x14ac:dyDescent="0.25">
      <c r="A22" s="8">
        <v>190.00255100000001</v>
      </c>
      <c r="B22" t="s">
        <v>0</v>
      </c>
      <c r="C22" t="s">
        <v>33</v>
      </c>
      <c r="D22" t="s">
        <v>31</v>
      </c>
      <c r="E22" t="s">
        <v>32</v>
      </c>
      <c r="F22">
        <v>8120</v>
      </c>
      <c r="G22" s="1">
        <v>190000</v>
      </c>
      <c r="H22">
        <v>65000</v>
      </c>
      <c r="I22" t="s">
        <v>24</v>
      </c>
      <c r="J22">
        <v>1</v>
      </c>
      <c r="M22" t="s">
        <v>17</v>
      </c>
      <c r="N22" t="s">
        <v>18</v>
      </c>
      <c r="O22" s="6">
        <v>25808</v>
      </c>
      <c r="P22" s="7">
        <f>Table1[[#This Row],[Verluste '[Mw.']
(Anzahl)]]/Table1[[#This Row],[Pakete '[Mw.']
(Anzahl)]]</f>
        <v>2.5807974192025809E-2</v>
      </c>
      <c r="Q22" s="10" t="s">
        <v>27</v>
      </c>
      <c r="R22">
        <v>1000001</v>
      </c>
      <c r="S22" s="9">
        <f>Table1[[#This Row],[Pakete '[Mw.']
(Anzahl)]]/Table1[[#This Row],[Duration (s)]]</f>
        <v>5263.0924939528832</v>
      </c>
      <c r="T22" s="9">
        <f>IF(OR((Table1[[#This Row],[Datagram]]=80), (Table1[[#This Row],[Datagram]]=8900)), (Table1[[#This Row],[Pakete '[Mw.']
(UDP PpS)]]), Table1[[#This Row],[Pakete '[Mw.']
(UDP PpS)]] * 8)</f>
        <v>42104.739951623065</v>
      </c>
      <c r="U22" s="3">
        <f>((Table1[[#This Row],[Pakete '[Mw.']
(Anzahl)]]/Table1[[#This Row],[Duration (s)]])*Table1[[#This Row],[Datagram]]*8)/1000000</f>
        <v>2736.8080968554991</v>
      </c>
      <c r="V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2748.5974240419537</v>
      </c>
      <c r="W22">
        <v>13</v>
      </c>
      <c r="X22" t="s">
        <v>25</v>
      </c>
    </row>
    <row r="23" spans="1:24" x14ac:dyDescent="0.25">
      <c r="A23" s="8">
        <v>800.00046999999995</v>
      </c>
      <c r="B23" t="s">
        <v>0</v>
      </c>
      <c r="C23" t="s">
        <v>47</v>
      </c>
      <c r="D23" t="s">
        <v>31</v>
      </c>
      <c r="E23" t="s">
        <v>32</v>
      </c>
      <c r="F23">
        <v>8120</v>
      </c>
      <c r="G23" s="1">
        <v>200000</v>
      </c>
      <c r="H23">
        <v>65000</v>
      </c>
      <c r="I23" t="s">
        <v>24</v>
      </c>
      <c r="J23">
        <v>1</v>
      </c>
      <c r="M23" t="s">
        <v>17</v>
      </c>
      <c r="N23" t="s">
        <v>18</v>
      </c>
      <c r="O23" s="6">
        <v>53</v>
      </c>
      <c r="P23" s="7">
        <f>Table1[[#This Row],[Verluste '[Mw.']
(Anzahl)]]/Table1[[#This Row],[Pakete '[Mw.']
(Anzahl)]]</f>
        <v>1.3249996687500828E-5</v>
      </c>
      <c r="Q23" s="10" t="s">
        <v>27</v>
      </c>
      <c r="R23">
        <v>4000001</v>
      </c>
      <c r="S23" s="9">
        <f>Table1[[#This Row],[Pakete '[Mw.']
(Anzahl)]]/Table1[[#This Row],[Duration (s)]]</f>
        <v>4999.9983125009921</v>
      </c>
      <c r="T23" s="9">
        <f>IF(OR((Table1[[#This Row],[Datagram]]=80), (Table1[[#This Row],[Datagram]]=8900)), (Table1[[#This Row],[Pakete '[Mw.']
(UDP PpS)]]), Table1[[#This Row],[Pakete '[Mw.']
(UDP PpS)]] * 8)</f>
        <v>39999.986500007937</v>
      </c>
      <c r="U23" s="3">
        <f>((Table1[[#This Row],[Pakete '[Mw.']
(Anzahl)]]/Table1[[#This Row],[Duration (s)]])*Table1[[#This Row],[Datagram]]*8)/1000000</f>
        <v>2599.999122500516</v>
      </c>
      <c r="V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2611.1991187205181</v>
      </c>
      <c r="W23">
        <v>5</v>
      </c>
      <c r="X23" t="s">
        <v>25</v>
      </c>
    </row>
    <row r="24" spans="1:24" x14ac:dyDescent="0.25">
      <c r="A24" s="8">
        <v>4409.9974350000002</v>
      </c>
      <c r="B24" t="s">
        <v>0</v>
      </c>
      <c r="C24" t="s">
        <v>38</v>
      </c>
      <c r="D24" t="s">
        <v>31</v>
      </c>
      <c r="E24" t="s">
        <v>32</v>
      </c>
      <c r="F24">
        <v>8120</v>
      </c>
      <c r="G24" s="1">
        <v>210000</v>
      </c>
      <c r="H24">
        <v>65000</v>
      </c>
      <c r="I24" t="s">
        <v>24</v>
      </c>
      <c r="J24">
        <v>1</v>
      </c>
      <c r="M24" t="s">
        <v>17</v>
      </c>
      <c r="N24" t="s">
        <v>18</v>
      </c>
      <c r="O24" s="6">
        <v>23357</v>
      </c>
      <c r="P24" s="7">
        <f>Table1[[#This Row],[Verluste '[Mw.']
(Anzahl)]]/Table1[[#This Row],[Pakete '[Mw.']
(Anzahl)]]</f>
        <v>1.1122380422743789E-3</v>
      </c>
      <c r="Q24" s="10" t="s">
        <v>27</v>
      </c>
      <c r="R24">
        <v>21000001</v>
      </c>
      <c r="S24" s="9">
        <f>Table1[[#This Row],[Pakete '[Mw.']
(Anzahl)]]/Table1[[#This Row],[Duration (s)]]</f>
        <v>4761.9077583431745</v>
      </c>
      <c r="T24" s="9">
        <f>IF(OR((Table1[[#This Row],[Datagram]]=80), (Table1[[#This Row],[Datagram]]=8900)), (Table1[[#This Row],[Pakete '[Mw.']
(UDP PpS)]]), Table1[[#This Row],[Pakete '[Mw.']
(UDP PpS)]] * 8)</f>
        <v>38095.262066745396</v>
      </c>
      <c r="U24" s="3">
        <f>((Table1[[#This Row],[Pakete '[Mw.']
(Anzahl)]]/Table1[[#This Row],[Duration (s)]])*Table1[[#This Row],[Datagram]]*8)/1000000</f>
        <v>2476.1920343384509</v>
      </c>
      <c r="V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2486.8587077171392</v>
      </c>
      <c r="W24">
        <v>7</v>
      </c>
      <c r="X24" t="s">
        <v>25</v>
      </c>
    </row>
    <row r="25" spans="1:24" x14ac:dyDescent="0.25">
      <c r="A25" s="8">
        <v>7199.0296470000003</v>
      </c>
      <c r="B25" t="s">
        <v>0</v>
      </c>
      <c r="C25" t="s">
        <v>30</v>
      </c>
      <c r="D25" t="s">
        <v>31</v>
      </c>
      <c r="E25" t="s">
        <v>32</v>
      </c>
      <c r="F25">
        <v>8120</v>
      </c>
      <c r="G25" s="1">
        <v>220000</v>
      </c>
      <c r="H25">
        <v>65000</v>
      </c>
      <c r="I25" t="s">
        <v>24</v>
      </c>
      <c r="J25">
        <v>1</v>
      </c>
      <c r="M25" t="s">
        <v>17</v>
      </c>
      <c r="N25" t="s">
        <v>18</v>
      </c>
      <c r="O25" s="6">
        <v>27</v>
      </c>
      <c r="P25" s="7">
        <f>Table1[[#This Row],[Verluste '[Mw.']
(Anzahl)]]/Table1[[#This Row],[Pakete '[Mw.']
(Anzahl)]]</f>
        <v>8.2511042040201025E-7</v>
      </c>
      <c r="Q25" s="10" t="s">
        <v>27</v>
      </c>
      <c r="R25">
        <v>32722893</v>
      </c>
      <c r="S25" s="9">
        <f>Table1[[#This Row],[Pakete '[Mw.']
(Anzahl)]]/Table1[[#This Row],[Duration (s)]]</f>
        <v>4545.4588471706566</v>
      </c>
      <c r="T25" s="9">
        <f>IF(OR((Table1[[#This Row],[Datagram]]=80), (Table1[[#This Row],[Datagram]]=8900)), (Table1[[#This Row],[Pakete '[Mw.']
(UDP PpS)]]), Table1[[#This Row],[Pakete '[Mw.']
(UDP PpS)]] * 8)</f>
        <v>36363.670777365252</v>
      </c>
      <c r="U25" s="3">
        <f>((Table1[[#This Row],[Pakete '[Mw.']
(Anzahl)]]/Table1[[#This Row],[Duration (s)]])*Table1[[#This Row],[Datagram]]*8)/1000000</f>
        <v>2363.6386005287413</v>
      </c>
      <c r="V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2373.8204283464038</v>
      </c>
      <c r="W25">
        <v>1</v>
      </c>
      <c r="X25" t="s">
        <v>25</v>
      </c>
    </row>
    <row r="26" spans="1:24" x14ac:dyDescent="0.25">
      <c r="A26" s="8">
        <v>7199.9499079999996</v>
      </c>
      <c r="B26" t="s">
        <v>0</v>
      </c>
      <c r="C26" t="s">
        <v>40</v>
      </c>
      <c r="D26" t="s">
        <v>31</v>
      </c>
      <c r="E26" t="s">
        <v>32</v>
      </c>
      <c r="F26">
        <v>8120</v>
      </c>
      <c r="G26" s="1">
        <v>230000</v>
      </c>
      <c r="H26">
        <v>65000</v>
      </c>
      <c r="I26" t="s">
        <v>24</v>
      </c>
      <c r="J26">
        <v>1</v>
      </c>
      <c r="M26" t="s">
        <v>17</v>
      </c>
      <c r="N26" t="s">
        <v>18</v>
      </c>
      <c r="O26" s="6">
        <v>2</v>
      </c>
      <c r="P26" s="7">
        <f>Table1[[#This Row],[Verluste '[Mw.']
(Anzahl)]]/Table1[[#This Row],[Pakete '[Mw.']
(Anzahl)]]</f>
        <v>6.3889276306361605E-8</v>
      </c>
      <c r="Q26" s="10" t="s">
        <v>27</v>
      </c>
      <c r="R26">
        <v>31304158</v>
      </c>
      <c r="S26" s="9">
        <f>Table1[[#This Row],[Pakete '[Mw.']
(Anzahl)]]/Table1[[#This Row],[Duration (s)]]</f>
        <v>4347.8299710415158</v>
      </c>
      <c r="T26" s="9">
        <f>IF(OR((Table1[[#This Row],[Datagram]]=80), (Table1[[#This Row],[Datagram]]=8900)), (Table1[[#This Row],[Pakete '[Mw.']
(UDP PpS)]]), Table1[[#This Row],[Pakete '[Mw.']
(UDP PpS)]] * 8)</f>
        <v>34782.639768332127</v>
      </c>
      <c r="U26" s="3">
        <f>((Table1[[#This Row],[Pakete '[Mw.']
(Anzahl)]]/Table1[[#This Row],[Duration (s)]])*Table1[[#This Row],[Datagram]]*8)/1000000</f>
        <v>2260.8715849415885</v>
      </c>
      <c r="V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2270.610724076721</v>
      </c>
      <c r="W26">
        <v>3</v>
      </c>
      <c r="X26" t="s">
        <v>25</v>
      </c>
    </row>
    <row r="27" spans="1:24" x14ac:dyDescent="0.25">
      <c r="A27" s="8">
        <v>7199.9508089999999</v>
      </c>
      <c r="B27" t="s">
        <v>0</v>
      </c>
      <c r="C27" t="s">
        <v>53</v>
      </c>
      <c r="D27" t="s">
        <v>31</v>
      </c>
      <c r="E27" t="s">
        <v>32</v>
      </c>
      <c r="F27">
        <v>8120</v>
      </c>
      <c r="G27" s="1">
        <v>240000</v>
      </c>
      <c r="H27">
        <v>65000</v>
      </c>
      <c r="I27" t="s">
        <v>24</v>
      </c>
      <c r="J27">
        <v>1</v>
      </c>
      <c r="M27" t="s">
        <v>17</v>
      </c>
      <c r="N27" t="s">
        <v>18</v>
      </c>
      <c r="O27" s="6">
        <v>6</v>
      </c>
      <c r="P27" s="7">
        <f>Table1[[#This Row],[Verluste '[Mw.']
(Anzahl)]]/Table1[[#This Row],[Pakete '[Mw.']
(Anzahl)]]</f>
        <v>2.0000117334021694E-7</v>
      </c>
      <c r="Q27" s="10" t="s">
        <v>27</v>
      </c>
      <c r="R27">
        <v>29999824</v>
      </c>
      <c r="S27" s="9">
        <f>Table1[[#This Row],[Pakete '[Mw.']
(Anzahl)]]/Table1[[#This Row],[Duration (s)]]</f>
        <v>4166.6706892635939</v>
      </c>
      <c r="T27" s="9">
        <f>IF(OR((Table1[[#This Row],[Datagram]]=80), (Table1[[#This Row],[Datagram]]=8900)), (Table1[[#This Row],[Pakete '[Mw.']
(UDP PpS)]]), Table1[[#This Row],[Pakete '[Mw.']
(UDP PpS)]] * 8)</f>
        <v>33333.365514108751</v>
      </c>
      <c r="U27" s="3">
        <f>((Table1[[#This Row],[Pakete '[Mw.']
(Anzahl)]]/Table1[[#This Row],[Duration (s)]])*Table1[[#This Row],[Datagram]]*8)/1000000</f>
        <v>2166.6687584170691</v>
      </c>
      <c r="V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2176.0021007610194</v>
      </c>
      <c r="W27">
        <v>0</v>
      </c>
      <c r="X27" t="s">
        <v>25</v>
      </c>
    </row>
    <row r="28" spans="1:24" x14ac:dyDescent="0.25">
      <c r="A28" s="11">
        <v>7199.9420049999999</v>
      </c>
      <c r="B28" s="12" t="s">
        <v>0</v>
      </c>
      <c r="C28" s="12" t="s">
        <v>42</v>
      </c>
      <c r="D28" s="12" t="s">
        <v>31</v>
      </c>
      <c r="E28" s="12" t="s">
        <v>32</v>
      </c>
      <c r="F28" s="12">
        <v>8120</v>
      </c>
      <c r="G28" s="13">
        <v>250000</v>
      </c>
      <c r="H28" s="12">
        <v>65000</v>
      </c>
      <c r="I28" s="12" t="s">
        <v>24</v>
      </c>
      <c r="J28" s="12">
        <v>1</v>
      </c>
      <c r="K28" s="12"/>
      <c r="L28" s="12"/>
      <c r="M28" s="12" t="s">
        <v>17</v>
      </c>
      <c r="N28" s="12" t="s">
        <v>18</v>
      </c>
      <c r="O28" s="12">
        <v>0</v>
      </c>
      <c r="P28" s="14">
        <f>Table1[[#This Row],[Verluste '[Mw.']
(Anzahl)]]/Table1[[#This Row],[Pakete '[Mw.']
(Anzahl)]]</f>
        <v>0</v>
      </c>
      <c r="Q28" s="14"/>
      <c r="R28" s="12">
        <v>28799782</v>
      </c>
      <c r="S28" s="15">
        <f>Table1[[#This Row],[Pakete '[Mw.']
(Anzahl)]]/Table1[[#This Row],[Duration (s)]]</f>
        <v>4000.0019416823066</v>
      </c>
      <c r="T28" s="15">
        <f>IF(OR((Table1[[#This Row],[Datagram]]=80), (Table1[[#This Row],[Datagram]]=8900)), (Table1[[#This Row],[Pakete '[Mw.']
(UDP PpS)]]), Table1[[#This Row],[Pakete '[Mw.']
(UDP PpS)]] * 8)</f>
        <v>32000.015533458452</v>
      </c>
      <c r="U28" s="16">
        <f>((Table1[[#This Row],[Pakete '[Mw.']
(Anzahl)]]/Table1[[#This Row],[Duration (s)]])*Table1[[#This Row],[Datagram]]*8)/1000000</f>
        <v>2080.0010096747997</v>
      </c>
      <c r="V28" s="16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2088.961014024168</v>
      </c>
      <c r="W28" s="12">
        <v>14</v>
      </c>
      <c r="X28" s="12" t="s">
        <v>25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2023-10-16T05:41:08Z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586b0c12-4260-4fad-a804-fe598ab58513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