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bornkessel/Developer/testresults/output/231116_140801_93d5c35_macOS/7_NT_A_7B – Test mit Stressoren (X710, ohne Moderation)/campaign/"/>
    </mc:Choice>
  </mc:AlternateContent>
  <xr:revisionPtr revIDLastSave="0" documentId="13_ncr:1_{F1A0A6B0-A679-B743-83A8-D63BD10C9C41}" xr6:coauthVersionLast="47" xr6:coauthVersionMax="47" xr10:uidLastSave="{00000000-0000-0000-0000-000000000000}"/>
  <bookViews>
    <workbookView xWindow="0" yWindow="760" windowWidth="34200" windowHeight="21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2" i="1" l="1"/>
  <c r="AA21" i="1"/>
  <c r="AA20" i="1"/>
  <c r="AA19" i="1"/>
  <c r="AA18" i="1"/>
  <c r="Y22" i="1"/>
  <c r="Y21" i="1"/>
  <c r="Y20" i="1"/>
  <c r="Y19" i="1"/>
  <c r="Y18" i="1"/>
  <c r="AA2" i="1"/>
  <c r="AA3" i="1"/>
  <c r="Y6" i="1"/>
  <c r="AA6" i="1" s="1"/>
  <c r="Y5" i="1"/>
  <c r="AA5" i="1" s="1"/>
  <c r="Y4" i="1"/>
  <c r="AA4" i="1" s="1"/>
  <c r="Y3" i="1"/>
  <c r="Y2" i="1"/>
  <c r="Q61" i="1"/>
  <c r="R61" i="1" s="1"/>
  <c r="Q60" i="1"/>
  <c r="R60" i="1" s="1"/>
  <c r="Q59" i="1"/>
  <c r="R59" i="1" s="1"/>
  <c r="Q58" i="1"/>
  <c r="R58" i="1" s="1"/>
  <c r="P56" i="1"/>
  <c r="Q56" i="1" s="1"/>
  <c r="P52" i="1"/>
  <c r="Q51" i="1"/>
  <c r="P51" i="1"/>
  <c r="O51" i="1" s="1"/>
  <c r="Q52" i="1"/>
  <c r="O52" i="1" l="1"/>
</calcChain>
</file>

<file path=xl/sharedStrings.xml><?xml version="1.0" encoding="utf-8"?>
<sst xmlns="http://schemas.openxmlformats.org/spreadsheetml/2006/main" count="378" uniqueCount="66">
  <si>
    <t>Duration (s)</t>
  </si>
  <si>
    <t>Method</t>
  </si>
  <si>
    <t>Test-ID</t>
  </si>
  <si>
    <t>Client</t>
  </si>
  <si>
    <t>Server</t>
  </si>
  <si>
    <t>Port</t>
  </si>
  <si>
    <t>Cycle Time (ns)</t>
  </si>
  <si>
    <t>Datagram Size (B)</t>
  </si>
  <si>
    <t>QoS</t>
  </si>
  <si>
    <t>Stress</t>
  </si>
  <si>
    <t>Intensity</t>
  </si>
  <si>
    <t>Location</t>
  </si>
  <si>
    <t>Status</t>
  </si>
  <si>
    <t>Losses [total]</t>
  </si>
  <si>
    <t>Losses [ratio](%)</t>
  </si>
  <si>
    <t>Losses [location]</t>
  </si>
  <si>
    <t>Pakets [total]</t>
  </si>
  <si>
    <t>PPS [udp]</t>
  </si>
  <si>
    <t>PPS [ip]</t>
  </si>
  <si>
    <t>Bandwidth [net](Mbps)</t>
  </si>
  <si>
    <t>Bandwidth [gross](Mbps)</t>
  </si>
  <si>
    <t>Timer Misses</t>
  </si>
  <si>
    <t>Remarks</t>
  </si>
  <si>
    <t>CUSTOM</t>
  </si>
  <si>
    <t>212326_071845_161123</t>
  </si>
  <si>
    <t>10.1.0.51</t>
  </si>
  <si>
    <t>10.1.0.50</t>
  </si>
  <si>
    <t>NONE</t>
  </si>
  <si>
    <t>BOTH</t>
  </si>
  <si>
    <t>SUCCESS</t>
  </si>
  <si>
    <t>614229_081647_161123</t>
  </si>
  <si>
    <t>10.4.0.50</t>
  </si>
  <si>
    <t>10.4.0.51</t>
  </si>
  <si>
    <t>113127_075134_151123</t>
  </si>
  <si>
    <t>10.4.1.51</t>
  </si>
  <si>
    <t>10.4.1.50</t>
  </si>
  <si>
    <t>10.1.1.51</t>
  </si>
  <si>
    <t>10.1.1.50</t>
  </si>
  <si>
    <t>10.2.1.50</t>
  </si>
  <si>
    <t>10.2.1.51</t>
  </si>
  <si>
    <t>536278_081609_161123</t>
  </si>
  <si>
    <t>10.3.1.51</t>
  </si>
  <si>
    <t>10.3.1.50</t>
  </si>
  <si>
    <t>823758_081529_161123</t>
  </si>
  <si>
    <t>10.2.0.50</t>
  </si>
  <si>
    <t>10.2.0.51</t>
  </si>
  <si>
    <t>10.3.0.50</t>
  </si>
  <si>
    <t>10.3.0.51</t>
  </si>
  <si>
    <t>604345_082300_161123</t>
  </si>
  <si>
    <t>649661_082221_161123</t>
  </si>
  <si>
    <t>Route (Switch)</t>
  </si>
  <si>
    <t>506415_072458_161123</t>
  </si>
  <si>
    <t>997372_075747_151123</t>
  </si>
  <si>
    <t>132288_082141_161123</t>
  </si>
  <si>
    <t>934380_082913_161123</t>
  </si>
  <si>
    <t>393349_080400_151123</t>
  </si>
  <si>
    <t>758889_082834_161123</t>
  </si>
  <si>
    <t>829490_082754_161123</t>
  </si>
  <si>
    <t>536436_073111_161123</t>
  </si>
  <si>
    <t>Richtung H</t>
  </si>
  <si>
    <t>Richtung R</t>
  </si>
  <si>
    <t>center</t>
  </si>
  <si>
    <t>ep1</t>
  </si>
  <si>
    <t>ep2</t>
  </si>
  <si>
    <t>ep3</t>
  </si>
  <si>
    <t>eo4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</si>
</sst>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%"/>
    <numFmt numFmtId="177" formatCode="0.00000000000000%"/>
    <numFmt numFmtId="182" formatCode="0.000000000000000000%"/>
  </numFmts>
  <fonts count="7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FFFFFF"/>
      <name val="Calibri"/>
      <family val="2"/>
    </font>
    <font>
      <sz val="11"/>
      <name val="Consolas"/>
      <family val="2"/>
    </font>
    <font>
      <b/>
      <sz val="11"/>
      <name val="Consolas"/>
      <family val="2"/>
    </font>
    <font>
      <sz val="11"/>
      <color theme="1"/>
      <name val="Calibri"/>
      <family val="2"/>
      <scheme val="minor"/>
    </font>
    <font>
      <sz val="15"/>
      <color rgb="FF181A1C"/>
      <name val=".AppleSystemUIFontMonospaced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left"/>
    </xf>
    <xf numFmtId="164" fontId="3" fillId="0" borderId="0" xfId="0" applyNumberFormat="1" applyFont="1"/>
    <xf numFmtId="0" fontId="1" fillId="0" borderId="0" xfId="0" applyFont="1"/>
    <xf numFmtId="0" fontId="4" fillId="0" borderId="0" xfId="0" applyFont="1"/>
    <xf numFmtId="0" fontId="3" fillId="0" borderId="0" xfId="0" applyFont="1"/>
    <xf numFmtId="165" fontId="4" fillId="0" borderId="0" xfId="0" applyNumberFormat="1" applyFont="1"/>
    <xf numFmtId="164" fontId="3" fillId="2" borderId="0" xfId="0" applyNumberFormat="1" applyFont="1" applyFill="1"/>
    <xf numFmtId="0" fontId="1" fillId="2" borderId="0" xfId="0" applyFont="1" applyFill="1"/>
    <xf numFmtId="0" fontId="4" fillId="2" borderId="0" xfId="0" applyFont="1" applyFill="1"/>
    <xf numFmtId="0" fontId="3" fillId="2" borderId="0" xfId="0" applyFont="1" applyFill="1"/>
    <xf numFmtId="165" fontId="4" fillId="2" borderId="0" xfId="0" applyNumberFormat="1" applyFont="1" applyFill="1"/>
    <xf numFmtId="0" fontId="0" fillId="2" borderId="0" xfId="0" applyFill="1"/>
    <xf numFmtId="177" fontId="0" fillId="0" borderId="0" xfId="0" applyNumberFormat="1"/>
    <xf numFmtId="182" fontId="0" fillId="0" borderId="0" xfId="1" applyNumberFormat="1" applyFont="1"/>
    <xf numFmtId="164" fontId="0" fillId="0" borderId="0" xfId="0" applyNumberFormat="1"/>
    <xf numFmtId="0" fontId="6" fillId="0" borderId="0" xfId="0" applyFont="1"/>
    <xf numFmtId="164" fontId="3" fillId="3" borderId="0" xfId="0" applyNumberFormat="1" applyFont="1" applyFill="1"/>
    <xf numFmtId="0" fontId="1" fillId="3" borderId="0" xfId="0" applyFont="1" applyFill="1"/>
    <xf numFmtId="0" fontId="4" fillId="3" borderId="0" xfId="0" applyFont="1" applyFill="1"/>
    <xf numFmtId="0" fontId="3" fillId="3" borderId="0" xfId="0" applyFont="1" applyFill="1"/>
    <xf numFmtId="165" fontId="4" fillId="3" borderId="0" xfId="0" applyNumberFormat="1" applyFont="1" applyFill="1"/>
    <xf numFmtId="0" fontId="0" fillId="3" borderId="0" xfId="0" applyFill="1"/>
    <xf numFmtId="164" fontId="0" fillId="3" borderId="0" xfId="0" applyNumberFormat="1" applyFill="1"/>
    <xf numFmtId="164" fontId="3" fillId="4" borderId="0" xfId="0" applyNumberFormat="1" applyFont="1" applyFill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165" fontId="4" fillId="4" borderId="0" xfId="0" applyNumberFormat="1" applyFont="1" applyFill="1"/>
    <xf numFmtId="0" fontId="0" fillId="4" borderId="0" xfId="0" applyFill="1"/>
    <xf numFmtId="164" fontId="0" fillId="4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49">
  <autoFilter ref="A1:W49" xr:uid="{00000000-0009-0000-0100-000001000000}"/>
  <sortState xmlns:xlrd2="http://schemas.microsoft.com/office/spreadsheetml/2017/richdata2" ref="A2:W49">
    <sortCondition ref="H1:H49"/>
  </sortState>
  <tableColumns count="23">
    <tableColumn id="1" xr3:uid="{00000000-0010-0000-0000-000001000000}" name="Duration (s)"/>
    <tableColumn id="2" xr3:uid="{00000000-0010-0000-0000-000002000000}" name="Method"/>
    <tableColumn id="3" xr3:uid="{00000000-0010-0000-0000-000003000000}" name="Test-ID"/>
    <tableColumn id="4" xr3:uid="{00000000-0010-0000-0000-000004000000}" name="Client"/>
    <tableColumn id="5" xr3:uid="{00000000-0010-0000-0000-000005000000}" name="Server"/>
    <tableColumn id="6" xr3:uid="{00000000-0010-0000-0000-000006000000}" name="Port"/>
    <tableColumn id="7" xr3:uid="{00000000-0010-0000-0000-000007000000}" name="Cycle Time (ns)"/>
    <tableColumn id="8" xr3:uid="{00000000-0010-0000-0000-000008000000}" name="Datagram Size (B)"/>
    <tableColumn id="9" xr3:uid="{00000000-0010-0000-0000-000009000000}" name="QoS"/>
    <tableColumn id="10" xr3:uid="{00000000-0010-0000-0000-00000A000000}" name="Stress"/>
    <tableColumn id="11" xr3:uid="{00000000-0010-0000-0000-00000B000000}" name="Intensity"/>
    <tableColumn id="12" xr3:uid="{00000000-0010-0000-0000-00000C000000}" name="Location"/>
    <tableColumn id="13" xr3:uid="{00000000-0010-0000-0000-00000D000000}" name="Status"/>
    <tableColumn id="14" xr3:uid="{00000000-0010-0000-0000-00000E000000}" name="Losses [total]"/>
    <tableColumn id="15" xr3:uid="{00000000-0010-0000-0000-00000F000000}" name="Losses [ratio](%)"/>
    <tableColumn id="16" xr3:uid="{00000000-0010-0000-0000-000010000000}" name="Losses [location]"/>
    <tableColumn id="17" xr3:uid="{00000000-0010-0000-0000-000011000000}" name="Pakets [total]"/>
    <tableColumn id="18" xr3:uid="{00000000-0010-0000-0000-000012000000}" name="PPS [udp]"/>
    <tableColumn id="19" xr3:uid="{00000000-0010-0000-0000-000013000000}" name="PPS [ip]"/>
    <tableColumn id="20" xr3:uid="{00000000-0010-0000-0000-000014000000}" name="Bandwidth [net](Mbps)"/>
    <tableColumn id="21" xr3:uid="{00000000-0010-0000-0000-000015000000}" name="Bandwidth [gross](Mbps)"/>
    <tableColumn id="22" xr3:uid="{00000000-0010-0000-0000-000016000000}" name="Timer Misses"/>
    <tableColumn id="23" xr3:uid="{00000000-0010-0000-0000-000017000000}" name="Remark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tabSelected="1" topLeftCell="H1" zoomScale="113" workbookViewId="0">
      <selection activeCell="AA18" sqref="AA18:AA22"/>
    </sheetView>
  </sheetViews>
  <sheetFormatPr baseColWidth="10" defaultColWidth="8.83203125" defaultRowHeight="15"/>
  <cols>
    <col min="3" max="3" width="22" customWidth="1"/>
    <col min="4" max="6" width="13" customWidth="1"/>
    <col min="7" max="9" width="9" bestFit="1" customWidth="1"/>
    <col min="11" max="11" width="9" bestFit="1" customWidth="1"/>
    <col min="14" max="14" width="15" customWidth="1"/>
    <col min="15" max="15" width="22.5" bestFit="1" customWidth="1"/>
    <col min="16" max="16" width="9" bestFit="1" customWidth="1"/>
    <col min="17" max="17" width="15" customWidth="1"/>
    <col min="18" max="21" width="9" bestFit="1" customWidth="1"/>
    <col min="22" max="22" width="10.33203125" bestFit="1" customWidth="1"/>
    <col min="23" max="23" width="20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7">
      <c r="A2" s="2">
        <v>359.598839</v>
      </c>
      <c r="B2" s="3" t="s">
        <v>23</v>
      </c>
      <c r="C2" s="4" t="s">
        <v>30</v>
      </c>
      <c r="D2" s="3" t="s">
        <v>26</v>
      </c>
      <c r="E2" s="3" t="s">
        <v>25</v>
      </c>
      <c r="F2" s="3">
        <v>8100</v>
      </c>
      <c r="G2" s="5">
        <v>2500</v>
      </c>
      <c r="H2" s="5">
        <v>80</v>
      </c>
      <c r="I2" s="3" t="b">
        <v>0</v>
      </c>
      <c r="J2" s="3" t="s">
        <v>27</v>
      </c>
      <c r="K2" s="3">
        <v>0</v>
      </c>
      <c r="L2" s="3" t="s">
        <v>28</v>
      </c>
      <c r="M2" s="3" t="s">
        <v>29</v>
      </c>
      <c r="N2" s="5">
        <v>0</v>
      </c>
      <c r="O2" s="6">
        <v>0</v>
      </c>
      <c r="P2" s="3"/>
      <c r="Q2" s="5">
        <v>27106339</v>
      </c>
      <c r="R2" s="5">
        <v>75379</v>
      </c>
      <c r="S2" s="5">
        <v>75379</v>
      </c>
      <c r="T2" s="2">
        <v>48.242559999999997</v>
      </c>
      <c r="U2" s="2">
        <v>73.569903999999994</v>
      </c>
      <c r="V2" s="5">
        <v>116733223</v>
      </c>
      <c r="W2" s="3"/>
      <c r="Y2" s="23">
        <f>Table1[[#This Row],[Bandwidth '[net'](Mbps)]]+T4+T6+T8+T10+T12+T14+T16</f>
        <v>383.17247999999995</v>
      </c>
      <c r="Z2" t="s">
        <v>61</v>
      </c>
      <c r="AA2">
        <f>Y2/8</f>
        <v>47.896559999999994</v>
      </c>
    </row>
    <row r="3" spans="1:27" s="22" customFormat="1">
      <c r="A3" s="17">
        <v>359.55597799999998</v>
      </c>
      <c r="B3" s="18" t="s">
        <v>23</v>
      </c>
      <c r="C3" s="19" t="s">
        <v>24</v>
      </c>
      <c r="D3" s="18" t="s">
        <v>25</v>
      </c>
      <c r="E3" s="18" t="s">
        <v>26</v>
      </c>
      <c r="F3" s="18">
        <v>8100</v>
      </c>
      <c r="G3" s="20">
        <v>2500</v>
      </c>
      <c r="H3" s="20">
        <v>80</v>
      </c>
      <c r="I3" s="18" t="b">
        <v>0</v>
      </c>
      <c r="J3" s="18" t="s">
        <v>27</v>
      </c>
      <c r="K3" s="18">
        <v>0</v>
      </c>
      <c r="L3" s="18" t="s">
        <v>28</v>
      </c>
      <c r="M3" s="18" t="s">
        <v>29</v>
      </c>
      <c r="N3" s="20">
        <v>0</v>
      </c>
      <c r="O3" s="21">
        <v>0</v>
      </c>
      <c r="P3" s="18"/>
      <c r="Q3" s="20">
        <v>56150744</v>
      </c>
      <c r="R3" s="20">
        <v>156166</v>
      </c>
      <c r="S3" s="20">
        <v>156166</v>
      </c>
      <c r="T3" s="17">
        <v>99.946240000000003</v>
      </c>
      <c r="U3" s="17">
        <v>152.41801599999999</v>
      </c>
      <c r="V3" s="20">
        <v>87671703</v>
      </c>
      <c r="W3" s="18"/>
      <c r="Y3" s="23">
        <f>Table1[[#This Row],[Bandwidth '[net'](Mbps)]]+T5</f>
        <v>196.75200000000001</v>
      </c>
      <c r="Z3" s="22" t="s">
        <v>62</v>
      </c>
      <c r="AA3" s="22">
        <f>Y3/2</f>
        <v>98.376000000000005</v>
      </c>
    </row>
    <row r="4" spans="1:27">
      <c r="A4" s="2">
        <v>359.59865300000001</v>
      </c>
      <c r="B4" s="3" t="s">
        <v>23</v>
      </c>
      <c r="C4" s="4" t="s">
        <v>30</v>
      </c>
      <c r="D4" s="3" t="s">
        <v>37</v>
      </c>
      <c r="E4" s="3" t="s">
        <v>36</v>
      </c>
      <c r="F4" s="3">
        <v>8110</v>
      </c>
      <c r="G4" s="5">
        <v>2500</v>
      </c>
      <c r="H4" s="5">
        <v>80</v>
      </c>
      <c r="I4" s="3" t="b">
        <v>0</v>
      </c>
      <c r="J4" s="3" t="s">
        <v>27</v>
      </c>
      <c r="K4" s="3">
        <v>0</v>
      </c>
      <c r="L4" s="3" t="s">
        <v>28</v>
      </c>
      <c r="M4" s="3" t="s">
        <v>29</v>
      </c>
      <c r="N4" s="5">
        <v>0</v>
      </c>
      <c r="O4" s="6">
        <v>0</v>
      </c>
      <c r="P4" s="3"/>
      <c r="Q4" s="5">
        <v>27128833</v>
      </c>
      <c r="R4" s="5">
        <v>75441</v>
      </c>
      <c r="S4" s="5">
        <v>75441</v>
      </c>
      <c r="T4" s="2">
        <v>48.282240000000002</v>
      </c>
      <c r="U4" s="2">
        <v>73.630415999999997</v>
      </c>
      <c r="V4" s="5">
        <v>116710655</v>
      </c>
      <c r="W4" s="3"/>
      <c r="Y4" s="15">
        <f>T7+T9</f>
        <v>129.75936000000002</v>
      </c>
      <c r="Z4" t="s">
        <v>63</v>
      </c>
      <c r="AA4" s="22">
        <f t="shared" ref="AA4:AA6" si="0">Y4/2</f>
        <v>64.879680000000008</v>
      </c>
    </row>
    <row r="5" spans="1:27" s="22" customFormat="1">
      <c r="A5" s="17">
        <v>359.55463900000001</v>
      </c>
      <c r="B5" s="18" t="s">
        <v>23</v>
      </c>
      <c r="C5" s="19" t="s">
        <v>24</v>
      </c>
      <c r="D5" s="18" t="s">
        <v>36</v>
      </c>
      <c r="E5" s="18" t="s">
        <v>37</v>
      </c>
      <c r="F5" s="18">
        <v>8110</v>
      </c>
      <c r="G5" s="20">
        <v>2500</v>
      </c>
      <c r="H5" s="20">
        <v>80</v>
      </c>
      <c r="I5" s="18" t="b">
        <v>0</v>
      </c>
      <c r="J5" s="18" t="s">
        <v>27</v>
      </c>
      <c r="K5" s="18">
        <v>0</v>
      </c>
      <c r="L5" s="18" t="s">
        <v>28</v>
      </c>
      <c r="M5" s="18" t="s">
        <v>29</v>
      </c>
      <c r="N5" s="20">
        <v>0</v>
      </c>
      <c r="O5" s="21">
        <v>0</v>
      </c>
      <c r="P5" s="18"/>
      <c r="Q5" s="20">
        <v>54385964</v>
      </c>
      <c r="R5" s="20">
        <v>151259</v>
      </c>
      <c r="S5" s="20">
        <v>151259</v>
      </c>
      <c r="T5" s="17">
        <v>96.805760000000006</v>
      </c>
      <c r="U5" s="17">
        <v>147.628784</v>
      </c>
      <c r="V5" s="20">
        <v>89435945</v>
      </c>
      <c r="W5" s="18"/>
      <c r="Y5" s="23">
        <f>T11+T13</f>
        <v>153.57504</v>
      </c>
      <c r="Z5" s="22" t="s">
        <v>64</v>
      </c>
      <c r="AA5" s="22">
        <f t="shared" si="0"/>
        <v>76.787520000000001</v>
      </c>
    </row>
    <row r="6" spans="1:27">
      <c r="A6" s="2">
        <v>359.59874300000001</v>
      </c>
      <c r="B6" s="3" t="s">
        <v>23</v>
      </c>
      <c r="C6" s="4" t="s">
        <v>30</v>
      </c>
      <c r="D6" s="3" t="s">
        <v>44</v>
      </c>
      <c r="E6" s="3" t="s">
        <v>45</v>
      </c>
      <c r="F6" s="3">
        <v>8200</v>
      </c>
      <c r="G6" s="5">
        <v>2500</v>
      </c>
      <c r="H6" s="5">
        <v>80</v>
      </c>
      <c r="I6" s="3" t="b">
        <v>0</v>
      </c>
      <c r="J6" s="3" t="s">
        <v>27</v>
      </c>
      <c r="K6" s="3">
        <v>0</v>
      </c>
      <c r="L6" s="3" t="s">
        <v>28</v>
      </c>
      <c r="M6" s="3" t="s">
        <v>29</v>
      </c>
      <c r="N6" s="5">
        <v>0</v>
      </c>
      <c r="O6" s="6">
        <v>0</v>
      </c>
      <c r="P6" s="3"/>
      <c r="Q6" s="5">
        <v>26707708</v>
      </c>
      <c r="R6" s="5">
        <v>74270</v>
      </c>
      <c r="S6" s="5">
        <v>74270</v>
      </c>
      <c r="T6" s="2">
        <v>47.532800000000002</v>
      </c>
      <c r="U6" s="2">
        <v>72.487520000000004</v>
      </c>
      <c r="V6" s="5">
        <v>117131815</v>
      </c>
      <c r="W6" s="3"/>
      <c r="Y6" s="15">
        <f>T15+T17</f>
        <v>188.59392000000003</v>
      </c>
      <c r="Z6" t="s">
        <v>65</v>
      </c>
      <c r="AA6" s="22">
        <f t="shared" si="0"/>
        <v>94.296960000000013</v>
      </c>
    </row>
    <row r="7" spans="1:27" s="22" customFormat="1">
      <c r="A7" s="17">
        <v>359.66481700000003</v>
      </c>
      <c r="B7" s="18" t="s">
        <v>23</v>
      </c>
      <c r="C7" s="19" t="s">
        <v>43</v>
      </c>
      <c r="D7" s="18" t="s">
        <v>45</v>
      </c>
      <c r="E7" s="18" t="s">
        <v>44</v>
      </c>
      <c r="F7" s="18">
        <v>8200</v>
      </c>
      <c r="G7" s="20">
        <v>2500</v>
      </c>
      <c r="H7" s="20">
        <v>80</v>
      </c>
      <c r="I7" s="18" t="b">
        <v>0</v>
      </c>
      <c r="J7" s="18" t="s">
        <v>27</v>
      </c>
      <c r="K7" s="18">
        <v>0</v>
      </c>
      <c r="L7" s="18" t="s">
        <v>28</v>
      </c>
      <c r="M7" s="18" t="s">
        <v>29</v>
      </c>
      <c r="N7" s="20">
        <v>0</v>
      </c>
      <c r="O7" s="21">
        <v>0</v>
      </c>
      <c r="P7" s="18"/>
      <c r="Q7" s="20">
        <v>41469357</v>
      </c>
      <c r="R7" s="20">
        <v>115300</v>
      </c>
      <c r="S7" s="20">
        <v>115300</v>
      </c>
      <c r="T7" s="17">
        <v>73.792000000000002</v>
      </c>
      <c r="U7" s="17">
        <v>112.53279999999999</v>
      </c>
      <c r="V7" s="20">
        <v>102396610</v>
      </c>
      <c r="W7" s="18"/>
    </row>
    <row r="8" spans="1:27">
      <c r="A8" s="2">
        <v>359.59848899999997</v>
      </c>
      <c r="B8" s="3" t="s">
        <v>23</v>
      </c>
      <c r="C8" s="4" t="s">
        <v>30</v>
      </c>
      <c r="D8" s="3" t="s">
        <v>38</v>
      </c>
      <c r="E8" s="3" t="s">
        <v>39</v>
      </c>
      <c r="F8" s="3">
        <v>8210</v>
      </c>
      <c r="G8" s="5">
        <v>2500</v>
      </c>
      <c r="H8" s="5">
        <v>80</v>
      </c>
      <c r="I8" s="3" t="b">
        <v>0</v>
      </c>
      <c r="J8" s="3" t="s">
        <v>27</v>
      </c>
      <c r="K8" s="3">
        <v>0</v>
      </c>
      <c r="L8" s="3" t="s">
        <v>28</v>
      </c>
      <c r="M8" s="3" t="s">
        <v>29</v>
      </c>
      <c r="N8" s="5">
        <v>0</v>
      </c>
      <c r="O8" s="6">
        <v>0</v>
      </c>
      <c r="P8" s="3"/>
      <c r="Q8" s="5">
        <v>26694603</v>
      </c>
      <c r="R8" s="5">
        <v>74234</v>
      </c>
      <c r="S8" s="5">
        <v>74234</v>
      </c>
      <c r="T8" s="2">
        <v>47.50976</v>
      </c>
      <c r="U8" s="2">
        <v>72.452383999999995</v>
      </c>
      <c r="V8" s="5">
        <v>117144818</v>
      </c>
      <c r="W8" s="3"/>
    </row>
    <row r="9" spans="1:27" s="22" customFormat="1">
      <c r="A9" s="17">
        <v>359.66421700000001</v>
      </c>
      <c r="B9" s="18" t="s">
        <v>23</v>
      </c>
      <c r="C9" s="19" t="s">
        <v>43</v>
      </c>
      <c r="D9" s="18" t="s">
        <v>39</v>
      </c>
      <c r="E9" s="18" t="s">
        <v>38</v>
      </c>
      <c r="F9" s="18">
        <v>8210</v>
      </c>
      <c r="G9" s="20">
        <v>2500</v>
      </c>
      <c r="H9" s="20">
        <v>80</v>
      </c>
      <c r="I9" s="18" t="b">
        <v>0</v>
      </c>
      <c r="J9" s="18" t="s">
        <v>27</v>
      </c>
      <c r="K9" s="18">
        <v>0</v>
      </c>
      <c r="L9" s="18" t="s">
        <v>28</v>
      </c>
      <c r="M9" s="18" t="s">
        <v>29</v>
      </c>
      <c r="N9" s="20">
        <v>0</v>
      </c>
      <c r="O9" s="21">
        <v>0</v>
      </c>
      <c r="P9" s="18"/>
      <c r="Q9" s="20">
        <v>31452506</v>
      </c>
      <c r="R9" s="20">
        <v>87449</v>
      </c>
      <c r="S9" s="20">
        <v>87449</v>
      </c>
      <c r="T9" s="17">
        <v>55.967359999999999</v>
      </c>
      <c r="U9" s="17">
        <v>85.350223999999997</v>
      </c>
      <c r="V9" s="20">
        <v>112413211</v>
      </c>
      <c r="W9" s="18"/>
    </row>
    <row r="10" spans="1:27">
      <c r="A10" s="2">
        <v>359.59826399999997</v>
      </c>
      <c r="B10" s="3" t="s">
        <v>23</v>
      </c>
      <c r="C10" s="4" t="s">
        <v>30</v>
      </c>
      <c r="D10" s="3" t="s">
        <v>46</v>
      </c>
      <c r="E10" s="3" t="s">
        <v>47</v>
      </c>
      <c r="F10" s="3">
        <v>8300</v>
      </c>
      <c r="G10" s="5">
        <v>2500</v>
      </c>
      <c r="H10" s="5">
        <v>80</v>
      </c>
      <c r="I10" s="3" t="b">
        <v>0</v>
      </c>
      <c r="J10" s="3" t="s">
        <v>27</v>
      </c>
      <c r="K10" s="3">
        <v>0</v>
      </c>
      <c r="L10" s="3" t="s">
        <v>28</v>
      </c>
      <c r="M10" s="3" t="s">
        <v>29</v>
      </c>
      <c r="N10" s="5">
        <v>0</v>
      </c>
      <c r="O10" s="6">
        <v>0</v>
      </c>
      <c r="P10" s="3"/>
      <c r="Q10" s="5">
        <v>26706817</v>
      </c>
      <c r="R10" s="5">
        <v>74268</v>
      </c>
      <c r="S10" s="5">
        <v>74268</v>
      </c>
      <c r="T10" s="2">
        <v>47.53152</v>
      </c>
      <c r="U10" s="2">
        <v>72.485568000000001</v>
      </c>
      <c r="V10" s="5">
        <v>117132514</v>
      </c>
      <c r="W10" s="3"/>
    </row>
    <row r="11" spans="1:27" s="22" customFormat="1">
      <c r="A11" s="17">
        <v>359.44701400000002</v>
      </c>
      <c r="B11" s="18" t="s">
        <v>23</v>
      </c>
      <c r="C11" s="19" t="s">
        <v>40</v>
      </c>
      <c r="D11" s="18" t="s">
        <v>47</v>
      </c>
      <c r="E11" s="18" t="s">
        <v>46</v>
      </c>
      <c r="F11" s="18">
        <v>8300</v>
      </c>
      <c r="G11" s="20">
        <v>2500</v>
      </c>
      <c r="H11" s="20">
        <v>80</v>
      </c>
      <c r="I11" s="18" t="b">
        <v>0</v>
      </c>
      <c r="J11" s="18" t="s">
        <v>27</v>
      </c>
      <c r="K11" s="18">
        <v>0</v>
      </c>
      <c r="L11" s="18" t="s">
        <v>28</v>
      </c>
      <c r="M11" s="18" t="s">
        <v>29</v>
      </c>
      <c r="N11" s="20">
        <v>0</v>
      </c>
      <c r="O11" s="21">
        <v>0</v>
      </c>
      <c r="P11" s="18"/>
      <c r="Q11" s="20">
        <v>43120441</v>
      </c>
      <c r="R11" s="20">
        <v>119963</v>
      </c>
      <c r="S11" s="20">
        <v>119963</v>
      </c>
      <c r="T11" s="17">
        <v>76.776319999999998</v>
      </c>
      <c r="U11" s="17">
        <v>117.083888</v>
      </c>
      <c r="V11" s="20">
        <v>100658407</v>
      </c>
      <c r="W11" s="18"/>
    </row>
    <row r="12" spans="1:27">
      <c r="A12" s="2">
        <v>359.59783499999998</v>
      </c>
      <c r="B12" s="3" t="s">
        <v>23</v>
      </c>
      <c r="C12" s="4" t="s">
        <v>30</v>
      </c>
      <c r="D12" s="3" t="s">
        <v>42</v>
      </c>
      <c r="E12" s="3" t="s">
        <v>41</v>
      </c>
      <c r="F12" s="3">
        <v>8310</v>
      </c>
      <c r="G12" s="5">
        <v>2500</v>
      </c>
      <c r="H12" s="5">
        <v>80</v>
      </c>
      <c r="I12" s="3" t="b">
        <v>0</v>
      </c>
      <c r="J12" s="3" t="s">
        <v>27</v>
      </c>
      <c r="K12" s="3">
        <v>0</v>
      </c>
      <c r="L12" s="3" t="s">
        <v>28</v>
      </c>
      <c r="M12" s="3" t="s">
        <v>29</v>
      </c>
      <c r="N12" s="5">
        <v>0</v>
      </c>
      <c r="O12" s="6">
        <v>0</v>
      </c>
      <c r="P12" s="3"/>
      <c r="Q12" s="5">
        <v>26621738</v>
      </c>
      <c r="R12" s="5">
        <v>74031</v>
      </c>
      <c r="S12" s="5">
        <v>74031</v>
      </c>
      <c r="T12" s="2">
        <v>47.379840000000002</v>
      </c>
      <c r="U12" s="2">
        <v>72.254255999999998</v>
      </c>
      <c r="V12" s="5">
        <v>117217421</v>
      </c>
      <c r="W12" s="3"/>
    </row>
    <row r="13" spans="1:27" s="22" customFormat="1">
      <c r="A13" s="17">
        <v>359.44512700000001</v>
      </c>
      <c r="B13" s="18" t="s">
        <v>23</v>
      </c>
      <c r="C13" s="19" t="s">
        <v>40</v>
      </c>
      <c r="D13" s="18" t="s">
        <v>41</v>
      </c>
      <c r="E13" s="18" t="s">
        <v>42</v>
      </c>
      <c r="F13" s="18">
        <v>8310</v>
      </c>
      <c r="G13" s="20">
        <v>2500</v>
      </c>
      <c r="H13" s="20">
        <v>80</v>
      </c>
      <c r="I13" s="18" t="b">
        <v>0</v>
      </c>
      <c r="J13" s="18" t="s">
        <v>27</v>
      </c>
      <c r="K13" s="18">
        <v>0</v>
      </c>
      <c r="L13" s="18" t="s">
        <v>28</v>
      </c>
      <c r="M13" s="18" t="s">
        <v>29</v>
      </c>
      <c r="N13" s="20">
        <v>0</v>
      </c>
      <c r="O13" s="21">
        <v>0</v>
      </c>
      <c r="P13" s="18"/>
      <c r="Q13" s="20">
        <v>43132772</v>
      </c>
      <c r="R13" s="20">
        <v>119998</v>
      </c>
      <c r="S13" s="20">
        <v>119998</v>
      </c>
      <c r="T13" s="17">
        <v>76.798720000000003</v>
      </c>
      <c r="U13" s="17">
        <v>117.118048</v>
      </c>
      <c r="V13" s="20">
        <v>100645321</v>
      </c>
      <c r="W13" s="18"/>
    </row>
    <row r="14" spans="1:27">
      <c r="A14" s="2">
        <v>359.59837900000002</v>
      </c>
      <c r="B14" s="3" t="s">
        <v>23</v>
      </c>
      <c r="C14" s="4" t="s">
        <v>30</v>
      </c>
      <c r="D14" s="3" t="s">
        <v>31</v>
      </c>
      <c r="E14" s="3" t="s">
        <v>32</v>
      </c>
      <c r="F14" s="3">
        <v>8400</v>
      </c>
      <c r="G14" s="5">
        <v>2500</v>
      </c>
      <c r="H14" s="5">
        <v>80</v>
      </c>
      <c r="I14" s="3" t="b">
        <v>0</v>
      </c>
      <c r="J14" s="3" t="s">
        <v>27</v>
      </c>
      <c r="K14" s="3">
        <v>0</v>
      </c>
      <c r="L14" s="3" t="s">
        <v>28</v>
      </c>
      <c r="M14" s="3" t="s">
        <v>29</v>
      </c>
      <c r="N14" s="5">
        <v>0</v>
      </c>
      <c r="O14" s="6">
        <v>0</v>
      </c>
      <c r="P14" s="3"/>
      <c r="Q14" s="5">
        <v>27177008</v>
      </c>
      <c r="R14" s="5">
        <v>75576</v>
      </c>
      <c r="S14" s="5">
        <v>75576</v>
      </c>
      <c r="T14" s="2">
        <v>48.368639999999999</v>
      </c>
      <c r="U14" s="2">
        <v>73.762175999999997</v>
      </c>
      <c r="V14" s="5">
        <v>116662370</v>
      </c>
      <c r="W14" s="3"/>
    </row>
    <row r="15" spans="1:27" s="22" customFormat="1">
      <c r="A15" s="17">
        <v>359.75556799999998</v>
      </c>
      <c r="B15" s="18" t="s">
        <v>23</v>
      </c>
      <c r="C15" s="19" t="s">
        <v>33</v>
      </c>
      <c r="D15" s="18" t="s">
        <v>32</v>
      </c>
      <c r="E15" s="18" t="s">
        <v>31</v>
      </c>
      <c r="F15" s="18">
        <v>8300</v>
      </c>
      <c r="G15" s="20">
        <v>2500</v>
      </c>
      <c r="H15" s="20">
        <v>80</v>
      </c>
      <c r="I15" s="18" t="b">
        <v>0</v>
      </c>
      <c r="J15" s="18" t="s">
        <v>27</v>
      </c>
      <c r="K15" s="18">
        <v>0</v>
      </c>
      <c r="L15" s="18" t="s">
        <v>28</v>
      </c>
      <c r="M15" s="18" t="s">
        <v>29</v>
      </c>
      <c r="N15" s="20">
        <v>0</v>
      </c>
      <c r="O15" s="21">
        <v>0</v>
      </c>
      <c r="P15" s="18"/>
      <c r="Q15" s="20">
        <v>52772806</v>
      </c>
      <c r="R15" s="20">
        <v>146690</v>
      </c>
      <c r="S15" s="20">
        <v>146690</v>
      </c>
      <c r="T15" s="17">
        <v>93.881600000000006</v>
      </c>
      <c r="U15" s="17">
        <v>143.16944000000001</v>
      </c>
      <c r="V15" s="20">
        <v>91129472</v>
      </c>
      <c r="W15" s="18"/>
    </row>
    <row r="16" spans="1:27">
      <c r="A16" s="2">
        <v>359.59821099999999</v>
      </c>
      <c r="B16" s="3" t="s">
        <v>23</v>
      </c>
      <c r="C16" s="4" t="s">
        <v>30</v>
      </c>
      <c r="D16" s="3" t="s">
        <v>35</v>
      </c>
      <c r="E16" s="3" t="s">
        <v>34</v>
      </c>
      <c r="F16" s="3">
        <v>8410</v>
      </c>
      <c r="G16" s="5">
        <v>2500</v>
      </c>
      <c r="H16" s="5">
        <v>80</v>
      </c>
      <c r="I16" s="3" t="b">
        <v>0</v>
      </c>
      <c r="J16" s="3" t="s">
        <v>27</v>
      </c>
      <c r="K16" s="3">
        <v>0</v>
      </c>
      <c r="L16" s="3" t="s">
        <v>28</v>
      </c>
      <c r="M16" s="3" t="s">
        <v>29</v>
      </c>
      <c r="N16" s="5">
        <v>0</v>
      </c>
      <c r="O16" s="6">
        <v>0</v>
      </c>
      <c r="P16" s="3"/>
      <c r="Q16" s="5">
        <v>27152823</v>
      </c>
      <c r="R16" s="5">
        <v>75508</v>
      </c>
      <c r="S16" s="5">
        <v>75508</v>
      </c>
      <c r="T16" s="2">
        <v>48.325119999999998</v>
      </c>
      <c r="U16" s="2">
        <v>73.695808</v>
      </c>
      <c r="V16" s="5">
        <v>116686488</v>
      </c>
      <c r="W16" s="3"/>
    </row>
    <row r="17" spans="1:27" s="22" customFormat="1">
      <c r="A17" s="17">
        <v>359.75417199999998</v>
      </c>
      <c r="B17" s="18" t="s">
        <v>23</v>
      </c>
      <c r="C17" s="19" t="s">
        <v>33</v>
      </c>
      <c r="D17" s="18" t="s">
        <v>34</v>
      </c>
      <c r="E17" s="18" t="s">
        <v>35</v>
      </c>
      <c r="F17" s="18">
        <v>8310</v>
      </c>
      <c r="G17" s="20">
        <v>2500</v>
      </c>
      <c r="H17" s="20">
        <v>80</v>
      </c>
      <c r="I17" s="18" t="b">
        <v>0</v>
      </c>
      <c r="J17" s="18" t="s">
        <v>27</v>
      </c>
      <c r="K17" s="18">
        <v>0</v>
      </c>
      <c r="L17" s="18" t="s">
        <v>28</v>
      </c>
      <c r="M17" s="18" t="s">
        <v>29</v>
      </c>
      <c r="N17" s="20">
        <v>0</v>
      </c>
      <c r="O17" s="21">
        <v>0</v>
      </c>
      <c r="P17" s="18"/>
      <c r="Q17" s="20">
        <v>53239492</v>
      </c>
      <c r="R17" s="20">
        <v>147988</v>
      </c>
      <c r="S17" s="20">
        <v>147988</v>
      </c>
      <c r="T17" s="17">
        <v>94.712320000000005</v>
      </c>
      <c r="U17" s="17">
        <v>144.43628799999999</v>
      </c>
      <c r="V17" s="20">
        <v>90662229</v>
      </c>
      <c r="W17" s="18"/>
    </row>
    <row r="18" spans="1:27">
      <c r="A18" s="2">
        <v>359.95392299999997</v>
      </c>
      <c r="B18" s="3" t="s">
        <v>23</v>
      </c>
      <c r="C18" s="4" t="s">
        <v>48</v>
      </c>
      <c r="D18" s="3" t="s">
        <v>26</v>
      </c>
      <c r="E18" s="3" t="s">
        <v>25</v>
      </c>
      <c r="F18" s="3">
        <v>8100</v>
      </c>
      <c r="G18" s="5">
        <v>2500</v>
      </c>
      <c r="H18" s="5">
        <v>8900</v>
      </c>
      <c r="I18" s="3" t="b">
        <v>0</v>
      </c>
      <c r="J18" s="3" t="s">
        <v>27</v>
      </c>
      <c r="K18" s="3">
        <v>0</v>
      </c>
      <c r="L18" s="3" t="s">
        <v>28</v>
      </c>
      <c r="M18" s="3" t="s">
        <v>29</v>
      </c>
      <c r="N18" s="5">
        <v>0</v>
      </c>
      <c r="O18" s="6">
        <v>0</v>
      </c>
      <c r="P18" s="3"/>
      <c r="Q18" s="5">
        <v>20751239</v>
      </c>
      <c r="R18" s="5">
        <v>57649</v>
      </c>
      <c r="S18" s="5">
        <v>57649</v>
      </c>
      <c r="T18" s="2">
        <v>4104.6088</v>
      </c>
      <c r="U18" s="2">
        <v>4123.9788639999997</v>
      </c>
      <c r="V18" s="5">
        <v>123230350</v>
      </c>
      <c r="W18" s="3"/>
      <c r="Y18" s="15">
        <f>Table1[[#This Row],[Bandwidth '[net'](Mbps)]]+T20+T22+T24+T26+T28+T30+T32</f>
        <v>32416.647999999997</v>
      </c>
      <c r="AA18">
        <f>Y18/8</f>
        <v>4052.0809999999997</v>
      </c>
    </row>
    <row r="19" spans="1:27" s="29" customFormat="1">
      <c r="A19" s="24">
        <v>359.97580199999999</v>
      </c>
      <c r="B19" s="25" t="s">
        <v>23</v>
      </c>
      <c r="C19" s="26" t="s">
        <v>51</v>
      </c>
      <c r="D19" s="25" t="s">
        <v>25</v>
      </c>
      <c r="E19" s="25" t="s">
        <v>26</v>
      </c>
      <c r="F19" s="25">
        <v>8100</v>
      </c>
      <c r="G19" s="27">
        <v>2500</v>
      </c>
      <c r="H19" s="27">
        <v>8900</v>
      </c>
      <c r="I19" s="25" t="b">
        <v>0</v>
      </c>
      <c r="J19" s="25" t="s">
        <v>27</v>
      </c>
      <c r="K19" s="25">
        <v>0</v>
      </c>
      <c r="L19" s="25" t="s">
        <v>28</v>
      </c>
      <c r="M19" s="25" t="s">
        <v>29</v>
      </c>
      <c r="N19" s="27">
        <v>0</v>
      </c>
      <c r="O19" s="28">
        <v>0</v>
      </c>
      <c r="P19" s="25"/>
      <c r="Q19" s="27">
        <v>36696141</v>
      </c>
      <c r="R19" s="27">
        <v>101940</v>
      </c>
      <c r="S19" s="27">
        <v>101940</v>
      </c>
      <c r="T19" s="24">
        <v>7258.1279999999997</v>
      </c>
      <c r="U19" s="24">
        <v>7292.3798399999996</v>
      </c>
      <c r="V19" s="27">
        <v>107294215</v>
      </c>
      <c r="W19" s="25"/>
      <c r="Y19" s="30">
        <f>Table1[[#This Row],[Bandwidth '[net'](Mbps)]]+T21</f>
        <v>14879.589599999999</v>
      </c>
      <c r="AA19" s="29">
        <f>Y19/2</f>
        <v>7439.7947999999997</v>
      </c>
    </row>
    <row r="20" spans="1:27">
      <c r="A20" s="2">
        <v>359.95675699999998</v>
      </c>
      <c r="B20" s="3" t="s">
        <v>23</v>
      </c>
      <c r="C20" s="4" t="s">
        <v>48</v>
      </c>
      <c r="D20" s="3" t="s">
        <v>37</v>
      </c>
      <c r="E20" s="3" t="s">
        <v>36</v>
      </c>
      <c r="F20" s="3">
        <v>8110</v>
      </c>
      <c r="G20" s="5">
        <v>2500</v>
      </c>
      <c r="H20" s="5">
        <v>8900</v>
      </c>
      <c r="I20" s="3" t="b">
        <v>0</v>
      </c>
      <c r="J20" s="3" t="s">
        <v>27</v>
      </c>
      <c r="K20" s="3">
        <v>0</v>
      </c>
      <c r="L20" s="3" t="s">
        <v>28</v>
      </c>
      <c r="M20" s="3" t="s">
        <v>29</v>
      </c>
      <c r="N20" s="5">
        <v>0</v>
      </c>
      <c r="O20" s="6">
        <v>0</v>
      </c>
      <c r="P20" s="3"/>
      <c r="Q20" s="5">
        <v>20716459</v>
      </c>
      <c r="R20" s="5">
        <v>57552</v>
      </c>
      <c r="S20" s="5">
        <v>57552</v>
      </c>
      <c r="T20" s="2">
        <v>4097.7024000000001</v>
      </c>
      <c r="U20" s="2">
        <v>4117.0398720000003</v>
      </c>
      <c r="V20" s="5">
        <v>123266263</v>
      </c>
      <c r="W20" s="3"/>
      <c r="Y20" s="15">
        <f>T23+T25</f>
        <v>13228.96</v>
      </c>
      <c r="AA20">
        <f>Y20/2</f>
        <v>6614.48</v>
      </c>
    </row>
    <row r="21" spans="1:27" s="29" customFormat="1">
      <c r="A21" s="24">
        <v>359.97605299999998</v>
      </c>
      <c r="B21" s="25" t="s">
        <v>23</v>
      </c>
      <c r="C21" s="26" t="s">
        <v>51</v>
      </c>
      <c r="D21" s="25" t="s">
        <v>36</v>
      </c>
      <c r="E21" s="25" t="s">
        <v>37</v>
      </c>
      <c r="F21" s="25">
        <v>8110</v>
      </c>
      <c r="G21" s="27">
        <v>2500</v>
      </c>
      <c r="H21" s="27">
        <v>8900</v>
      </c>
      <c r="I21" s="25" t="b">
        <v>0</v>
      </c>
      <c r="J21" s="25" t="s">
        <v>27</v>
      </c>
      <c r="K21" s="25">
        <v>0</v>
      </c>
      <c r="L21" s="25" t="s">
        <v>28</v>
      </c>
      <c r="M21" s="25" t="s">
        <v>29</v>
      </c>
      <c r="N21" s="27">
        <v>0</v>
      </c>
      <c r="O21" s="28">
        <v>0</v>
      </c>
      <c r="P21" s="25"/>
      <c r="Q21" s="27">
        <v>38533272</v>
      </c>
      <c r="R21" s="27">
        <v>107043</v>
      </c>
      <c r="S21" s="27">
        <v>107043</v>
      </c>
      <c r="T21" s="24">
        <v>7621.4615999999996</v>
      </c>
      <c r="U21" s="24">
        <v>7657.4280479999998</v>
      </c>
      <c r="V21" s="27">
        <v>105457187</v>
      </c>
      <c r="W21" s="25"/>
      <c r="Y21" s="30">
        <f>T27+T29</f>
        <v>13746.7264</v>
      </c>
      <c r="AA21" s="29">
        <f>Y21/2</f>
        <v>6873.3631999999998</v>
      </c>
    </row>
    <row r="22" spans="1:27">
      <c r="A22" s="2">
        <v>359.95371</v>
      </c>
      <c r="B22" s="3" t="s">
        <v>23</v>
      </c>
      <c r="C22" s="4" t="s">
        <v>48</v>
      </c>
      <c r="D22" s="3" t="s">
        <v>44</v>
      </c>
      <c r="E22" s="3" t="s">
        <v>45</v>
      </c>
      <c r="F22" s="3">
        <v>8200</v>
      </c>
      <c r="G22" s="5">
        <v>2500</v>
      </c>
      <c r="H22" s="5">
        <v>8900</v>
      </c>
      <c r="I22" s="3" t="b">
        <v>0</v>
      </c>
      <c r="J22" s="3" t="s">
        <v>27</v>
      </c>
      <c r="K22" s="3">
        <v>0</v>
      </c>
      <c r="L22" s="3" t="s">
        <v>28</v>
      </c>
      <c r="M22" s="3" t="s">
        <v>29</v>
      </c>
      <c r="N22" s="5">
        <v>0</v>
      </c>
      <c r="O22" s="6">
        <v>0</v>
      </c>
      <c r="P22" s="3"/>
      <c r="Q22" s="5">
        <v>20327477</v>
      </c>
      <c r="R22" s="5">
        <v>56472</v>
      </c>
      <c r="S22" s="5">
        <v>56472</v>
      </c>
      <c r="T22" s="2">
        <v>4020.8063999999999</v>
      </c>
      <c r="U22" s="2">
        <v>4039.780992</v>
      </c>
      <c r="V22" s="5">
        <v>123654026</v>
      </c>
      <c r="W22" s="3"/>
      <c r="Y22" s="15">
        <f>T31+T33</f>
        <v>14449.7552</v>
      </c>
      <c r="AA22">
        <f>Y22/2</f>
        <v>7224.8775999999998</v>
      </c>
    </row>
    <row r="23" spans="1:27" s="29" customFormat="1">
      <c r="A23" s="24">
        <v>359.97479099999998</v>
      </c>
      <c r="B23" s="25" t="s">
        <v>23</v>
      </c>
      <c r="C23" s="26" t="s">
        <v>53</v>
      </c>
      <c r="D23" s="25" t="s">
        <v>45</v>
      </c>
      <c r="E23" s="25" t="s">
        <v>44</v>
      </c>
      <c r="F23" s="25">
        <v>8200</v>
      </c>
      <c r="G23" s="27">
        <v>2500</v>
      </c>
      <c r="H23" s="27">
        <v>8900</v>
      </c>
      <c r="I23" s="25" t="b">
        <v>0</v>
      </c>
      <c r="J23" s="25" t="s">
        <v>27</v>
      </c>
      <c r="K23" s="25">
        <v>0</v>
      </c>
      <c r="L23" s="25" t="s">
        <v>28</v>
      </c>
      <c r="M23" s="25" t="s">
        <v>29</v>
      </c>
      <c r="N23" s="27">
        <v>0</v>
      </c>
      <c r="O23" s="28">
        <v>0</v>
      </c>
      <c r="P23" s="25"/>
      <c r="Q23" s="27">
        <v>34081412</v>
      </c>
      <c r="R23" s="27">
        <v>94677</v>
      </c>
      <c r="S23" s="27">
        <v>94677</v>
      </c>
      <c r="T23" s="24">
        <v>6741.0024000000003</v>
      </c>
      <c r="U23" s="24">
        <v>6772.8138719999997</v>
      </c>
      <c r="V23" s="27">
        <v>109908538</v>
      </c>
      <c r="W23" s="25"/>
    </row>
    <row r="24" spans="1:27">
      <c r="A24" s="2">
        <v>359.93395500000003</v>
      </c>
      <c r="B24" s="3" t="s">
        <v>23</v>
      </c>
      <c r="C24" s="4" t="s">
        <v>48</v>
      </c>
      <c r="D24" s="3" t="s">
        <v>38</v>
      </c>
      <c r="E24" s="3" t="s">
        <v>39</v>
      </c>
      <c r="F24" s="3">
        <v>8210</v>
      </c>
      <c r="G24" s="5">
        <v>2500</v>
      </c>
      <c r="H24" s="5">
        <v>8900</v>
      </c>
      <c r="I24" s="3" t="b">
        <v>0</v>
      </c>
      <c r="J24" s="3" t="s">
        <v>27</v>
      </c>
      <c r="K24" s="3">
        <v>0</v>
      </c>
      <c r="L24" s="3" t="s">
        <v>28</v>
      </c>
      <c r="M24" s="3" t="s">
        <v>29</v>
      </c>
      <c r="N24" s="5">
        <v>0</v>
      </c>
      <c r="O24" s="6">
        <v>0</v>
      </c>
      <c r="P24" s="3"/>
      <c r="Q24" s="5">
        <v>20304311</v>
      </c>
      <c r="R24" s="5">
        <v>56411</v>
      </c>
      <c r="S24" s="5">
        <v>56411</v>
      </c>
      <c r="T24" s="2">
        <v>4016.4632000000001</v>
      </c>
      <c r="U24" s="2">
        <v>4035.4172960000001</v>
      </c>
      <c r="V24" s="5">
        <v>123669290</v>
      </c>
      <c r="W24" s="3"/>
    </row>
    <row r="25" spans="1:27" s="29" customFormat="1">
      <c r="A25" s="24">
        <v>359.974447</v>
      </c>
      <c r="B25" s="25" t="s">
        <v>23</v>
      </c>
      <c r="C25" s="26" t="s">
        <v>53</v>
      </c>
      <c r="D25" s="25" t="s">
        <v>39</v>
      </c>
      <c r="E25" s="25" t="s">
        <v>38</v>
      </c>
      <c r="F25" s="25">
        <v>8210</v>
      </c>
      <c r="G25" s="27">
        <v>2500</v>
      </c>
      <c r="H25" s="27">
        <v>8900</v>
      </c>
      <c r="I25" s="25" t="b">
        <v>0</v>
      </c>
      <c r="J25" s="25" t="s">
        <v>27</v>
      </c>
      <c r="K25" s="25">
        <v>0</v>
      </c>
      <c r="L25" s="25" t="s">
        <v>28</v>
      </c>
      <c r="M25" s="25" t="s">
        <v>29</v>
      </c>
      <c r="N25" s="27">
        <v>0</v>
      </c>
      <c r="O25" s="28">
        <v>0</v>
      </c>
      <c r="P25" s="25"/>
      <c r="Q25" s="27">
        <v>32802301</v>
      </c>
      <c r="R25" s="27">
        <v>91123</v>
      </c>
      <c r="S25" s="27">
        <v>91123</v>
      </c>
      <c r="T25" s="24">
        <v>6487.9575999999997</v>
      </c>
      <c r="U25" s="24">
        <v>6518.574928</v>
      </c>
      <c r="V25" s="27">
        <v>111187509</v>
      </c>
      <c r="W25" s="25"/>
    </row>
    <row r="26" spans="1:27">
      <c r="A26" s="2">
        <v>359.95380399999999</v>
      </c>
      <c r="B26" s="3" t="s">
        <v>23</v>
      </c>
      <c r="C26" s="4" t="s">
        <v>48</v>
      </c>
      <c r="D26" s="3" t="s">
        <v>46</v>
      </c>
      <c r="E26" s="3" t="s">
        <v>47</v>
      </c>
      <c r="F26" s="3">
        <v>8300</v>
      </c>
      <c r="G26" s="5">
        <v>2500</v>
      </c>
      <c r="H26" s="5">
        <v>8900</v>
      </c>
      <c r="I26" s="3" t="b">
        <v>0</v>
      </c>
      <c r="J26" s="3" t="s">
        <v>27</v>
      </c>
      <c r="K26" s="3">
        <v>0</v>
      </c>
      <c r="L26" s="3" t="s">
        <v>28</v>
      </c>
      <c r="M26" s="3" t="s">
        <v>29</v>
      </c>
      <c r="N26" s="5">
        <v>28</v>
      </c>
      <c r="O26" s="6">
        <v>1.4048744930284609E-6</v>
      </c>
      <c r="P26" s="3" t="s">
        <v>50</v>
      </c>
      <c r="Q26" s="5">
        <v>19930606</v>
      </c>
      <c r="R26" s="5">
        <v>55369</v>
      </c>
      <c r="S26" s="5">
        <v>55369</v>
      </c>
      <c r="T26" s="2">
        <v>3942.2728000000002</v>
      </c>
      <c r="U26" s="2">
        <v>3960.876784</v>
      </c>
      <c r="V26" s="5">
        <v>124050934</v>
      </c>
      <c r="W26" s="3"/>
    </row>
    <row r="27" spans="1:27" s="29" customFormat="1">
      <c r="A27" s="24">
        <v>359.97366299999999</v>
      </c>
      <c r="B27" s="25" t="s">
        <v>23</v>
      </c>
      <c r="C27" s="26" t="s">
        <v>49</v>
      </c>
      <c r="D27" s="25" t="s">
        <v>47</v>
      </c>
      <c r="E27" s="25" t="s">
        <v>46</v>
      </c>
      <c r="F27" s="25">
        <v>8300</v>
      </c>
      <c r="G27" s="27">
        <v>2500</v>
      </c>
      <c r="H27" s="27">
        <v>8900</v>
      </c>
      <c r="I27" s="25" t="b">
        <v>0</v>
      </c>
      <c r="J27" s="25" t="s">
        <v>27</v>
      </c>
      <c r="K27" s="25">
        <v>0</v>
      </c>
      <c r="L27" s="25" t="s">
        <v>28</v>
      </c>
      <c r="M27" s="25" t="s">
        <v>29</v>
      </c>
      <c r="N27" s="27">
        <v>0</v>
      </c>
      <c r="O27" s="28">
        <v>0</v>
      </c>
      <c r="P27" s="25"/>
      <c r="Q27" s="27">
        <v>34456169</v>
      </c>
      <c r="R27" s="27">
        <v>95718</v>
      </c>
      <c r="S27" s="27">
        <v>95718</v>
      </c>
      <c r="T27" s="24">
        <v>6815.1216000000004</v>
      </c>
      <c r="U27" s="24">
        <v>6847.2828479999998</v>
      </c>
      <c r="V27" s="27">
        <v>109533330</v>
      </c>
      <c r="W27" s="25"/>
    </row>
    <row r="28" spans="1:27">
      <c r="A28" s="2">
        <v>359.93478800000003</v>
      </c>
      <c r="B28" s="3" t="s">
        <v>23</v>
      </c>
      <c r="C28" s="4" t="s">
        <v>48</v>
      </c>
      <c r="D28" s="3" t="s">
        <v>42</v>
      </c>
      <c r="E28" s="3" t="s">
        <v>41</v>
      </c>
      <c r="F28" s="3">
        <v>8310</v>
      </c>
      <c r="G28" s="5">
        <v>2500</v>
      </c>
      <c r="H28" s="5">
        <v>8900</v>
      </c>
      <c r="I28" s="3" t="b">
        <v>0</v>
      </c>
      <c r="J28" s="3" t="s">
        <v>27</v>
      </c>
      <c r="K28" s="3">
        <v>0</v>
      </c>
      <c r="L28" s="3" t="s">
        <v>28</v>
      </c>
      <c r="M28" s="3" t="s">
        <v>29</v>
      </c>
      <c r="N28" s="5">
        <v>7</v>
      </c>
      <c r="O28" s="6">
        <v>3.4461701332840769E-7</v>
      </c>
      <c r="P28" s="3" t="s">
        <v>50</v>
      </c>
      <c r="Q28" s="5">
        <v>20312404</v>
      </c>
      <c r="R28" s="5">
        <v>56433</v>
      </c>
      <c r="S28" s="5">
        <v>56433</v>
      </c>
      <c r="T28" s="2">
        <v>4018.0295999999998</v>
      </c>
      <c r="U28" s="2">
        <v>4036.9910880000002</v>
      </c>
      <c r="V28" s="5">
        <v>123661531</v>
      </c>
      <c r="W28" s="3"/>
    </row>
    <row r="29" spans="1:27" s="29" customFormat="1">
      <c r="A29" s="24">
        <v>359.97227800000002</v>
      </c>
      <c r="B29" s="25" t="s">
        <v>23</v>
      </c>
      <c r="C29" s="26" t="s">
        <v>49</v>
      </c>
      <c r="D29" s="25" t="s">
        <v>41</v>
      </c>
      <c r="E29" s="25" t="s">
        <v>42</v>
      </c>
      <c r="F29" s="25">
        <v>8310</v>
      </c>
      <c r="G29" s="27">
        <v>2500</v>
      </c>
      <c r="H29" s="27">
        <v>8900</v>
      </c>
      <c r="I29" s="25" t="b">
        <v>0</v>
      </c>
      <c r="J29" s="25" t="s">
        <v>27</v>
      </c>
      <c r="K29" s="25">
        <v>0</v>
      </c>
      <c r="L29" s="25" t="s">
        <v>28</v>
      </c>
      <c r="M29" s="25" t="s">
        <v>29</v>
      </c>
      <c r="N29" s="27">
        <v>0</v>
      </c>
      <c r="O29" s="28">
        <v>0</v>
      </c>
      <c r="P29" s="25"/>
      <c r="Q29" s="27">
        <v>35044956</v>
      </c>
      <c r="R29" s="27">
        <v>97354</v>
      </c>
      <c r="S29" s="27">
        <v>97354</v>
      </c>
      <c r="T29" s="24">
        <v>6931.6048000000001</v>
      </c>
      <c r="U29" s="24">
        <v>6964.3157440000004</v>
      </c>
      <c r="V29" s="27">
        <v>108943990</v>
      </c>
      <c r="W29" s="25"/>
    </row>
    <row r="30" spans="1:27">
      <c r="A30" s="2">
        <v>359.95392099999998</v>
      </c>
      <c r="B30" s="3" t="s">
        <v>23</v>
      </c>
      <c r="C30" s="4" t="s">
        <v>48</v>
      </c>
      <c r="D30" s="3" t="s">
        <v>31</v>
      </c>
      <c r="E30" s="3" t="s">
        <v>32</v>
      </c>
      <c r="F30" s="3">
        <v>8400</v>
      </c>
      <c r="G30" s="5">
        <v>2500</v>
      </c>
      <c r="H30" s="5">
        <v>8900</v>
      </c>
      <c r="I30" s="3" t="b">
        <v>0</v>
      </c>
      <c r="J30" s="3" t="s">
        <v>27</v>
      </c>
      <c r="K30" s="3">
        <v>0</v>
      </c>
      <c r="L30" s="3" t="s">
        <v>28</v>
      </c>
      <c r="M30" s="3" t="s">
        <v>29</v>
      </c>
      <c r="N30" s="5">
        <v>0</v>
      </c>
      <c r="O30" s="6">
        <v>0</v>
      </c>
      <c r="P30" s="3"/>
      <c r="Q30" s="5">
        <v>20799330</v>
      </c>
      <c r="R30" s="5">
        <v>57783</v>
      </c>
      <c r="S30" s="5">
        <v>57783</v>
      </c>
      <c r="T30" s="2">
        <v>4114.1495999999997</v>
      </c>
      <c r="U30" s="2">
        <v>4133.5646880000004</v>
      </c>
      <c r="V30" s="5">
        <v>123182258</v>
      </c>
      <c r="W30" s="3"/>
    </row>
    <row r="31" spans="1:27" s="29" customFormat="1">
      <c r="A31" s="24">
        <v>359.97456399999999</v>
      </c>
      <c r="B31" s="25" t="s">
        <v>23</v>
      </c>
      <c r="C31" s="26" t="s">
        <v>52</v>
      </c>
      <c r="D31" s="25" t="s">
        <v>32</v>
      </c>
      <c r="E31" s="25" t="s">
        <v>31</v>
      </c>
      <c r="F31" s="25">
        <v>8300</v>
      </c>
      <c r="G31" s="27">
        <v>2500</v>
      </c>
      <c r="H31" s="27">
        <v>8900</v>
      </c>
      <c r="I31" s="25" t="b">
        <v>0</v>
      </c>
      <c r="J31" s="25" t="s">
        <v>27</v>
      </c>
      <c r="K31" s="25">
        <v>0</v>
      </c>
      <c r="L31" s="25" t="s">
        <v>28</v>
      </c>
      <c r="M31" s="25" t="s">
        <v>29</v>
      </c>
      <c r="N31" s="27">
        <v>0</v>
      </c>
      <c r="O31" s="28">
        <v>0</v>
      </c>
      <c r="P31" s="25"/>
      <c r="Q31" s="27">
        <v>36351471</v>
      </c>
      <c r="R31" s="27">
        <v>100983</v>
      </c>
      <c r="S31" s="27">
        <v>100983</v>
      </c>
      <c r="T31" s="24">
        <v>7189.9895999999999</v>
      </c>
      <c r="U31" s="24">
        <v>7223.9198880000004</v>
      </c>
      <c r="V31" s="27">
        <v>107638390</v>
      </c>
      <c r="W31" s="25"/>
    </row>
    <row r="32" spans="1:27">
      <c r="A32" s="2">
        <v>359.93445800000001</v>
      </c>
      <c r="B32" s="3" t="s">
        <v>23</v>
      </c>
      <c r="C32" s="4" t="s">
        <v>48</v>
      </c>
      <c r="D32" s="3" t="s">
        <v>35</v>
      </c>
      <c r="E32" s="3" t="s">
        <v>34</v>
      </c>
      <c r="F32" s="3">
        <v>8410</v>
      </c>
      <c r="G32" s="5">
        <v>2500</v>
      </c>
      <c r="H32" s="5">
        <v>8900</v>
      </c>
      <c r="I32" s="3" t="b">
        <v>0</v>
      </c>
      <c r="J32" s="3" t="s">
        <v>27</v>
      </c>
      <c r="K32" s="3">
        <v>0</v>
      </c>
      <c r="L32" s="3" t="s">
        <v>28</v>
      </c>
      <c r="M32" s="3" t="s">
        <v>29</v>
      </c>
      <c r="N32" s="5">
        <v>0</v>
      </c>
      <c r="O32" s="6">
        <v>0</v>
      </c>
      <c r="P32" s="3"/>
      <c r="Q32" s="5">
        <v>20739785</v>
      </c>
      <c r="R32" s="5">
        <v>57621</v>
      </c>
      <c r="S32" s="5">
        <v>57621</v>
      </c>
      <c r="T32" s="2">
        <v>4102.6152000000002</v>
      </c>
      <c r="U32" s="2">
        <v>4121.975856</v>
      </c>
      <c r="V32" s="5">
        <v>123234018</v>
      </c>
      <c r="W32" s="3"/>
    </row>
    <row r="33" spans="1:23" s="29" customFormat="1">
      <c r="A33" s="24">
        <v>359.97375799999998</v>
      </c>
      <c r="B33" s="25" t="s">
        <v>23</v>
      </c>
      <c r="C33" s="26" t="s">
        <v>52</v>
      </c>
      <c r="D33" s="25" t="s">
        <v>34</v>
      </c>
      <c r="E33" s="25" t="s">
        <v>35</v>
      </c>
      <c r="F33" s="25">
        <v>8310</v>
      </c>
      <c r="G33" s="27">
        <v>2500</v>
      </c>
      <c r="H33" s="27">
        <v>8900</v>
      </c>
      <c r="I33" s="25" t="b">
        <v>0</v>
      </c>
      <c r="J33" s="25" t="s">
        <v>27</v>
      </c>
      <c r="K33" s="25">
        <v>0</v>
      </c>
      <c r="L33" s="25" t="s">
        <v>28</v>
      </c>
      <c r="M33" s="25" t="s">
        <v>29</v>
      </c>
      <c r="N33" s="27">
        <v>0</v>
      </c>
      <c r="O33" s="28">
        <v>0</v>
      </c>
      <c r="P33" s="25"/>
      <c r="Q33" s="27">
        <v>36704033</v>
      </c>
      <c r="R33" s="27">
        <v>101963</v>
      </c>
      <c r="S33" s="27">
        <v>101963</v>
      </c>
      <c r="T33" s="24">
        <v>7259.7655999999997</v>
      </c>
      <c r="U33" s="24">
        <v>7294.0251680000001</v>
      </c>
      <c r="V33" s="27">
        <v>107285506</v>
      </c>
      <c r="W33" s="25"/>
    </row>
    <row r="34" spans="1:23" s="12" customFormat="1">
      <c r="A34" s="7">
        <v>359.96871800000002</v>
      </c>
      <c r="B34" s="8" t="s">
        <v>23</v>
      </c>
      <c r="C34" s="9" t="s">
        <v>54</v>
      </c>
      <c r="D34" s="8" t="s">
        <v>26</v>
      </c>
      <c r="E34" s="8" t="s">
        <v>25</v>
      </c>
      <c r="F34" s="8">
        <v>8100</v>
      </c>
      <c r="G34" s="10">
        <v>2500</v>
      </c>
      <c r="H34" s="10">
        <v>65000</v>
      </c>
      <c r="I34" s="8" t="b">
        <v>0</v>
      </c>
      <c r="J34" s="8" t="s">
        <v>27</v>
      </c>
      <c r="K34" s="8">
        <v>0</v>
      </c>
      <c r="L34" s="8" t="s">
        <v>28</v>
      </c>
      <c r="M34" s="8" t="s">
        <v>29</v>
      </c>
      <c r="N34" s="10">
        <v>0</v>
      </c>
      <c r="O34" s="11">
        <v>0</v>
      </c>
      <c r="P34" s="8"/>
      <c r="Q34" s="10">
        <v>6857569</v>
      </c>
      <c r="R34" s="10">
        <v>19050</v>
      </c>
      <c r="S34" s="10">
        <v>152400</v>
      </c>
      <c r="T34" s="7">
        <v>9906</v>
      </c>
      <c r="U34" s="7">
        <v>9948.6720000000005</v>
      </c>
      <c r="V34" s="10">
        <v>137129924</v>
      </c>
      <c r="W34" s="8"/>
    </row>
    <row r="35" spans="1:23" s="12" customFormat="1" ht="19">
      <c r="A35" s="2">
        <v>359.97638499999999</v>
      </c>
      <c r="B35" s="3" t="s">
        <v>23</v>
      </c>
      <c r="C35" s="4" t="s">
        <v>58</v>
      </c>
      <c r="D35" s="3" t="s">
        <v>25</v>
      </c>
      <c r="E35" s="3" t="s">
        <v>26</v>
      </c>
      <c r="F35" s="3">
        <v>8100</v>
      </c>
      <c r="G35" s="5">
        <v>2500</v>
      </c>
      <c r="H35" s="5">
        <v>65000</v>
      </c>
      <c r="I35" s="3" t="b">
        <v>0</v>
      </c>
      <c r="J35" s="3" t="s">
        <v>27</v>
      </c>
      <c r="K35" s="3">
        <v>0</v>
      </c>
      <c r="L35" s="3" t="s">
        <v>28</v>
      </c>
      <c r="M35" s="3" t="s">
        <v>29</v>
      </c>
      <c r="N35" s="5">
        <v>1</v>
      </c>
      <c r="O35" s="6">
        <v>1.7501922586196091E-7</v>
      </c>
      <c r="P35" s="3" t="s">
        <v>50</v>
      </c>
      <c r="Q35" s="5">
        <v>5713658</v>
      </c>
      <c r="R35" s="5">
        <v>15872</v>
      </c>
      <c r="S35" s="5">
        <v>126976</v>
      </c>
      <c r="T35" s="16">
        <v>8253.4</v>
      </c>
      <c r="U35" s="2">
        <v>8288.9932800000006</v>
      </c>
      <c r="V35" s="5">
        <v>138276901</v>
      </c>
      <c r="W35" s="3"/>
    </row>
    <row r="36" spans="1:23">
      <c r="A36" s="7">
        <v>359.96995199999998</v>
      </c>
      <c r="B36" s="8" t="s">
        <v>23</v>
      </c>
      <c r="C36" s="9" t="s">
        <v>54</v>
      </c>
      <c r="D36" s="8" t="s">
        <v>37</v>
      </c>
      <c r="E36" s="8" t="s">
        <v>36</v>
      </c>
      <c r="F36" s="8">
        <v>8110</v>
      </c>
      <c r="G36" s="10">
        <v>2500</v>
      </c>
      <c r="H36" s="10">
        <v>65000</v>
      </c>
      <c r="I36" s="8" t="b">
        <v>0</v>
      </c>
      <c r="J36" s="8" t="s">
        <v>27</v>
      </c>
      <c r="K36" s="8">
        <v>0</v>
      </c>
      <c r="L36" s="8" t="s">
        <v>28</v>
      </c>
      <c r="M36" s="8" t="s">
        <v>29</v>
      </c>
      <c r="N36" s="10">
        <v>1</v>
      </c>
      <c r="O36" s="11">
        <v>1.458314800582743E-7</v>
      </c>
      <c r="P36" s="8" t="s">
        <v>50</v>
      </c>
      <c r="Q36" s="10">
        <v>6857230</v>
      </c>
      <c r="R36" s="10">
        <v>19049</v>
      </c>
      <c r="S36" s="10">
        <v>152392</v>
      </c>
      <c r="T36" s="7">
        <v>9905.48</v>
      </c>
      <c r="U36" s="7">
        <v>9948.1497600000002</v>
      </c>
      <c r="V36" s="10">
        <v>137130756</v>
      </c>
      <c r="W36" s="8"/>
    </row>
    <row r="37" spans="1:23" s="12" customFormat="1">
      <c r="A37" s="2">
        <v>359.976271</v>
      </c>
      <c r="B37" s="3" t="s">
        <v>23</v>
      </c>
      <c r="C37" s="4" t="s">
        <v>58</v>
      </c>
      <c r="D37" s="3" t="s">
        <v>36</v>
      </c>
      <c r="E37" s="3" t="s">
        <v>37</v>
      </c>
      <c r="F37" s="3">
        <v>8110</v>
      </c>
      <c r="G37" s="5">
        <v>2500</v>
      </c>
      <c r="H37" s="5">
        <v>65000</v>
      </c>
      <c r="I37" s="3" t="b">
        <v>0</v>
      </c>
      <c r="J37" s="3" t="s">
        <v>27</v>
      </c>
      <c r="K37" s="3">
        <v>0</v>
      </c>
      <c r="L37" s="3" t="s">
        <v>28</v>
      </c>
      <c r="M37" s="3" t="s">
        <v>29</v>
      </c>
      <c r="N37" s="5">
        <v>1</v>
      </c>
      <c r="O37" s="6">
        <v>1.6515361185168749E-7</v>
      </c>
      <c r="P37" s="3" t="s">
        <v>50</v>
      </c>
      <c r="Q37" s="5">
        <v>6054969</v>
      </c>
      <c r="R37" s="5">
        <v>16820</v>
      </c>
      <c r="S37" s="5">
        <v>134560</v>
      </c>
      <c r="T37" s="2">
        <v>8746.4</v>
      </c>
      <c r="U37" s="2">
        <v>8784.0768000000007</v>
      </c>
      <c r="V37" s="5">
        <v>137935545</v>
      </c>
      <c r="W37" s="3"/>
    </row>
    <row r="38" spans="1:23" s="12" customFormat="1">
      <c r="A38" s="7">
        <v>359.96907700000003</v>
      </c>
      <c r="B38" s="8" t="s">
        <v>23</v>
      </c>
      <c r="C38" s="9" t="s">
        <v>54</v>
      </c>
      <c r="D38" s="8" t="s">
        <v>44</v>
      </c>
      <c r="E38" s="8" t="s">
        <v>45</v>
      </c>
      <c r="F38" s="8">
        <v>8200</v>
      </c>
      <c r="G38" s="10">
        <v>2500</v>
      </c>
      <c r="H38" s="10">
        <v>65000</v>
      </c>
      <c r="I38" s="8" t="b">
        <v>0</v>
      </c>
      <c r="J38" s="8" t="s">
        <v>27</v>
      </c>
      <c r="K38" s="8">
        <v>0</v>
      </c>
      <c r="L38" s="8" t="s">
        <v>28</v>
      </c>
      <c r="M38" s="8" t="s">
        <v>29</v>
      </c>
      <c r="N38" s="10">
        <v>0</v>
      </c>
      <c r="O38" s="11">
        <v>0</v>
      </c>
      <c r="P38" s="8"/>
      <c r="Q38" s="10">
        <v>6847047</v>
      </c>
      <c r="R38" s="10">
        <v>19021</v>
      </c>
      <c r="S38" s="10">
        <v>152168</v>
      </c>
      <c r="T38" s="7">
        <v>9890.92</v>
      </c>
      <c r="U38" s="7">
        <v>9933.5270400000009</v>
      </c>
      <c r="V38" s="10">
        <v>137140589</v>
      </c>
      <c r="W38" s="8"/>
    </row>
    <row r="39" spans="1:23">
      <c r="A39" s="2">
        <v>359.971947</v>
      </c>
      <c r="B39" s="3" t="s">
        <v>23</v>
      </c>
      <c r="C39" s="4" t="s">
        <v>57</v>
      </c>
      <c r="D39" s="3" t="s">
        <v>45</v>
      </c>
      <c r="E39" s="3" t="s">
        <v>44</v>
      </c>
      <c r="F39" s="3">
        <v>8200</v>
      </c>
      <c r="G39" s="5">
        <v>2500</v>
      </c>
      <c r="H39" s="5">
        <v>65000</v>
      </c>
      <c r="I39" s="3" t="b">
        <v>0</v>
      </c>
      <c r="J39" s="3" t="s">
        <v>27</v>
      </c>
      <c r="K39" s="3">
        <v>0</v>
      </c>
      <c r="L39" s="3" t="s">
        <v>28</v>
      </c>
      <c r="M39" s="3" t="s">
        <v>29</v>
      </c>
      <c r="N39" s="5">
        <v>1</v>
      </c>
      <c r="O39" s="6">
        <v>1.7560252298680929E-7</v>
      </c>
      <c r="P39" s="3" t="s">
        <v>50</v>
      </c>
      <c r="Q39" s="5">
        <v>5694679</v>
      </c>
      <c r="R39" s="5">
        <v>15819</v>
      </c>
      <c r="S39" s="5">
        <v>126552</v>
      </c>
      <c r="T39" s="2">
        <v>8225.8799999999992</v>
      </c>
      <c r="U39" s="2">
        <v>8261.3145600000007</v>
      </c>
      <c r="V39" s="5">
        <v>138294104</v>
      </c>
      <c r="W39" s="3"/>
    </row>
    <row r="40" spans="1:23">
      <c r="A40" s="7">
        <v>359.96917500000001</v>
      </c>
      <c r="B40" s="8" t="s">
        <v>23</v>
      </c>
      <c r="C40" s="9" t="s">
        <v>54</v>
      </c>
      <c r="D40" s="8" t="s">
        <v>38</v>
      </c>
      <c r="E40" s="8" t="s">
        <v>39</v>
      </c>
      <c r="F40" s="8">
        <v>8210</v>
      </c>
      <c r="G40" s="10">
        <v>2500</v>
      </c>
      <c r="H40" s="10">
        <v>65000</v>
      </c>
      <c r="I40" s="8" t="b">
        <v>0</v>
      </c>
      <c r="J40" s="8" t="s">
        <v>27</v>
      </c>
      <c r="K40" s="8">
        <v>0</v>
      </c>
      <c r="L40" s="8" t="s">
        <v>28</v>
      </c>
      <c r="M40" s="8" t="s">
        <v>29</v>
      </c>
      <c r="N40" s="10">
        <v>0</v>
      </c>
      <c r="O40" s="11">
        <v>0</v>
      </c>
      <c r="P40" s="8"/>
      <c r="Q40" s="10">
        <v>6847567</v>
      </c>
      <c r="R40" s="10">
        <v>19022</v>
      </c>
      <c r="S40" s="10">
        <v>152176</v>
      </c>
      <c r="T40" s="7">
        <v>9891.44</v>
      </c>
      <c r="U40" s="7">
        <v>9934.0492799999993</v>
      </c>
      <c r="V40" s="10">
        <v>137140108</v>
      </c>
      <c r="W40" s="8"/>
    </row>
    <row r="41" spans="1:23" s="12" customFormat="1">
      <c r="A41" s="2">
        <v>359.97269499999999</v>
      </c>
      <c r="B41" s="3" t="s">
        <v>23</v>
      </c>
      <c r="C41" s="4" t="s">
        <v>57</v>
      </c>
      <c r="D41" s="3" t="s">
        <v>39</v>
      </c>
      <c r="E41" s="3" t="s">
        <v>38</v>
      </c>
      <c r="F41" s="3">
        <v>8210</v>
      </c>
      <c r="G41" s="5">
        <v>2500</v>
      </c>
      <c r="H41" s="5">
        <v>65000</v>
      </c>
      <c r="I41" s="3" t="b">
        <v>0</v>
      </c>
      <c r="J41" s="3" t="s">
        <v>27</v>
      </c>
      <c r="K41" s="3">
        <v>0</v>
      </c>
      <c r="L41" s="3" t="s">
        <v>28</v>
      </c>
      <c r="M41" s="3" t="s">
        <v>29</v>
      </c>
      <c r="N41" s="5">
        <v>2</v>
      </c>
      <c r="O41" s="6">
        <v>3.5529342795981638E-7</v>
      </c>
      <c r="P41" s="3" t="s">
        <v>50</v>
      </c>
      <c r="Q41" s="5">
        <v>5629150</v>
      </c>
      <c r="R41" s="5">
        <v>15637</v>
      </c>
      <c r="S41" s="5">
        <v>125096</v>
      </c>
      <c r="T41" s="2">
        <v>8131.24</v>
      </c>
      <c r="U41" s="2">
        <v>8166.2668800000001</v>
      </c>
      <c r="V41" s="5">
        <v>138359932</v>
      </c>
      <c r="W41" s="3"/>
    </row>
    <row r="42" spans="1:23">
      <c r="A42" s="7">
        <v>359.968817</v>
      </c>
      <c r="B42" s="8" t="s">
        <v>23</v>
      </c>
      <c r="C42" s="9" t="s">
        <v>54</v>
      </c>
      <c r="D42" s="8" t="s">
        <v>46</v>
      </c>
      <c r="E42" s="8" t="s">
        <v>47</v>
      </c>
      <c r="F42" s="8">
        <v>8300</v>
      </c>
      <c r="G42" s="10">
        <v>2500</v>
      </c>
      <c r="H42" s="10">
        <v>65000</v>
      </c>
      <c r="I42" s="8" t="b">
        <v>0</v>
      </c>
      <c r="J42" s="8" t="s">
        <v>27</v>
      </c>
      <c r="K42" s="8">
        <v>1</v>
      </c>
      <c r="L42" s="8" t="s">
        <v>28</v>
      </c>
      <c r="M42" s="8" t="s">
        <v>29</v>
      </c>
      <c r="N42" s="10">
        <v>2298997</v>
      </c>
      <c r="O42" s="11">
        <v>0.33577980177427508</v>
      </c>
      <c r="P42" s="8" t="s">
        <v>50</v>
      </c>
      <c r="Q42" s="10">
        <v>6846740</v>
      </c>
      <c r="R42" s="10">
        <v>19020</v>
      </c>
      <c r="S42" s="10">
        <v>152160</v>
      </c>
      <c r="T42" s="7">
        <v>9890.4</v>
      </c>
      <c r="U42" s="7">
        <v>9933.0048000000006</v>
      </c>
      <c r="V42" s="10">
        <v>137140792</v>
      </c>
      <c r="W42" s="8"/>
    </row>
    <row r="43" spans="1:23" s="12" customFormat="1">
      <c r="A43" s="2">
        <v>359.97451799999999</v>
      </c>
      <c r="B43" s="3" t="s">
        <v>23</v>
      </c>
      <c r="C43" s="4" t="s">
        <v>56</v>
      </c>
      <c r="D43" s="3" t="s">
        <v>47</v>
      </c>
      <c r="E43" s="3" t="s">
        <v>46</v>
      </c>
      <c r="F43" s="3">
        <v>8300</v>
      </c>
      <c r="G43" s="5">
        <v>2500</v>
      </c>
      <c r="H43" s="5">
        <v>65000</v>
      </c>
      <c r="I43" s="3" t="b">
        <v>0</v>
      </c>
      <c r="J43" s="3" t="s">
        <v>27</v>
      </c>
      <c r="K43" s="3">
        <v>0</v>
      </c>
      <c r="L43" s="3" t="s">
        <v>28</v>
      </c>
      <c r="M43" s="3" t="s">
        <v>29</v>
      </c>
      <c r="N43" s="5">
        <v>0</v>
      </c>
      <c r="O43" s="6">
        <v>0</v>
      </c>
      <c r="P43" s="3"/>
      <c r="Q43" s="5">
        <v>5622518</v>
      </c>
      <c r="R43" s="5">
        <v>15619</v>
      </c>
      <c r="S43" s="5">
        <v>124952</v>
      </c>
      <c r="T43" s="2">
        <v>8121.88</v>
      </c>
      <c r="U43" s="2">
        <v>8156.8665600000004</v>
      </c>
      <c r="V43" s="5">
        <v>138367294</v>
      </c>
      <c r="W43" s="3"/>
    </row>
    <row r="44" spans="1:23">
      <c r="A44" s="7">
        <v>359.97022199999998</v>
      </c>
      <c r="B44" s="8" t="s">
        <v>23</v>
      </c>
      <c r="C44" s="9" t="s">
        <v>54</v>
      </c>
      <c r="D44" s="8" t="s">
        <v>42</v>
      </c>
      <c r="E44" s="8" t="s">
        <v>41</v>
      </c>
      <c r="F44" s="8">
        <v>8310</v>
      </c>
      <c r="G44" s="10">
        <v>2500</v>
      </c>
      <c r="H44" s="10">
        <v>65000</v>
      </c>
      <c r="I44" s="8" t="b">
        <v>0</v>
      </c>
      <c r="J44" s="8" t="s">
        <v>27</v>
      </c>
      <c r="K44" s="8">
        <v>1</v>
      </c>
      <c r="L44" s="8" t="s">
        <v>28</v>
      </c>
      <c r="M44" s="8" t="s">
        <v>29</v>
      </c>
      <c r="N44" s="10">
        <v>2299927</v>
      </c>
      <c r="O44" s="11">
        <v>0.33579831721742259</v>
      </c>
      <c r="P44" s="8" t="s">
        <v>50</v>
      </c>
      <c r="Q44" s="10">
        <v>6849132</v>
      </c>
      <c r="R44" s="10">
        <v>19026</v>
      </c>
      <c r="S44" s="10">
        <v>152208</v>
      </c>
      <c r="T44" s="7">
        <v>9893.52</v>
      </c>
      <c r="U44" s="7">
        <v>9936.1382400000002</v>
      </c>
      <c r="V44" s="10">
        <v>137138962</v>
      </c>
      <c r="W44" s="8"/>
    </row>
    <row r="45" spans="1:23">
      <c r="A45" s="2">
        <v>359.97274800000002</v>
      </c>
      <c r="B45" s="3" t="s">
        <v>23</v>
      </c>
      <c r="C45" s="4" t="s">
        <v>56</v>
      </c>
      <c r="D45" s="3" t="s">
        <v>41</v>
      </c>
      <c r="E45" s="3" t="s">
        <v>42</v>
      </c>
      <c r="F45" s="3">
        <v>8310</v>
      </c>
      <c r="G45" s="5">
        <v>2500</v>
      </c>
      <c r="H45" s="5">
        <v>65000</v>
      </c>
      <c r="I45" s="3" t="b">
        <v>0</v>
      </c>
      <c r="J45" s="3" t="s">
        <v>27</v>
      </c>
      <c r="K45" s="3">
        <v>0</v>
      </c>
      <c r="L45" s="3" t="s">
        <v>28</v>
      </c>
      <c r="M45" s="3" t="s">
        <v>29</v>
      </c>
      <c r="N45" s="5">
        <v>2</v>
      </c>
      <c r="O45" s="6">
        <v>3.5702828931501801E-7</v>
      </c>
      <c r="P45" s="3" t="s">
        <v>50</v>
      </c>
      <c r="Q45" s="5">
        <v>5601797</v>
      </c>
      <c r="R45" s="5">
        <v>15561</v>
      </c>
      <c r="S45" s="5">
        <v>124488</v>
      </c>
      <c r="T45" s="2">
        <v>8091.72</v>
      </c>
      <c r="U45" s="2">
        <v>8126.5766400000002</v>
      </c>
      <c r="V45" s="5">
        <v>138387307</v>
      </c>
      <c r="W45" s="3"/>
    </row>
    <row r="46" spans="1:23" s="12" customFormat="1">
      <c r="A46" s="7">
        <v>359.96767</v>
      </c>
      <c r="B46" s="8" t="s">
        <v>23</v>
      </c>
      <c r="C46" s="9" t="s">
        <v>54</v>
      </c>
      <c r="D46" s="8" t="s">
        <v>31</v>
      </c>
      <c r="E46" s="8" t="s">
        <v>32</v>
      </c>
      <c r="F46" s="8">
        <v>8400</v>
      </c>
      <c r="G46" s="10">
        <v>2500</v>
      </c>
      <c r="H46" s="10">
        <v>65000</v>
      </c>
      <c r="I46" s="8" t="b">
        <v>0</v>
      </c>
      <c r="J46" s="8" t="s">
        <v>27</v>
      </c>
      <c r="K46" s="8">
        <v>0</v>
      </c>
      <c r="L46" s="8" t="s">
        <v>28</v>
      </c>
      <c r="M46" s="8" t="s">
        <v>29</v>
      </c>
      <c r="N46" s="10">
        <v>1</v>
      </c>
      <c r="O46" s="11">
        <v>1.458122999090714E-7</v>
      </c>
      <c r="P46" s="8" t="s">
        <v>50</v>
      </c>
      <c r="Q46" s="10">
        <v>6858132</v>
      </c>
      <c r="R46" s="10">
        <v>19052</v>
      </c>
      <c r="S46" s="10">
        <v>152416</v>
      </c>
      <c r="T46" s="7">
        <v>9907.0400000000009</v>
      </c>
      <c r="U46" s="7">
        <v>9949.7164799999991</v>
      </c>
      <c r="V46" s="10">
        <v>137128941</v>
      </c>
      <c r="W46" s="8"/>
    </row>
    <row r="47" spans="1:23">
      <c r="A47" s="2">
        <v>359.97389900000002</v>
      </c>
      <c r="B47" s="3" t="s">
        <v>23</v>
      </c>
      <c r="C47" s="4" t="s">
        <v>55</v>
      </c>
      <c r="D47" s="3" t="s">
        <v>32</v>
      </c>
      <c r="E47" s="3" t="s">
        <v>31</v>
      </c>
      <c r="F47" s="3">
        <v>8300</v>
      </c>
      <c r="G47" s="5">
        <v>2500</v>
      </c>
      <c r="H47" s="5">
        <v>65000</v>
      </c>
      <c r="I47" s="3" t="b">
        <v>0</v>
      </c>
      <c r="J47" s="3" t="s">
        <v>27</v>
      </c>
      <c r="K47" s="3">
        <v>0</v>
      </c>
      <c r="L47" s="3" t="s">
        <v>28</v>
      </c>
      <c r="M47" s="3" t="s">
        <v>29</v>
      </c>
      <c r="N47" s="5">
        <v>1</v>
      </c>
      <c r="O47" s="6">
        <v>1.7613656078921861E-7</v>
      </c>
      <c r="P47" s="3" t="s">
        <v>50</v>
      </c>
      <c r="Q47" s="5">
        <v>5677413</v>
      </c>
      <c r="R47" s="5">
        <v>15771</v>
      </c>
      <c r="S47" s="5">
        <v>126168</v>
      </c>
      <c r="T47" s="2">
        <v>8200.92</v>
      </c>
      <c r="U47" s="2">
        <v>8236.2470400000002</v>
      </c>
      <c r="V47" s="5">
        <v>138312151</v>
      </c>
      <c r="W47" s="3"/>
    </row>
    <row r="48" spans="1:23" s="12" customFormat="1">
      <c r="A48" s="7">
        <v>359.96917000000002</v>
      </c>
      <c r="B48" s="8" t="s">
        <v>23</v>
      </c>
      <c r="C48" s="9" t="s">
        <v>54</v>
      </c>
      <c r="D48" s="8" t="s">
        <v>35</v>
      </c>
      <c r="E48" s="8" t="s">
        <v>34</v>
      </c>
      <c r="F48" s="8">
        <v>8410</v>
      </c>
      <c r="G48" s="10">
        <v>2500</v>
      </c>
      <c r="H48" s="10">
        <v>65000</v>
      </c>
      <c r="I48" s="8" t="b">
        <v>0</v>
      </c>
      <c r="J48" s="8" t="s">
        <v>27</v>
      </c>
      <c r="K48" s="8">
        <v>0</v>
      </c>
      <c r="L48" s="8" t="s">
        <v>28</v>
      </c>
      <c r="M48" s="8" t="s">
        <v>29</v>
      </c>
      <c r="N48" s="10">
        <v>0</v>
      </c>
      <c r="O48" s="11">
        <v>0</v>
      </c>
      <c r="P48" s="8"/>
      <c r="Q48" s="10">
        <v>6858753</v>
      </c>
      <c r="R48" s="10">
        <v>19053</v>
      </c>
      <c r="S48" s="10">
        <v>152424</v>
      </c>
      <c r="T48" s="7">
        <v>9907.56</v>
      </c>
      <c r="U48" s="7">
        <v>9950.2387199999994</v>
      </c>
      <c r="V48" s="10">
        <v>137128920</v>
      </c>
      <c r="W48" s="8"/>
    </row>
    <row r="49" spans="1:23">
      <c r="A49" s="2">
        <v>359.972736</v>
      </c>
      <c r="B49" s="3" t="s">
        <v>23</v>
      </c>
      <c r="C49" s="4" t="s">
        <v>55</v>
      </c>
      <c r="D49" s="3" t="s">
        <v>34</v>
      </c>
      <c r="E49" s="3" t="s">
        <v>35</v>
      </c>
      <c r="F49" s="3">
        <v>8310</v>
      </c>
      <c r="G49" s="5">
        <v>2500</v>
      </c>
      <c r="H49" s="5">
        <v>65000</v>
      </c>
      <c r="I49" s="3" t="b">
        <v>0</v>
      </c>
      <c r="J49" s="3" t="s">
        <v>27</v>
      </c>
      <c r="K49" s="3">
        <v>0</v>
      </c>
      <c r="L49" s="3" t="s">
        <v>28</v>
      </c>
      <c r="M49" s="3" t="s">
        <v>29</v>
      </c>
      <c r="N49" s="5">
        <v>0</v>
      </c>
      <c r="O49" s="6">
        <v>0</v>
      </c>
      <c r="P49" s="3"/>
      <c r="Q49" s="5">
        <v>5821715</v>
      </c>
      <c r="R49" s="5">
        <v>16172</v>
      </c>
      <c r="S49" s="5">
        <v>129376</v>
      </c>
      <c r="T49" s="2">
        <v>8409.44</v>
      </c>
      <c r="U49" s="2">
        <v>8445.6652799999993</v>
      </c>
      <c r="V49" s="5">
        <v>138167384</v>
      </c>
      <c r="W49" s="3"/>
    </row>
    <row r="51" spans="1:23">
      <c r="O51" s="13">
        <f>P51/Q51</f>
        <v>9.117292334317359E-2</v>
      </c>
      <c r="P51">
        <f>N36+N40+N42+N44+N47+N49</f>
        <v>4598926</v>
      </c>
      <c r="Q51">
        <f>Q34+Q35+Q38+Q37+Q41+Q43+Q46+Q48</f>
        <v>50441796</v>
      </c>
      <c r="R51" t="s">
        <v>59</v>
      </c>
    </row>
    <row r="52" spans="1:23">
      <c r="O52" s="14">
        <f>P52/Q52</f>
        <v>9.1618873775748247E-2</v>
      </c>
      <c r="P52">
        <f>N49+N47+N44+N42+N40+N36</f>
        <v>4598926</v>
      </c>
      <c r="Q52">
        <f>Q49+Q47+Q45+Q44+Q42+Q39+Q40+Q36</f>
        <v>50196273</v>
      </c>
      <c r="R52" t="s">
        <v>60</v>
      </c>
    </row>
    <row r="56" spans="1:23">
      <c r="P56" s="15">
        <f>T34+T35+T37+T38+T41+T43+T46</f>
        <v>62956.88</v>
      </c>
      <c r="Q56">
        <f>P56/7</f>
        <v>8993.84</v>
      </c>
    </row>
    <row r="58" spans="1:23">
      <c r="Q58" s="15">
        <f>T36+T39</f>
        <v>18131.36</v>
      </c>
      <c r="R58">
        <f>Q58/2</f>
        <v>9065.68</v>
      </c>
    </row>
    <row r="59" spans="1:23">
      <c r="Q59" s="15">
        <f>T40+T45</f>
        <v>17983.16</v>
      </c>
      <c r="R59">
        <f>Q59/2</f>
        <v>8991.58</v>
      </c>
    </row>
    <row r="60" spans="1:23">
      <c r="Q60" s="15">
        <f>T42+T47</f>
        <v>18091.32</v>
      </c>
      <c r="R60">
        <f>Q60/2</f>
        <v>9045.66</v>
      </c>
    </row>
    <row r="61" spans="1:23">
      <c r="Q61" s="15">
        <f>T49+T44</f>
        <v>18302.96</v>
      </c>
      <c r="R61">
        <f>Q61/2</f>
        <v>9151.48</v>
      </c>
    </row>
  </sheetData>
  <pageMargins left="0.75" right="0.75" top="1" bottom="1" header="0.5" footer="0.5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Pascal Julian Bornkessel</cp:lastModifiedBy>
  <dcterms:created xsi:type="dcterms:W3CDTF">2023-11-16T13:11:07Z</dcterms:created>
  <dcterms:modified xsi:type="dcterms:W3CDTF">2023-11-28T19:48:25Z</dcterms:modified>
</cp:coreProperties>
</file>