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1\Documents\대학교\4학년 1학기\범주형자료분석\실습\"/>
    </mc:Choice>
  </mc:AlternateContent>
  <xr:revisionPtr revIDLastSave="0" documentId="13_ncr:1_{9BA34E39-E929-4125-A4B7-DF6172E6D6D7}" xr6:coauthVersionLast="44" xr6:coauthVersionMax="44" xr10:uidLastSave="{00000000-0000-0000-0000-000000000000}"/>
  <bookViews>
    <workbookView xWindow="8592" yWindow="5796" windowWidth="13644" windowHeight="8316" xr2:uid="{4DD3B291-BDB1-4D83-88A4-B588D7F35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C15" i="1"/>
  <c r="B17" i="1"/>
  <c r="B16" i="1"/>
  <c r="G15" i="1"/>
  <c r="B15" i="1"/>
  <c r="B14" i="1"/>
  <c r="C14" i="1"/>
  <c r="C13" i="1"/>
  <c r="B13" i="1"/>
  <c r="B11" i="1"/>
  <c r="C11" i="1"/>
  <c r="C10" i="1"/>
  <c r="B10" i="1"/>
  <c r="B8" i="1"/>
  <c r="C8" i="1"/>
  <c r="C7" i="1"/>
  <c r="B7" i="1"/>
  <c r="H13" i="1"/>
  <c r="G13" i="1"/>
  <c r="G12" i="1"/>
  <c r="G11" i="1"/>
  <c r="H9" i="1"/>
  <c r="G9" i="1"/>
  <c r="G8" i="1"/>
  <c r="G7" i="1"/>
  <c r="H5" i="1"/>
  <c r="I5" i="1"/>
  <c r="G5" i="1"/>
  <c r="H4" i="1"/>
  <c r="I4" i="1"/>
  <c r="G4" i="1"/>
  <c r="H3" i="1"/>
  <c r="I3" i="1"/>
  <c r="G3" i="1"/>
  <c r="C5" i="1"/>
  <c r="D5" i="1"/>
  <c r="B5" i="1"/>
  <c r="D4" i="1"/>
  <c r="D3" i="1"/>
</calcChain>
</file>

<file path=xl/sharedStrings.xml><?xml version="1.0" encoding="utf-8"?>
<sst xmlns="http://schemas.openxmlformats.org/spreadsheetml/2006/main" count="31" uniqueCount="22">
  <si>
    <t>처리</t>
    <phoneticPr fontId="1" type="noConversion"/>
  </si>
  <si>
    <t>위약</t>
    <phoneticPr fontId="1" type="noConversion"/>
  </si>
  <si>
    <t>아스피린</t>
    <phoneticPr fontId="1" type="noConversion"/>
  </si>
  <si>
    <t>심근경색증</t>
    <phoneticPr fontId="1" type="noConversion"/>
  </si>
  <si>
    <t>합</t>
    <phoneticPr fontId="1" type="noConversion"/>
  </si>
  <si>
    <t>예</t>
    <phoneticPr fontId="1" type="noConversion"/>
  </si>
  <si>
    <t>아니오</t>
    <phoneticPr fontId="1" type="noConversion"/>
  </si>
  <si>
    <t>hat pi_1</t>
    <phoneticPr fontId="1" type="noConversion"/>
  </si>
  <si>
    <t>hat pi_2</t>
    <phoneticPr fontId="1" type="noConversion"/>
  </si>
  <si>
    <t>hat pi</t>
    <phoneticPr fontId="1" type="noConversion"/>
  </si>
  <si>
    <t>diff</t>
    <phoneticPr fontId="1" type="noConversion"/>
  </si>
  <si>
    <t>SE</t>
    <phoneticPr fontId="1" type="noConversion"/>
  </si>
  <si>
    <t>Wald ci</t>
    <phoneticPr fontId="1" type="noConversion"/>
  </si>
  <si>
    <t>z test</t>
    <phoneticPr fontId="1" type="noConversion"/>
  </si>
  <si>
    <t>z_0.05</t>
    <phoneticPr fontId="1" type="noConversion"/>
  </si>
  <si>
    <t>reject null</t>
    <phoneticPr fontId="1" type="noConversion"/>
  </si>
  <si>
    <t>p-value</t>
    <phoneticPr fontId="1" type="noConversion"/>
  </si>
  <si>
    <t>기대도수</t>
    <phoneticPr fontId="1" type="noConversion"/>
  </si>
  <si>
    <t>z^2</t>
    <phoneticPr fontId="1" type="noConversion"/>
  </si>
  <si>
    <t>chi^2</t>
    <phoneticPr fontId="1" type="noConversion"/>
  </si>
  <si>
    <t>chisq0.05</t>
    <phoneticPr fontId="1" type="noConversion"/>
  </si>
  <si>
    <t>SRR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</si>
</sst>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18</xdr:row>
      <xdr:rowOff>175260</xdr:rowOff>
    </xdr:from>
    <xdr:ext cx="2750820" cy="5801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921248-01DC-47CD-A8FD-558705A797E5}"/>
            </a:ext>
          </a:extLst>
        </xdr:cNvPr>
        <xdr:cNvSpPr txBox="1"/>
      </xdr:nvSpPr>
      <xdr:spPr>
        <a:xfrm>
          <a:off x="716280" y="4152900"/>
          <a:ext cx="2750820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z</a:t>
          </a:r>
          <a:r>
            <a:rPr lang="en-US" altLang="ko-KR" sz="1100" baseline="0"/>
            <a:t> test</a:t>
          </a:r>
          <a:r>
            <a:rPr lang="ko-KR" altLang="en-US" sz="1100" baseline="0"/>
            <a:t>는 단측검정이 가능하지만</a:t>
          </a:r>
          <a:endParaRPr lang="en-US" altLang="ko-KR" sz="1100" baseline="0"/>
        </a:p>
        <a:p>
          <a:r>
            <a:rPr lang="en-US" altLang="ko-KR" sz="1100" baseline="0"/>
            <a:t>chi^2 test</a:t>
          </a:r>
          <a:r>
            <a:rPr lang="ko-KR" altLang="en-US" sz="1100" baseline="0"/>
            <a:t>는 양측검정만 가능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28F-5618-4E7C-B2A4-CD8294EEB8FF}">
  <dimension ref="A1:K17"/>
  <sheetViews>
    <sheetView tabSelected="1" workbookViewId="0">
      <selection activeCell="K8" sqref="K8"/>
    </sheetView>
  </sheetViews>
  <sheetFormatPr defaultRowHeight="17.399999999999999" x14ac:dyDescent="0.4"/>
  <cols>
    <col min="2" max="3" width="11.69921875" bestFit="1" customWidth="1"/>
    <col min="7" max="7" width="12.796875" bestFit="1" customWidth="1"/>
  </cols>
  <sheetData>
    <row r="1" spans="1:11" x14ac:dyDescent="0.4">
      <c r="A1" s="1" t="s">
        <v>0</v>
      </c>
      <c r="B1" s="1" t="s">
        <v>3</v>
      </c>
      <c r="C1" s="1"/>
      <c r="D1" s="1" t="s">
        <v>4</v>
      </c>
      <c r="F1" s="1" t="s">
        <v>0</v>
      </c>
      <c r="G1" s="1" t="s">
        <v>3</v>
      </c>
      <c r="H1" s="1"/>
      <c r="I1" s="1" t="s">
        <v>4</v>
      </c>
    </row>
    <row r="2" spans="1:11" x14ac:dyDescent="0.4">
      <c r="A2" s="1"/>
      <c r="B2" s="2" t="s">
        <v>5</v>
      </c>
      <c r="C2" s="2" t="s">
        <v>6</v>
      </c>
      <c r="D2" s="1"/>
      <c r="F2" s="1"/>
      <c r="G2" s="2" t="s">
        <v>5</v>
      </c>
      <c r="H2" s="2" t="s">
        <v>6</v>
      </c>
      <c r="I2" s="1"/>
    </row>
    <row r="3" spans="1:11" x14ac:dyDescent="0.4">
      <c r="A3" s="2" t="s">
        <v>1</v>
      </c>
      <c r="B3" s="2">
        <v>189</v>
      </c>
      <c r="C3" s="2">
        <v>10845</v>
      </c>
      <c r="D3" s="2">
        <f>SUM(B3:C3)</f>
        <v>11034</v>
      </c>
      <c r="F3" s="2" t="s">
        <v>1</v>
      </c>
      <c r="G3" s="3">
        <f>B3/$D$3</f>
        <v>1.7128874388254486E-2</v>
      </c>
      <c r="H3" s="2">
        <f t="shared" ref="H3:I3" si="0">C3/$D$3</f>
        <v>0.9828711256117455</v>
      </c>
      <c r="I3" s="2">
        <f t="shared" si="0"/>
        <v>1</v>
      </c>
      <c r="J3" t="s">
        <v>7</v>
      </c>
    </row>
    <row r="4" spans="1:11" x14ac:dyDescent="0.4">
      <c r="A4" s="2" t="s">
        <v>2</v>
      </c>
      <c r="B4" s="2">
        <v>104</v>
      </c>
      <c r="C4" s="2">
        <v>10933</v>
      </c>
      <c r="D4" s="2">
        <f>SUM(B4:C4)</f>
        <v>11037</v>
      </c>
      <c r="F4" s="2" t="s">
        <v>2</v>
      </c>
      <c r="G4" s="4">
        <f>B4/$D$4</f>
        <v>9.4228504122497048E-3</v>
      </c>
      <c r="H4" s="2">
        <f t="shared" ref="H4:I4" si="1">C4/$D$4</f>
        <v>0.99057714958775034</v>
      </c>
      <c r="I4" s="2">
        <f t="shared" si="1"/>
        <v>1</v>
      </c>
      <c r="J4" t="s">
        <v>8</v>
      </c>
    </row>
    <row r="5" spans="1:11" x14ac:dyDescent="0.4">
      <c r="A5" s="2" t="s">
        <v>4</v>
      </c>
      <c r="B5" s="2">
        <f>SUM(B3:B4)</f>
        <v>293</v>
      </c>
      <c r="C5" s="2">
        <f t="shared" ref="C5:D5" si="2">SUM(C3:C4)</f>
        <v>21778</v>
      </c>
      <c r="D5" s="2">
        <f t="shared" si="2"/>
        <v>22071</v>
      </c>
      <c r="F5" s="2" t="s">
        <v>4</v>
      </c>
      <c r="G5" s="2">
        <f>B5/$D$5</f>
        <v>1.3275338679715464E-2</v>
      </c>
      <c r="H5" s="2">
        <f t="shared" ref="H5:I5" si="3">C5/$D$5</f>
        <v>0.98672466132028458</v>
      </c>
      <c r="I5" s="2">
        <f t="shared" si="3"/>
        <v>1</v>
      </c>
      <c r="J5" t="s">
        <v>9</v>
      </c>
    </row>
    <row r="7" spans="1:11" x14ac:dyDescent="0.4">
      <c r="A7" t="s">
        <v>17</v>
      </c>
      <c r="B7">
        <f>D3*G5</f>
        <v>146.48008699198041</v>
      </c>
      <c r="C7">
        <f>D3*H5</f>
        <v>10887.51991300802</v>
      </c>
      <c r="F7" t="s">
        <v>10</v>
      </c>
      <c r="G7">
        <f>G3-G4</f>
        <v>7.7060239760047815E-3</v>
      </c>
      <c r="J7" t="s">
        <v>21</v>
      </c>
      <c r="K7">
        <f>G3/G4</f>
        <v>1.8178017944535074</v>
      </c>
    </row>
    <row r="8" spans="1:11" x14ac:dyDescent="0.4">
      <c r="B8">
        <f>D4*G5</f>
        <v>146.51991300801959</v>
      </c>
      <c r="C8">
        <f>D4*H5</f>
        <v>10890.480086991982</v>
      </c>
      <c r="F8" t="s">
        <v>11</v>
      </c>
      <c r="G8">
        <f>SQRT(G3*H3/D3+G4*H4/D4)</f>
        <v>1.5399636548238118E-3</v>
      </c>
    </row>
    <row r="9" spans="1:11" x14ac:dyDescent="0.4">
      <c r="F9" t="s">
        <v>12</v>
      </c>
      <c r="G9">
        <f>G7-1.96*G8</f>
        <v>4.6876952125501099E-3</v>
      </c>
      <c r="H9">
        <f>G7+1.96*G8</f>
        <v>1.0724352739459453E-2</v>
      </c>
    </row>
    <row r="10" spans="1:11" x14ac:dyDescent="0.4">
      <c r="B10">
        <f>B3-B7</f>
        <v>42.519913008019586</v>
      </c>
      <c r="C10">
        <f>C3-C7</f>
        <v>-42.519913008020012</v>
      </c>
    </row>
    <row r="11" spans="1:11" x14ac:dyDescent="0.4">
      <c r="B11">
        <f>B4-B8</f>
        <v>-42.519913008019586</v>
      </c>
      <c r="C11">
        <f>C4-C8</f>
        <v>42.519913008018193</v>
      </c>
      <c r="F11" t="s">
        <v>13</v>
      </c>
      <c r="G11" s="5">
        <f>G7/SQRT(G5*H5*(1/D3+1/D4))</f>
        <v>5.0013882040083777</v>
      </c>
    </row>
    <row r="12" spans="1:11" x14ac:dyDescent="0.4">
      <c r="F12" t="s">
        <v>14</v>
      </c>
      <c r="G12">
        <f>_xlfn.NORM.INV(0.95,0,1)</f>
        <v>1.6448536269514715</v>
      </c>
      <c r="H12" t="s">
        <v>15</v>
      </c>
    </row>
    <row r="13" spans="1:11" x14ac:dyDescent="0.4">
      <c r="B13">
        <f>B10^2/B7</f>
        <v>12.342585530472382</v>
      </c>
      <c r="C13">
        <f>C10^2/C7</f>
        <v>0.16605645883131967</v>
      </c>
      <c r="F13" t="s">
        <v>16</v>
      </c>
      <c r="G13">
        <f>1-_xlfn.NORM.DIST(G11,0,1,TRUE)</f>
        <v>2.8459484868736951E-7</v>
      </c>
      <c r="H13" t="str">
        <f>H12</f>
        <v>reject null</v>
      </c>
    </row>
    <row r="14" spans="1:11" x14ac:dyDescent="0.4">
      <c r="B14">
        <f>B11^2/B8</f>
        <v>12.339230655362167</v>
      </c>
      <c r="C14">
        <f>C11^2/C8</f>
        <v>0.16601132252827983</v>
      </c>
    </row>
    <row r="15" spans="1:11" x14ac:dyDescent="0.4">
      <c r="A15" t="s">
        <v>19</v>
      </c>
      <c r="B15" s="5">
        <f>SUM(B13:C14)</f>
        <v>25.01388396719415</v>
      </c>
      <c r="C15">
        <f>_xlfn.CHISQ.DIST.RT(B15,1)</f>
        <v>5.6918969737408182E-7</v>
      </c>
      <c r="F15" t="s">
        <v>18</v>
      </c>
      <c r="G15">
        <f>G11^2</f>
        <v>25.013883967194147</v>
      </c>
    </row>
    <row r="16" spans="1:11" x14ac:dyDescent="0.4">
      <c r="A16" t="s">
        <v>20</v>
      </c>
      <c r="B16">
        <f>_xlfn.CHISQ.INV.RT(0.05,1)</f>
        <v>3.8414588206941236</v>
      </c>
    </row>
    <row r="17" spans="2:2" x14ac:dyDescent="0.4">
      <c r="B17">
        <f>_xlfn.CHISQ.TEST(B3:C4,B7:C8)</f>
        <v>5.6918969737408182E-7</v>
      </c>
    </row>
  </sheetData>
  <mergeCells count="6">
    <mergeCell ref="B1:C1"/>
    <mergeCell ref="A1:A2"/>
    <mergeCell ref="D1:D2"/>
    <mergeCell ref="F1:F2"/>
    <mergeCell ref="G1:H1"/>
    <mergeCell ref="I1:I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2020-05-05T02:46:40Z</dcterms:created>
  <dcterms:modified xsi:type="dcterms:W3CDTF">2020-05-05T03:11:28Z</dcterms:modified>
</cp:coreProperties>
</file>