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E1\Documents\대학교\4학년 1학기\시계열자료분석\실습\"/>
    </mc:Choice>
  </mc:AlternateContent>
  <xr:revisionPtr revIDLastSave="0" documentId="13_ncr:1_{D2906715-C407-48D5-BDD9-1360D018A716}" xr6:coauthVersionLast="44" xr6:coauthVersionMax="44" xr10:uidLastSave="{00000000-0000-0000-0000-000000000000}"/>
  <bookViews>
    <workbookView xWindow="-108" yWindow="-108" windowWidth="23256" windowHeight="12576" firstSheet="2" activeTab="4" xr2:uid="{66123708-41CF-4C9F-8765-6DCB2C230276}"/>
  </bookViews>
  <sheets>
    <sheet name="이동평균계산" sheetId="1" r:id="rId1"/>
    <sheet name="시계열분해(이동평균)" sheetId="2" r:id="rId2"/>
    <sheet name="시계열분해(선형추세모형)" sheetId="3" r:id="rId3"/>
    <sheet name="시계열예측(이동평균)" sheetId="4" r:id="rId4"/>
    <sheet name="시계열예측(선형추세모형)" sheetId="5" r:id="rId5"/>
    <sheet name="추세,계절 동시 추정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6" l="1"/>
  <c r="I20" i="6"/>
  <c r="I21" i="6"/>
  <c r="I22" i="6"/>
  <c r="H22" i="6"/>
  <c r="G21" i="6"/>
  <c r="F20" i="6"/>
  <c r="E19" i="6"/>
  <c r="O9" i="5"/>
  <c r="K3" i="5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G17" i="6"/>
  <c r="G13" i="6"/>
  <c r="G9" i="6"/>
  <c r="H18" i="6"/>
  <c r="H14" i="6"/>
  <c r="H10" i="6"/>
  <c r="F16" i="6"/>
  <c r="F12" i="6"/>
  <c r="F8" i="6"/>
  <c r="E15" i="6"/>
  <c r="E11" i="6"/>
  <c r="E7" i="6"/>
  <c r="O8" i="5"/>
  <c r="H8" i="5"/>
  <c r="H12" i="5" s="1"/>
  <c r="H9" i="5"/>
  <c r="H13" i="5" s="1"/>
  <c r="H10" i="5"/>
  <c r="H11" i="5"/>
  <c r="H14" i="5"/>
  <c r="J14" i="5" s="1"/>
  <c r="H15" i="5"/>
  <c r="J15" i="5" s="1"/>
  <c r="J4" i="5"/>
  <c r="J5" i="5"/>
  <c r="J6" i="5"/>
  <c r="J7" i="5"/>
  <c r="J8" i="5"/>
  <c r="J9" i="5"/>
  <c r="J10" i="5"/>
  <c r="J11" i="5"/>
  <c r="J3" i="5"/>
  <c r="L3" i="4"/>
  <c r="I4" i="5"/>
  <c r="I5" i="5"/>
  <c r="I6" i="5"/>
  <c r="I7" i="5"/>
  <c r="I8" i="5"/>
  <c r="I9" i="5"/>
  <c r="I10" i="5"/>
  <c r="I11" i="5"/>
  <c r="I3" i="5"/>
  <c r="H3" i="5"/>
  <c r="H7" i="5" s="1"/>
  <c r="H6" i="5"/>
  <c r="H5" i="5"/>
  <c r="H4" i="5"/>
  <c r="O5" i="5"/>
  <c r="G6" i="5"/>
  <c r="G4" i="5"/>
  <c r="G5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3" i="5"/>
  <c r="O4" i="5"/>
  <c r="O3" i="5"/>
  <c r="N20" i="4"/>
  <c r="N21" i="4"/>
  <c r="N22" i="4"/>
  <c r="N19" i="4"/>
  <c r="M20" i="4"/>
  <c r="M21" i="4" s="1"/>
  <c r="M22" i="4" s="1"/>
  <c r="M19" i="4"/>
  <c r="M7" i="4"/>
  <c r="M8" i="4"/>
  <c r="M9" i="4"/>
  <c r="M10" i="4"/>
  <c r="M11" i="4"/>
  <c r="M12" i="4"/>
  <c r="M13" i="4"/>
  <c r="M14" i="4"/>
  <c r="M15" i="4"/>
  <c r="M16" i="4"/>
  <c r="M17" i="4"/>
  <c r="M18" i="4"/>
  <c r="M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I8" i="4"/>
  <c r="I7" i="4"/>
  <c r="I4" i="4"/>
  <c r="K20" i="4" s="1"/>
  <c r="I5" i="4"/>
  <c r="K21" i="4" s="1"/>
  <c r="I6" i="4"/>
  <c r="I3" i="4"/>
  <c r="K22" i="4"/>
  <c r="I10" i="4"/>
  <c r="I14" i="4" s="1"/>
  <c r="I18" i="4" s="1"/>
  <c r="J6" i="4"/>
  <c r="H24" i="4"/>
  <c r="H6" i="4"/>
  <c r="H5" i="4"/>
  <c r="H4" i="4"/>
  <c r="H3" i="4"/>
  <c r="G6" i="4"/>
  <c r="G7" i="4"/>
  <c r="G8" i="4"/>
  <c r="G9" i="4"/>
  <c r="G10" i="4"/>
  <c r="G11" i="4"/>
  <c r="G12" i="4"/>
  <c r="G13" i="4"/>
  <c r="G14" i="4"/>
  <c r="G15" i="4"/>
  <c r="G16" i="4"/>
  <c r="G5" i="4"/>
  <c r="F6" i="4"/>
  <c r="F7" i="4"/>
  <c r="F8" i="4"/>
  <c r="F9" i="4"/>
  <c r="F10" i="4"/>
  <c r="F11" i="4"/>
  <c r="F12" i="4"/>
  <c r="F13" i="4"/>
  <c r="F14" i="4"/>
  <c r="F15" i="4"/>
  <c r="F16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5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3" i="3"/>
  <c r="H8" i="3"/>
  <c r="H12" i="3" s="1"/>
  <c r="H16" i="3" s="1"/>
  <c r="H9" i="3"/>
  <c r="H10" i="3"/>
  <c r="H11" i="3"/>
  <c r="H13" i="3"/>
  <c r="H17" i="3" s="1"/>
  <c r="H14" i="3"/>
  <c r="H18" i="3" s="1"/>
  <c r="H15" i="3"/>
  <c r="H7" i="3"/>
  <c r="H6" i="3"/>
  <c r="H5" i="3"/>
  <c r="H4" i="3"/>
  <c r="H3" i="3"/>
  <c r="G19" i="3"/>
  <c r="G4" i="3"/>
  <c r="G5" i="3"/>
  <c r="G6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  <c r="E1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3"/>
  <c r="C21" i="3"/>
  <c r="C20" i="3"/>
  <c r="J6" i="2"/>
  <c r="J7" i="2"/>
  <c r="J8" i="2"/>
  <c r="J9" i="2"/>
  <c r="J10" i="2"/>
  <c r="J11" i="2"/>
  <c r="J12" i="2"/>
  <c r="J13" i="2"/>
  <c r="J14" i="2"/>
  <c r="J15" i="2"/>
  <c r="J16" i="2"/>
  <c r="J5" i="2"/>
  <c r="I8" i="2"/>
  <c r="I12" i="2" s="1"/>
  <c r="I16" i="2" s="1"/>
  <c r="I9" i="2"/>
  <c r="I13" i="2" s="1"/>
  <c r="I17" i="2" s="1"/>
  <c r="I10" i="2"/>
  <c r="I11" i="2"/>
  <c r="I14" i="2"/>
  <c r="I18" i="2" s="1"/>
  <c r="I15" i="2"/>
  <c r="I7" i="2"/>
  <c r="I6" i="2"/>
  <c r="I4" i="2"/>
  <c r="I5" i="2"/>
  <c r="I3" i="2"/>
  <c r="H19" i="2"/>
  <c r="H6" i="2"/>
  <c r="H5" i="2"/>
  <c r="H4" i="2"/>
  <c r="H3" i="2"/>
  <c r="G16" i="2"/>
  <c r="G6" i="2"/>
  <c r="G7" i="2"/>
  <c r="G8" i="2"/>
  <c r="G9" i="2"/>
  <c r="G10" i="2"/>
  <c r="G11" i="2"/>
  <c r="G12" i="2"/>
  <c r="G13" i="2"/>
  <c r="G14" i="2"/>
  <c r="G15" i="2"/>
  <c r="G5" i="2"/>
  <c r="F6" i="2"/>
  <c r="F7" i="2"/>
  <c r="F8" i="2"/>
  <c r="F9" i="2"/>
  <c r="F10" i="2"/>
  <c r="F11" i="2"/>
  <c r="F12" i="2"/>
  <c r="F13" i="2"/>
  <c r="F14" i="2"/>
  <c r="F15" i="2"/>
  <c r="F16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5" i="2"/>
  <c r="K13" i="5" l="1"/>
  <c r="K5" i="5"/>
  <c r="K7" i="5"/>
  <c r="K6" i="5"/>
  <c r="K11" i="5"/>
  <c r="K21" i="5"/>
  <c r="L21" i="5" s="1"/>
  <c r="K20" i="5"/>
  <c r="L20" i="5" s="1"/>
  <c r="K15" i="5"/>
  <c r="K14" i="5"/>
  <c r="K12" i="5"/>
  <c r="K22" i="5"/>
  <c r="L22" i="5" s="1"/>
  <c r="K18" i="5"/>
  <c r="K10" i="5"/>
  <c r="K17" i="5"/>
  <c r="K9" i="5"/>
  <c r="K19" i="5"/>
  <c r="L19" i="5" s="1"/>
  <c r="K4" i="5"/>
  <c r="K16" i="5"/>
  <c r="K8" i="5"/>
  <c r="J13" i="5"/>
  <c r="H17" i="5"/>
  <c r="I13" i="5"/>
  <c r="H16" i="5"/>
  <c r="I12" i="5"/>
  <c r="J12" i="5"/>
  <c r="I15" i="5"/>
  <c r="H19" i="5"/>
  <c r="I14" i="5"/>
  <c r="H18" i="5"/>
  <c r="I9" i="4"/>
  <c r="I12" i="4"/>
  <c r="I16" i="4" s="1"/>
  <c r="J10" i="4"/>
  <c r="J5" i="4"/>
  <c r="K19" i="4"/>
  <c r="J14" i="4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4" i="1"/>
  <c r="F5" i="1"/>
  <c r="F6" i="1"/>
  <c r="F7" i="1"/>
  <c r="F8" i="1"/>
  <c r="F9" i="1"/>
  <c r="F10" i="1"/>
  <c r="F11" i="1"/>
  <c r="F12" i="1"/>
  <c r="F13" i="1"/>
  <c r="F14" i="1"/>
  <c r="F15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J16" i="5" l="1"/>
  <c r="H20" i="5"/>
  <c r="I16" i="5"/>
  <c r="J18" i="5"/>
  <c r="H22" i="5"/>
  <c r="I18" i="5"/>
  <c r="J17" i="5"/>
  <c r="H21" i="5"/>
  <c r="I17" i="5"/>
  <c r="I13" i="4"/>
  <c r="I17" i="4" s="1"/>
  <c r="J9" i="4"/>
  <c r="J12" i="4"/>
  <c r="J8" i="4"/>
  <c r="I11" i="4"/>
  <c r="J7" i="4"/>
  <c r="J16" i="4"/>
  <c r="J13" i="4"/>
  <c r="J11" i="4" l="1"/>
  <c r="I15" i="4"/>
  <c r="J15" i="4" s="1"/>
</calcChain>
</file>

<file path=xl/sharedStrings.xml><?xml version="1.0" encoding="utf-8"?>
<sst xmlns="http://schemas.openxmlformats.org/spreadsheetml/2006/main" count="92" uniqueCount="31">
  <si>
    <t>연도</t>
  </si>
  <si>
    <t>분기</t>
  </si>
  <si>
    <t>t</t>
  </si>
  <si>
    <t>매출액</t>
  </si>
  <si>
    <t>3MA</t>
  </si>
  <si>
    <t>3×3MA</t>
  </si>
  <si>
    <t>4MA</t>
  </si>
  <si>
    <t>2×4MA</t>
  </si>
  <si>
    <t>추세성분</t>
  </si>
  <si>
    <t>계절성분</t>
  </si>
  <si>
    <t>불규칙</t>
  </si>
  <si>
    <t>성분</t>
  </si>
  <si>
    <t>계절조정</t>
  </si>
  <si>
    <t>예측</t>
  </si>
  <si>
    <t>단순이동평균법</t>
  </si>
  <si>
    <t>-</t>
  </si>
  <si>
    <t>4MA</t>
    <phoneticPr fontId="3" type="noConversion"/>
  </si>
  <si>
    <t>추세조정</t>
  </si>
  <si>
    <t>계절별 평균</t>
  </si>
  <si>
    <t>선형추세</t>
  </si>
  <si>
    <t>추세조정</t>
    <phoneticPr fontId="3" type="noConversion"/>
  </si>
  <si>
    <t>DT</t>
    <phoneticPr fontId="3" type="noConversion"/>
  </si>
  <si>
    <t>계절평균</t>
    <phoneticPr fontId="3" type="noConversion"/>
  </si>
  <si>
    <t>기울기</t>
    <phoneticPr fontId="3" type="noConversion"/>
  </si>
  <si>
    <t>y절편</t>
    <phoneticPr fontId="3" type="noConversion"/>
  </si>
  <si>
    <t>A1</t>
  </si>
  <si>
    <t>A2</t>
  </si>
  <si>
    <t>A3</t>
  </si>
  <si>
    <t>A4</t>
  </si>
  <si>
    <t xml:space="preserve">추세+계절 </t>
  </si>
  <si>
    <t>추정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</si>
</sst>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함초롬돋움"/>
      <family val="3"/>
      <charset val="129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BFD5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rgb="FF5D83B0"/>
      </left>
      <right style="thin">
        <color rgb="FFCDD8E5"/>
      </right>
      <top style="thick">
        <color rgb="FF5D83B0"/>
      </top>
      <bottom style="thin">
        <color rgb="FFCDD8E5"/>
      </bottom>
      <diagonal/>
    </border>
    <border>
      <left style="thin">
        <color rgb="FFCDD8E5"/>
      </left>
      <right style="thin">
        <color rgb="FFCDD8E5"/>
      </right>
      <top style="thick">
        <color rgb="FF5D83B0"/>
      </top>
      <bottom style="thin">
        <color rgb="FFCDD8E5"/>
      </bottom>
      <diagonal/>
    </border>
    <border>
      <left style="thin">
        <color rgb="FFCDD8E5"/>
      </left>
      <right style="thick">
        <color rgb="FF5D83B0"/>
      </right>
      <top style="thick">
        <color rgb="FF5D83B0"/>
      </top>
      <bottom style="thin">
        <color rgb="FFCDD8E5"/>
      </bottom>
      <diagonal/>
    </border>
    <border>
      <left style="thick">
        <color rgb="FF5D83B0"/>
      </left>
      <right style="thin">
        <color rgb="FFCDD8E5"/>
      </right>
      <top style="thin">
        <color rgb="FFCDD8E5"/>
      </top>
      <bottom style="thin">
        <color rgb="FFCDD8E5"/>
      </bottom>
      <diagonal/>
    </border>
    <border>
      <left style="thin">
        <color rgb="FFCDD8E5"/>
      </left>
      <right style="thin">
        <color rgb="FFCDD8E5"/>
      </right>
      <top style="thin">
        <color rgb="FFCDD8E5"/>
      </top>
      <bottom style="thin">
        <color rgb="FFCDD8E5"/>
      </bottom>
      <diagonal/>
    </border>
    <border>
      <left style="thin">
        <color rgb="FFCDD8E5"/>
      </left>
      <right style="thick">
        <color rgb="FF5D83B0"/>
      </right>
      <top style="thin">
        <color rgb="FFCDD8E5"/>
      </top>
      <bottom style="thin">
        <color rgb="FFCDD8E5"/>
      </bottom>
      <diagonal/>
    </border>
    <border>
      <left style="thick">
        <color rgb="FF5D83B0"/>
      </left>
      <right style="thin">
        <color rgb="FFCDD8E5"/>
      </right>
      <top style="thin">
        <color rgb="FFCDD8E5"/>
      </top>
      <bottom style="thick">
        <color rgb="FF5D83B0"/>
      </bottom>
      <diagonal/>
    </border>
    <border>
      <left style="thin">
        <color rgb="FFCDD8E5"/>
      </left>
      <right style="thin">
        <color rgb="FFCDD8E5"/>
      </right>
      <top style="thin">
        <color rgb="FFCDD8E5"/>
      </top>
      <bottom style="thick">
        <color rgb="FF5D83B0"/>
      </bottom>
      <diagonal/>
    </border>
    <border>
      <left style="thin">
        <color rgb="FFCDD8E5"/>
      </left>
      <right style="thick">
        <color rgb="FF5D83B0"/>
      </right>
      <top style="thin">
        <color rgb="FFCDD8E5"/>
      </top>
      <bottom style="thick">
        <color rgb="FF5D83B0"/>
      </bottom>
      <diagonal/>
    </border>
    <border>
      <left style="thick">
        <color rgb="FF5D83B0"/>
      </left>
      <right style="thin">
        <color rgb="FFCDD8E5"/>
      </right>
      <top style="thick">
        <color rgb="FF5D83B0"/>
      </top>
      <bottom/>
      <diagonal/>
    </border>
    <border>
      <left style="thick">
        <color rgb="FF5D83B0"/>
      </left>
      <right style="thin">
        <color rgb="FFCDD8E5"/>
      </right>
      <top/>
      <bottom style="thin">
        <color rgb="FFCDD8E5"/>
      </bottom>
      <diagonal/>
    </border>
    <border>
      <left style="thin">
        <color rgb="FFCDD8E5"/>
      </left>
      <right style="thin">
        <color rgb="FFCDD8E5"/>
      </right>
      <top style="thick">
        <color rgb="FF5D83B0"/>
      </top>
      <bottom/>
      <diagonal/>
    </border>
    <border>
      <left style="thin">
        <color rgb="FFCDD8E5"/>
      </left>
      <right style="thin">
        <color rgb="FFCDD8E5"/>
      </right>
      <top/>
      <bottom style="thin">
        <color rgb="FFCDD8E5"/>
      </bottom>
      <diagonal/>
    </border>
    <border>
      <left style="thin">
        <color rgb="FFCDD8E5"/>
      </left>
      <right style="thick">
        <color rgb="FF5D83B0"/>
      </right>
      <top style="thick">
        <color rgb="FF5D83B0"/>
      </top>
      <bottom/>
      <diagonal/>
    </border>
    <border>
      <left style="thin">
        <color rgb="FFCDD8E5"/>
      </left>
      <right style="thick">
        <color rgb="FF5D83B0"/>
      </right>
      <top/>
      <bottom style="thin">
        <color rgb="FFCDD8E5"/>
      </bottom>
      <diagonal/>
    </border>
    <border>
      <left style="thin">
        <color rgb="FFCDD8E5"/>
      </left>
      <right style="thin">
        <color rgb="FFCDD8E5"/>
      </right>
      <top style="thin">
        <color rgb="FFCDD8E5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이동평균계산!$D$1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이동평균계산!$D$2:$D$17</c:f>
              <c:numCache>
                <c:formatCode>General</c:formatCode>
                <c:ptCount val="16"/>
                <c:pt idx="0">
                  <c:v>10</c:v>
                </c:pt>
                <c:pt idx="1">
                  <c:v>31</c:v>
                </c:pt>
                <c:pt idx="2">
                  <c:v>43</c:v>
                </c:pt>
                <c:pt idx="3">
                  <c:v>16</c:v>
                </c:pt>
                <c:pt idx="4">
                  <c:v>11</c:v>
                </c:pt>
                <c:pt idx="5">
                  <c:v>33</c:v>
                </c:pt>
                <c:pt idx="6">
                  <c:v>45</c:v>
                </c:pt>
                <c:pt idx="7">
                  <c:v>17</c:v>
                </c:pt>
                <c:pt idx="8">
                  <c:v>13</c:v>
                </c:pt>
                <c:pt idx="9">
                  <c:v>34</c:v>
                </c:pt>
                <c:pt idx="10">
                  <c:v>48</c:v>
                </c:pt>
                <c:pt idx="11">
                  <c:v>19</c:v>
                </c:pt>
                <c:pt idx="12">
                  <c:v>15</c:v>
                </c:pt>
                <c:pt idx="13">
                  <c:v>37</c:v>
                </c:pt>
                <c:pt idx="14">
                  <c:v>51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1-4954-A04E-1888AA26E6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이동평균계산!$E$2:$E$17</c:f>
              <c:numCache>
                <c:formatCode>General</c:formatCode>
                <c:ptCount val="16"/>
                <c:pt idx="1">
                  <c:v>28</c:v>
                </c:pt>
                <c:pt idx="2">
                  <c:v>30</c:v>
                </c:pt>
                <c:pt idx="3">
                  <c:v>23.333333333333332</c:v>
                </c:pt>
                <c:pt idx="4">
                  <c:v>20</c:v>
                </c:pt>
                <c:pt idx="5">
                  <c:v>29.666666666666668</c:v>
                </c:pt>
                <c:pt idx="6">
                  <c:v>31.666666666666668</c:v>
                </c:pt>
                <c:pt idx="7">
                  <c:v>25</c:v>
                </c:pt>
                <c:pt idx="8">
                  <c:v>21.333333333333332</c:v>
                </c:pt>
                <c:pt idx="9">
                  <c:v>31.666666666666668</c:v>
                </c:pt>
                <c:pt idx="10">
                  <c:v>33.666666666666664</c:v>
                </c:pt>
                <c:pt idx="11">
                  <c:v>27.333333333333332</c:v>
                </c:pt>
                <c:pt idx="12">
                  <c:v>23.666666666666668</c:v>
                </c:pt>
                <c:pt idx="13">
                  <c:v>34.333333333333336</c:v>
                </c:pt>
                <c:pt idx="14">
                  <c:v>36.333333333333336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1-4954-A04E-1888AA26E6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이동평균계산!$F$2:$F$17</c:f>
              <c:numCache>
                <c:formatCode>General</c:formatCode>
                <c:ptCount val="16"/>
                <c:pt idx="2">
                  <c:v>27.111111111111111</c:v>
                </c:pt>
                <c:pt idx="3">
                  <c:v>24.444444444444443</c:v>
                </c:pt>
                <c:pt idx="4">
                  <c:v>24.333333333333332</c:v>
                </c:pt>
                <c:pt idx="5">
                  <c:v>27.111111111111114</c:v>
                </c:pt>
                <c:pt idx="6">
                  <c:v>28.777777777777782</c:v>
                </c:pt>
                <c:pt idx="7">
                  <c:v>26</c:v>
                </c:pt>
                <c:pt idx="8">
                  <c:v>26</c:v>
                </c:pt>
                <c:pt idx="9">
                  <c:v>28.888888888888886</c:v>
                </c:pt>
                <c:pt idx="10">
                  <c:v>30.888888888888886</c:v>
                </c:pt>
                <c:pt idx="11">
                  <c:v>28.222222222222225</c:v>
                </c:pt>
                <c:pt idx="12">
                  <c:v>28.444444444444446</c:v>
                </c:pt>
                <c:pt idx="13">
                  <c:v>31.444444444444446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1-4954-A04E-1888AA26E67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이동평균계산!$G$2:$G$17</c:f>
              <c:numCache>
                <c:formatCode>General</c:formatCode>
                <c:ptCount val="16"/>
                <c:pt idx="2">
                  <c:v>25</c:v>
                </c:pt>
                <c:pt idx="3">
                  <c:v>25.25</c:v>
                </c:pt>
                <c:pt idx="4">
                  <c:v>25.75</c:v>
                </c:pt>
                <c:pt idx="5">
                  <c:v>26.25</c:v>
                </c:pt>
                <c:pt idx="6">
                  <c:v>26.5</c:v>
                </c:pt>
                <c:pt idx="7">
                  <c:v>27</c:v>
                </c:pt>
                <c:pt idx="8">
                  <c:v>27.25</c:v>
                </c:pt>
                <c:pt idx="9">
                  <c:v>28</c:v>
                </c:pt>
                <c:pt idx="10">
                  <c:v>28.5</c:v>
                </c:pt>
                <c:pt idx="11">
                  <c:v>29</c:v>
                </c:pt>
                <c:pt idx="12">
                  <c:v>29.75</c:v>
                </c:pt>
                <c:pt idx="13">
                  <c:v>30.5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1-4954-A04E-1888AA26E671}"/>
            </c:ext>
          </c:extLst>
        </c:ser>
        <c:ser>
          <c:idx val="4"/>
          <c:order val="4"/>
          <c:tx>
            <c:strRef>
              <c:f>이동평균계산!$H$2:$H$17</c:f>
              <c:strCache>
                <c:ptCount val="16"/>
                <c:pt idx="0">
                  <c:v>10</c:v>
                </c:pt>
                <c:pt idx="1">
                  <c:v>28</c:v>
                </c:pt>
                <c:pt idx="2">
                  <c:v>25.125</c:v>
                </c:pt>
                <c:pt idx="3">
                  <c:v>25.5</c:v>
                </c:pt>
                <c:pt idx="4">
                  <c:v>26</c:v>
                </c:pt>
                <c:pt idx="5">
                  <c:v>26.375</c:v>
                </c:pt>
                <c:pt idx="6">
                  <c:v>26.75</c:v>
                </c:pt>
                <c:pt idx="7">
                  <c:v>27.125</c:v>
                </c:pt>
                <c:pt idx="8">
                  <c:v>27.625</c:v>
                </c:pt>
                <c:pt idx="9">
                  <c:v>28.25</c:v>
                </c:pt>
                <c:pt idx="10">
                  <c:v>28.75</c:v>
                </c:pt>
                <c:pt idx="11">
                  <c:v>29.375</c:v>
                </c:pt>
                <c:pt idx="12">
                  <c:v>30.125</c:v>
                </c:pt>
                <c:pt idx="13">
                  <c:v>30.75</c:v>
                </c:pt>
                <c:pt idx="14">
                  <c:v>31</c:v>
                </c:pt>
                <c:pt idx="15">
                  <c:v>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이동평균계산!$H$2:$H$17</c:f>
              <c:numCache>
                <c:formatCode>General</c:formatCode>
                <c:ptCount val="16"/>
                <c:pt idx="2">
                  <c:v>25.125</c:v>
                </c:pt>
                <c:pt idx="3">
                  <c:v>25.5</c:v>
                </c:pt>
                <c:pt idx="4">
                  <c:v>26</c:v>
                </c:pt>
                <c:pt idx="5">
                  <c:v>26.375</c:v>
                </c:pt>
                <c:pt idx="6">
                  <c:v>26.75</c:v>
                </c:pt>
                <c:pt idx="7">
                  <c:v>27.125</c:v>
                </c:pt>
                <c:pt idx="8">
                  <c:v>27.625</c:v>
                </c:pt>
                <c:pt idx="9">
                  <c:v>28.25</c:v>
                </c:pt>
                <c:pt idx="10">
                  <c:v>28.75</c:v>
                </c:pt>
                <c:pt idx="11">
                  <c:v>29.375</c:v>
                </c:pt>
                <c:pt idx="12">
                  <c:v>30.125</c:v>
                </c:pt>
                <c:pt idx="13">
                  <c:v>30.75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1-4954-A04E-1888AA26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30160"/>
        <c:axId val="514036032"/>
      </c:lineChart>
      <c:catAx>
        <c:axId val="57613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036032"/>
        <c:crosses val="autoZero"/>
        <c:auto val="1"/>
        <c:lblAlgn val="ctr"/>
        <c:lblOffset val="100"/>
        <c:noMultiLvlLbl val="0"/>
      </c:catAx>
      <c:valAx>
        <c:axId val="5140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1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'시계열분해(이동평균)'!$G$1</c:f>
              <c:strCache>
                <c:ptCount val="1"/>
                <c:pt idx="0">
                  <c:v>추세조정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'시계열분해(이동평균)'!$G$2:$G$18</c:f>
              <c:numCache>
                <c:formatCode>General</c:formatCode>
                <c:ptCount val="17"/>
                <c:pt idx="3">
                  <c:v>17.875</c:v>
                </c:pt>
                <c:pt idx="4">
                  <c:v>-9.5</c:v>
                </c:pt>
                <c:pt idx="5">
                  <c:v>-15</c:v>
                </c:pt>
                <c:pt idx="6">
                  <c:v>6.625</c:v>
                </c:pt>
                <c:pt idx="7">
                  <c:v>18.25</c:v>
                </c:pt>
                <c:pt idx="8">
                  <c:v>-10.125</c:v>
                </c:pt>
                <c:pt idx="9">
                  <c:v>-14.625</c:v>
                </c:pt>
                <c:pt idx="10">
                  <c:v>5.75</c:v>
                </c:pt>
                <c:pt idx="11">
                  <c:v>19.25</c:v>
                </c:pt>
                <c:pt idx="12">
                  <c:v>-10.375</c:v>
                </c:pt>
                <c:pt idx="13">
                  <c:v>-15.125</c:v>
                </c:pt>
                <c:pt idx="14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F-4FDB-A459-FAE28B16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745616"/>
        <c:axId val="1394015328"/>
      </c:lineChart>
      <c:catAx>
        <c:axId val="131674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015328"/>
        <c:crosses val="autoZero"/>
        <c:auto val="1"/>
        <c:lblAlgn val="ctr"/>
        <c:lblOffset val="100"/>
        <c:noMultiLvlLbl val="0"/>
      </c:catAx>
      <c:valAx>
        <c:axId val="13940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674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'시계열분해(이동평균)'!$D$1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'시계열분해(이동평균)'!$D$3:$D$18</c:f>
              <c:numCache>
                <c:formatCode>General</c:formatCode>
                <c:ptCount val="16"/>
                <c:pt idx="0">
                  <c:v>10</c:v>
                </c:pt>
                <c:pt idx="1">
                  <c:v>31</c:v>
                </c:pt>
                <c:pt idx="2">
                  <c:v>43</c:v>
                </c:pt>
                <c:pt idx="3">
                  <c:v>16</c:v>
                </c:pt>
                <c:pt idx="4">
                  <c:v>11</c:v>
                </c:pt>
                <c:pt idx="5">
                  <c:v>33</c:v>
                </c:pt>
                <c:pt idx="6">
                  <c:v>45</c:v>
                </c:pt>
                <c:pt idx="7">
                  <c:v>17</c:v>
                </c:pt>
                <c:pt idx="8">
                  <c:v>13</c:v>
                </c:pt>
                <c:pt idx="9">
                  <c:v>34</c:v>
                </c:pt>
                <c:pt idx="10">
                  <c:v>48</c:v>
                </c:pt>
                <c:pt idx="11">
                  <c:v>19</c:v>
                </c:pt>
                <c:pt idx="12">
                  <c:v>15</c:v>
                </c:pt>
                <c:pt idx="13">
                  <c:v>37</c:v>
                </c:pt>
                <c:pt idx="14">
                  <c:v>51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3-48AB-AAD6-79BB8979060D}"/>
            </c:ext>
          </c:extLst>
        </c:ser>
        <c:ser>
          <c:idx val="1"/>
          <c:order val="1"/>
          <c:tx>
            <c:strRef>
              <c:f>'시계열분해(이동평균)'!$F$3:$F$18</c:f>
              <c:strCache>
                <c:ptCount val="16"/>
                <c:pt idx="0">
                  <c:v>10</c:v>
                </c:pt>
                <c:pt idx="1">
                  <c:v>31</c:v>
                </c:pt>
                <c:pt idx="2">
                  <c:v>25.125</c:v>
                </c:pt>
                <c:pt idx="3">
                  <c:v>25.5</c:v>
                </c:pt>
                <c:pt idx="4">
                  <c:v>26</c:v>
                </c:pt>
                <c:pt idx="5">
                  <c:v>26.375</c:v>
                </c:pt>
                <c:pt idx="6">
                  <c:v>26.75</c:v>
                </c:pt>
                <c:pt idx="7">
                  <c:v>27.125</c:v>
                </c:pt>
                <c:pt idx="8">
                  <c:v>27.625</c:v>
                </c:pt>
                <c:pt idx="9">
                  <c:v>28.25</c:v>
                </c:pt>
                <c:pt idx="10">
                  <c:v>28.75</c:v>
                </c:pt>
                <c:pt idx="11">
                  <c:v>29.375</c:v>
                </c:pt>
                <c:pt idx="12">
                  <c:v>30.125</c:v>
                </c:pt>
                <c:pt idx="13">
                  <c:v>30.75</c:v>
                </c:pt>
                <c:pt idx="14">
                  <c:v>31</c:v>
                </c:pt>
                <c:pt idx="15">
                  <c:v>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'시계열분해(이동평균)'!$F$3:$F$18</c:f>
              <c:numCache>
                <c:formatCode>General</c:formatCode>
                <c:ptCount val="16"/>
                <c:pt idx="2">
                  <c:v>25.125</c:v>
                </c:pt>
                <c:pt idx="3">
                  <c:v>25.5</c:v>
                </c:pt>
                <c:pt idx="4">
                  <c:v>26</c:v>
                </c:pt>
                <c:pt idx="5">
                  <c:v>26.375</c:v>
                </c:pt>
                <c:pt idx="6">
                  <c:v>26.75</c:v>
                </c:pt>
                <c:pt idx="7">
                  <c:v>27.125</c:v>
                </c:pt>
                <c:pt idx="8">
                  <c:v>27.625</c:v>
                </c:pt>
                <c:pt idx="9">
                  <c:v>28.25</c:v>
                </c:pt>
                <c:pt idx="10">
                  <c:v>28.75</c:v>
                </c:pt>
                <c:pt idx="11">
                  <c:v>29.375</c:v>
                </c:pt>
                <c:pt idx="12">
                  <c:v>30.125</c:v>
                </c:pt>
                <c:pt idx="13">
                  <c:v>30.75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3-48AB-AAD6-79BB897906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'시계열분해(이동평균)'!$I$3:$I$18</c:f>
              <c:numCache>
                <c:formatCode>General</c:formatCode>
                <c:ptCount val="16"/>
                <c:pt idx="0">
                  <c:v>-14.854166666666666</c:v>
                </c:pt>
                <c:pt idx="1">
                  <c:v>6.270833333333333</c:v>
                </c:pt>
                <c:pt idx="2">
                  <c:v>18.520833333333332</c:v>
                </c:pt>
                <c:pt idx="3">
                  <c:v>-9.9375</c:v>
                </c:pt>
                <c:pt idx="4">
                  <c:v>-14.854166666666666</c:v>
                </c:pt>
                <c:pt idx="5">
                  <c:v>6.270833333333333</c:v>
                </c:pt>
                <c:pt idx="6">
                  <c:v>18.520833333333332</c:v>
                </c:pt>
                <c:pt idx="7">
                  <c:v>-9.9375</c:v>
                </c:pt>
                <c:pt idx="8">
                  <c:v>-14.854166666666666</c:v>
                </c:pt>
                <c:pt idx="9">
                  <c:v>6.270833333333333</c:v>
                </c:pt>
                <c:pt idx="10">
                  <c:v>18.520833333333332</c:v>
                </c:pt>
                <c:pt idx="11">
                  <c:v>-9.9375</c:v>
                </c:pt>
                <c:pt idx="12">
                  <c:v>-14.854166666666666</c:v>
                </c:pt>
                <c:pt idx="13">
                  <c:v>6.270833333333333</c:v>
                </c:pt>
                <c:pt idx="14">
                  <c:v>18.520833333333332</c:v>
                </c:pt>
                <c:pt idx="15">
                  <c:v>-9.9375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3-48AB-AAD6-79BB897906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'시계열분해(이동평균)'!$J$3:$J$18</c:f>
              <c:numCache>
                <c:formatCode>General</c:formatCode>
                <c:ptCount val="16"/>
                <c:pt idx="2">
                  <c:v>-0.64583333333333215</c:v>
                </c:pt>
                <c:pt idx="3">
                  <c:v>0.4375</c:v>
                </c:pt>
                <c:pt idx="4">
                  <c:v>-0.14583333333333393</c:v>
                </c:pt>
                <c:pt idx="5">
                  <c:v>0.35416666666666696</c:v>
                </c:pt>
                <c:pt idx="6">
                  <c:v>-0.27083333333333215</c:v>
                </c:pt>
                <c:pt idx="7">
                  <c:v>-0.1875</c:v>
                </c:pt>
                <c:pt idx="8">
                  <c:v>0.22916666666666607</c:v>
                </c:pt>
                <c:pt idx="9">
                  <c:v>-0.52083333333333304</c:v>
                </c:pt>
                <c:pt idx="10">
                  <c:v>0.72916666666666785</c:v>
                </c:pt>
                <c:pt idx="11">
                  <c:v>-0.4375</c:v>
                </c:pt>
                <c:pt idx="12">
                  <c:v>-0.27083333333333393</c:v>
                </c:pt>
                <c:pt idx="13">
                  <c:v>-2.0833333333333037E-2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3-48AB-AAD6-79BB8979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240608"/>
        <c:axId val="1398244592"/>
      </c:lineChart>
      <c:catAx>
        <c:axId val="139224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244592"/>
        <c:crosses val="autoZero"/>
        <c:auto val="1"/>
        <c:lblAlgn val="ctr"/>
        <c:lblOffset val="100"/>
        <c:noMultiLvlLbl val="0"/>
      </c:catAx>
      <c:valAx>
        <c:axId val="13982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추세 모형을 이용한 시계열 분해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'시계열분해(선형추세모형)'!$D$3:$D$18</c:f>
              <c:numCache>
                <c:formatCode>General</c:formatCode>
                <c:ptCount val="16"/>
                <c:pt idx="0">
                  <c:v>10</c:v>
                </c:pt>
                <c:pt idx="1">
                  <c:v>31</c:v>
                </c:pt>
                <c:pt idx="2">
                  <c:v>43</c:v>
                </c:pt>
                <c:pt idx="3">
                  <c:v>16</c:v>
                </c:pt>
                <c:pt idx="4">
                  <c:v>11</c:v>
                </c:pt>
                <c:pt idx="5">
                  <c:v>33</c:v>
                </c:pt>
                <c:pt idx="6">
                  <c:v>45</c:v>
                </c:pt>
                <c:pt idx="7">
                  <c:v>17</c:v>
                </c:pt>
                <c:pt idx="8">
                  <c:v>13</c:v>
                </c:pt>
                <c:pt idx="9">
                  <c:v>34</c:v>
                </c:pt>
                <c:pt idx="10">
                  <c:v>48</c:v>
                </c:pt>
                <c:pt idx="11">
                  <c:v>19</c:v>
                </c:pt>
                <c:pt idx="12">
                  <c:v>15</c:v>
                </c:pt>
                <c:pt idx="13">
                  <c:v>37</c:v>
                </c:pt>
                <c:pt idx="14">
                  <c:v>51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0-4D46-BC06-ADC1097C33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'시계열분해(선형추세모형)'!$E$3:$E$18</c:f>
              <c:numCache>
                <c:formatCode>General</c:formatCode>
                <c:ptCount val="16"/>
                <c:pt idx="0">
                  <c:v>22.852941176470587</c:v>
                </c:pt>
                <c:pt idx="1">
                  <c:v>23.505882352941175</c:v>
                </c:pt>
                <c:pt idx="2">
                  <c:v>24.158823529411762</c:v>
                </c:pt>
                <c:pt idx="3">
                  <c:v>24.811764705882354</c:v>
                </c:pt>
                <c:pt idx="4">
                  <c:v>25.464705882352941</c:v>
                </c:pt>
                <c:pt idx="5">
                  <c:v>26.117647058823529</c:v>
                </c:pt>
                <c:pt idx="6">
                  <c:v>26.770588235294117</c:v>
                </c:pt>
                <c:pt idx="7">
                  <c:v>27.423529411764704</c:v>
                </c:pt>
                <c:pt idx="8">
                  <c:v>28.076470588235296</c:v>
                </c:pt>
                <c:pt idx="9">
                  <c:v>28.72941176470588</c:v>
                </c:pt>
                <c:pt idx="10">
                  <c:v>29.382352941176471</c:v>
                </c:pt>
                <c:pt idx="11">
                  <c:v>30.035294117647059</c:v>
                </c:pt>
                <c:pt idx="12">
                  <c:v>30.688235294117646</c:v>
                </c:pt>
                <c:pt idx="13">
                  <c:v>31.341176470588234</c:v>
                </c:pt>
                <c:pt idx="14">
                  <c:v>31.994117647058822</c:v>
                </c:pt>
                <c:pt idx="15">
                  <c:v>32.647058823529413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0-4D46-BC06-ADC1097C33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'시계열분해(선형추세모형)'!$H$3:$H$18</c:f>
              <c:numCache>
                <c:formatCode>General</c:formatCode>
                <c:ptCount val="16"/>
                <c:pt idx="0">
                  <c:v>-14.520588235294117</c:v>
                </c:pt>
                <c:pt idx="1">
                  <c:v>6.3264705882352956</c:v>
                </c:pt>
                <c:pt idx="2">
                  <c:v>18.673529411764708</c:v>
                </c:pt>
                <c:pt idx="3">
                  <c:v>-10.479411764705883</c:v>
                </c:pt>
                <c:pt idx="4">
                  <c:v>-14.520588235294117</c:v>
                </c:pt>
                <c:pt idx="5">
                  <c:v>6.3264705882352956</c:v>
                </c:pt>
                <c:pt idx="6">
                  <c:v>18.673529411764708</c:v>
                </c:pt>
                <c:pt idx="7">
                  <c:v>-10.479411764705883</c:v>
                </c:pt>
                <c:pt idx="8">
                  <c:v>-14.520588235294117</c:v>
                </c:pt>
                <c:pt idx="9">
                  <c:v>6.3264705882352956</c:v>
                </c:pt>
                <c:pt idx="10">
                  <c:v>18.673529411764708</c:v>
                </c:pt>
                <c:pt idx="11">
                  <c:v>-10.479411764705883</c:v>
                </c:pt>
                <c:pt idx="12">
                  <c:v>-14.520588235294117</c:v>
                </c:pt>
                <c:pt idx="13">
                  <c:v>6.3264705882352956</c:v>
                </c:pt>
                <c:pt idx="14">
                  <c:v>18.673529411764708</c:v>
                </c:pt>
                <c:pt idx="15">
                  <c:v>-10.479411764705883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0-4D46-BC06-ADC1097C33F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'시계열분해(선형추세모형)'!$I$3:$I$18</c:f>
              <c:numCache>
                <c:formatCode>General</c:formatCode>
                <c:ptCount val="16"/>
                <c:pt idx="0">
                  <c:v>1.6676470588235297</c:v>
                </c:pt>
                <c:pt idx="1">
                  <c:v>1.1676470588235297</c:v>
                </c:pt>
                <c:pt idx="2">
                  <c:v>0.1676470588235297</c:v>
                </c:pt>
                <c:pt idx="3">
                  <c:v>1.6676470588235297</c:v>
                </c:pt>
                <c:pt idx="4">
                  <c:v>5.5882352941175384E-2</c:v>
                </c:pt>
                <c:pt idx="5">
                  <c:v>0.55588235294117538</c:v>
                </c:pt>
                <c:pt idx="6">
                  <c:v>-0.44411764705882462</c:v>
                </c:pt>
                <c:pt idx="7">
                  <c:v>5.5882352941178937E-2</c:v>
                </c:pt>
                <c:pt idx="8">
                  <c:v>-0.55588235294117894</c:v>
                </c:pt>
                <c:pt idx="9">
                  <c:v>-1.0558823529411754</c:v>
                </c:pt>
                <c:pt idx="10">
                  <c:v>-5.5882352941178937E-2</c:v>
                </c:pt>
                <c:pt idx="11">
                  <c:v>-0.55588235294117538</c:v>
                </c:pt>
                <c:pt idx="12">
                  <c:v>-1.1676470588235297</c:v>
                </c:pt>
                <c:pt idx="13">
                  <c:v>-0.6676470588235297</c:v>
                </c:pt>
                <c:pt idx="14">
                  <c:v>0.3323529411764703</c:v>
                </c:pt>
                <c:pt idx="15">
                  <c:v>-1.1676470588235297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0-4D46-BC06-ADC1097C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570848"/>
        <c:axId val="1397845088"/>
      </c:lineChart>
      <c:catAx>
        <c:axId val="112557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845088"/>
        <c:crosses val="autoZero"/>
        <c:auto val="1"/>
        <c:lblAlgn val="ctr"/>
        <c:lblOffset val="100"/>
        <c:noMultiLvlLbl val="0"/>
      </c:catAx>
      <c:valAx>
        <c:axId val="13978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557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1</xdr:row>
      <xdr:rowOff>171450</xdr:rowOff>
    </xdr:from>
    <xdr:to>
      <xdr:col>15</xdr:col>
      <xdr:colOff>560070</xdr:colOff>
      <xdr:row>14</xdr:row>
      <xdr:rowOff>41910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13CD1DD-9DF6-41B1-B33E-ECDAA891C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491490</xdr:colOff>
      <xdr:row>2</xdr:row>
      <xdr:rowOff>34290</xdr:rowOff>
    </xdr:from>
    <xdr:to>
      <xdr:col>17</xdr:col>
      <xdr:colOff>369570</xdr:colOff>
      <xdr:row>14</xdr:row>
      <xdr:rowOff>125730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B8F075-8D7B-4234-BD23-3E25ED906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560070</xdr:colOff>
      <xdr:row>2</xdr:row>
      <xdr:rowOff>118110</xdr:rowOff>
    </xdr:from>
    <xdr:to>
      <xdr:col>17</xdr:col>
      <xdr:colOff>438150</xdr:colOff>
      <xdr:row>14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3EA7DD-8941-4EF5-9EFA-68D22ADB0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499110</xdr:colOff>
      <xdr:row>4</xdr:row>
      <xdr:rowOff>57150</xdr:rowOff>
    </xdr:from>
    <xdr:to>
      <xdr:col>17</xdr:col>
      <xdr:colOff>377190</xdr:colOff>
      <xdr:row>19</xdr:row>
      <xdr:rowOff>60960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88ECC9-5D39-471E-84BD-07C7724FE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1</xdr:row>
      <xdr:rowOff>182880</xdr:rowOff>
    </xdr:from>
    <xdr:to>
      <xdr:col>16</xdr:col>
      <xdr:colOff>182880</xdr:colOff>
      <xdr:row>3</xdr:row>
      <xdr:rowOff>198120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509462-9795-4E15-99F5-6EFEB92AD28F}"/>
            </a:ext>
          </a:extLst>
        </xdr:cNvPr>
        <xdr:cNvSpPr txBox="1"/>
      </xdr:nvSpPr>
      <xdr:spPr>
        <a:xfrm>
          <a:off x="8382000" y="411480"/>
          <a:ext cx="252984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^</a:t>
          </a:r>
        </a:p>
        <a:p>
          <a:r>
            <a:rPr lang="en-US" altLang="ko-KR" sz="1100"/>
            <a:t>Tt = 0.653t</a:t>
          </a:r>
          <a:r>
            <a:rPr lang="en-US" altLang="ko-KR" sz="1100" baseline="0"/>
            <a:t> + 22.2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1</xdr:row>
      <xdr:rowOff>144780</xdr:rowOff>
    </xdr:from>
    <xdr:to>
      <xdr:col>17</xdr:col>
      <xdr:colOff>22860</xdr:colOff>
      <xdr:row>2</xdr:row>
      <xdr:rowOff>99060</xdr:rowOff>
    </xdr:to>
    <xdr:pic>
      <xdr:nvPicPr>
        <xdr:cNvPr id="7" name="_x450896120" descr="DRW0000333cbace">
          <a:extLst>
            <a:ext uri="{FF2B5EF4-FFF2-40B4-BE49-F238E27FC236}">
              <a16:creationId xmlns:a16="http://schemas.microsoft.com/office/drawing/2014/main" id="{F6E6CA68-51EB-4190-BEB5-98EE6691E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373380"/>
          <a:ext cx="33528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4C2E-E38B-4C5E-A268-3766280D7907}">
  <dimension ref="A1:H18"/>
  <sheetViews>
    <sheetView workbookViewId="0">
      <selection activeCell="U1" sqref="U1"/>
    </sheetView>
  </sheetViews>
  <sheetFormatPr defaultRowHeight="17.399999999999999" x14ac:dyDescent="0.4"/>
  <cols>
    <col min="6" max="6" width="9.5" bestFit="1" customWidth="1"/>
  </cols>
  <sheetData>
    <row r="1" spans="1:8" ht="18" thickTop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4">
      <c r="A2" s="4">
        <v>2009</v>
      </c>
      <c r="B2" s="5">
        <v>1</v>
      </c>
      <c r="C2" s="5">
        <v>1</v>
      </c>
      <c r="D2" s="5">
        <v>10</v>
      </c>
      <c r="E2" s="6"/>
      <c r="F2" s="6"/>
      <c r="G2" s="6"/>
      <c r="H2" s="7"/>
    </row>
    <row r="3" spans="1:8" x14ac:dyDescent="0.4">
      <c r="A3" s="8"/>
      <c r="B3" s="5">
        <v>2</v>
      </c>
      <c r="C3" s="5">
        <v>2</v>
      </c>
      <c r="D3" s="5">
        <v>31</v>
      </c>
      <c r="E3" s="6">
        <f>AVERAGE(D2:D4)</f>
        <v>28</v>
      </c>
      <c r="F3" s="6"/>
      <c r="G3" s="6"/>
      <c r="H3" s="7"/>
    </row>
    <row r="4" spans="1:8" x14ac:dyDescent="0.4">
      <c r="A4" s="8"/>
      <c r="B4" s="5">
        <v>3</v>
      </c>
      <c r="C4" s="5">
        <v>3</v>
      </c>
      <c r="D4" s="5">
        <v>43</v>
      </c>
      <c r="E4" s="6">
        <f t="shared" ref="E4:F16" si="0">AVERAGE(D3:D5)</f>
        <v>30</v>
      </c>
      <c r="F4" s="6">
        <f>AVERAGE(E3:E5)</f>
        <v>27.111111111111111</v>
      </c>
      <c r="G4" s="6">
        <f>AVERAGE(D2:D5)</f>
        <v>25</v>
      </c>
      <c r="H4" s="7">
        <f>AVERAGE(G4:G5)</f>
        <v>25.125</v>
      </c>
    </row>
    <row r="5" spans="1:8" x14ac:dyDescent="0.4">
      <c r="A5" s="8"/>
      <c r="B5" s="5">
        <v>4</v>
      </c>
      <c r="C5" s="5">
        <v>4</v>
      </c>
      <c r="D5" s="5">
        <v>16</v>
      </c>
      <c r="E5" s="6">
        <f t="shared" si="0"/>
        <v>23.333333333333332</v>
      </c>
      <c r="F5" s="6">
        <f t="shared" si="0"/>
        <v>24.444444444444443</v>
      </c>
      <c r="G5" s="6">
        <f t="shared" ref="G5:G16" si="1">AVERAGE(D3:D6)</f>
        <v>25.25</v>
      </c>
      <c r="H5" s="7">
        <f t="shared" ref="H5:H15" si="2">AVERAGE(G5:G6)</f>
        <v>25.5</v>
      </c>
    </row>
    <row r="6" spans="1:8" x14ac:dyDescent="0.4">
      <c r="A6" s="4">
        <v>2010</v>
      </c>
      <c r="B6" s="5">
        <v>1</v>
      </c>
      <c r="C6" s="5">
        <v>5</v>
      </c>
      <c r="D6" s="5">
        <v>11</v>
      </c>
      <c r="E6" s="6">
        <f t="shared" si="0"/>
        <v>20</v>
      </c>
      <c r="F6" s="6">
        <f t="shared" si="0"/>
        <v>24.333333333333332</v>
      </c>
      <c r="G6" s="6">
        <f t="shared" si="1"/>
        <v>25.75</v>
      </c>
      <c r="H6" s="7">
        <f t="shared" si="2"/>
        <v>26</v>
      </c>
    </row>
    <row r="7" spans="1:8" x14ac:dyDescent="0.4">
      <c r="A7" s="8"/>
      <c r="B7" s="5">
        <v>2</v>
      </c>
      <c r="C7" s="5">
        <v>6</v>
      </c>
      <c r="D7" s="5">
        <v>33</v>
      </c>
      <c r="E7" s="6">
        <f t="shared" si="0"/>
        <v>29.666666666666668</v>
      </c>
      <c r="F7" s="6">
        <f t="shared" si="0"/>
        <v>27.111111111111114</v>
      </c>
      <c r="G7" s="6">
        <f t="shared" si="1"/>
        <v>26.25</v>
      </c>
      <c r="H7" s="7">
        <f t="shared" si="2"/>
        <v>26.375</v>
      </c>
    </row>
    <row r="8" spans="1:8" x14ac:dyDescent="0.4">
      <c r="A8" s="8"/>
      <c r="B8" s="5">
        <v>3</v>
      </c>
      <c r="C8" s="5">
        <v>7</v>
      </c>
      <c r="D8" s="5">
        <v>45</v>
      </c>
      <c r="E8" s="6">
        <f t="shared" si="0"/>
        <v>31.666666666666668</v>
      </c>
      <c r="F8" s="6">
        <f t="shared" si="0"/>
        <v>28.777777777777782</v>
      </c>
      <c r="G8" s="6">
        <f t="shared" si="1"/>
        <v>26.5</v>
      </c>
      <c r="H8" s="7">
        <f t="shared" si="2"/>
        <v>26.75</v>
      </c>
    </row>
    <row r="9" spans="1:8" x14ac:dyDescent="0.4">
      <c r="A9" s="8"/>
      <c r="B9" s="5">
        <v>4</v>
      </c>
      <c r="C9" s="5">
        <v>8</v>
      </c>
      <c r="D9" s="5">
        <v>17</v>
      </c>
      <c r="E9" s="6">
        <f t="shared" si="0"/>
        <v>25</v>
      </c>
      <c r="F9" s="6">
        <f t="shared" si="0"/>
        <v>26</v>
      </c>
      <c r="G9" s="6">
        <f t="shared" si="1"/>
        <v>27</v>
      </c>
      <c r="H9" s="7">
        <f t="shared" si="2"/>
        <v>27.125</v>
      </c>
    </row>
    <row r="10" spans="1:8" x14ac:dyDescent="0.4">
      <c r="A10" s="4">
        <v>2011</v>
      </c>
      <c r="B10" s="5">
        <v>1</v>
      </c>
      <c r="C10" s="5">
        <v>9</v>
      </c>
      <c r="D10" s="5">
        <v>13</v>
      </c>
      <c r="E10" s="6">
        <f t="shared" si="0"/>
        <v>21.333333333333332</v>
      </c>
      <c r="F10" s="6">
        <f t="shared" si="0"/>
        <v>26</v>
      </c>
      <c r="G10" s="6">
        <f t="shared" si="1"/>
        <v>27.25</v>
      </c>
      <c r="H10" s="7">
        <f t="shared" si="2"/>
        <v>27.625</v>
      </c>
    </row>
    <row r="11" spans="1:8" x14ac:dyDescent="0.4">
      <c r="A11" s="8"/>
      <c r="B11" s="5">
        <v>2</v>
      </c>
      <c r="C11" s="5">
        <v>10</v>
      </c>
      <c r="D11" s="5">
        <v>34</v>
      </c>
      <c r="E11" s="6">
        <f t="shared" si="0"/>
        <v>31.666666666666668</v>
      </c>
      <c r="F11" s="6">
        <f t="shared" si="0"/>
        <v>28.888888888888886</v>
      </c>
      <c r="G11" s="6">
        <f t="shared" si="1"/>
        <v>28</v>
      </c>
      <c r="H11" s="7">
        <f t="shared" si="2"/>
        <v>28.25</v>
      </c>
    </row>
    <row r="12" spans="1:8" x14ac:dyDescent="0.4">
      <c r="A12" s="8"/>
      <c r="B12" s="5">
        <v>3</v>
      </c>
      <c r="C12" s="5">
        <v>11</v>
      </c>
      <c r="D12" s="5">
        <v>48</v>
      </c>
      <c r="E12" s="6">
        <f t="shared" si="0"/>
        <v>33.666666666666664</v>
      </c>
      <c r="F12" s="6">
        <f t="shared" si="0"/>
        <v>30.888888888888886</v>
      </c>
      <c r="G12" s="6">
        <f t="shared" si="1"/>
        <v>28.5</v>
      </c>
      <c r="H12" s="7">
        <f t="shared" si="2"/>
        <v>28.75</v>
      </c>
    </row>
    <row r="13" spans="1:8" x14ac:dyDescent="0.4">
      <c r="A13" s="8"/>
      <c r="B13" s="5">
        <v>4</v>
      </c>
      <c r="C13" s="5">
        <v>12</v>
      </c>
      <c r="D13" s="5">
        <v>19</v>
      </c>
      <c r="E13" s="6">
        <f t="shared" si="0"/>
        <v>27.333333333333332</v>
      </c>
      <c r="F13" s="6">
        <f t="shared" si="0"/>
        <v>28.222222222222225</v>
      </c>
      <c r="G13" s="6">
        <f t="shared" si="1"/>
        <v>29</v>
      </c>
      <c r="H13" s="7">
        <f t="shared" si="2"/>
        <v>29.375</v>
      </c>
    </row>
    <row r="14" spans="1:8" x14ac:dyDescent="0.4">
      <c r="A14" s="4">
        <v>2012</v>
      </c>
      <c r="B14" s="5">
        <v>1</v>
      </c>
      <c r="C14" s="5">
        <v>13</v>
      </c>
      <c r="D14" s="5">
        <v>15</v>
      </c>
      <c r="E14" s="6">
        <f t="shared" si="0"/>
        <v>23.666666666666668</v>
      </c>
      <c r="F14" s="6">
        <f t="shared" si="0"/>
        <v>28.444444444444446</v>
      </c>
      <c r="G14" s="6">
        <f t="shared" si="1"/>
        <v>29.75</v>
      </c>
      <c r="H14" s="7">
        <f t="shared" si="2"/>
        <v>30.125</v>
      </c>
    </row>
    <row r="15" spans="1:8" x14ac:dyDescent="0.4">
      <c r="A15" s="8"/>
      <c r="B15" s="5">
        <v>2</v>
      </c>
      <c r="C15" s="5">
        <v>14</v>
      </c>
      <c r="D15" s="5">
        <v>37</v>
      </c>
      <c r="E15" s="6">
        <f t="shared" si="0"/>
        <v>34.333333333333336</v>
      </c>
      <c r="F15" s="6">
        <f t="shared" si="0"/>
        <v>31.444444444444446</v>
      </c>
      <c r="G15" s="6">
        <f t="shared" si="1"/>
        <v>30.5</v>
      </c>
      <c r="H15" s="7">
        <f t="shared" si="2"/>
        <v>30.75</v>
      </c>
    </row>
    <row r="16" spans="1:8" x14ac:dyDescent="0.4">
      <c r="A16" s="8"/>
      <c r="B16" s="5">
        <v>3</v>
      </c>
      <c r="C16" s="5">
        <v>15</v>
      </c>
      <c r="D16" s="5">
        <v>51</v>
      </c>
      <c r="E16" s="6">
        <f t="shared" si="0"/>
        <v>36.333333333333336</v>
      </c>
      <c r="F16" s="6"/>
      <c r="G16" s="6">
        <f t="shared" si="1"/>
        <v>31</v>
      </c>
      <c r="H16" s="7"/>
    </row>
    <row r="17" spans="1:8" ht="18" thickBot="1" x14ac:dyDescent="0.45">
      <c r="A17" s="9"/>
      <c r="B17" s="10">
        <v>4</v>
      </c>
      <c r="C17" s="10">
        <v>16</v>
      </c>
      <c r="D17" s="10">
        <v>21</v>
      </c>
      <c r="E17" s="11"/>
      <c r="F17" s="11"/>
      <c r="G17" s="11"/>
      <c r="H17" s="12"/>
    </row>
    <row r="18" spans="1:8" ht="18" thickTop="1" x14ac:dyDescent="0.4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6A5F-33DD-4784-8C6A-F51E032CA1A6}">
  <dimension ref="A1:J19"/>
  <sheetViews>
    <sheetView workbookViewId="0">
      <selection activeCell="F21" sqref="F21"/>
    </sheetView>
  </sheetViews>
  <sheetFormatPr defaultRowHeight="17.399999999999999" x14ac:dyDescent="0.4"/>
  <cols>
    <col min="8" max="9" width="10.09765625" bestFit="1" customWidth="1"/>
    <col min="10" max="10" width="8.796875" customWidth="1"/>
  </cols>
  <sheetData>
    <row r="1" spans="1:10" ht="18" thickTop="1" x14ac:dyDescent="0.4">
      <c r="A1" s="17" t="s">
        <v>0</v>
      </c>
      <c r="B1" s="19" t="s">
        <v>1</v>
      </c>
      <c r="C1" s="19" t="s">
        <v>2</v>
      </c>
      <c r="D1" s="19" t="s">
        <v>3</v>
      </c>
      <c r="E1" s="13"/>
      <c r="F1" s="13" t="s">
        <v>8</v>
      </c>
      <c r="G1" s="19" t="s">
        <v>17</v>
      </c>
      <c r="H1" s="19" t="s">
        <v>18</v>
      </c>
      <c r="I1" s="19" t="s">
        <v>9</v>
      </c>
      <c r="J1" s="21" t="s">
        <v>10</v>
      </c>
    </row>
    <row r="2" spans="1:10" x14ac:dyDescent="0.4">
      <c r="A2" s="18"/>
      <c r="B2" s="20"/>
      <c r="C2" s="20"/>
      <c r="D2" s="20"/>
      <c r="E2" s="14" t="s">
        <v>16</v>
      </c>
      <c r="F2" s="14" t="s">
        <v>7</v>
      </c>
      <c r="G2" s="20"/>
      <c r="H2" s="20"/>
      <c r="I2" s="20"/>
      <c r="J2" s="22"/>
    </row>
    <row r="3" spans="1:10" x14ac:dyDescent="0.4">
      <c r="A3" s="4">
        <v>2009</v>
      </c>
      <c r="B3" s="5">
        <v>1</v>
      </c>
      <c r="C3" s="5">
        <v>1</v>
      </c>
      <c r="D3" s="5">
        <v>10</v>
      </c>
      <c r="E3" s="5"/>
      <c r="F3" s="6"/>
      <c r="G3" s="6"/>
      <c r="H3" s="6">
        <f>AVERAGE(G7,G11,G15)</f>
        <v>-14.916666666666666</v>
      </c>
      <c r="I3" s="6">
        <f>H3-$H$19</f>
        <v>-14.854166666666666</v>
      </c>
      <c r="J3" s="7"/>
    </row>
    <row r="4" spans="1:10" x14ac:dyDescent="0.4">
      <c r="A4" s="8"/>
      <c r="B4" s="5">
        <v>2</v>
      </c>
      <c r="C4" s="5">
        <v>2</v>
      </c>
      <c r="D4" s="5">
        <v>31</v>
      </c>
      <c r="E4" s="5"/>
      <c r="F4" s="6"/>
      <c r="G4" s="6"/>
      <c r="H4" s="6">
        <f>AVERAGE(G8,G12,G16)</f>
        <v>6.208333333333333</v>
      </c>
      <c r="I4" s="6">
        <f t="shared" ref="I4:I5" si="0">H4-$H$19</f>
        <v>6.270833333333333</v>
      </c>
      <c r="J4" s="7"/>
    </row>
    <row r="5" spans="1:10" x14ac:dyDescent="0.4">
      <c r="A5" s="8"/>
      <c r="B5" s="5">
        <v>3</v>
      </c>
      <c r="C5" s="5">
        <v>3</v>
      </c>
      <c r="D5" s="5">
        <v>43</v>
      </c>
      <c r="E5" s="5">
        <f>AVERAGE(D3:D6)</f>
        <v>25</v>
      </c>
      <c r="F5" s="6">
        <f>AVERAGE(E5:E6)</f>
        <v>25.125</v>
      </c>
      <c r="G5" s="6">
        <f>D5-F5</f>
        <v>17.875</v>
      </c>
      <c r="H5" s="6">
        <f>AVERAGE(G5,G9,G13)</f>
        <v>18.458333333333332</v>
      </c>
      <c r="I5" s="6">
        <f t="shared" si="0"/>
        <v>18.520833333333332</v>
      </c>
      <c r="J5" s="7">
        <f>D5-F5-I5</f>
        <v>-0.64583333333333215</v>
      </c>
    </row>
    <row r="6" spans="1:10" x14ac:dyDescent="0.4">
      <c r="A6" s="8"/>
      <c r="B6" s="5">
        <v>4</v>
      </c>
      <c r="C6" s="5">
        <v>4</v>
      </c>
      <c r="D6" s="5">
        <v>16</v>
      </c>
      <c r="E6" s="5">
        <f t="shared" ref="E6:E17" si="1">AVERAGE(D4:D7)</f>
        <v>25.25</v>
      </c>
      <c r="F6" s="6">
        <f t="shared" ref="F6:F16" si="2">AVERAGE(E6:E7)</f>
        <v>25.5</v>
      </c>
      <c r="G6" s="6">
        <f t="shared" ref="G6:G15" si="3">D6-F6</f>
        <v>-9.5</v>
      </c>
      <c r="H6" s="6">
        <f>AVERAGE(G6,G10,G14)</f>
        <v>-10</v>
      </c>
      <c r="I6" s="6">
        <f>H6-$H$19</f>
        <v>-9.9375</v>
      </c>
      <c r="J6" s="7">
        <f t="shared" ref="J6:J16" si="4">D6-F6-I6</f>
        <v>0.4375</v>
      </c>
    </row>
    <row r="7" spans="1:10" x14ac:dyDescent="0.4">
      <c r="A7" s="4">
        <v>2010</v>
      </c>
      <c r="B7" s="5">
        <v>1</v>
      </c>
      <c r="C7" s="5">
        <v>5</v>
      </c>
      <c r="D7" s="5">
        <v>11</v>
      </c>
      <c r="E7" s="5">
        <f t="shared" si="1"/>
        <v>25.75</v>
      </c>
      <c r="F7" s="6">
        <f t="shared" si="2"/>
        <v>26</v>
      </c>
      <c r="G7" s="6">
        <f t="shared" si="3"/>
        <v>-15</v>
      </c>
      <c r="H7" s="6"/>
      <c r="I7" s="6">
        <f>I3</f>
        <v>-14.854166666666666</v>
      </c>
      <c r="J7" s="7">
        <f t="shared" si="4"/>
        <v>-0.14583333333333393</v>
      </c>
    </row>
    <row r="8" spans="1:10" x14ac:dyDescent="0.4">
      <c r="A8" s="8"/>
      <c r="B8" s="5">
        <v>2</v>
      </c>
      <c r="C8" s="5">
        <v>6</v>
      </c>
      <c r="D8" s="5">
        <v>33</v>
      </c>
      <c r="E8" s="5">
        <f t="shared" si="1"/>
        <v>26.25</v>
      </c>
      <c r="F8" s="6">
        <f t="shared" si="2"/>
        <v>26.375</v>
      </c>
      <c r="G8" s="6">
        <f t="shared" si="3"/>
        <v>6.625</v>
      </c>
      <c r="H8" s="6"/>
      <c r="I8" s="6">
        <f t="shared" ref="I8:I18" si="5">I4</f>
        <v>6.270833333333333</v>
      </c>
      <c r="J8" s="7">
        <f t="shared" si="4"/>
        <v>0.35416666666666696</v>
      </c>
    </row>
    <row r="9" spans="1:10" x14ac:dyDescent="0.4">
      <c r="A9" s="8"/>
      <c r="B9" s="5">
        <v>3</v>
      </c>
      <c r="C9" s="5">
        <v>7</v>
      </c>
      <c r="D9" s="5">
        <v>45</v>
      </c>
      <c r="E9" s="5">
        <f t="shared" si="1"/>
        <v>26.5</v>
      </c>
      <c r="F9" s="6">
        <f t="shared" si="2"/>
        <v>26.75</v>
      </c>
      <c r="G9" s="6">
        <f t="shared" si="3"/>
        <v>18.25</v>
      </c>
      <c r="H9" s="6"/>
      <c r="I9" s="6">
        <f t="shared" si="5"/>
        <v>18.520833333333332</v>
      </c>
      <c r="J9" s="7">
        <f t="shared" si="4"/>
        <v>-0.27083333333333215</v>
      </c>
    </row>
    <row r="10" spans="1:10" x14ac:dyDescent="0.4">
      <c r="A10" s="8"/>
      <c r="B10" s="5">
        <v>4</v>
      </c>
      <c r="C10" s="5">
        <v>8</v>
      </c>
      <c r="D10" s="5">
        <v>17</v>
      </c>
      <c r="E10" s="5">
        <f t="shared" si="1"/>
        <v>27</v>
      </c>
      <c r="F10" s="6">
        <f t="shared" si="2"/>
        <v>27.125</v>
      </c>
      <c r="G10" s="6">
        <f t="shared" si="3"/>
        <v>-10.125</v>
      </c>
      <c r="H10" s="6"/>
      <c r="I10" s="6">
        <f t="shared" si="5"/>
        <v>-9.9375</v>
      </c>
      <c r="J10" s="7">
        <f t="shared" si="4"/>
        <v>-0.1875</v>
      </c>
    </row>
    <row r="11" spans="1:10" x14ac:dyDescent="0.4">
      <c r="A11" s="4">
        <v>2011</v>
      </c>
      <c r="B11" s="5">
        <v>1</v>
      </c>
      <c r="C11" s="5">
        <v>9</v>
      </c>
      <c r="D11" s="5">
        <v>13</v>
      </c>
      <c r="E11" s="5">
        <f t="shared" si="1"/>
        <v>27.25</v>
      </c>
      <c r="F11" s="6">
        <f t="shared" si="2"/>
        <v>27.625</v>
      </c>
      <c r="G11" s="6">
        <f t="shared" si="3"/>
        <v>-14.625</v>
      </c>
      <c r="H11" s="6"/>
      <c r="I11" s="6">
        <f t="shared" si="5"/>
        <v>-14.854166666666666</v>
      </c>
      <c r="J11" s="7">
        <f t="shared" si="4"/>
        <v>0.22916666666666607</v>
      </c>
    </row>
    <row r="12" spans="1:10" x14ac:dyDescent="0.4">
      <c r="A12" s="8"/>
      <c r="B12" s="5">
        <v>2</v>
      </c>
      <c r="C12" s="5">
        <v>10</v>
      </c>
      <c r="D12" s="5">
        <v>34</v>
      </c>
      <c r="E12" s="5">
        <f t="shared" si="1"/>
        <v>28</v>
      </c>
      <c r="F12" s="6">
        <f t="shared" si="2"/>
        <v>28.25</v>
      </c>
      <c r="G12" s="6">
        <f t="shared" si="3"/>
        <v>5.75</v>
      </c>
      <c r="H12" s="6"/>
      <c r="I12" s="6">
        <f t="shared" si="5"/>
        <v>6.270833333333333</v>
      </c>
      <c r="J12" s="7">
        <f t="shared" si="4"/>
        <v>-0.52083333333333304</v>
      </c>
    </row>
    <row r="13" spans="1:10" x14ac:dyDescent="0.4">
      <c r="A13" s="8"/>
      <c r="B13" s="5">
        <v>3</v>
      </c>
      <c r="C13" s="5">
        <v>11</v>
      </c>
      <c r="D13" s="5">
        <v>48</v>
      </c>
      <c r="E13" s="5">
        <f t="shared" si="1"/>
        <v>28.5</v>
      </c>
      <c r="F13" s="6">
        <f t="shared" si="2"/>
        <v>28.75</v>
      </c>
      <c r="G13" s="6">
        <f t="shared" si="3"/>
        <v>19.25</v>
      </c>
      <c r="H13" s="6"/>
      <c r="I13" s="6">
        <f t="shared" si="5"/>
        <v>18.520833333333332</v>
      </c>
      <c r="J13" s="7">
        <f t="shared" si="4"/>
        <v>0.72916666666666785</v>
      </c>
    </row>
    <row r="14" spans="1:10" x14ac:dyDescent="0.4">
      <c r="A14" s="8"/>
      <c r="B14" s="5">
        <v>4</v>
      </c>
      <c r="C14" s="5">
        <v>12</v>
      </c>
      <c r="D14" s="5">
        <v>19</v>
      </c>
      <c r="E14" s="5">
        <f t="shared" si="1"/>
        <v>29</v>
      </c>
      <c r="F14" s="6">
        <f t="shared" si="2"/>
        <v>29.375</v>
      </c>
      <c r="G14" s="6">
        <f t="shared" si="3"/>
        <v>-10.375</v>
      </c>
      <c r="H14" s="6"/>
      <c r="I14" s="6">
        <f t="shared" si="5"/>
        <v>-9.9375</v>
      </c>
      <c r="J14" s="7">
        <f t="shared" si="4"/>
        <v>-0.4375</v>
      </c>
    </row>
    <row r="15" spans="1:10" x14ac:dyDescent="0.4">
      <c r="A15" s="4">
        <v>2012</v>
      </c>
      <c r="B15" s="5">
        <v>1</v>
      </c>
      <c r="C15" s="5">
        <v>13</v>
      </c>
      <c r="D15" s="5">
        <v>15</v>
      </c>
      <c r="E15" s="5">
        <f t="shared" si="1"/>
        <v>29.75</v>
      </c>
      <c r="F15" s="6">
        <f t="shared" si="2"/>
        <v>30.125</v>
      </c>
      <c r="G15" s="6">
        <f t="shared" si="3"/>
        <v>-15.125</v>
      </c>
      <c r="H15" s="6"/>
      <c r="I15" s="6">
        <f t="shared" si="5"/>
        <v>-14.854166666666666</v>
      </c>
      <c r="J15" s="7">
        <f t="shared" si="4"/>
        <v>-0.27083333333333393</v>
      </c>
    </row>
    <row r="16" spans="1:10" x14ac:dyDescent="0.4">
      <c r="A16" s="8"/>
      <c r="B16" s="5">
        <v>2</v>
      </c>
      <c r="C16" s="5">
        <v>14</v>
      </c>
      <c r="D16" s="5">
        <v>37</v>
      </c>
      <c r="E16" s="5">
        <f t="shared" si="1"/>
        <v>30.5</v>
      </c>
      <c r="F16" s="6">
        <f t="shared" si="2"/>
        <v>30.75</v>
      </c>
      <c r="G16" s="6">
        <f>D16-F16</f>
        <v>6.25</v>
      </c>
      <c r="H16" s="6"/>
      <c r="I16" s="6">
        <f t="shared" si="5"/>
        <v>6.270833333333333</v>
      </c>
      <c r="J16" s="7">
        <f t="shared" si="4"/>
        <v>-2.0833333333333037E-2</v>
      </c>
    </row>
    <row r="17" spans="1:10" x14ac:dyDescent="0.4">
      <c r="A17" s="8"/>
      <c r="B17" s="5">
        <v>3</v>
      </c>
      <c r="C17" s="5">
        <v>15</v>
      </c>
      <c r="D17" s="5">
        <v>51</v>
      </c>
      <c r="E17" s="5">
        <f t="shared" si="1"/>
        <v>31</v>
      </c>
      <c r="F17" s="6"/>
      <c r="G17" s="6"/>
      <c r="H17" s="6"/>
      <c r="I17" s="6">
        <f t="shared" si="5"/>
        <v>18.520833333333332</v>
      </c>
      <c r="J17" s="7"/>
    </row>
    <row r="18" spans="1:10" ht="18" thickBot="1" x14ac:dyDescent="0.45">
      <c r="A18" s="9"/>
      <c r="B18" s="10">
        <v>4</v>
      </c>
      <c r="C18" s="10">
        <v>16</v>
      </c>
      <c r="D18" s="10">
        <v>21</v>
      </c>
      <c r="E18" s="10"/>
      <c r="F18" s="11"/>
      <c r="G18" s="11"/>
      <c r="H18" s="11"/>
      <c r="I18" s="23">
        <f t="shared" si="5"/>
        <v>-9.9375</v>
      </c>
      <c r="J18" s="12"/>
    </row>
    <row r="19" spans="1:10" ht="18" thickTop="1" x14ac:dyDescent="0.4">
      <c r="H19">
        <f>AVERAGE(H3:H6)</f>
        <v>-6.25E-2</v>
      </c>
    </row>
  </sheetData>
  <mergeCells count="8">
    <mergeCell ref="J1:J2"/>
    <mergeCell ref="A1:A2"/>
    <mergeCell ref="B1:B2"/>
    <mergeCell ref="C1:C2"/>
    <mergeCell ref="D1:D2"/>
    <mergeCell ref="G1:G2"/>
    <mergeCell ref="I1:I2"/>
    <mergeCell ref="H1:H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D2C5-FDEF-4C6C-BA81-8F33F50F8649}">
  <dimension ref="A1:I21"/>
  <sheetViews>
    <sheetView workbookViewId="0">
      <selection activeCell="M21" sqref="M21"/>
    </sheetView>
  </sheetViews>
  <sheetFormatPr defaultRowHeight="17.399999999999999" x14ac:dyDescent="0.4"/>
  <cols>
    <col min="5" max="5" width="9.5" bestFit="1" customWidth="1"/>
    <col min="6" max="8" width="10.09765625" bestFit="1" customWidth="1"/>
    <col min="9" max="9" width="9.5" bestFit="1" customWidth="1"/>
  </cols>
  <sheetData>
    <row r="1" spans="1:9" ht="18" thickTop="1" x14ac:dyDescent="0.4">
      <c r="A1" s="17" t="s">
        <v>0</v>
      </c>
      <c r="B1" s="19" t="s">
        <v>1</v>
      </c>
      <c r="C1" s="19" t="s">
        <v>2</v>
      </c>
      <c r="D1" s="19" t="s">
        <v>3</v>
      </c>
      <c r="E1" s="13" t="s">
        <v>8</v>
      </c>
      <c r="F1" s="19" t="s">
        <v>17</v>
      </c>
      <c r="G1" s="19" t="s">
        <v>18</v>
      </c>
      <c r="H1" s="19" t="s">
        <v>9</v>
      </c>
      <c r="I1" s="21" t="s">
        <v>10</v>
      </c>
    </row>
    <row r="2" spans="1:9" x14ac:dyDescent="0.4">
      <c r="A2" s="18"/>
      <c r="B2" s="20"/>
      <c r="C2" s="20"/>
      <c r="D2" s="20"/>
      <c r="E2" s="14" t="s">
        <v>19</v>
      </c>
      <c r="F2" s="20"/>
      <c r="G2" s="20"/>
      <c r="H2" s="20"/>
      <c r="I2" s="22"/>
    </row>
    <row r="3" spans="1:9" x14ac:dyDescent="0.4">
      <c r="A3" s="4">
        <v>2009</v>
      </c>
      <c r="B3" s="5">
        <v>1</v>
      </c>
      <c r="C3" s="5">
        <v>1</v>
      </c>
      <c r="D3" s="5">
        <v>10</v>
      </c>
      <c r="E3" s="6">
        <f>C3*$C$20+$C$21</f>
        <v>22.852941176470587</v>
      </c>
      <c r="F3" s="6">
        <f>D3-E3</f>
        <v>-12.852941176470587</v>
      </c>
      <c r="G3" s="6">
        <f>AVERAGE(F3,F7,F11,F15)</f>
        <v>-14.520588235294117</v>
      </c>
      <c r="H3" s="6">
        <f>G3</f>
        <v>-14.520588235294117</v>
      </c>
      <c r="I3" s="7">
        <f>D3-E3-H3</f>
        <v>1.6676470588235297</v>
      </c>
    </row>
    <row r="4" spans="1:9" x14ac:dyDescent="0.4">
      <c r="A4" s="8"/>
      <c r="B4" s="5">
        <v>2</v>
      </c>
      <c r="C4" s="5">
        <v>2</v>
      </c>
      <c r="D4" s="5">
        <v>31</v>
      </c>
      <c r="E4" s="6">
        <f t="shared" ref="E4:E17" si="0">C4*$C$20+$C$21</f>
        <v>23.505882352941175</v>
      </c>
      <c r="F4" s="6">
        <f t="shared" ref="F4:F18" si="1">D4-E4</f>
        <v>7.4941176470588253</v>
      </c>
      <c r="G4" s="6">
        <f t="shared" ref="G4:G6" si="2">AVERAGE(F4,F8,F12,F16)</f>
        <v>6.3264705882352956</v>
      </c>
      <c r="H4" s="6">
        <f>G4</f>
        <v>6.3264705882352956</v>
      </c>
      <c r="I4" s="7">
        <f t="shared" ref="I4:I18" si="3">D4-E4-H4</f>
        <v>1.1676470588235297</v>
      </c>
    </row>
    <row r="5" spans="1:9" x14ac:dyDescent="0.4">
      <c r="A5" s="8"/>
      <c r="B5" s="5">
        <v>3</v>
      </c>
      <c r="C5" s="5">
        <v>3</v>
      </c>
      <c r="D5" s="5">
        <v>43</v>
      </c>
      <c r="E5" s="6">
        <f t="shared" si="0"/>
        <v>24.158823529411762</v>
      </c>
      <c r="F5" s="6">
        <f t="shared" si="1"/>
        <v>18.841176470588238</v>
      </c>
      <c r="G5" s="6">
        <f t="shared" si="2"/>
        <v>18.673529411764708</v>
      </c>
      <c r="H5" s="6">
        <f>G5</f>
        <v>18.673529411764708</v>
      </c>
      <c r="I5" s="7">
        <f t="shared" si="3"/>
        <v>0.1676470588235297</v>
      </c>
    </row>
    <row r="6" spans="1:9" x14ac:dyDescent="0.4">
      <c r="A6" s="8"/>
      <c r="B6" s="5">
        <v>4</v>
      </c>
      <c r="C6" s="5">
        <v>4</v>
      </c>
      <c r="D6" s="5">
        <v>16</v>
      </c>
      <c r="E6" s="6">
        <f t="shared" si="0"/>
        <v>24.811764705882354</v>
      </c>
      <c r="F6" s="6">
        <f t="shared" si="1"/>
        <v>-8.8117647058823536</v>
      </c>
      <c r="G6" s="6">
        <f t="shared" si="2"/>
        <v>-10.479411764705883</v>
      </c>
      <c r="H6" s="6">
        <f>G6</f>
        <v>-10.479411764705883</v>
      </c>
      <c r="I6" s="7">
        <f t="shared" si="3"/>
        <v>1.6676470588235297</v>
      </c>
    </row>
    <row r="7" spans="1:9" x14ac:dyDescent="0.4">
      <c r="A7" s="4">
        <v>2010</v>
      </c>
      <c r="B7" s="5">
        <v>1</v>
      </c>
      <c r="C7" s="5">
        <v>5</v>
      </c>
      <c r="D7" s="5">
        <v>11</v>
      </c>
      <c r="E7" s="6">
        <f t="shared" si="0"/>
        <v>25.464705882352941</v>
      </c>
      <c r="F7" s="6">
        <f t="shared" si="1"/>
        <v>-14.464705882352941</v>
      </c>
      <c r="G7" s="6"/>
      <c r="H7" s="6">
        <f>H3</f>
        <v>-14.520588235294117</v>
      </c>
      <c r="I7" s="7">
        <f t="shared" si="3"/>
        <v>5.5882352941175384E-2</v>
      </c>
    </row>
    <row r="8" spans="1:9" x14ac:dyDescent="0.4">
      <c r="A8" s="8"/>
      <c r="B8" s="5">
        <v>2</v>
      </c>
      <c r="C8" s="5">
        <v>6</v>
      </c>
      <c r="D8" s="5">
        <v>33</v>
      </c>
      <c r="E8" s="6">
        <f t="shared" si="0"/>
        <v>26.117647058823529</v>
      </c>
      <c r="F8" s="6">
        <f t="shared" si="1"/>
        <v>6.882352941176471</v>
      </c>
      <c r="G8" s="6"/>
      <c r="H8" s="6">
        <f t="shared" ref="H8:H18" si="4">H4</f>
        <v>6.3264705882352956</v>
      </c>
      <c r="I8" s="7">
        <f t="shared" si="3"/>
        <v>0.55588235294117538</v>
      </c>
    </row>
    <row r="9" spans="1:9" x14ac:dyDescent="0.4">
      <c r="A9" s="8"/>
      <c r="B9" s="5">
        <v>3</v>
      </c>
      <c r="C9" s="5">
        <v>7</v>
      </c>
      <c r="D9" s="5">
        <v>45</v>
      </c>
      <c r="E9" s="6">
        <f t="shared" si="0"/>
        <v>26.770588235294117</v>
      </c>
      <c r="F9" s="6">
        <f t="shared" si="1"/>
        <v>18.229411764705883</v>
      </c>
      <c r="G9" s="6"/>
      <c r="H9" s="6">
        <f t="shared" si="4"/>
        <v>18.673529411764708</v>
      </c>
      <c r="I9" s="7">
        <f t="shared" si="3"/>
        <v>-0.44411764705882462</v>
      </c>
    </row>
    <row r="10" spans="1:9" x14ac:dyDescent="0.4">
      <c r="A10" s="8"/>
      <c r="B10" s="5">
        <v>4</v>
      </c>
      <c r="C10" s="5">
        <v>8</v>
      </c>
      <c r="D10" s="5">
        <v>17</v>
      </c>
      <c r="E10" s="6">
        <f t="shared" si="0"/>
        <v>27.423529411764704</v>
      </c>
      <c r="F10" s="6">
        <f t="shared" si="1"/>
        <v>-10.423529411764704</v>
      </c>
      <c r="G10" s="6"/>
      <c r="H10" s="6">
        <f t="shared" si="4"/>
        <v>-10.479411764705883</v>
      </c>
      <c r="I10" s="7">
        <f t="shared" si="3"/>
        <v>5.5882352941178937E-2</v>
      </c>
    </row>
    <row r="11" spans="1:9" x14ac:dyDescent="0.4">
      <c r="A11" s="4">
        <v>2011</v>
      </c>
      <c r="B11" s="5">
        <v>1</v>
      </c>
      <c r="C11" s="5">
        <v>9</v>
      </c>
      <c r="D11" s="5">
        <v>13</v>
      </c>
      <c r="E11" s="6">
        <f t="shared" si="0"/>
        <v>28.076470588235296</v>
      </c>
      <c r="F11" s="6">
        <f t="shared" si="1"/>
        <v>-15.076470588235296</v>
      </c>
      <c r="G11" s="6"/>
      <c r="H11" s="6">
        <f t="shared" si="4"/>
        <v>-14.520588235294117</v>
      </c>
      <c r="I11" s="7">
        <f t="shared" si="3"/>
        <v>-0.55588235294117894</v>
      </c>
    </row>
    <row r="12" spans="1:9" x14ac:dyDescent="0.4">
      <c r="A12" s="8"/>
      <c r="B12" s="5">
        <v>2</v>
      </c>
      <c r="C12" s="5">
        <v>10</v>
      </c>
      <c r="D12" s="5">
        <v>34</v>
      </c>
      <c r="E12" s="6">
        <f t="shared" si="0"/>
        <v>28.72941176470588</v>
      </c>
      <c r="F12" s="6">
        <f t="shared" si="1"/>
        <v>5.2705882352941202</v>
      </c>
      <c r="G12" s="6"/>
      <c r="H12" s="6">
        <f t="shared" si="4"/>
        <v>6.3264705882352956</v>
      </c>
      <c r="I12" s="7">
        <f t="shared" si="3"/>
        <v>-1.0558823529411754</v>
      </c>
    </row>
    <row r="13" spans="1:9" x14ac:dyDescent="0.4">
      <c r="A13" s="8"/>
      <c r="B13" s="5">
        <v>3</v>
      </c>
      <c r="C13" s="5">
        <v>11</v>
      </c>
      <c r="D13" s="5">
        <v>48</v>
      </c>
      <c r="E13" s="6">
        <f t="shared" si="0"/>
        <v>29.382352941176471</v>
      </c>
      <c r="F13" s="6">
        <f t="shared" si="1"/>
        <v>18.617647058823529</v>
      </c>
      <c r="G13" s="6"/>
      <c r="H13" s="6">
        <f t="shared" si="4"/>
        <v>18.673529411764708</v>
      </c>
      <c r="I13" s="7">
        <f t="shared" si="3"/>
        <v>-5.5882352941178937E-2</v>
      </c>
    </row>
    <row r="14" spans="1:9" x14ac:dyDescent="0.4">
      <c r="A14" s="8"/>
      <c r="B14" s="5">
        <v>4</v>
      </c>
      <c r="C14" s="5">
        <v>12</v>
      </c>
      <c r="D14" s="5">
        <v>19</v>
      </c>
      <c r="E14" s="6">
        <f t="shared" si="0"/>
        <v>30.035294117647059</v>
      </c>
      <c r="F14" s="6">
        <f t="shared" si="1"/>
        <v>-11.035294117647059</v>
      </c>
      <c r="G14" s="6"/>
      <c r="H14" s="6">
        <f t="shared" si="4"/>
        <v>-10.479411764705883</v>
      </c>
      <c r="I14" s="7">
        <f t="shared" si="3"/>
        <v>-0.55588235294117538</v>
      </c>
    </row>
    <row r="15" spans="1:9" x14ac:dyDescent="0.4">
      <c r="A15" s="4">
        <v>2012</v>
      </c>
      <c r="B15" s="5">
        <v>1</v>
      </c>
      <c r="C15" s="5">
        <v>13</v>
      </c>
      <c r="D15" s="5">
        <v>15</v>
      </c>
      <c r="E15" s="6">
        <f t="shared" si="0"/>
        <v>30.688235294117646</v>
      </c>
      <c r="F15" s="6">
        <f t="shared" si="1"/>
        <v>-15.688235294117646</v>
      </c>
      <c r="G15" s="6"/>
      <c r="H15" s="6">
        <f t="shared" si="4"/>
        <v>-14.520588235294117</v>
      </c>
      <c r="I15" s="7">
        <f t="shared" si="3"/>
        <v>-1.1676470588235297</v>
      </c>
    </row>
    <row r="16" spans="1:9" x14ac:dyDescent="0.4">
      <c r="A16" s="8"/>
      <c r="B16" s="5">
        <v>2</v>
      </c>
      <c r="C16" s="5">
        <v>14</v>
      </c>
      <c r="D16" s="5">
        <v>37</v>
      </c>
      <c r="E16" s="6">
        <f t="shared" si="0"/>
        <v>31.341176470588234</v>
      </c>
      <c r="F16" s="6">
        <f t="shared" si="1"/>
        <v>5.6588235294117659</v>
      </c>
      <c r="G16" s="6"/>
      <c r="H16" s="6">
        <f t="shared" si="4"/>
        <v>6.3264705882352956</v>
      </c>
      <c r="I16" s="7">
        <f t="shared" si="3"/>
        <v>-0.6676470588235297</v>
      </c>
    </row>
    <row r="17" spans="1:9" x14ac:dyDescent="0.4">
      <c r="A17" s="8"/>
      <c r="B17" s="5">
        <v>3</v>
      </c>
      <c r="C17" s="5">
        <v>15</v>
      </c>
      <c r="D17" s="5">
        <v>51</v>
      </c>
      <c r="E17" s="6">
        <f t="shared" si="0"/>
        <v>31.994117647058822</v>
      </c>
      <c r="F17" s="6">
        <f t="shared" si="1"/>
        <v>19.005882352941178</v>
      </c>
      <c r="G17" s="6"/>
      <c r="H17" s="6">
        <f t="shared" si="4"/>
        <v>18.673529411764708</v>
      </c>
      <c r="I17" s="7">
        <f t="shared" si="3"/>
        <v>0.3323529411764703</v>
      </c>
    </row>
    <row r="18" spans="1:9" ht="18" thickBot="1" x14ac:dyDescent="0.45">
      <c r="A18" s="9"/>
      <c r="B18" s="10">
        <v>4</v>
      </c>
      <c r="C18" s="10">
        <v>16</v>
      </c>
      <c r="D18" s="10">
        <v>21</v>
      </c>
      <c r="E18" s="6">
        <f>C18*$C$20+$C$21</f>
        <v>32.647058823529413</v>
      </c>
      <c r="F18" s="6">
        <f t="shared" si="1"/>
        <v>-11.647058823529413</v>
      </c>
      <c r="G18" s="11"/>
      <c r="H18" s="6">
        <f t="shared" si="4"/>
        <v>-10.479411764705883</v>
      </c>
      <c r="I18" s="7">
        <f t="shared" si="3"/>
        <v>-1.1676470588235297</v>
      </c>
    </row>
    <row r="19" spans="1:9" ht="18" thickTop="1" x14ac:dyDescent="0.4">
      <c r="G19">
        <f>AVERAGE(G3:G6)</f>
        <v>0</v>
      </c>
    </row>
    <row r="20" spans="1:9" x14ac:dyDescent="0.4">
      <c r="C20">
        <f>SLOPE(D3:D18,C3:C18)</f>
        <v>0.65294117647058825</v>
      </c>
    </row>
    <row r="21" spans="1:9" x14ac:dyDescent="0.4">
      <c r="C21">
        <f>INTERCEPT(D3:D18,C3:C18)</f>
        <v>22.2</v>
      </c>
    </row>
  </sheetData>
  <mergeCells count="8">
    <mergeCell ref="H1:H2"/>
    <mergeCell ref="I1:I2"/>
    <mergeCell ref="A1:A2"/>
    <mergeCell ref="B1:B2"/>
    <mergeCell ref="C1:C2"/>
    <mergeCell ref="D1:D2"/>
    <mergeCell ref="F1:F2"/>
    <mergeCell ref="G1:G2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4CA4-7C39-4B68-81DA-29290C127C56}">
  <dimension ref="A1:N24"/>
  <sheetViews>
    <sheetView workbookViewId="0">
      <selection activeCell="L3" sqref="L3"/>
    </sheetView>
  </sheetViews>
  <sheetFormatPr defaultRowHeight="17.399999999999999" x14ac:dyDescent="0.4"/>
  <cols>
    <col min="8" max="10" width="10.09765625" bestFit="1" customWidth="1"/>
    <col min="11" max="11" width="10.09765625" customWidth="1"/>
    <col min="12" max="12" width="9.5" bestFit="1" customWidth="1"/>
  </cols>
  <sheetData>
    <row r="1" spans="1:13" ht="18" thickTop="1" x14ac:dyDescent="0.4">
      <c r="A1" s="17" t="s">
        <v>0</v>
      </c>
      <c r="B1" s="19" t="s">
        <v>1</v>
      </c>
      <c r="C1" s="19" t="s">
        <v>2</v>
      </c>
      <c r="D1" s="19" t="s">
        <v>3</v>
      </c>
      <c r="E1" s="13"/>
      <c r="F1" s="13" t="s">
        <v>8</v>
      </c>
      <c r="G1" s="13" t="s">
        <v>20</v>
      </c>
      <c r="H1" s="13"/>
      <c r="I1" s="19" t="s">
        <v>9</v>
      </c>
      <c r="J1" s="13" t="s">
        <v>10</v>
      </c>
      <c r="K1" s="13"/>
      <c r="L1" s="19" t="s">
        <v>12</v>
      </c>
      <c r="M1" s="15" t="s">
        <v>13</v>
      </c>
    </row>
    <row r="2" spans="1:13" ht="25.2" x14ac:dyDescent="0.4">
      <c r="A2" s="18"/>
      <c r="B2" s="20"/>
      <c r="C2" s="20"/>
      <c r="D2" s="20"/>
      <c r="E2" s="14" t="s">
        <v>16</v>
      </c>
      <c r="F2" s="14" t="s">
        <v>7</v>
      </c>
      <c r="G2" s="14" t="s">
        <v>21</v>
      </c>
      <c r="H2" s="14" t="s">
        <v>22</v>
      </c>
      <c r="I2" s="20"/>
      <c r="J2" s="14" t="s">
        <v>11</v>
      </c>
      <c r="K2" s="14"/>
      <c r="L2" s="20"/>
      <c r="M2" s="16" t="s">
        <v>14</v>
      </c>
    </row>
    <row r="3" spans="1:13" x14ac:dyDescent="0.4">
      <c r="A3" s="4">
        <v>2009</v>
      </c>
      <c r="B3" s="5">
        <v>1</v>
      </c>
      <c r="C3" s="5">
        <v>1</v>
      </c>
      <c r="D3" s="5">
        <v>10</v>
      </c>
      <c r="E3" s="5"/>
      <c r="F3" s="6"/>
      <c r="G3" s="6"/>
      <c r="H3" s="6">
        <f>AVERAGE(G7,G11,G15)</f>
        <v>-14.916666666666666</v>
      </c>
      <c r="I3" s="6">
        <f>H3-$H$24</f>
        <v>-14.854166666666666</v>
      </c>
      <c r="J3" s="6"/>
      <c r="K3" s="6"/>
      <c r="L3" s="6">
        <f>D3-I3</f>
        <v>24.854166666666664</v>
      </c>
      <c r="M3" s="7"/>
    </row>
    <row r="4" spans="1:13" x14ac:dyDescent="0.4">
      <c r="A4" s="8"/>
      <c r="B4" s="5">
        <v>2</v>
      </c>
      <c r="C4" s="5">
        <v>2</v>
      </c>
      <c r="D4" s="5">
        <v>31</v>
      </c>
      <c r="E4" s="5"/>
      <c r="F4" s="6"/>
      <c r="G4" s="6"/>
      <c r="H4" s="6">
        <f>AVERAGE(G8,G12,G16)</f>
        <v>6.208333333333333</v>
      </c>
      <c r="I4" s="6">
        <f t="shared" ref="I4:I6" si="0">H4-$H$24</f>
        <v>6.270833333333333</v>
      </c>
      <c r="J4" s="6"/>
      <c r="K4" s="6"/>
      <c r="L4" s="6">
        <f t="shared" ref="L4:L18" si="1">D4-I4</f>
        <v>24.729166666666668</v>
      </c>
      <c r="M4" s="7"/>
    </row>
    <row r="5" spans="1:13" x14ac:dyDescent="0.4">
      <c r="A5" s="8"/>
      <c r="B5" s="5">
        <v>3</v>
      </c>
      <c r="C5" s="5">
        <v>3</v>
      </c>
      <c r="D5" s="5">
        <v>43</v>
      </c>
      <c r="E5" s="5">
        <f>AVERAGE(D3:D6)</f>
        <v>25</v>
      </c>
      <c r="F5" s="6">
        <f>AVERAGE(E5:E6)</f>
        <v>25.125</v>
      </c>
      <c r="G5" s="6">
        <f>D5-F5</f>
        <v>17.875</v>
      </c>
      <c r="H5" s="6">
        <f>AVERAGE(G5,G9,G13)</f>
        <v>18.458333333333332</v>
      </c>
      <c r="I5" s="6">
        <f t="shared" si="0"/>
        <v>18.520833333333332</v>
      </c>
      <c r="J5" s="6">
        <f>D5-F5-I5</f>
        <v>-0.64583333333333215</v>
      </c>
      <c r="K5" s="6"/>
      <c r="L5" s="6">
        <f t="shared" si="1"/>
        <v>24.479166666666668</v>
      </c>
      <c r="M5" s="7"/>
    </row>
    <row r="6" spans="1:13" x14ac:dyDescent="0.4">
      <c r="A6" s="8"/>
      <c r="B6" s="5">
        <v>4</v>
      </c>
      <c r="C6" s="5">
        <v>4</v>
      </c>
      <c r="D6" s="5">
        <v>16</v>
      </c>
      <c r="E6" s="5">
        <f t="shared" ref="E6:E17" si="2">AVERAGE(D4:D7)</f>
        <v>25.25</v>
      </c>
      <c r="F6" s="6">
        <f t="shared" ref="F6:F16" si="3">AVERAGE(E6:E7)</f>
        <v>25.5</v>
      </c>
      <c r="G6" s="6">
        <f t="shared" ref="G6:G16" si="4">D6-F6</f>
        <v>-9.5</v>
      </c>
      <c r="H6" s="6">
        <f>AVERAGE(G6,G10,G14)</f>
        <v>-10</v>
      </c>
      <c r="I6" s="6">
        <f t="shared" si="0"/>
        <v>-9.9375</v>
      </c>
      <c r="J6" s="6">
        <f t="shared" ref="J6:J16" si="5">D6-F6-I6</f>
        <v>0.4375</v>
      </c>
      <c r="K6" s="6"/>
      <c r="L6" s="6">
        <f t="shared" si="1"/>
        <v>25.9375</v>
      </c>
      <c r="M6" s="7">
        <f>AVERAGE(L3:L6)</f>
        <v>25</v>
      </c>
    </row>
    <row r="7" spans="1:13" x14ac:dyDescent="0.4">
      <c r="A7" s="4">
        <v>2010</v>
      </c>
      <c r="B7" s="5">
        <v>1</v>
      </c>
      <c r="C7" s="5">
        <v>5</v>
      </c>
      <c r="D7" s="5">
        <v>11</v>
      </c>
      <c r="E7" s="5">
        <f t="shared" si="2"/>
        <v>25.75</v>
      </c>
      <c r="F7" s="6">
        <f t="shared" si="3"/>
        <v>26</v>
      </c>
      <c r="G7" s="6">
        <f t="shared" si="4"/>
        <v>-15</v>
      </c>
      <c r="H7" s="6"/>
      <c r="I7" s="6">
        <f>I3</f>
        <v>-14.854166666666666</v>
      </c>
      <c r="J7" s="6">
        <f t="shared" si="5"/>
        <v>-0.14583333333333393</v>
      </c>
      <c r="K7" s="6"/>
      <c r="L7" s="6">
        <f t="shared" si="1"/>
        <v>25.854166666666664</v>
      </c>
      <c r="M7" s="7">
        <f t="shared" ref="M7:M18" si="6">AVERAGE(L4:L7)</f>
        <v>25.25</v>
      </c>
    </row>
    <row r="8" spans="1:13" x14ac:dyDescent="0.4">
      <c r="A8" s="8"/>
      <c r="B8" s="5">
        <v>2</v>
      </c>
      <c r="C8" s="5">
        <v>6</v>
      </c>
      <c r="D8" s="5">
        <v>33</v>
      </c>
      <c r="E8" s="5">
        <f t="shared" si="2"/>
        <v>26.25</v>
      </c>
      <c r="F8" s="6">
        <f t="shared" si="3"/>
        <v>26.375</v>
      </c>
      <c r="G8" s="6">
        <f t="shared" si="4"/>
        <v>6.625</v>
      </c>
      <c r="H8" s="6"/>
      <c r="I8" s="6">
        <f t="shared" ref="I8:I18" si="7">I4</f>
        <v>6.270833333333333</v>
      </c>
      <c r="J8" s="6">
        <f t="shared" si="5"/>
        <v>0.35416666666666696</v>
      </c>
      <c r="K8" s="6"/>
      <c r="L8" s="6">
        <f t="shared" si="1"/>
        <v>26.729166666666668</v>
      </c>
      <c r="M8" s="7">
        <f t="shared" si="6"/>
        <v>25.750000000000004</v>
      </c>
    </row>
    <row r="9" spans="1:13" x14ac:dyDescent="0.4">
      <c r="A9" s="8"/>
      <c r="B9" s="5">
        <v>3</v>
      </c>
      <c r="C9" s="5">
        <v>7</v>
      </c>
      <c r="D9" s="5">
        <v>45</v>
      </c>
      <c r="E9" s="5">
        <f t="shared" si="2"/>
        <v>26.5</v>
      </c>
      <c r="F9" s="6">
        <f t="shared" si="3"/>
        <v>26.75</v>
      </c>
      <c r="G9" s="6">
        <f t="shared" si="4"/>
        <v>18.25</v>
      </c>
      <c r="H9" s="6"/>
      <c r="I9" s="6">
        <f t="shared" si="7"/>
        <v>18.520833333333332</v>
      </c>
      <c r="J9" s="6">
        <f t="shared" si="5"/>
        <v>-0.27083333333333215</v>
      </c>
      <c r="K9" s="6"/>
      <c r="L9" s="6">
        <f t="shared" si="1"/>
        <v>26.479166666666668</v>
      </c>
      <c r="M9" s="7">
        <f t="shared" si="6"/>
        <v>26.25</v>
      </c>
    </row>
    <row r="10" spans="1:13" x14ac:dyDescent="0.4">
      <c r="A10" s="8"/>
      <c r="B10" s="5">
        <v>4</v>
      </c>
      <c r="C10" s="5">
        <v>8</v>
      </c>
      <c r="D10" s="5">
        <v>17</v>
      </c>
      <c r="E10" s="5">
        <f t="shared" si="2"/>
        <v>27</v>
      </c>
      <c r="F10" s="6">
        <f t="shared" si="3"/>
        <v>27.125</v>
      </c>
      <c r="G10" s="6">
        <f t="shared" si="4"/>
        <v>-10.125</v>
      </c>
      <c r="H10" s="6"/>
      <c r="I10" s="6">
        <f t="shared" si="7"/>
        <v>-9.9375</v>
      </c>
      <c r="J10" s="6">
        <f t="shared" si="5"/>
        <v>-0.1875</v>
      </c>
      <c r="K10" s="6"/>
      <c r="L10" s="6">
        <f t="shared" si="1"/>
        <v>26.9375</v>
      </c>
      <c r="M10" s="7">
        <f t="shared" si="6"/>
        <v>26.5</v>
      </c>
    </row>
    <row r="11" spans="1:13" x14ac:dyDescent="0.4">
      <c r="A11" s="4">
        <v>2011</v>
      </c>
      <c r="B11" s="5">
        <v>1</v>
      </c>
      <c r="C11" s="5">
        <v>9</v>
      </c>
      <c r="D11" s="5">
        <v>13</v>
      </c>
      <c r="E11" s="5">
        <f t="shared" si="2"/>
        <v>27.25</v>
      </c>
      <c r="F11" s="6">
        <f t="shared" si="3"/>
        <v>27.625</v>
      </c>
      <c r="G11" s="6">
        <f t="shared" si="4"/>
        <v>-14.625</v>
      </c>
      <c r="H11" s="6"/>
      <c r="I11" s="6">
        <f t="shared" si="7"/>
        <v>-14.854166666666666</v>
      </c>
      <c r="J11" s="6">
        <f t="shared" si="5"/>
        <v>0.22916666666666607</v>
      </c>
      <c r="K11" s="6"/>
      <c r="L11" s="6">
        <f t="shared" si="1"/>
        <v>27.854166666666664</v>
      </c>
      <c r="M11" s="7">
        <f t="shared" si="6"/>
        <v>27</v>
      </c>
    </row>
    <row r="12" spans="1:13" x14ac:dyDescent="0.4">
      <c r="A12" s="8"/>
      <c r="B12" s="5">
        <v>2</v>
      </c>
      <c r="C12" s="5">
        <v>10</v>
      </c>
      <c r="D12" s="5">
        <v>34</v>
      </c>
      <c r="E12" s="5">
        <f t="shared" si="2"/>
        <v>28</v>
      </c>
      <c r="F12" s="6">
        <f t="shared" si="3"/>
        <v>28.25</v>
      </c>
      <c r="G12" s="6">
        <f t="shared" si="4"/>
        <v>5.75</v>
      </c>
      <c r="H12" s="6"/>
      <c r="I12" s="6">
        <f t="shared" si="7"/>
        <v>6.270833333333333</v>
      </c>
      <c r="J12" s="6">
        <f t="shared" si="5"/>
        <v>-0.52083333333333304</v>
      </c>
      <c r="K12" s="6"/>
      <c r="L12" s="6">
        <f t="shared" si="1"/>
        <v>27.729166666666668</v>
      </c>
      <c r="M12" s="7">
        <f t="shared" si="6"/>
        <v>27.250000000000004</v>
      </c>
    </row>
    <row r="13" spans="1:13" x14ac:dyDescent="0.4">
      <c r="A13" s="8"/>
      <c r="B13" s="5">
        <v>3</v>
      </c>
      <c r="C13" s="5">
        <v>11</v>
      </c>
      <c r="D13" s="5">
        <v>48</v>
      </c>
      <c r="E13" s="5">
        <f t="shared" si="2"/>
        <v>28.5</v>
      </c>
      <c r="F13" s="6">
        <f t="shared" si="3"/>
        <v>28.75</v>
      </c>
      <c r="G13" s="6">
        <f t="shared" si="4"/>
        <v>19.25</v>
      </c>
      <c r="H13" s="6"/>
      <c r="I13" s="6">
        <f t="shared" si="7"/>
        <v>18.520833333333332</v>
      </c>
      <c r="J13" s="6">
        <f t="shared" si="5"/>
        <v>0.72916666666666785</v>
      </c>
      <c r="K13" s="6"/>
      <c r="L13" s="6">
        <f t="shared" si="1"/>
        <v>29.479166666666668</v>
      </c>
      <c r="M13" s="7">
        <f t="shared" si="6"/>
        <v>28</v>
      </c>
    </row>
    <row r="14" spans="1:13" x14ac:dyDescent="0.4">
      <c r="A14" s="8"/>
      <c r="B14" s="5">
        <v>4</v>
      </c>
      <c r="C14" s="5">
        <v>12</v>
      </c>
      <c r="D14" s="5">
        <v>19</v>
      </c>
      <c r="E14" s="5">
        <f t="shared" si="2"/>
        <v>29</v>
      </c>
      <c r="F14" s="6">
        <f t="shared" si="3"/>
        <v>29.375</v>
      </c>
      <c r="G14" s="6">
        <f t="shared" si="4"/>
        <v>-10.375</v>
      </c>
      <c r="H14" s="6"/>
      <c r="I14" s="6">
        <f t="shared" si="7"/>
        <v>-9.9375</v>
      </c>
      <c r="J14" s="6">
        <f t="shared" si="5"/>
        <v>-0.4375</v>
      </c>
      <c r="K14" s="6"/>
      <c r="L14" s="6">
        <f t="shared" si="1"/>
        <v>28.9375</v>
      </c>
      <c r="M14" s="7">
        <f t="shared" si="6"/>
        <v>28.5</v>
      </c>
    </row>
    <row r="15" spans="1:13" x14ac:dyDescent="0.4">
      <c r="A15" s="4">
        <v>2012</v>
      </c>
      <c r="B15" s="5">
        <v>1</v>
      </c>
      <c r="C15" s="5">
        <v>13</v>
      </c>
      <c r="D15" s="5">
        <v>15</v>
      </c>
      <c r="E15" s="5">
        <f t="shared" si="2"/>
        <v>29.75</v>
      </c>
      <c r="F15" s="6">
        <f t="shared" si="3"/>
        <v>30.125</v>
      </c>
      <c r="G15" s="6">
        <f t="shared" si="4"/>
        <v>-15.125</v>
      </c>
      <c r="H15" s="6"/>
      <c r="I15" s="6">
        <f t="shared" si="7"/>
        <v>-14.854166666666666</v>
      </c>
      <c r="J15" s="6">
        <f t="shared" si="5"/>
        <v>-0.27083333333333393</v>
      </c>
      <c r="K15" s="6"/>
      <c r="L15" s="6">
        <f t="shared" si="1"/>
        <v>29.854166666666664</v>
      </c>
      <c r="M15" s="7">
        <f t="shared" si="6"/>
        <v>29</v>
      </c>
    </row>
    <row r="16" spans="1:13" x14ac:dyDescent="0.4">
      <c r="A16" s="8"/>
      <c r="B16" s="5">
        <v>2</v>
      </c>
      <c r="C16" s="5">
        <v>14</v>
      </c>
      <c r="D16" s="5">
        <v>37</v>
      </c>
      <c r="E16" s="5">
        <f t="shared" si="2"/>
        <v>30.5</v>
      </c>
      <c r="F16" s="6">
        <f t="shared" si="3"/>
        <v>30.75</v>
      </c>
      <c r="G16" s="6">
        <f t="shared" si="4"/>
        <v>6.25</v>
      </c>
      <c r="H16" s="6"/>
      <c r="I16" s="6">
        <f t="shared" si="7"/>
        <v>6.270833333333333</v>
      </c>
      <c r="J16" s="6">
        <f t="shared" si="5"/>
        <v>-2.0833333333333037E-2</v>
      </c>
      <c r="K16" s="6"/>
      <c r="L16" s="6">
        <f t="shared" si="1"/>
        <v>30.729166666666668</v>
      </c>
      <c r="M16" s="7">
        <f t="shared" si="6"/>
        <v>29.750000000000004</v>
      </c>
    </row>
    <row r="17" spans="1:14" x14ac:dyDescent="0.4">
      <c r="A17" s="8"/>
      <c r="B17" s="5">
        <v>3</v>
      </c>
      <c r="C17" s="5">
        <v>15</v>
      </c>
      <c r="D17" s="5">
        <v>51</v>
      </c>
      <c r="E17" s="5">
        <f t="shared" si="2"/>
        <v>31</v>
      </c>
      <c r="F17" s="6"/>
      <c r="G17" s="6"/>
      <c r="H17" s="6"/>
      <c r="I17" s="6">
        <f t="shared" si="7"/>
        <v>18.520833333333332</v>
      </c>
      <c r="J17" s="6"/>
      <c r="K17" s="6"/>
      <c r="L17" s="6">
        <f t="shared" si="1"/>
        <v>32.479166666666671</v>
      </c>
      <c r="M17" s="7">
        <f t="shared" si="6"/>
        <v>30.5</v>
      </c>
    </row>
    <row r="18" spans="1:14" x14ac:dyDescent="0.4">
      <c r="A18" s="8"/>
      <c r="B18" s="5">
        <v>4</v>
      </c>
      <c r="C18" s="5">
        <v>16</v>
      </c>
      <c r="D18" s="5">
        <v>21</v>
      </c>
      <c r="E18" s="5"/>
      <c r="F18" s="6"/>
      <c r="G18" s="6"/>
      <c r="H18" s="6"/>
      <c r="I18" s="6">
        <f t="shared" si="7"/>
        <v>-9.9375</v>
      </c>
      <c r="J18" s="6"/>
      <c r="K18" s="6"/>
      <c r="L18" s="6">
        <f t="shared" si="1"/>
        <v>30.9375</v>
      </c>
      <c r="M18" s="7">
        <f t="shared" si="6"/>
        <v>31</v>
      </c>
    </row>
    <row r="19" spans="1:14" x14ac:dyDescent="0.4">
      <c r="A19" s="4">
        <v>2013</v>
      </c>
      <c r="B19" s="5">
        <v>1</v>
      </c>
      <c r="C19" s="5">
        <v>17</v>
      </c>
      <c r="D19" s="5" t="s">
        <v>15</v>
      </c>
      <c r="E19" s="5"/>
      <c r="F19" s="6"/>
      <c r="G19" s="6"/>
      <c r="H19" s="6"/>
      <c r="I19" s="6"/>
      <c r="J19" s="6"/>
      <c r="K19" s="6">
        <f>I3</f>
        <v>-14.854166666666666</v>
      </c>
      <c r="L19" s="6"/>
      <c r="M19" s="7">
        <f>M18</f>
        <v>31</v>
      </c>
      <c r="N19">
        <f>K19+M19</f>
        <v>16.145833333333336</v>
      </c>
    </row>
    <row r="20" spans="1:14" x14ac:dyDescent="0.4">
      <c r="A20" s="8"/>
      <c r="B20" s="5">
        <v>2</v>
      </c>
      <c r="C20" s="5">
        <v>18</v>
      </c>
      <c r="D20" s="5" t="s">
        <v>15</v>
      </c>
      <c r="E20" s="5"/>
      <c r="F20" s="6"/>
      <c r="G20" s="6"/>
      <c r="H20" s="6"/>
      <c r="I20" s="6"/>
      <c r="J20" s="6"/>
      <c r="K20" s="6">
        <f>I4</f>
        <v>6.270833333333333</v>
      </c>
      <c r="L20" s="6"/>
      <c r="M20" s="7">
        <f t="shared" ref="M20:M22" si="8">M19</f>
        <v>31</v>
      </c>
      <c r="N20">
        <f t="shared" ref="N20:N22" si="9">K20+M20</f>
        <v>37.270833333333336</v>
      </c>
    </row>
    <row r="21" spans="1:14" x14ac:dyDescent="0.4">
      <c r="A21" s="8"/>
      <c r="B21" s="5">
        <v>3</v>
      </c>
      <c r="C21" s="5">
        <v>19</v>
      </c>
      <c r="D21" s="5" t="s">
        <v>15</v>
      </c>
      <c r="E21" s="5"/>
      <c r="F21" s="6"/>
      <c r="G21" s="6"/>
      <c r="H21" s="6"/>
      <c r="I21" s="6"/>
      <c r="J21" s="6"/>
      <c r="K21" s="6">
        <f>I5</f>
        <v>18.520833333333332</v>
      </c>
      <c r="L21" s="6"/>
      <c r="M21" s="7">
        <f t="shared" si="8"/>
        <v>31</v>
      </c>
      <c r="N21">
        <f t="shared" si="9"/>
        <v>49.520833333333329</v>
      </c>
    </row>
    <row r="22" spans="1:14" ht="18" thickBot="1" x14ac:dyDescent="0.45">
      <c r="A22" s="9"/>
      <c r="B22" s="10">
        <v>4</v>
      </c>
      <c r="C22" s="10">
        <v>20</v>
      </c>
      <c r="D22" s="10" t="s">
        <v>15</v>
      </c>
      <c r="E22" s="10"/>
      <c r="F22" s="11"/>
      <c r="G22" s="11"/>
      <c r="H22" s="11"/>
      <c r="I22" s="11"/>
      <c r="J22" s="11"/>
      <c r="K22" s="11">
        <f>I6</f>
        <v>-9.9375</v>
      </c>
      <c r="L22" s="11"/>
      <c r="M22" s="7">
        <f t="shared" si="8"/>
        <v>31</v>
      </c>
      <c r="N22">
        <f t="shared" si="9"/>
        <v>21.0625</v>
      </c>
    </row>
    <row r="23" spans="1:14" ht="18" thickTop="1" x14ac:dyDescent="0.4"/>
    <row r="24" spans="1:14" x14ac:dyDescent="0.4">
      <c r="H24">
        <f>AVERAGE(H3:H6)</f>
        <v>-6.25E-2</v>
      </c>
    </row>
  </sheetData>
  <mergeCells count="6">
    <mergeCell ref="L1:L2"/>
    <mergeCell ref="I1:I2"/>
    <mergeCell ref="A1:A2"/>
    <mergeCell ref="B1:B2"/>
    <mergeCell ref="C1:C2"/>
    <mergeCell ref="D1:D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9F24-5829-466B-A601-0743DAAE0614}">
  <dimension ref="A1:O23"/>
  <sheetViews>
    <sheetView tabSelected="1" workbookViewId="0">
      <selection activeCell="J14" sqref="J14"/>
    </sheetView>
  </sheetViews>
  <sheetFormatPr defaultRowHeight="17.399999999999999" x14ac:dyDescent="0.4"/>
  <cols>
    <col min="5" max="5" width="9.5" bestFit="1" customWidth="1"/>
    <col min="6" max="8" width="10.09765625" bestFit="1" customWidth="1"/>
    <col min="9" max="11" width="9.5" bestFit="1" customWidth="1"/>
  </cols>
  <sheetData>
    <row r="1" spans="1:15" ht="18" thickTop="1" x14ac:dyDescent="0.4">
      <c r="A1" s="17" t="s">
        <v>0</v>
      </c>
      <c r="B1" s="19" t="s">
        <v>1</v>
      </c>
      <c r="C1" s="19" t="s">
        <v>2</v>
      </c>
      <c r="D1" s="19" t="s">
        <v>3</v>
      </c>
      <c r="E1" s="13" t="s">
        <v>8</v>
      </c>
      <c r="F1" s="19" t="s">
        <v>20</v>
      </c>
      <c r="G1" s="19" t="s">
        <v>22</v>
      </c>
      <c r="H1" s="19" t="s">
        <v>9</v>
      </c>
      <c r="I1" s="13" t="s">
        <v>10</v>
      </c>
      <c r="J1" s="19" t="s">
        <v>12</v>
      </c>
      <c r="K1" s="15" t="s">
        <v>13</v>
      </c>
    </row>
    <row r="2" spans="1:15" x14ac:dyDescent="0.4">
      <c r="A2" s="18"/>
      <c r="B2" s="20"/>
      <c r="C2" s="20"/>
      <c r="D2" s="20"/>
      <c r="E2" s="14" t="s">
        <v>19</v>
      </c>
      <c r="F2" s="20"/>
      <c r="G2" s="20"/>
      <c r="H2" s="20"/>
      <c r="I2" s="14" t="s">
        <v>11</v>
      </c>
      <c r="J2" s="20"/>
      <c r="K2" s="16" t="s">
        <v>19</v>
      </c>
    </row>
    <row r="3" spans="1:15" x14ac:dyDescent="0.4">
      <c r="A3" s="4">
        <v>2009</v>
      </c>
      <c r="B3" s="5">
        <v>1</v>
      </c>
      <c r="C3" s="5">
        <v>1</v>
      </c>
      <c r="D3" s="5">
        <v>10</v>
      </c>
      <c r="E3" s="6">
        <f>C3*$O$3+$O$4</f>
        <v>22.852941176470587</v>
      </c>
      <c r="F3" s="6">
        <f>D3-E3</f>
        <v>-12.852941176470587</v>
      </c>
      <c r="G3" s="6">
        <f>AVERAGE(F3,F7,F11,F15)</f>
        <v>-14.520588235294117</v>
      </c>
      <c r="H3" s="6">
        <f>AVERAGE(G3,G7,G11,G15)</f>
        <v>-14.520588235294117</v>
      </c>
      <c r="I3" s="6">
        <f>D3-E3-H3</f>
        <v>1.6676470588235297</v>
      </c>
      <c r="J3" s="6">
        <f>D3-H3</f>
        <v>24.520588235294117</v>
      </c>
      <c r="K3" s="7">
        <f>C3*$O$8+'시계열예측(선형추세모형)'!$O$9</f>
        <v>23.932525951557093</v>
      </c>
      <c r="N3" t="s">
        <v>23</v>
      </c>
      <c r="O3">
        <f>SLOPE(D3:D18,C3:C18)</f>
        <v>0.65294117647058825</v>
      </c>
    </row>
    <row r="4" spans="1:15" x14ac:dyDescent="0.4">
      <c r="A4" s="8"/>
      <c r="B4" s="5">
        <v>2</v>
      </c>
      <c r="C4" s="5">
        <v>2</v>
      </c>
      <c r="D4" s="5">
        <v>31</v>
      </c>
      <c r="E4" s="6">
        <f t="shared" ref="E4:E18" si="0">C4*$O$3+$O$4</f>
        <v>23.505882352941175</v>
      </c>
      <c r="F4" s="6">
        <f t="shared" ref="F4:F18" si="1">D4-E4</f>
        <v>7.4941176470588253</v>
      </c>
      <c r="G4" s="6">
        <f>AVERAGE(F4,F8,F12,F16)</f>
        <v>6.3264705882352956</v>
      </c>
      <c r="H4" s="6">
        <f>AVERAGE(G4,G8,G12,G16)</f>
        <v>6.3264705882352956</v>
      </c>
      <c r="I4" s="6">
        <f t="shared" ref="I4:I18" si="2">D4-E4-H4</f>
        <v>1.1676470588235297</v>
      </c>
      <c r="J4" s="6">
        <f t="shared" ref="J4:J18" si="3">D4-H4</f>
        <v>24.673529411764704</v>
      </c>
      <c r="K4" s="7">
        <f>C4*$O$8+$O$9</f>
        <v>24.441522491349481</v>
      </c>
      <c r="N4" t="s">
        <v>24</v>
      </c>
      <c r="O4">
        <f>INTERCEPT(D3:D18,C3:C18)</f>
        <v>22.2</v>
      </c>
    </row>
    <row r="5" spans="1:15" x14ac:dyDescent="0.4">
      <c r="A5" s="8"/>
      <c r="B5" s="5">
        <v>3</v>
      </c>
      <c r="C5" s="5">
        <v>3</v>
      </c>
      <c r="D5" s="5">
        <v>43</v>
      </c>
      <c r="E5" s="6">
        <f t="shared" si="0"/>
        <v>24.158823529411762</v>
      </c>
      <c r="F5" s="6">
        <f t="shared" si="1"/>
        <v>18.841176470588238</v>
      </c>
      <c r="G5" s="6">
        <f>AVERAGE(F5,F9,F13,F17)</f>
        <v>18.673529411764708</v>
      </c>
      <c r="H5" s="6">
        <f>AVERAGE(G5,G9,G13,G17)</f>
        <v>18.673529411764708</v>
      </c>
      <c r="I5" s="6">
        <f t="shared" si="2"/>
        <v>0.1676470588235297</v>
      </c>
      <c r="J5" s="6">
        <f t="shared" si="3"/>
        <v>24.326470588235292</v>
      </c>
      <c r="K5" s="7">
        <f t="shared" ref="K4:K22" si="4">C5*$O$8+$O$9</f>
        <v>24.950519031141866</v>
      </c>
      <c r="N5" t="s">
        <v>22</v>
      </c>
      <c r="O5">
        <f>AVERAGE(G3:G6)</f>
        <v>0</v>
      </c>
    </row>
    <row r="6" spans="1:15" x14ac:dyDescent="0.4">
      <c r="A6" s="8"/>
      <c r="B6" s="5">
        <v>4</v>
      </c>
      <c r="C6" s="5">
        <v>4</v>
      </c>
      <c r="D6" s="5">
        <v>16</v>
      </c>
      <c r="E6" s="6">
        <f t="shared" si="0"/>
        <v>24.811764705882354</v>
      </c>
      <c r="F6" s="6">
        <f t="shared" si="1"/>
        <v>-8.8117647058823536</v>
      </c>
      <c r="G6" s="6">
        <f>AVERAGE(F6,F10,F14,F18)</f>
        <v>-10.479411764705883</v>
      </c>
      <c r="H6" s="6">
        <f>AVERAGE(G6,G10,G14,G18)</f>
        <v>-10.479411764705883</v>
      </c>
      <c r="I6" s="6">
        <f t="shared" si="2"/>
        <v>1.6676470588235297</v>
      </c>
      <c r="J6" s="6">
        <f t="shared" si="3"/>
        <v>26.479411764705883</v>
      </c>
      <c r="K6" s="7">
        <f t="shared" si="4"/>
        <v>25.459515570934254</v>
      </c>
    </row>
    <row r="7" spans="1:15" x14ac:dyDescent="0.4">
      <c r="A7" s="4">
        <v>2010</v>
      </c>
      <c r="B7" s="5">
        <v>1</v>
      </c>
      <c r="C7" s="5">
        <v>5</v>
      </c>
      <c r="D7" s="5">
        <v>11</v>
      </c>
      <c r="E7" s="6">
        <f t="shared" si="0"/>
        <v>25.464705882352941</v>
      </c>
      <c r="F7" s="6">
        <f t="shared" si="1"/>
        <v>-14.464705882352941</v>
      </c>
      <c r="G7" s="6"/>
      <c r="H7" s="6">
        <f>H3</f>
        <v>-14.520588235294117</v>
      </c>
      <c r="I7" s="6">
        <f t="shared" si="2"/>
        <v>5.5882352941175384E-2</v>
      </c>
      <c r="J7" s="6">
        <f t="shared" si="3"/>
        <v>25.520588235294117</v>
      </c>
      <c r="K7" s="7">
        <f t="shared" si="4"/>
        <v>25.968512110726643</v>
      </c>
    </row>
    <row r="8" spans="1:15" x14ac:dyDescent="0.4">
      <c r="A8" s="8"/>
      <c r="B8" s="5">
        <v>2</v>
      </c>
      <c r="C8" s="5">
        <v>6</v>
      </c>
      <c r="D8" s="5">
        <v>33</v>
      </c>
      <c r="E8" s="6">
        <f t="shared" si="0"/>
        <v>26.117647058823529</v>
      </c>
      <c r="F8" s="6">
        <f t="shared" si="1"/>
        <v>6.882352941176471</v>
      </c>
      <c r="G8" s="6"/>
      <c r="H8" s="6">
        <f t="shared" ref="H8:H22" si="5">H4</f>
        <v>6.3264705882352956</v>
      </c>
      <c r="I8" s="6">
        <f t="shared" si="2"/>
        <v>0.55588235294117538</v>
      </c>
      <c r="J8" s="6">
        <f t="shared" si="3"/>
        <v>26.673529411764704</v>
      </c>
      <c r="K8" s="7">
        <f t="shared" si="4"/>
        <v>26.477508650519031</v>
      </c>
      <c r="N8" t="s">
        <v>23</v>
      </c>
      <c r="O8">
        <f>SLOPE(J3:J18,C3:C18)</f>
        <v>0.50899653979238768</v>
      </c>
    </row>
    <row r="9" spans="1:15" x14ac:dyDescent="0.4">
      <c r="A9" s="8"/>
      <c r="B9" s="5">
        <v>3</v>
      </c>
      <c r="C9" s="5">
        <v>7</v>
      </c>
      <c r="D9" s="5">
        <v>45</v>
      </c>
      <c r="E9" s="6">
        <f t="shared" si="0"/>
        <v>26.770588235294117</v>
      </c>
      <c r="F9" s="6">
        <f t="shared" si="1"/>
        <v>18.229411764705883</v>
      </c>
      <c r="G9" s="6"/>
      <c r="H9" s="6">
        <f t="shared" si="5"/>
        <v>18.673529411764708</v>
      </c>
      <c r="I9" s="6">
        <f t="shared" si="2"/>
        <v>-0.44411764705882462</v>
      </c>
      <c r="J9" s="6">
        <f t="shared" si="3"/>
        <v>26.326470588235292</v>
      </c>
      <c r="K9" s="7">
        <f t="shared" si="4"/>
        <v>26.986505190311419</v>
      </c>
      <c r="N9" t="s">
        <v>24</v>
      </c>
      <c r="O9">
        <f>INTERCEPT(J3:J18,C3:C18)</f>
        <v>23.423529411764704</v>
      </c>
    </row>
    <row r="10" spans="1:15" x14ac:dyDescent="0.4">
      <c r="A10" s="8"/>
      <c r="B10" s="5">
        <v>4</v>
      </c>
      <c r="C10" s="5">
        <v>8</v>
      </c>
      <c r="D10" s="5">
        <v>17</v>
      </c>
      <c r="E10" s="6">
        <f t="shared" si="0"/>
        <v>27.423529411764704</v>
      </c>
      <c r="F10" s="6">
        <f t="shared" si="1"/>
        <v>-10.423529411764704</v>
      </c>
      <c r="G10" s="6"/>
      <c r="H10" s="6">
        <f t="shared" si="5"/>
        <v>-10.479411764705883</v>
      </c>
      <c r="I10" s="6">
        <f t="shared" si="2"/>
        <v>5.5882352941178937E-2</v>
      </c>
      <c r="J10" s="6">
        <f t="shared" si="3"/>
        <v>27.479411764705883</v>
      </c>
      <c r="K10" s="7">
        <f t="shared" si="4"/>
        <v>27.495501730103804</v>
      </c>
    </row>
    <row r="11" spans="1:15" x14ac:dyDescent="0.4">
      <c r="A11" s="4">
        <v>2011</v>
      </c>
      <c r="B11" s="5">
        <v>1</v>
      </c>
      <c r="C11" s="5">
        <v>9</v>
      </c>
      <c r="D11" s="5">
        <v>13</v>
      </c>
      <c r="E11" s="6">
        <f t="shared" si="0"/>
        <v>28.076470588235296</v>
      </c>
      <c r="F11" s="6">
        <f t="shared" si="1"/>
        <v>-15.076470588235296</v>
      </c>
      <c r="G11" s="6"/>
      <c r="H11" s="6">
        <f t="shared" si="5"/>
        <v>-14.520588235294117</v>
      </c>
      <c r="I11" s="6">
        <f t="shared" si="2"/>
        <v>-0.55588235294117894</v>
      </c>
      <c r="J11" s="6">
        <f t="shared" si="3"/>
        <v>27.520588235294117</v>
      </c>
      <c r="K11" s="7">
        <f t="shared" si="4"/>
        <v>28.004498269896192</v>
      </c>
    </row>
    <row r="12" spans="1:15" x14ac:dyDescent="0.4">
      <c r="A12" s="8"/>
      <c r="B12" s="5">
        <v>2</v>
      </c>
      <c r="C12" s="5">
        <v>10</v>
      </c>
      <c r="D12" s="5">
        <v>34</v>
      </c>
      <c r="E12" s="6">
        <f t="shared" si="0"/>
        <v>28.72941176470588</v>
      </c>
      <c r="F12" s="6">
        <f t="shared" si="1"/>
        <v>5.2705882352941202</v>
      </c>
      <c r="G12" s="6"/>
      <c r="H12" s="6">
        <f t="shared" si="5"/>
        <v>6.3264705882352956</v>
      </c>
      <c r="I12" s="6">
        <f t="shared" si="2"/>
        <v>-1.0558823529411754</v>
      </c>
      <c r="J12" s="6">
        <f t="shared" si="3"/>
        <v>27.673529411764704</v>
      </c>
      <c r="K12" s="7">
        <f t="shared" si="4"/>
        <v>28.513494809688581</v>
      </c>
    </row>
    <row r="13" spans="1:15" x14ac:dyDescent="0.4">
      <c r="A13" s="8"/>
      <c r="B13" s="5">
        <v>3</v>
      </c>
      <c r="C13" s="5">
        <v>11</v>
      </c>
      <c r="D13" s="5">
        <v>48</v>
      </c>
      <c r="E13" s="6">
        <f t="shared" si="0"/>
        <v>29.382352941176471</v>
      </c>
      <c r="F13" s="6">
        <f t="shared" si="1"/>
        <v>18.617647058823529</v>
      </c>
      <c r="G13" s="6"/>
      <c r="H13" s="6">
        <f t="shared" si="5"/>
        <v>18.673529411764708</v>
      </c>
      <c r="I13" s="6">
        <f t="shared" si="2"/>
        <v>-5.5882352941178937E-2</v>
      </c>
      <c r="J13" s="6">
        <f t="shared" si="3"/>
        <v>29.326470588235292</v>
      </c>
      <c r="K13" s="7">
        <f t="shared" si="4"/>
        <v>29.022491349480969</v>
      </c>
    </row>
    <row r="14" spans="1:15" x14ac:dyDescent="0.4">
      <c r="A14" s="8"/>
      <c r="B14" s="5">
        <v>4</v>
      </c>
      <c r="C14" s="5">
        <v>12</v>
      </c>
      <c r="D14" s="5">
        <v>19</v>
      </c>
      <c r="E14" s="6">
        <f t="shared" si="0"/>
        <v>30.035294117647059</v>
      </c>
      <c r="F14" s="6">
        <f t="shared" si="1"/>
        <v>-11.035294117647059</v>
      </c>
      <c r="G14" s="6"/>
      <c r="H14" s="6">
        <f t="shared" si="5"/>
        <v>-10.479411764705883</v>
      </c>
      <c r="I14" s="6">
        <f t="shared" si="2"/>
        <v>-0.55588235294117538</v>
      </c>
      <c r="J14" s="6">
        <f t="shared" si="3"/>
        <v>29.479411764705883</v>
      </c>
      <c r="K14" s="7">
        <f t="shared" si="4"/>
        <v>29.531487889273357</v>
      </c>
    </row>
    <row r="15" spans="1:15" x14ac:dyDescent="0.4">
      <c r="A15" s="4">
        <v>2012</v>
      </c>
      <c r="B15" s="5">
        <v>1</v>
      </c>
      <c r="C15" s="5">
        <v>13</v>
      </c>
      <c r="D15" s="5">
        <v>15</v>
      </c>
      <c r="E15" s="6">
        <f t="shared" si="0"/>
        <v>30.688235294117646</v>
      </c>
      <c r="F15" s="6">
        <f t="shared" si="1"/>
        <v>-15.688235294117646</v>
      </c>
      <c r="G15" s="6"/>
      <c r="H15" s="6">
        <f t="shared" si="5"/>
        <v>-14.520588235294117</v>
      </c>
      <c r="I15" s="6">
        <f t="shared" si="2"/>
        <v>-1.1676470588235297</v>
      </c>
      <c r="J15" s="6">
        <f t="shared" si="3"/>
        <v>29.520588235294117</v>
      </c>
      <c r="K15" s="7">
        <f t="shared" si="4"/>
        <v>30.040484429065742</v>
      </c>
    </row>
    <row r="16" spans="1:15" x14ac:dyDescent="0.4">
      <c r="A16" s="8"/>
      <c r="B16" s="5">
        <v>2</v>
      </c>
      <c r="C16" s="5">
        <v>14</v>
      </c>
      <c r="D16" s="5">
        <v>37</v>
      </c>
      <c r="E16" s="6">
        <f t="shared" si="0"/>
        <v>31.341176470588234</v>
      </c>
      <c r="F16" s="6">
        <f t="shared" si="1"/>
        <v>5.6588235294117659</v>
      </c>
      <c r="G16" s="6"/>
      <c r="H16" s="6">
        <f t="shared" si="5"/>
        <v>6.3264705882352956</v>
      </c>
      <c r="I16" s="6">
        <f t="shared" si="2"/>
        <v>-0.6676470588235297</v>
      </c>
      <c r="J16" s="6">
        <f t="shared" si="3"/>
        <v>30.673529411764704</v>
      </c>
      <c r="K16" s="7">
        <f t="shared" si="4"/>
        <v>30.549480968858134</v>
      </c>
    </row>
    <row r="17" spans="1:12" x14ac:dyDescent="0.4">
      <c r="A17" s="8"/>
      <c r="B17" s="5">
        <v>3</v>
      </c>
      <c r="C17" s="5">
        <v>15</v>
      </c>
      <c r="D17" s="5">
        <v>51</v>
      </c>
      <c r="E17" s="6">
        <f t="shared" si="0"/>
        <v>31.994117647058822</v>
      </c>
      <c r="F17" s="6">
        <f t="shared" si="1"/>
        <v>19.005882352941178</v>
      </c>
      <c r="G17" s="6"/>
      <c r="H17" s="6">
        <f t="shared" si="5"/>
        <v>18.673529411764708</v>
      </c>
      <c r="I17" s="6">
        <f t="shared" si="2"/>
        <v>0.3323529411764703</v>
      </c>
      <c r="J17" s="6">
        <f t="shared" si="3"/>
        <v>32.326470588235296</v>
      </c>
      <c r="K17" s="7">
        <f t="shared" si="4"/>
        <v>31.058477508650519</v>
      </c>
    </row>
    <row r="18" spans="1:12" x14ac:dyDescent="0.4">
      <c r="A18" s="8"/>
      <c r="B18" s="5">
        <v>4</v>
      </c>
      <c r="C18" s="5">
        <v>16</v>
      </c>
      <c r="D18" s="5">
        <v>21</v>
      </c>
      <c r="E18" s="6">
        <f t="shared" si="0"/>
        <v>32.647058823529413</v>
      </c>
      <c r="F18" s="6">
        <f t="shared" si="1"/>
        <v>-11.647058823529413</v>
      </c>
      <c r="G18" s="6"/>
      <c r="H18" s="6">
        <f t="shared" si="5"/>
        <v>-10.479411764705883</v>
      </c>
      <c r="I18" s="6">
        <f t="shared" si="2"/>
        <v>-1.1676470588235297</v>
      </c>
      <c r="J18" s="6">
        <f t="shared" si="3"/>
        <v>31.479411764705883</v>
      </c>
      <c r="K18" s="7">
        <f t="shared" si="4"/>
        <v>31.567474048442907</v>
      </c>
    </row>
    <row r="19" spans="1:12" x14ac:dyDescent="0.4">
      <c r="A19" s="4">
        <v>2013</v>
      </c>
      <c r="B19" s="5">
        <v>1</v>
      </c>
      <c r="C19" s="5">
        <v>17</v>
      </c>
      <c r="D19" s="5" t="s">
        <v>15</v>
      </c>
      <c r="E19" s="6"/>
      <c r="F19" s="6"/>
      <c r="G19" s="6"/>
      <c r="H19" s="6">
        <f t="shared" si="5"/>
        <v>-14.520588235294117</v>
      </c>
      <c r="I19" s="6"/>
      <c r="J19" s="6"/>
      <c r="K19" s="7">
        <f>C19*$O$8+$O$9</f>
        <v>32.076470588235296</v>
      </c>
      <c r="L19">
        <f>H19+K19</f>
        <v>17.555882352941179</v>
      </c>
    </row>
    <row r="20" spans="1:12" x14ac:dyDescent="0.4">
      <c r="A20" s="8"/>
      <c r="B20" s="5">
        <v>2</v>
      </c>
      <c r="C20" s="5">
        <v>18</v>
      </c>
      <c r="D20" s="5" t="s">
        <v>15</v>
      </c>
      <c r="E20" s="6"/>
      <c r="F20" s="6"/>
      <c r="G20" s="6"/>
      <c r="H20" s="6">
        <f t="shared" si="5"/>
        <v>6.3264705882352956</v>
      </c>
      <c r="I20" s="6"/>
      <c r="J20" s="6"/>
      <c r="K20" s="7">
        <f t="shared" si="4"/>
        <v>32.58546712802768</v>
      </c>
      <c r="L20">
        <f t="shared" ref="L20:L22" si="6">H20+K20</f>
        <v>38.911937716262976</v>
      </c>
    </row>
    <row r="21" spans="1:12" x14ac:dyDescent="0.4">
      <c r="A21" s="8"/>
      <c r="B21" s="5">
        <v>3</v>
      </c>
      <c r="C21" s="5">
        <v>19</v>
      </c>
      <c r="D21" s="5" t="s">
        <v>15</v>
      </c>
      <c r="E21" s="6"/>
      <c r="F21" s="6"/>
      <c r="G21" s="6"/>
      <c r="H21" s="6">
        <f t="shared" si="5"/>
        <v>18.673529411764708</v>
      </c>
      <c r="I21" s="6"/>
      <c r="J21" s="6"/>
      <c r="K21" s="7">
        <f t="shared" si="4"/>
        <v>33.094463667820072</v>
      </c>
      <c r="L21">
        <f t="shared" si="6"/>
        <v>51.767993079584784</v>
      </c>
    </row>
    <row r="22" spans="1:12" ht="18" thickBot="1" x14ac:dyDescent="0.45">
      <c r="A22" s="9"/>
      <c r="B22" s="10">
        <v>4</v>
      </c>
      <c r="C22" s="10">
        <v>20</v>
      </c>
      <c r="D22" s="10" t="s">
        <v>15</v>
      </c>
      <c r="E22" s="11"/>
      <c r="F22" s="11"/>
      <c r="G22" s="11"/>
      <c r="H22" s="6">
        <f t="shared" si="5"/>
        <v>-10.479411764705883</v>
      </c>
      <c r="I22" s="11"/>
      <c r="J22" s="11"/>
      <c r="K22" s="7">
        <f t="shared" si="4"/>
        <v>33.603460207612457</v>
      </c>
      <c r="L22">
        <f t="shared" si="6"/>
        <v>23.124048442906574</v>
      </c>
    </row>
    <row r="23" spans="1:12" ht="18" thickTop="1" x14ac:dyDescent="0.4"/>
  </sheetData>
  <mergeCells count="8">
    <mergeCell ref="A1:A2"/>
    <mergeCell ref="B1:B2"/>
    <mergeCell ref="C1:C2"/>
    <mergeCell ref="D1:D2"/>
    <mergeCell ref="H1:H2"/>
    <mergeCell ref="J1:J2"/>
    <mergeCell ref="F1:F2"/>
    <mergeCell ref="G1:G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DA98-6C3C-48F7-A9DD-02401916E4EF}">
  <dimension ref="A1:O23"/>
  <sheetViews>
    <sheetView workbookViewId="0">
      <selection activeCell="I3" sqref="I3"/>
    </sheetView>
  </sheetViews>
  <sheetFormatPr defaultRowHeight="17.399999999999999" x14ac:dyDescent="0.4"/>
  <sheetData>
    <row r="1" spans="1:15" ht="18" thickTop="1" x14ac:dyDescent="0.4">
      <c r="A1" s="17" t="s">
        <v>0</v>
      </c>
      <c r="B1" s="19" t="s">
        <v>1</v>
      </c>
      <c r="C1" s="19" t="s">
        <v>2</v>
      </c>
      <c r="D1" s="19" t="s">
        <v>3</v>
      </c>
      <c r="E1" s="19" t="s">
        <v>25</v>
      </c>
      <c r="F1" s="19" t="s">
        <v>26</v>
      </c>
      <c r="G1" s="19" t="s">
        <v>27</v>
      </c>
      <c r="H1" s="19" t="s">
        <v>28</v>
      </c>
      <c r="I1" s="13" t="s">
        <v>29</v>
      </c>
      <c r="J1" s="13" t="s">
        <v>10</v>
      </c>
      <c r="K1" s="15" t="s">
        <v>13</v>
      </c>
    </row>
    <row r="2" spans="1:15" x14ac:dyDescent="0.4">
      <c r="A2" s="18"/>
      <c r="B2" s="20"/>
      <c r="C2" s="20"/>
      <c r="D2" s="20"/>
      <c r="E2" s="20"/>
      <c r="F2" s="20"/>
      <c r="G2" s="20"/>
      <c r="H2" s="20"/>
      <c r="I2" s="14" t="s">
        <v>30</v>
      </c>
      <c r="J2" s="14" t="s">
        <v>11</v>
      </c>
      <c r="K2" s="16" t="s">
        <v>19</v>
      </c>
    </row>
    <row r="3" spans="1:15" x14ac:dyDescent="0.4">
      <c r="A3" s="4">
        <v>2009</v>
      </c>
      <c r="B3" s="5">
        <v>1</v>
      </c>
      <c r="C3" s="5">
        <v>1</v>
      </c>
      <c r="D3" s="5">
        <v>10</v>
      </c>
      <c r="E3" s="6">
        <v>1</v>
      </c>
      <c r="F3" s="6">
        <v>0</v>
      </c>
      <c r="G3" s="6">
        <v>0</v>
      </c>
      <c r="H3" s="6">
        <v>0</v>
      </c>
      <c r="I3" s="6">
        <f>(C3*$O$4+$O$5)-33.5*E3-12.5*F3+0*G3-29*H3</f>
        <v>9.25</v>
      </c>
      <c r="J3" s="6">
        <f>D3-I3</f>
        <v>0.75</v>
      </c>
      <c r="K3" s="7"/>
    </row>
    <row r="4" spans="1:15" x14ac:dyDescent="0.4">
      <c r="A4" s="8"/>
      <c r="B4" s="5">
        <v>2</v>
      </c>
      <c r="C4" s="5">
        <v>2</v>
      </c>
      <c r="D4" s="5">
        <v>31</v>
      </c>
      <c r="E4" s="6">
        <v>0</v>
      </c>
      <c r="F4" s="6">
        <v>1</v>
      </c>
      <c r="G4" s="6">
        <v>0</v>
      </c>
      <c r="H4" s="6">
        <v>0</v>
      </c>
      <c r="I4" s="6">
        <f t="shared" ref="I4:I22" si="0">(C4*$O$4+$O$5)-33.5*E4-12.5*F4+0*G4-29*H4</f>
        <v>30.75</v>
      </c>
      <c r="J4" s="6">
        <f t="shared" ref="J4:J18" si="1">D4-I4</f>
        <v>0.25</v>
      </c>
      <c r="K4" s="7"/>
      <c r="N4" t="s">
        <v>23</v>
      </c>
      <c r="O4">
        <v>0.5</v>
      </c>
    </row>
    <row r="5" spans="1:15" x14ac:dyDescent="0.4">
      <c r="A5" s="8"/>
      <c r="B5" s="5">
        <v>3</v>
      </c>
      <c r="C5" s="5">
        <v>3</v>
      </c>
      <c r="D5" s="5">
        <v>43</v>
      </c>
      <c r="E5" s="6">
        <v>0</v>
      </c>
      <c r="F5" s="6">
        <v>0</v>
      </c>
      <c r="G5" s="6">
        <v>1</v>
      </c>
      <c r="H5" s="6">
        <v>0</v>
      </c>
      <c r="I5" s="6">
        <f t="shared" si="0"/>
        <v>43.75</v>
      </c>
      <c r="J5" s="6">
        <f t="shared" si="1"/>
        <v>-0.75</v>
      </c>
      <c r="K5" s="7"/>
      <c r="N5" t="s">
        <v>24</v>
      </c>
      <c r="O5">
        <v>42.25</v>
      </c>
    </row>
    <row r="6" spans="1:15" x14ac:dyDescent="0.4">
      <c r="A6" s="8"/>
      <c r="B6" s="5">
        <v>4</v>
      </c>
      <c r="C6" s="5">
        <v>4</v>
      </c>
      <c r="D6" s="5">
        <v>16</v>
      </c>
      <c r="E6" s="6">
        <v>0</v>
      </c>
      <c r="F6" s="6">
        <v>0</v>
      </c>
      <c r="G6" s="6">
        <v>0</v>
      </c>
      <c r="H6" s="6">
        <v>1</v>
      </c>
      <c r="I6" s="6">
        <f t="shared" si="0"/>
        <v>15.25</v>
      </c>
      <c r="J6" s="6">
        <f t="shared" si="1"/>
        <v>0.75</v>
      </c>
      <c r="K6" s="7"/>
    </row>
    <row r="7" spans="1:15" x14ac:dyDescent="0.4">
      <c r="A7" s="4">
        <v>2010</v>
      </c>
      <c r="B7" s="5">
        <v>1</v>
      </c>
      <c r="C7" s="5">
        <v>5</v>
      </c>
      <c r="D7" s="5">
        <v>11</v>
      </c>
      <c r="E7" s="6">
        <f>E3</f>
        <v>1</v>
      </c>
      <c r="F7" s="6">
        <v>0</v>
      </c>
      <c r="G7" s="6">
        <v>0</v>
      </c>
      <c r="H7" s="6">
        <v>0</v>
      </c>
      <c r="I7" s="6">
        <f t="shared" si="0"/>
        <v>11.25</v>
      </c>
      <c r="J7" s="6">
        <f t="shared" si="1"/>
        <v>-0.25</v>
      </c>
      <c r="K7" s="7"/>
    </row>
    <row r="8" spans="1:15" x14ac:dyDescent="0.4">
      <c r="A8" s="8"/>
      <c r="B8" s="5">
        <v>2</v>
      </c>
      <c r="C8" s="5">
        <v>6</v>
      </c>
      <c r="D8" s="5">
        <v>33</v>
      </c>
      <c r="E8" s="6">
        <v>0</v>
      </c>
      <c r="F8" s="6">
        <f>F4</f>
        <v>1</v>
      </c>
      <c r="G8" s="6">
        <v>0</v>
      </c>
      <c r="H8" s="6">
        <v>0</v>
      </c>
      <c r="I8" s="6">
        <f t="shared" si="0"/>
        <v>32.75</v>
      </c>
      <c r="J8" s="6">
        <f t="shared" si="1"/>
        <v>0.25</v>
      </c>
      <c r="K8" s="7"/>
    </row>
    <row r="9" spans="1:15" x14ac:dyDescent="0.4">
      <c r="A9" s="8"/>
      <c r="B9" s="5">
        <v>3</v>
      </c>
      <c r="C9" s="5">
        <v>7</v>
      </c>
      <c r="D9" s="5">
        <v>45</v>
      </c>
      <c r="E9" s="6">
        <v>0</v>
      </c>
      <c r="F9" s="6">
        <v>0</v>
      </c>
      <c r="G9" s="6">
        <f>G5</f>
        <v>1</v>
      </c>
      <c r="H9" s="6">
        <v>0</v>
      </c>
      <c r="I9" s="6">
        <f t="shared" si="0"/>
        <v>45.75</v>
      </c>
      <c r="J9" s="6">
        <f t="shared" si="1"/>
        <v>-0.75</v>
      </c>
      <c r="K9" s="7"/>
    </row>
    <row r="10" spans="1:15" x14ac:dyDescent="0.4">
      <c r="A10" s="8"/>
      <c r="B10" s="5">
        <v>4</v>
      </c>
      <c r="C10" s="5">
        <v>8</v>
      </c>
      <c r="D10" s="5">
        <v>17</v>
      </c>
      <c r="E10" s="6">
        <v>0</v>
      </c>
      <c r="F10" s="6">
        <v>0</v>
      </c>
      <c r="G10" s="6">
        <v>0</v>
      </c>
      <c r="H10" s="6">
        <f>H6</f>
        <v>1</v>
      </c>
      <c r="I10" s="6">
        <f t="shared" si="0"/>
        <v>17.25</v>
      </c>
      <c r="J10" s="6">
        <f t="shared" si="1"/>
        <v>-0.25</v>
      </c>
      <c r="K10" s="7"/>
    </row>
    <row r="11" spans="1:15" x14ac:dyDescent="0.4">
      <c r="A11" s="4">
        <v>2011</v>
      </c>
      <c r="B11" s="5">
        <v>1</v>
      </c>
      <c r="C11" s="5">
        <v>9</v>
      </c>
      <c r="D11" s="5">
        <v>13</v>
      </c>
      <c r="E11" s="6">
        <f>E3</f>
        <v>1</v>
      </c>
      <c r="F11" s="6">
        <v>0</v>
      </c>
      <c r="G11" s="6">
        <v>0</v>
      </c>
      <c r="H11" s="6">
        <v>0</v>
      </c>
      <c r="I11" s="6">
        <f t="shared" si="0"/>
        <v>13.25</v>
      </c>
      <c r="J11" s="6">
        <f t="shared" si="1"/>
        <v>-0.25</v>
      </c>
      <c r="K11" s="7"/>
    </row>
    <row r="12" spans="1:15" x14ac:dyDescent="0.4">
      <c r="A12" s="8"/>
      <c r="B12" s="5">
        <v>2</v>
      </c>
      <c r="C12" s="5">
        <v>10</v>
      </c>
      <c r="D12" s="5">
        <v>34</v>
      </c>
      <c r="E12" s="6">
        <v>0</v>
      </c>
      <c r="F12" s="6">
        <f>F4</f>
        <v>1</v>
      </c>
      <c r="G12" s="6">
        <v>0</v>
      </c>
      <c r="H12" s="6">
        <v>0</v>
      </c>
      <c r="I12" s="6">
        <f t="shared" si="0"/>
        <v>34.75</v>
      </c>
      <c r="J12" s="6">
        <f t="shared" si="1"/>
        <v>-0.75</v>
      </c>
      <c r="K12" s="7"/>
    </row>
    <row r="13" spans="1:15" x14ac:dyDescent="0.4">
      <c r="A13" s="8"/>
      <c r="B13" s="5">
        <v>3</v>
      </c>
      <c r="C13" s="5">
        <v>11</v>
      </c>
      <c r="D13" s="5">
        <v>48</v>
      </c>
      <c r="E13" s="6">
        <v>0</v>
      </c>
      <c r="F13" s="6">
        <v>0</v>
      </c>
      <c r="G13" s="6">
        <f>G5</f>
        <v>1</v>
      </c>
      <c r="H13" s="6">
        <v>0</v>
      </c>
      <c r="I13" s="6">
        <f t="shared" si="0"/>
        <v>47.75</v>
      </c>
      <c r="J13" s="6">
        <f t="shared" si="1"/>
        <v>0.25</v>
      </c>
      <c r="K13" s="7"/>
    </row>
    <row r="14" spans="1:15" x14ac:dyDescent="0.4">
      <c r="A14" s="8"/>
      <c r="B14" s="5">
        <v>4</v>
      </c>
      <c r="C14" s="5">
        <v>12</v>
      </c>
      <c r="D14" s="5">
        <v>19</v>
      </c>
      <c r="E14" s="6">
        <v>0</v>
      </c>
      <c r="F14" s="6">
        <v>0</v>
      </c>
      <c r="G14" s="6">
        <v>0</v>
      </c>
      <c r="H14" s="6">
        <f>H6</f>
        <v>1</v>
      </c>
      <c r="I14" s="6">
        <f t="shared" si="0"/>
        <v>19.25</v>
      </c>
      <c r="J14" s="6">
        <f t="shared" si="1"/>
        <v>-0.25</v>
      </c>
      <c r="K14" s="7"/>
    </row>
    <row r="15" spans="1:15" x14ac:dyDescent="0.4">
      <c r="A15" s="4">
        <v>2012</v>
      </c>
      <c r="B15" s="5">
        <v>1</v>
      </c>
      <c r="C15" s="5">
        <v>13</v>
      </c>
      <c r="D15" s="5">
        <v>15</v>
      </c>
      <c r="E15" s="6">
        <f>E3</f>
        <v>1</v>
      </c>
      <c r="F15" s="6">
        <v>0</v>
      </c>
      <c r="G15" s="6">
        <v>0</v>
      </c>
      <c r="H15" s="6">
        <v>0</v>
      </c>
      <c r="I15" s="6">
        <f t="shared" si="0"/>
        <v>15.25</v>
      </c>
      <c r="J15" s="6">
        <f t="shared" si="1"/>
        <v>-0.25</v>
      </c>
      <c r="K15" s="7"/>
    </row>
    <row r="16" spans="1:15" x14ac:dyDescent="0.4">
      <c r="A16" s="8"/>
      <c r="B16" s="5">
        <v>2</v>
      </c>
      <c r="C16" s="5">
        <v>14</v>
      </c>
      <c r="D16" s="5">
        <v>37</v>
      </c>
      <c r="E16" s="6">
        <v>0</v>
      </c>
      <c r="F16" s="6">
        <f>F4</f>
        <v>1</v>
      </c>
      <c r="G16" s="6">
        <v>0</v>
      </c>
      <c r="H16" s="6">
        <v>0</v>
      </c>
      <c r="I16" s="6">
        <f t="shared" si="0"/>
        <v>36.75</v>
      </c>
      <c r="J16" s="6">
        <f t="shared" si="1"/>
        <v>0.25</v>
      </c>
      <c r="K16" s="7"/>
    </row>
    <row r="17" spans="1:11" x14ac:dyDescent="0.4">
      <c r="A17" s="8"/>
      <c r="B17" s="5">
        <v>3</v>
      </c>
      <c r="C17" s="5">
        <v>15</v>
      </c>
      <c r="D17" s="5">
        <v>51</v>
      </c>
      <c r="E17" s="6">
        <v>0</v>
      </c>
      <c r="F17" s="6">
        <v>0</v>
      </c>
      <c r="G17" s="6">
        <f>G5</f>
        <v>1</v>
      </c>
      <c r="H17" s="6">
        <v>0</v>
      </c>
      <c r="I17" s="6">
        <f t="shared" si="0"/>
        <v>49.75</v>
      </c>
      <c r="J17" s="6">
        <f t="shared" si="1"/>
        <v>1.25</v>
      </c>
      <c r="K17" s="7"/>
    </row>
    <row r="18" spans="1:11" x14ac:dyDescent="0.4">
      <c r="A18" s="8"/>
      <c r="B18" s="5">
        <v>4</v>
      </c>
      <c r="C18" s="5">
        <v>16</v>
      </c>
      <c r="D18" s="5">
        <v>21</v>
      </c>
      <c r="E18" s="6">
        <v>0</v>
      </c>
      <c r="F18" s="6">
        <v>0</v>
      </c>
      <c r="G18" s="6">
        <v>0</v>
      </c>
      <c r="H18" s="6">
        <f>H6</f>
        <v>1</v>
      </c>
      <c r="I18" s="6">
        <f t="shared" si="0"/>
        <v>21.25</v>
      </c>
      <c r="J18" s="6">
        <f t="shared" si="1"/>
        <v>-0.25</v>
      </c>
      <c r="K18" s="7"/>
    </row>
    <row r="19" spans="1:11" x14ac:dyDescent="0.4">
      <c r="A19" s="4">
        <v>2013</v>
      </c>
      <c r="B19" s="5">
        <v>1</v>
      </c>
      <c r="C19" s="5">
        <v>17</v>
      </c>
      <c r="D19" s="5" t="s">
        <v>15</v>
      </c>
      <c r="E19" s="6">
        <f>E3</f>
        <v>1</v>
      </c>
      <c r="F19" s="6">
        <v>0</v>
      </c>
      <c r="G19" s="6">
        <v>0</v>
      </c>
      <c r="H19" s="6">
        <v>0</v>
      </c>
      <c r="I19" s="6">
        <f t="shared" si="0"/>
        <v>17.25</v>
      </c>
      <c r="J19" s="6"/>
      <c r="K19" s="7"/>
    </row>
    <row r="20" spans="1:11" x14ac:dyDescent="0.4">
      <c r="A20" s="8"/>
      <c r="B20" s="5">
        <v>2</v>
      </c>
      <c r="C20" s="5">
        <v>18</v>
      </c>
      <c r="D20" s="5" t="s">
        <v>15</v>
      </c>
      <c r="E20" s="6">
        <v>0</v>
      </c>
      <c r="F20" s="6">
        <f>F4</f>
        <v>1</v>
      </c>
      <c r="G20" s="6">
        <v>0</v>
      </c>
      <c r="H20" s="6">
        <v>0</v>
      </c>
      <c r="I20" s="6">
        <f t="shared" si="0"/>
        <v>38.75</v>
      </c>
      <c r="J20" s="6"/>
      <c r="K20" s="7"/>
    </row>
    <row r="21" spans="1:11" x14ac:dyDescent="0.4">
      <c r="A21" s="8"/>
      <c r="B21" s="5">
        <v>3</v>
      </c>
      <c r="C21" s="5">
        <v>19</v>
      </c>
      <c r="D21" s="5" t="s">
        <v>15</v>
      </c>
      <c r="E21" s="6">
        <v>0</v>
      </c>
      <c r="F21" s="6">
        <v>0</v>
      </c>
      <c r="G21" s="6">
        <f>G5</f>
        <v>1</v>
      </c>
      <c r="H21" s="6">
        <v>0</v>
      </c>
      <c r="I21" s="6">
        <f t="shared" si="0"/>
        <v>51.75</v>
      </c>
      <c r="J21" s="6"/>
      <c r="K21" s="7"/>
    </row>
    <row r="22" spans="1:11" ht="18" thickBot="1" x14ac:dyDescent="0.45">
      <c r="A22" s="9"/>
      <c r="B22" s="10">
        <v>4</v>
      </c>
      <c r="C22" s="10">
        <v>20</v>
      </c>
      <c r="D22" s="10" t="s">
        <v>15</v>
      </c>
      <c r="E22" s="11">
        <v>0</v>
      </c>
      <c r="F22" s="11">
        <v>0</v>
      </c>
      <c r="G22" s="11">
        <v>0</v>
      </c>
      <c r="H22" s="11">
        <f>H6</f>
        <v>1</v>
      </c>
      <c r="I22" s="6">
        <f t="shared" si="0"/>
        <v>23.25</v>
      </c>
      <c r="J22" s="11"/>
      <c r="K22" s="12"/>
    </row>
    <row r="23" spans="1:11" ht="18" thickTop="1" x14ac:dyDescent="0.4"/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이동평균계산</vt:lpstr>
      <vt:lpstr>시계열분해(이동평균)</vt:lpstr>
      <vt:lpstr>시계열분해(선형추세모형)</vt:lpstr>
      <vt:lpstr>시계열예측(이동평균)</vt:lpstr>
      <vt:lpstr>시계열예측(선형추세모형)</vt:lpstr>
      <vt:lpstr>추세,계절 동시 추정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2020-04-13T13:27:20Z</dcterms:created>
  <dcterms:modified xsi:type="dcterms:W3CDTF">2020-04-15T01:48:57Z</dcterms:modified>
</cp:coreProperties>
</file>