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iiumedu-my.sharepoint.com/personal/ahmed_asfi_live_iium_edu_my/Documents/Desktop/Techno/Project Files/Business plan/Finance/"/>
    </mc:Choice>
  </mc:AlternateContent>
  <xr:revisionPtr revIDLastSave="1753" documentId="8_{D722F6D7-A758-4F66-9685-8D2D3FECF481}" xr6:coauthVersionLast="47" xr6:coauthVersionMax="47" xr10:uidLastSave="{BB7CE446-E34D-48E8-BB4F-B2361FAAED29}"/>
  <bookViews>
    <workbookView xWindow="-108" yWindow="-108" windowWidth="23256" windowHeight="12720" xr2:uid="{7E972F0A-B22B-4F8D-9509-2007B9A7E3C2}"/>
  </bookViews>
  <sheets>
    <sheet name="Basic Results" sheetId="12" r:id="rId1"/>
    <sheet name="CF and P&amp;L" sheetId="6" r:id="rId2"/>
    <sheet name="CAPX" sheetId="5" r:id="rId3"/>
    <sheet name="OPEX" sheetId="4" r:id="rId4"/>
    <sheet name="Rev &amp; Sales cost" sheetId="3" r:id="rId5"/>
    <sheet name="PC Components" sheetId="1" r:id="rId6"/>
    <sheet name="Skill Training" sheetId="2" r:id="rId7"/>
  </sheets>
  <definedNames>
    <definedName name="_xlnm.Print_Area" localSheetId="5">'PC Components'!$A$1:$U$63</definedName>
    <definedName name="Z_11A40C93_3DFC_4C56_9B2F_58927D37C846_.wvu.PrintArea" localSheetId="5" hidden="1">'PC Components'!$A$1:$U$63</definedName>
    <definedName name="Z_527E0B0C_7548_48A4_80D9_B56392A71FDF_.wvu.PrintArea" localSheetId="5" hidden="1">'PC Components'!$A$1:$U$63</definedName>
    <definedName name="Z_67B48278_940A_4E1D_8D4D_7098C038E92D_.wvu.PrintArea" localSheetId="5" hidden="1">'PC Components'!$A$1:$U$63</definedName>
    <definedName name="Z_725139BE_9316_405E_9B94_FA17F76C5556_.wvu.PrintArea" localSheetId="5" hidden="1">'PC Components'!$A$1:$U$63</definedName>
    <definedName name="Z_CE72E271_CAB9_4DE9_A985_A0E17EE518EA_.wvu.PrintArea" localSheetId="5" hidden="1">'PC Components'!$A$1:$U$63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9" i="6" l="1"/>
  <c r="Z18" i="6"/>
  <c r="F40" i="1"/>
  <c r="E40" i="1"/>
  <c r="D40" i="1"/>
  <c r="C40" i="1"/>
  <c r="P16" i="1"/>
  <c r="P20" i="1"/>
  <c r="P19" i="1"/>
  <c r="P18" i="1"/>
  <c r="P17" i="1"/>
  <c r="P15" i="1"/>
  <c r="P14" i="1"/>
  <c r="P13" i="1"/>
  <c r="P12" i="1"/>
  <c r="P11" i="1"/>
  <c r="P10" i="1"/>
  <c r="P9" i="1"/>
  <c r="O47" i="6"/>
  <c r="P43" i="6"/>
  <c r="Z43" i="6"/>
  <c r="V43" i="6"/>
  <c r="U43" i="6"/>
  <c r="S43" i="6"/>
  <c r="R43" i="6"/>
  <c r="N43" i="6"/>
  <c r="Z25" i="6"/>
  <c r="X21" i="6"/>
  <c r="V21" i="6"/>
  <c r="T21" i="6"/>
  <c r="P21" i="6"/>
  <c r="Y21" i="6"/>
  <c r="S21" i="6"/>
  <c r="R21" i="6"/>
  <c r="Q21" i="6"/>
  <c r="X43" i="6" l="1"/>
  <c r="O43" i="6"/>
  <c r="O49" i="6" s="1"/>
  <c r="O53" i="6" s="1"/>
  <c r="O57" i="6" s="1"/>
  <c r="W43" i="6"/>
  <c r="Q43" i="6"/>
  <c r="Y43" i="6"/>
  <c r="T43" i="6"/>
  <c r="P47" i="6"/>
  <c r="R47" i="6" s="1"/>
  <c r="T47" i="6" s="1"/>
  <c r="V47" i="6" s="1"/>
  <c r="X47" i="6" s="1"/>
  <c r="N49" i="6"/>
  <c r="N53" i="6" s="1"/>
  <c r="N57" i="6" s="1"/>
  <c r="Q47" i="6"/>
  <c r="S47" i="6" s="1"/>
  <c r="U47" i="6" s="1"/>
  <c r="W47" i="6" s="1"/>
  <c r="Y47" i="6" s="1"/>
  <c r="O21" i="6"/>
  <c r="W21" i="6"/>
  <c r="U21" i="6"/>
  <c r="N21" i="5"/>
  <c r="O22" i="3"/>
  <c r="D22" i="3"/>
  <c r="C22" i="3"/>
  <c r="R49" i="6" l="1"/>
  <c r="R53" i="6" s="1"/>
  <c r="R57" i="6" s="1"/>
  <c r="Z47" i="6"/>
  <c r="Z49" i="6" s="1"/>
  <c r="Y49" i="6"/>
  <c r="Y53" i="6" s="1"/>
  <c r="Y57" i="6" s="1"/>
  <c r="T49" i="6"/>
  <c r="T53" i="6" s="1"/>
  <c r="T57" i="6" s="1"/>
  <c r="W49" i="6"/>
  <c r="W53" i="6" s="1"/>
  <c r="W57" i="6" s="1"/>
  <c r="U49" i="6"/>
  <c r="U53" i="6" s="1"/>
  <c r="U57" i="6" s="1"/>
  <c r="Q49" i="6"/>
  <c r="Q53" i="6" s="1"/>
  <c r="Q57" i="6" s="1"/>
  <c r="X49" i="6"/>
  <c r="X53" i="6" s="1"/>
  <c r="X57" i="6" s="1"/>
  <c r="P49" i="6"/>
  <c r="P53" i="6" s="1"/>
  <c r="P57" i="6" s="1"/>
  <c r="S49" i="6"/>
  <c r="S53" i="6" s="1"/>
  <c r="S57" i="6" s="1"/>
  <c r="V49" i="6"/>
  <c r="V53" i="6" s="1"/>
  <c r="V57" i="6" s="1"/>
  <c r="Z21" i="6"/>
  <c r="N21" i="6"/>
  <c r="Z21" i="5"/>
  <c r="Z53" i="6" l="1"/>
  <c r="Z57" i="6" s="1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O12" i="3"/>
  <c r="O6" i="3"/>
  <c r="N6" i="3"/>
  <c r="M6" i="3"/>
  <c r="L6" i="3"/>
  <c r="K6" i="3"/>
  <c r="J6" i="3"/>
  <c r="I6" i="3"/>
  <c r="H6" i="3"/>
  <c r="G6" i="3"/>
  <c r="F6" i="3"/>
  <c r="E6" i="3"/>
  <c r="D6" i="3"/>
  <c r="C6" i="3"/>
  <c r="N22" i="3"/>
  <c r="M22" i="3"/>
  <c r="H22" i="3" l="1"/>
  <c r="L22" i="3"/>
  <c r="I22" i="3"/>
  <c r="J22" i="3"/>
  <c r="K22" i="3"/>
  <c r="E22" i="3"/>
  <c r="F22" i="3"/>
  <c r="G22" i="3"/>
  <c r="O4" i="3"/>
  <c r="O9" i="2" l="1"/>
  <c r="O8" i="2"/>
  <c r="N18" i="2"/>
  <c r="N19" i="2"/>
  <c r="N20" i="2"/>
  <c r="N21" i="2"/>
  <c r="E22" i="2"/>
  <c r="F22" i="2"/>
  <c r="G22" i="2"/>
  <c r="H22" i="2"/>
  <c r="I22" i="2"/>
  <c r="J22" i="2"/>
  <c r="K22" i="2"/>
  <c r="L22" i="2"/>
  <c r="M22" i="2"/>
  <c r="N11" i="2"/>
  <c r="N10" i="2"/>
  <c r="N9" i="2"/>
  <c r="N8" i="2"/>
  <c r="O38" i="1"/>
  <c r="O37" i="1"/>
  <c r="O36" i="1"/>
  <c r="O35" i="1"/>
  <c r="O33" i="1"/>
  <c r="O32" i="1"/>
  <c r="O34" i="1"/>
  <c r="O31" i="1"/>
  <c r="O30" i="1"/>
  <c r="O29" i="1"/>
  <c r="O28" i="1"/>
  <c r="N40" i="1"/>
  <c r="M40" i="1"/>
  <c r="L40" i="1"/>
  <c r="K40" i="1"/>
  <c r="J40" i="1"/>
  <c r="I40" i="1"/>
  <c r="H40" i="1"/>
  <c r="G40" i="1"/>
  <c r="P22" i="1"/>
  <c r="O9" i="1"/>
  <c r="O20" i="1"/>
  <c r="O19" i="1"/>
  <c r="O18" i="1"/>
  <c r="O17" i="1"/>
  <c r="O16" i="1"/>
  <c r="O15" i="1"/>
  <c r="O14" i="1"/>
  <c r="O13" i="1"/>
  <c r="O12" i="1"/>
  <c r="O11" i="1"/>
  <c r="O10" i="1"/>
  <c r="O40" i="1" l="1"/>
  <c r="N22" i="2"/>
  <c r="N13" i="2"/>
  <c r="O22" i="1"/>
  <c r="O27" i="1" l="1"/>
</calcChain>
</file>

<file path=xl/sharedStrings.xml><?xml version="1.0" encoding="utf-8"?>
<sst xmlns="http://schemas.openxmlformats.org/spreadsheetml/2006/main" count="433" uniqueCount="135">
  <si>
    <t>Cost of sales</t>
  </si>
  <si>
    <t>Brochures &amp; Flyers</t>
  </si>
  <si>
    <t>Advertisement</t>
  </si>
  <si>
    <t>TOTAL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</si>
  <si>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</si>
  <si>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</si>
  <si>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</si>
  <si>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</si>
  <si>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</si>
  <si>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</si>
  <si>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</si>
  <si>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</si>
  <si>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</si>
  <si>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</si>
  <si>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</si>
  <si>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</si>
  <si>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Revenue</t>
  </si>
  <si>
    <t>Revenue/Collections</t>
  </si>
  <si>
    <t>Sales</t>
  </si>
  <si>
    <t>Monitor</t>
  </si>
  <si>
    <t>Keyboards</t>
  </si>
  <si>
    <t>Mouse</t>
  </si>
  <si>
    <t>Headset</t>
  </si>
  <si>
    <t>Wifi routers</t>
  </si>
  <si>
    <t>Speakers</t>
  </si>
  <si>
    <t>Processor</t>
  </si>
  <si>
    <t>Ram</t>
  </si>
  <si>
    <t>Graphics card</t>
  </si>
  <si>
    <t>SSD</t>
  </si>
  <si>
    <t>Motherboards</t>
  </si>
  <si>
    <t>Power Supply</t>
  </si>
  <si>
    <t>Components name</t>
  </si>
  <si>
    <t>RM 1 = BDT 24</t>
  </si>
  <si>
    <t>RM 400</t>
  </si>
  <si>
    <t>RM 30</t>
  </si>
  <si>
    <t>RM 60</t>
  </si>
  <si>
    <t>RM 40</t>
  </si>
  <si>
    <t>RM 150</t>
  </si>
  <si>
    <t>RM 100</t>
  </si>
  <si>
    <t>RM 550</t>
  </si>
  <si>
    <t>RM 1500</t>
  </si>
  <si>
    <t>RM 200</t>
  </si>
  <si>
    <t>RM 300</t>
  </si>
  <si>
    <t>RM 180</t>
  </si>
  <si>
    <t>Social Media Boositng</t>
  </si>
  <si>
    <t>TOTAL NO. OF COMPONENTS</t>
  </si>
  <si>
    <t>SALES</t>
  </si>
  <si>
    <t>TOTALS</t>
  </si>
  <si>
    <t>Unit price</t>
  </si>
  <si>
    <t>PC Parts</t>
  </si>
  <si>
    <t>Cost of Sales</t>
  </si>
  <si>
    <t>Course Name</t>
  </si>
  <si>
    <t>Operating System Course</t>
  </si>
  <si>
    <t>Spreadsheet</t>
  </si>
  <si>
    <t>Basic Troubleshooting</t>
  </si>
  <si>
    <t>Words Processing</t>
  </si>
  <si>
    <t>TOTAL NO. OF COURSE SOLD</t>
  </si>
  <si>
    <t>COURSE NAME</t>
  </si>
  <si>
    <t>UNIT PRICE</t>
  </si>
  <si>
    <t>TOTAL SALES</t>
  </si>
  <si>
    <t>TOTAL REVENUE</t>
  </si>
  <si>
    <t>Pc Components</t>
  </si>
  <si>
    <t>Skill Training</t>
  </si>
  <si>
    <t>Cost of Sale</t>
  </si>
  <si>
    <t>TOTAL COST OF SALE</t>
  </si>
  <si>
    <t xml:space="preserve"> Operating Cost (OPEX)</t>
  </si>
  <si>
    <t>HUMAN RESOURCE</t>
  </si>
  <si>
    <t>Staff Deployment</t>
  </si>
  <si>
    <t>a</t>
  </si>
  <si>
    <t>Top Management</t>
  </si>
  <si>
    <t>b</t>
  </si>
  <si>
    <t>Consultant</t>
  </si>
  <si>
    <t>Total</t>
  </si>
  <si>
    <t>Basic Salaries/Allowance</t>
  </si>
  <si>
    <t>Top Management/CEO (allowance)</t>
  </si>
  <si>
    <t>Total STAFF Cost</t>
  </si>
  <si>
    <t>OTHER</t>
  </si>
  <si>
    <t>Broadband/Internet Access</t>
  </si>
  <si>
    <t>Electricity &amp; Water</t>
  </si>
  <si>
    <t>Office Maintenance</t>
  </si>
  <si>
    <t>Telephone</t>
  </si>
  <si>
    <t>Logistics</t>
  </si>
  <si>
    <t>Packaging</t>
  </si>
  <si>
    <t>Unit Price</t>
  </si>
  <si>
    <t>Quantity</t>
  </si>
  <si>
    <t>Software</t>
  </si>
  <si>
    <t>Hardware</t>
  </si>
  <si>
    <t>Desktop PC</t>
  </si>
  <si>
    <t>Office</t>
  </si>
  <si>
    <t>Computer Table &amp; Chair</t>
  </si>
  <si>
    <t>TOTAL CUMULATIVE CAPEX</t>
  </si>
  <si>
    <t>Microsoft 365 for staff</t>
  </si>
  <si>
    <t>RM 450</t>
  </si>
  <si>
    <t xml:space="preserve">PS 5 </t>
  </si>
  <si>
    <t>-</t>
  </si>
  <si>
    <t>RM 2000</t>
  </si>
  <si>
    <t>RM 2500</t>
  </si>
  <si>
    <t>RM 500</t>
  </si>
  <si>
    <t>CASH-FLOW</t>
  </si>
  <si>
    <t>notes</t>
  </si>
  <si>
    <t>INFLOW</t>
  </si>
  <si>
    <t>TOTAL INFLOW</t>
  </si>
  <si>
    <t>OUTFLOW</t>
  </si>
  <si>
    <t>Capital Expenditure</t>
  </si>
  <si>
    <t>Human resource</t>
  </si>
  <si>
    <t>Other</t>
  </si>
  <si>
    <t>Corporate Tax</t>
  </si>
  <si>
    <t>TOTAL OUTFLOW</t>
  </si>
  <si>
    <t>GROSS CASHFLOW</t>
  </si>
  <si>
    <t>Monthly</t>
  </si>
  <si>
    <t>FINANCING</t>
  </si>
  <si>
    <t>Equity</t>
  </si>
  <si>
    <t xml:space="preserve">a. </t>
  </si>
  <si>
    <t>SHARE HOLDER-INVESTOR ADVANCE</t>
  </si>
  <si>
    <t>TOTAL EQUITY</t>
  </si>
  <si>
    <t>Less</t>
  </si>
  <si>
    <t>NET CASHFLOW</t>
  </si>
  <si>
    <t>Cumulative</t>
  </si>
  <si>
    <t>PROFIT AND LOSS</t>
  </si>
  <si>
    <t>REVENUE</t>
  </si>
  <si>
    <t xml:space="preserve">Less: </t>
  </si>
  <si>
    <t>COST OF SALE</t>
  </si>
  <si>
    <t>GROSS PROFIT</t>
  </si>
  <si>
    <t>Less:</t>
  </si>
  <si>
    <t>HR AND OTHER</t>
  </si>
  <si>
    <t>DEPRECIATION &amp; AMORTIZATION</t>
  </si>
  <si>
    <t>OPERATING PROFIT</t>
  </si>
  <si>
    <t>Exceptional Items</t>
  </si>
  <si>
    <t>PBIT</t>
  </si>
  <si>
    <t>Interest &amp; Loans Fees</t>
  </si>
  <si>
    <t>PBT</t>
  </si>
  <si>
    <t>PAT</t>
  </si>
  <si>
    <t>%</t>
  </si>
  <si>
    <t xml:space="preserve">SWIFTTECH EMPORIUM </t>
  </si>
  <si>
    <t>Capital Expenditure (CAPEX)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</si>
</sst>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[$RM-4409]* #,##0.00_-;\-[$RM-4409]* #,##0.00_-;_-[$RM-4409]* &quot;-&quot;??_-;_-@_-"/>
    <numFmt numFmtId="165" formatCode="0.0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</font>
    <font>
      <sz val="8"/>
      <name val="Arial"/>
    </font>
    <font>
      <b/>
      <sz val="18"/>
      <color indexed="9"/>
      <name val="Verdana"/>
      <family val="2"/>
    </font>
    <font>
      <b/>
      <sz val="16"/>
      <color indexed="9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10"/>
      <name val="Verdana"/>
      <family val="2"/>
    </font>
    <font>
      <sz val="10"/>
      <color indexed="17"/>
      <name val="Verdana"/>
      <family val="2"/>
    </font>
    <font>
      <sz val="10"/>
      <color indexed="20"/>
      <name val="Verdana"/>
      <family val="2"/>
    </font>
    <font>
      <b/>
      <sz val="18"/>
      <name val="Verdana"/>
      <family val="2"/>
    </font>
    <font>
      <b/>
      <sz val="12"/>
      <color indexed="9"/>
      <name val="Verdana"/>
      <family val="2"/>
    </font>
    <font>
      <sz val="10"/>
      <color indexed="9"/>
      <name val="Verdana"/>
      <family val="2"/>
    </font>
    <font>
      <b/>
      <sz val="14"/>
      <name val="Verdana"/>
      <family val="2"/>
    </font>
    <font>
      <sz val="18"/>
      <name val="Verdana"/>
      <family val="2"/>
    </font>
    <font>
      <sz val="10"/>
      <color rgb="FFFF0000"/>
      <name val="Verdana"/>
      <family val="2"/>
    </font>
    <font>
      <b/>
      <sz val="18"/>
      <color theme="0"/>
      <name val="Arial"/>
      <family val="2"/>
    </font>
    <font>
      <b/>
      <sz val="18"/>
      <color theme="0"/>
      <name val="Verdana"/>
      <family val="2"/>
    </font>
    <font>
      <sz val="10"/>
      <color theme="0"/>
      <name val="Verdana"/>
      <family val="2"/>
    </font>
    <font>
      <b/>
      <sz val="10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9"/>
      </bottom>
      <diagonal/>
    </border>
    <border>
      <left/>
      <right/>
      <top style="medium">
        <color indexed="64"/>
      </top>
      <bottom style="thin">
        <color indexed="9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9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23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right"/>
    </xf>
    <xf numFmtId="3" fontId="4" fillId="2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0" fillId="0" borderId="0" xfId="0" applyNumberFormat="1"/>
    <xf numFmtId="0" fontId="2" fillId="0" borderId="0" xfId="0" applyFont="1"/>
    <xf numFmtId="0" fontId="4" fillId="2" borderId="2" xfId="0" applyFont="1" applyFill="1" applyBorder="1" applyAlignment="1">
      <alignment horizontal="center"/>
    </xf>
    <xf numFmtId="0" fontId="1" fillId="0" borderId="2" xfId="0" applyFont="1" applyBorder="1"/>
    <xf numFmtId="4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0" xfId="0" applyFont="1"/>
    <xf numFmtId="3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center"/>
    </xf>
    <xf numFmtId="3" fontId="2" fillId="0" borderId="2" xfId="0" applyNumberFormat="1" applyFont="1" applyBorder="1"/>
    <xf numFmtId="3" fontId="3" fillId="0" borderId="0" xfId="0" applyNumberFormat="1" applyFont="1"/>
    <xf numFmtId="0" fontId="4" fillId="2" borderId="3" xfId="0" applyFont="1" applyFill="1" applyBorder="1" applyAlignment="1">
      <alignment horizontal="center"/>
    </xf>
    <xf numFmtId="0" fontId="5" fillId="0" borderId="2" xfId="0" applyFont="1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164" fontId="1" fillId="0" borderId="2" xfId="0" applyNumberFormat="1" applyFont="1" applyBorder="1"/>
    <xf numFmtId="164" fontId="0" fillId="0" borderId="2" xfId="0" applyNumberFormat="1" applyBorder="1"/>
    <xf numFmtId="164" fontId="2" fillId="0" borderId="2" xfId="0" applyNumberFormat="1" applyFont="1" applyBorder="1"/>
    <xf numFmtId="164" fontId="0" fillId="0" borderId="2" xfId="0" applyNumberFormat="1" applyBorder="1" applyAlignment="1">
      <alignment horizontal="right"/>
    </xf>
    <xf numFmtId="164" fontId="7" fillId="0" borderId="2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9" fontId="0" fillId="0" borderId="2" xfId="0" applyNumberFormat="1" applyBorder="1" applyAlignment="1">
      <alignment horizontal="right"/>
    </xf>
    <xf numFmtId="0" fontId="1" fillId="0" borderId="2" xfId="0" applyFont="1" applyBorder="1" applyAlignment="1">
      <alignment horizontal="right"/>
    </xf>
    <xf numFmtId="164" fontId="0" fillId="0" borderId="0" xfId="0" applyNumberFormat="1"/>
    <xf numFmtId="164" fontId="4" fillId="2" borderId="2" xfId="0" applyNumberFormat="1" applyFont="1" applyFill="1" applyBorder="1" applyAlignment="1">
      <alignment horizontal="center"/>
    </xf>
    <xf numFmtId="164" fontId="3" fillId="0" borderId="2" xfId="0" applyNumberFormat="1" applyFont="1" applyBorder="1"/>
    <xf numFmtId="0" fontId="3" fillId="3" borderId="0" xfId="0" applyFont="1" applyFill="1"/>
    <xf numFmtId="0" fontId="3" fillId="3" borderId="2" xfId="0" applyFont="1" applyFill="1" applyBorder="1" applyAlignment="1">
      <alignment horizontal="right"/>
    </xf>
    <xf numFmtId="0" fontId="3" fillId="4" borderId="0" xfId="0" applyFont="1" applyFill="1"/>
    <xf numFmtId="0" fontId="8" fillId="4" borderId="0" xfId="0" applyFont="1" applyFill="1"/>
    <xf numFmtId="0" fontId="6" fillId="4" borderId="0" xfId="0" applyFont="1" applyFill="1"/>
    <xf numFmtId="0" fontId="2" fillId="0" borderId="2" xfId="0" applyFont="1" applyBorder="1" applyAlignment="1">
      <alignment horizontal="right"/>
    </xf>
    <xf numFmtId="0" fontId="0" fillId="0" borderId="2" xfId="0" applyBorder="1" applyAlignment="1">
      <alignment horizontal="right" vertical="center"/>
    </xf>
    <xf numFmtId="0" fontId="1" fillId="4" borderId="0" xfId="0" applyFont="1" applyFill="1"/>
    <xf numFmtId="0" fontId="4" fillId="2" borderId="0" xfId="0" applyFont="1" applyFill="1" applyAlignment="1">
      <alignment horizontal="center"/>
    </xf>
    <xf numFmtId="164" fontId="3" fillId="0" borderId="0" xfId="0" applyNumberFormat="1" applyFont="1"/>
    <xf numFmtId="164" fontId="2" fillId="0" borderId="0" xfId="0" applyNumberFormat="1" applyFont="1"/>
    <xf numFmtId="0" fontId="1" fillId="3" borderId="3" xfId="0" applyFont="1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/>
    <xf numFmtId="0" fontId="3" fillId="3" borderId="5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6" fillId="4" borderId="2" xfId="0" applyFont="1" applyFill="1" applyBorder="1"/>
    <xf numFmtId="0" fontId="8" fillId="4" borderId="2" xfId="0" applyFont="1" applyFill="1" applyBorder="1"/>
    <xf numFmtId="0" fontId="3" fillId="3" borderId="2" xfId="0" applyFont="1" applyFill="1" applyBorder="1"/>
    <xf numFmtId="0" fontId="0" fillId="3" borderId="2" xfId="0" applyFill="1" applyBorder="1"/>
    <xf numFmtId="0" fontId="2" fillId="0" borderId="2" xfId="0" applyFont="1" applyBorder="1"/>
    <xf numFmtId="0" fontId="12" fillId="2" borderId="14" xfId="0" applyFont="1" applyFill="1" applyBorder="1" applyAlignment="1">
      <alignment horizontal="center"/>
    </xf>
    <xf numFmtId="0" fontId="12" fillId="2" borderId="4" xfId="0" applyFont="1" applyFill="1" applyBorder="1"/>
    <xf numFmtId="0" fontId="12" fillId="2" borderId="0" xfId="0" applyFont="1" applyFill="1"/>
    <xf numFmtId="3" fontId="12" fillId="2" borderId="0" xfId="0" applyNumberFormat="1" applyFont="1" applyFill="1" applyAlignment="1">
      <alignment horizontal="center"/>
    </xf>
    <xf numFmtId="1" fontId="12" fillId="2" borderId="0" xfId="0" applyNumberFormat="1" applyFont="1" applyFill="1" applyAlignment="1">
      <alignment horizontal="center"/>
    </xf>
    <xf numFmtId="9" fontId="12" fillId="2" borderId="0" xfId="0" applyNumberFormat="1" applyFont="1" applyFill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4" xfId="0" applyFont="1" applyBorder="1"/>
    <xf numFmtId="0" fontId="13" fillId="0" borderId="0" xfId="0" applyFont="1"/>
    <xf numFmtId="0" fontId="13" fillId="0" borderId="11" xfId="0" applyFont="1" applyBorder="1"/>
    <xf numFmtId="0" fontId="13" fillId="0" borderId="2" xfId="0" applyFont="1" applyBorder="1"/>
    <xf numFmtId="0" fontId="13" fillId="0" borderId="8" xfId="0" applyFont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14" fillId="2" borderId="4" xfId="0" applyFont="1" applyFill="1" applyBorder="1"/>
    <xf numFmtId="0" fontId="14" fillId="2" borderId="0" xfId="0" applyFont="1" applyFill="1"/>
    <xf numFmtId="0" fontId="14" fillId="2" borderId="11" xfId="0" applyFont="1" applyFill="1" applyBorder="1"/>
    <xf numFmtId="3" fontId="13" fillId="0" borderId="2" xfId="0" applyNumberFormat="1" applyFont="1" applyBorder="1" applyAlignment="1">
      <alignment horizontal="center"/>
    </xf>
    <xf numFmtId="3" fontId="13" fillId="0" borderId="8" xfId="0" applyNumberFormat="1" applyFont="1" applyBorder="1" applyAlignment="1">
      <alignment horizontal="center"/>
    </xf>
    <xf numFmtId="3" fontId="13" fillId="0" borderId="0" xfId="0" applyNumberFormat="1" applyFont="1"/>
    <xf numFmtId="3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3" fontId="13" fillId="0" borderId="11" xfId="0" applyNumberFormat="1" applyFont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9" fontId="13" fillId="0" borderId="0" xfId="0" applyNumberFormat="1" applyFont="1" applyAlignment="1">
      <alignment horizontal="center"/>
    </xf>
    <xf numFmtId="3" fontId="14" fillId="2" borderId="0" xfId="0" applyNumberFormat="1" applyFont="1" applyFill="1" applyAlignment="1">
      <alignment horizontal="center"/>
    </xf>
    <xf numFmtId="1" fontId="14" fillId="2" borderId="0" xfId="0" applyNumberFormat="1" applyFont="1" applyFill="1" applyAlignment="1">
      <alignment horizontal="center"/>
    </xf>
    <xf numFmtId="3" fontId="14" fillId="2" borderId="11" xfId="0" applyNumberFormat="1" applyFont="1" applyFill="1" applyBorder="1" applyAlignment="1">
      <alignment horizontal="center"/>
    </xf>
    <xf numFmtId="3" fontId="13" fillId="0" borderId="8" xfId="0" applyNumberFormat="1" applyFont="1" applyBorder="1"/>
    <xf numFmtId="1" fontId="13" fillId="0" borderId="0" xfId="0" applyNumberFormat="1" applyFont="1" applyAlignment="1">
      <alignment horizontal="right"/>
    </xf>
    <xf numFmtId="0" fontId="13" fillId="0" borderId="21" xfId="0" applyFont="1" applyBorder="1" applyAlignment="1">
      <alignment horizontal="center"/>
    </xf>
    <xf numFmtId="0" fontId="13" fillId="0" borderId="22" xfId="0" applyFont="1" applyBorder="1"/>
    <xf numFmtId="0" fontId="13" fillId="0" borderId="10" xfId="0" applyFont="1" applyBorder="1"/>
    <xf numFmtId="3" fontId="13" fillId="0" borderId="10" xfId="0" applyNumberFormat="1" applyFont="1" applyBorder="1" applyAlignment="1">
      <alignment horizontal="center"/>
    </xf>
    <xf numFmtId="0" fontId="13" fillId="0" borderId="0" xfId="0" applyFont="1" applyAlignment="1">
      <alignment horizontal="right"/>
    </xf>
    <xf numFmtId="0" fontId="15" fillId="0" borderId="16" xfId="0" applyFont="1" applyBorder="1"/>
    <xf numFmtId="0" fontId="15" fillId="0" borderId="17" xfId="0" applyFont="1" applyBorder="1"/>
    <xf numFmtId="3" fontId="15" fillId="0" borderId="17" xfId="0" applyNumberFormat="1" applyFont="1" applyBorder="1" applyAlignment="1">
      <alignment horizontal="center"/>
    </xf>
    <xf numFmtId="1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0" fontId="1" fillId="0" borderId="0" xfId="0" applyFont="1"/>
    <xf numFmtId="0" fontId="13" fillId="0" borderId="2" xfId="1" applyNumberFormat="1" applyFont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2" xfId="1" applyNumberFormat="1" applyFont="1" applyBorder="1"/>
    <xf numFmtId="0" fontId="13" fillId="0" borderId="2" xfId="1" applyNumberFormat="1" applyFont="1" applyFill="1" applyBorder="1"/>
    <xf numFmtId="0" fontId="13" fillId="0" borderId="0" xfId="0" applyFont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11" xfId="0" applyFont="1" applyBorder="1" applyAlignment="1">
      <alignment horizontal="center"/>
    </xf>
    <xf numFmtId="0" fontId="16" fillId="0" borderId="2" xfId="1" applyNumberFormat="1" applyFont="1" applyFill="1" applyBorder="1" applyAlignment="1">
      <alignment horizontal="center"/>
    </xf>
    <xf numFmtId="0" fontId="13" fillId="0" borderId="5" xfId="0" applyFont="1" applyBorder="1"/>
    <xf numFmtId="0" fontId="13" fillId="0" borderId="7" xfId="0" applyFont="1" applyBorder="1"/>
    <xf numFmtId="0" fontId="13" fillId="0" borderId="7" xfId="0" applyFont="1" applyBorder="1" applyAlignment="1">
      <alignment horizontal="center"/>
    </xf>
    <xf numFmtId="0" fontId="13" fillId="0" borderId="7" xfId="0" applyFont="1" applyBorder="1" applyAlignment="1">
      <alignment horizontal="right"/>
    </xf>
    <xf numFmtId="0" fontId="13" fillId="0" borderId="6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4" xfId="0" applyFont="1" applyBorder="1"/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7" fillId="0" borderId="11" xfId="0" applyFont="1" applyBorder="1" applyAlignment="1">
      <alignment horizontal="center"/>
    </xf>
    <xf numFmtId="0" fontId="17" fillId="0" borderId="20" xfId="1" applyNumberFormat="1" applyFont="1" applyFill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3" fillId="0" borderId="28" xfId="0" applyFont="1" applyBorder="1"/>
    <xf numFmtId="0" fontId="13" fillId="0" borderId="29" xfId="0" applyFont="1" applyBorder="1"/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13" fillId="0" borderId="27" xfId="1" applyNumberFormat="1" applyFont="1" applyFill="1" applyBorder="1" applyAlignment="1">
      <alignment horizontal="center"/>
    </xf>
    <xf numFmtId="0" fontId="13" fillId="0" borderId="31" xfId="0" applyFont="1" applyBorder="1" applyAlignment="1">
      <alignment horizontal="center"/>
    </xf>
    <xf numFmtId="0" fontId="13" fillId="0" borderId="32" xfId="0" applyFont="1" applyBorder="1"/>
    <xf numFmtId="0" fontId="13" fillId="0" borderId="33" xfId="0" applyFont="1" applyBorder="1"/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3" fillId="0" borderId="31" xfId="1" applyNumberFormat="1" applyFont="1" applyFill="1" applyBorder="1" applyAlignment="1">
      <alignment horizontal="center"/>
    </xf>
    <xf numFmtId="164" fontId="15" fillId="0" borderId="20" xfId="1" applyNumberFormat="1" applyFont="1" applyFill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11" xfId="0" applyFont="1" applyBorder="1" applyAlignment="1">
      <alignment horizontal="right"/>
    </xf>
    <xf numFmtId="0" fontId="15" fillId="0" borderId="11" xfId="1" applyNumberFormat="1" applyFont="1" applyFill="1" applyBorder="1" applyAlignment="1">
      <alignment horizontal="center"/>
    </xf>
    <xf numFmtId="3" fontId="15" fillId="0" borderId="10" xfId="0" applyNumberFormat="1" applyFont="1" applyBorder="1" applyAlignment="1">
      <alignment horizontal="right"/>
    </xf>
    <xf numFmtId="3" fontId="15" fillId="0" borderId="23" xfId="0" applyNumberFormat="1" applyFont="1" applyBorder="1" applyAlignment="1">
      <alignment horizontal="center"/>
    </xf>
    <xf numFmtId="3" fontId="15" fillId="0" borderId="9" xfId="0" applyNumberFormat="1" applyFont="1" applyBorder="1" applyAlignment="1">
      <alignment horizontal="center"/>
    </xf>
    <xf numFmtId="164" fontId="15" fillId="0" borderId="19" xfId="0" applyNumberFormat="1" applyFont="1" applyBorder="1" applyAlignment="1">
      <alignment horizontal="center"/>
    </xf>
    <xf numFmtId="164" fontId="15" fillId="0" borderId="24" xfId="0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/>
    </xf>
    <xf numFmtId="0" fontId="11" fillId="2" borderId="12" xfId="0" applyFont="1" applyFill="1" applyBorder="1"/>
    <xf numFmtId="0" fontId="11" fillId="2" borderId="13" xfId="0" applyFont="1" applyFill="1" applyBorder="1"/>
    <xf numFmtId="0" fontId="19" fillId="2" borderId="13" xfId="0" applyFont="1" applyFill="1" applyBorder="1" applyAlignment="1">
      <alignment horizontal="left"/>
    </xf>
    <xf numFmtId="0" fontId="22" fillId="0" borderId="0" xfId="0" applyFont="1" applyAlignment="1">
      <alignment horizontal="center"/>
    </xf>
    <xf numFmtId="0" fontId="14" fillId="2" borderId="36" xfId="0" applyFont="1" applyFill="1" applyBorder="1" applyAlignment="1">
      <alignment horizontal="center"/>
    </xf>
    <xf numFmtId="0" fontId="12" fillId="2" borderId="36" xfId="0" applyFont="1" applyFill="1" applyBorder="1"/>
    <xf numFmtId="0" fontId="13" fillId="0" borderId="36" xfId="0" applyFont="1" applyBorder="1" applyAlignment="1">
      <alignment horizontal="center"/>
    </xf>
    <xf numFmtId="0" fontId="13" fillId="0" borderId="36" xfId="0" applyFont="1" applyBorder="1"/>
    <xf numFmtId="0" fontId="20" fillId="2" borderId="0" xfId="0" applyFont="1" applyFill="1"/>
    <xf numFmtId="0" fontId="20" fillId="2" borderId="11" xfId="0" applyFont="1" applyFill="1" applyBorder="1"/>
    <xf numFmtId="0" fontId="13" fillId="0" borderId="2" xfId="0" applyFont="1" applyBorder="1" applyAlignment="1">
      <alignment horizontal="center"/>
    </xf>
    <xf numFmtId="0" fontId="15" fillId="0" borderId="36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4" xfId="0" applyFont="1" applyBorder="1"/>
    <xf numFmtId="0" fontId="15" fillId="0" borderId="11" xfId="0" applyFont="1" applyBorder="1"/>
    <xf numFmtId="0" fontId="15" fillId="0" borderId="2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13" fillId="0" borderId="37" xfId="0" applyFont="1" applyBorder="1" applyAlignment="1">
      <alignment horizontal="center"/>
    </xf>
    <xf numFmtId="0" fontId="13" fillId="0" borderId="38" xfId="0" applyFont="1" applyBorder="1"/>
    <xf numFmtId="0" fontId="13" fillId="0" borderId="38" xfId="0" applyFont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2" borderId="20" xfId="0" applyFont="1" applyFill="1" applyBorder="1" applyAlignment="1">
      <alignment horizontal="center"/>
    </xf>
    <xf numFmtId="0" fontId="14" fillId="2" borderId="5" xfId="0" applyFont="1" applyFill="1" applyBorder="1"/>
    <xf numFmtId="0" fontId="20" fillId="2" borderId="7" xfId="0" applyFont="1" applyFill="1" applyBorder="1"/>
    <xf numFmtId="0" fontId="20" fillId="2" borderId="7" xfId="0" applyFont="1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14" fillId="2" borderId="40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5" fillId="0" borderId="0" xfId="2" applyNumberFormat="1" applyFont="1" applyFill="1" applyAlignment="1">
      <alignment horizontal="center"/>
    </xf>
    <xf numFmtId="0" fontId="20" fillId="2" borderId="0" xfId="0" applyFont="1" applyFill="1" applyAlignment="1">
      <alignment horizontal="right"/>
    </xf>
    <xf numFmtId="0" fontId="13" fillId="0" borderId="42" xfId="0" applyFont="1" applyBorder="1"/>
    <xf numFmtId="0" fontId="13" fillId="0" borderId="43" xfId="0" applyFont="1" applyBorder="1"/>
    <xf numFmtId="0" fontId="13" fillId="0" borderId="0" xfId="1" applyNumberFormat="1" applyFont="1" applyFill="1"/>
    <xf numFmtId="0" fontId="1" fillId="0" borderId="1" xfId="0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0" xfId="0" applyNumberFormat="1" applyFont="1"/>
    <xf numFmtId="164" fontId="4" fillId="2" borderId="0" xfId="0" applyNumberFormat="1" applyFont="1" applyFill="1" applyAlignment="1">
      <alignment horizontal="center"/>
    </xf>
    <xf numFmtId="164" fontId="1" fillId="0" borderId="0" xfId="0" applyNumberFormat="1" applyFont="1"/>
    <xf numFmtId="3" fontId="13" fillId="0" borderId="18" xfId="0" applyNumberFormat="1" applyFont="1" applyBorder="1" applyAlignment="1">
      <alignment horizontal="center"/>
    </xf>
    <xf numFmtId="2" fontId="13" fillId="0" borderId="2" xfId="0" applyNumberFormat="1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0" fillId="4" borderId="0" xfId="0" applyFill="1"/>
    <xf numFmtId="0" fontId="24" fillId="4" borderId="0" xfId="0" applyFont="1" applyFill="1"/>
    <xf numFmtId="0" fontId="25" fillId="4" borderId="0" xfId="0" applyFont="1" applyFill="1" applyAlignment="1">
      <alignment horizontal="left"/>
    </xf>
    <xf numFmtId="0" fontId="25" fillId="4" borderId="0" xfId="0" applyFont="1" applyFill="1"/>
    <xf numFmtId="0" fontId="0" fillId="4" borderId="0" xfId="0" applyFill="1" applyAlignment="1">
      <alignment horizontal="center"/>
    </xf>
    <xf numFmtId="0" fontId="8" fillId="4" borderId="0" xfId="0" applyFont="1" applyFill="1" applyAlignment="1">
      <alignment horizontal="center"/>
    </xf>
    <xf numFmtId="43" fontId="24" fillId="4" borderId="0" xfId="0" applyNumberFormat="1" applyFont="1" applyFill="1" applyAlignment="1">
      <alignment horizontal="left"/>
    </xf>
    <xf numFmtId="10" fontId="13" fillId="0" borderId="0" xfId="0" applyNumberFormat="1" applyFont="1" applyAlignment="1">
      <alignment horizontal="center"/>
    </xf>
    <xf numFmtId="164" fontId="18" fillId="0" borderId="0" xfId="0" applyNumberFormat="1" applyFont="1"/>
    <xf numFmtId="164" fontId="11" fillId="2" borderId="35" xfId="0" applyNumberFormat="1" applyFont="1" applyFill="1" applyBorder="1"/>
    <xf numFmtId="164" fontId="4" fillId="2" borderId="15" xfId="0" applyNumberFormat="1" applyFont="1" applyFill="1" applyBorder="1"/>
    <xf numFmtId="164" fontId="13" fillId="0" borderId="8" xfId="0" applyNumberFormat="1" applyFont="1" applyBorder="1"/>
    <xf numFmtId="164" fontId="15" fillId="0" borderId="8" xfId="0" applyNumberFormat="1" applyFont="1" applyBorder="1"/>
    <xf numFmtId="164" fontId="13" fillId="0" borderId="19" xfId="0" applyNumberFormat="1" applyFont="1" applyBorder="1"/>
    <xf numFmtId="164" fontId="13" fillId="0" borderId="2" xfId="0" applyNumberFormat="1" applyFont="1" applyBorder="1"/>
    <xf numFmtId="164" fontId="13" fillId="0" borderId="24" xfId="0" applyNumberFormat="1" applyFont="1" applyBorder="1"/>
    <xf numFmtId="164" fontId="13" fillId="0" borderId="0" xfId="0" applyNumberFormat="1" applyFont="1"/>
    <xf numFmtId="164" fontId="13" fillId="0" borderId="41" xfId="0" applyNumberFormat="1" applyFont="1" applyBorder="1"/>
    <xf numFmtId="164" fontId="21" fillId="0" borderId="0" xfId="0" applyNumberFormat="1" applyFont="1"/>
    <xf numFmtId="164" fontId="21" fillId="3" borderId="0" xfId="0" applyNumberFormat="1" applyFont="1" applyFill="1"/>
    <xf numFmtId="0" fontId="8" fillId="0" borderId="0" xfId="0" applyFont="1"/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/>
    <xf numFmtId="0" fontId="27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/>
    <xf numFmtId="0" fontId="21" fillId="0" borderId="0" xfId="0" applyFont="1" applyAlignment="1">
      <alignment horizontal="right"/>
    </xf>
    <xf numFmtId="0" fontId="21" fillId="3" borderId="0" xfId="0" applyFont="1" applyFill="1" applyAlignment="1">
      <alignment horizontal="right"/>
    </xf>
    <xf numFmtId="0" fontId="19" fillId="2" borderId="13" xfId="0" applyFont="1" applyFill="1" applyBorder="1" applyAlignment="1">
      <alignment horizontal="right"/>
    </xf>
    <xf numFmtId="0" fontId="19" fillId="2" borderId="13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left"/>
    </xf>
    <xf numFmtId="0" fontId="11" fillId="2" borderId="26" xfId="0" applyFont="1" applyFill="1" applyBorder="1" applyAlignment="1">
      <alignment horizontal="left"/>
    </xf>
    <xf numFmtId="0" fontId="11" fillId="2" borderId="12" xfId="0" applyFont="1" applyFill="1" applyBorder="1" applyAlignment="1">
      <alignment horizontal="left"/>
    </xf>
    <xf numFmtId="0" fontId="11" fillId="2" borderId="13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and loss</a:t>
            </a:r>
          </a:p>
        </c:rich>
      </c:tx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'Basic Results'!$Q$1</c:f>
              <c:strCache>
                <c:ptCount val="1"/>
                <c:pt idx="0">
                  <c:v>REVENUE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'Basic Results'!$R$1:$AC$1</c:f>
              <c:numCache>
                <c:formatCode>General</c:formatCode>
                <c:ptCount val="12"/>
                <c:pt idx="0">
                  <c:v>8940</c:v>
                </c:pt>
                <c:pt idx="1">
                  <c:v>8990</c:v>
                </c:pt>
                <c:pt idx="2">
                  <c:v>5970</c:v>
                </c:pt>
                <c:pt idx="3">
                  <c:v>12090</c:v>
                </c:pt>
                <c:pt idx="4">
                  <c:v>9560</c:v>
                </c:pt>
                <c:pt idx="5">
                  <c:v>7100</c:v>
                </c:pt>
                <c:pt idx="6">
                  <c:v>6410</c:v>
                </c:pt>
                <c:pt idx="7">
                  <c:v>10650</c:v>
                </c:pt>
                <c:pt idx="8">
                  <c:v>8710</c:v>
                </c:pt>
                <c:pt idx="9">
                  <c:v>11280</c:v>
                </c:pt>
                <c:pt idx="10">
                  <c:v>7440</c:v>
                </c:pt>
                <c:pt idx="11">
                  <c:v>10400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81A-92F8-66BEB0AD4850}"/>
            </c:ext>
          </c:extLst>
        </c:ser>
        <c:ser>
          <c:idx val="1"/>
          <c:order val="1"/>
          <c:tx>
            <c:strRef>
              <c:f>'Basic Results'!$Q$2</c:f>
              <c:strCache>
                <c:ptCount val="1"/>
                <c:pt idx="0">
                  <c:v>COST OF SALE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'Basic Results'!$R$2:$AC$2</c:f>
              <c:numCache>
                <c:formatCode>General</c:formatCode>
                <c:ptCount val="12"/>
                <c:pt idx="0">
                  <c:v>760</c:v>
                </c:pt>
                <c:pt idx="1">
                  <c:v>760</c:v>
                </c:pt>
                <c:pt idx="2">
                  <c:v>760</c:v>
                </c:pt>
                <c:pt idx="3">
                  <c:v>760</c:v>
                </c:pt>
                <c:pt idx="4">
                  <c:v>760</c:v>
                </c:pt>
                <c:pt idx="5">
                  <c:v>760</c:v>
                </c:pt>
                <c:pt idx="6">
                  <c:v>760</c:v>
                </c:pt>
                <c:pt idx="7">
                  <c:v>760</c:v>
                </c:pt>
                <c:pt idx="8">
                  <c:v>760</c:v>
                </c:pt>
                <c:pt idx="9">
                  <c:v>760</c:v>
                </c:pt>
                <c:pt idx="10">
                  <c:v>760</c:v>
                </c:pt>
                <c:pt idx="11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3-481A-92F8-66BEB0AD4850}"/>
            </c:ext>
          </c:extLst>
        </c:ser>
        <c:ser>
          <c:idx val="2"/>
          <c:order val="2"/>
          <c:tx>
            <c:strRef>
              <c:f>'Basic Results'!$Q$3</c:f>
              <c:strCache>
                <c:ptCount val="1"/>
                <c:pt idx="0">
                  <c:v>GROSS PROFIT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'Basic Results'!$R$3:$AC$3</c:f>
              <c:numCache>
                <c:formatCode>General</c:formatCode>
                <c:ptCount val="12"/>
                <c:pt idx="0">
                  <c:v>8180</c:v>
                </c:pt>
                <c:pt idx="1">
                  <c:v>8230</c:v>
                </c:pt>
                <c:pt idx="2">
                  <c:v>5210</c:v>
                </c:pt>
                <c:pt idx="3">
                  <c:v>11330</c:v>
                </c:pt>
                <c:pt idx="4">
                  <c:v>8800</c:v>
                </c:pt>
                <c:pt idx="5">
                  <c:v>6340</c:v>
                </c:pt>
                <c:pt idx="6">
                  <c:v>5650</c:v>
                </c:pt>
                <c:pt idx="7">
                  <c:v>9890</c:v>
                </c:pt>
                <c:pt idx="8">
                  <c:v>7950</c:v>
                </c:pt>
                <c:pt idx="9">
                  <c:v>10520</c:v>
                </c:pt>
                <c:pt idx="10">
                  <c:v>6680</c:v>
                </c:pt>
                <c:pt idx="11">
                  <c:v>9640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3-481A-92F8-66BEB0AD4850}"/>
            </c:ext>
          </c:extLst>
        </c:ser>
        <c:ser>
          <c:idx val="3"/>
          <c:order val="3"/>
          <c:tx>
            <c:strRef>
              <c:f>'Basic Results'!$Q$4</c:f>
              <c:strCache>
                <c:ptCount val="1"/>
                <c:pt idx="0">
                  <c:v>OPERATING PROFIT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'Basic Results'!$R$4:$AC$4</c:f>
              <c:numCache>
                <c:formatCode>General</c:formatCode>
                <c:ptCount val="12"/>
                <c:pt idx="0">
                  <c:v>1642</c:v>
                </c:pt>
                <c:pt idx="1">
                  <c:v>1692</c:v>
                </c:pt>
                <c:pt idx="2">
                  <c:v>-1328</c:v>
                </c:pt>
                <c:pt idx="3">
                  <c:v>4792</c:v>
                </c:pt>
                <c:pt idx="4">
                  <c:v>2262</c:v>
                </c:pt>
                <c:pt idx="5">
                  <c:v>-198</c:v>
                </c:pt>
                <c:pt idx="6">
                  <c:v>-1888</c:v>
                </c:pt>
                <c:pt idx="7">
                  <c:v>2352</c:v>
                </c:pt>
                <c:pt idx="8">
                  <c:v>412</c:v>
                </c:pt>
                <c:pt idx="9">
                  <c:v>2982</c:v>
                </c:pt>
                <c:pt idx="10">
                  <c:v>-858</c:v>
                </c:pt>
                <c:pt idx="11">
                  <c:v>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53-481A-92F8-66BEB0AD4850}"/>
            </c:ext>
          </c:extLst>
        </c:ser>
        <c:ser>
          <c:idx val="4"/>
          <c:order val="4"/>
          <c:tx>
            <c:strRef>
              <c:f>'Basic Results'!$Q$5</c:f>
              <c:strCache>
                <c:ptCount val="1"/>
                <c:pt idx="0">
                  <c:v>PBIT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'Basic Results'!$R$5:$AC$5</c:f>
              <c:numCache>
                <c:formatCode>General</c:formatCode>
                <c:ptCount val="12"/>
                <c:pt idx="0">
                  <c:v>1642</c:v>
                </c:pt>
                <c:pt idx="1">
                  <c:v>1692</c:v>
                </c:pt>
                <c:pt idx="2">
                  <c:v>-1328</c:v>
                </c:pt>
                <c:pt idx="3">
                  <c:v>4792</c:v>
                </c:pt>
                <c:pt idx="4">
                  <c:v>2262</c:v>
                </c:pt>
                <c:pt idx="5">
                  <c:v>-198</c:v>
                </c:pt>
                <c:pt idx="6">
                  <c:v>-1888</c:v>
                </c:pt>
                <c:pt idx="7">
                  <c:v>2352</c:v>
                </c:pt>
                <c:pt idx="8">
                  <c:v>412</c:v>
                </c:pt>
                <c:pt idx="9">
                  <c:v>2982</c:v>
                </c:pt>
                <c:pt idx="10">
                  <c:v>-858</c:v>
                </c:pt>
                <c:pt idx="11">
                  <c:v>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53-481A-92F8-66BEB0AD4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05007"/>
        <c:axId val="155578431"/>
      </c:lineChart>
      <c:catAx>
        <c:axId val="7590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431"/>
        <c:crosses val="autoZero"/>
        <c:auto val="1"/>
        <c:lblAlgn val="ctr"/>
        <c:lblOffset val="100"/>
        <c:noMultiLvlLbl val="0"/>
      </c:catAx>
      <c:valAx>
        <c:axId val="155578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5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'Basic Results'!$Q$11</c:f>
              <c:strCache>
                <c:ptCount val="1"/>
                <c:pt idx="0">
                  <c:v>REVENUE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'Basic Results'!$R$11:$AC$11</c:f>
              <c:numCache>
                <c:formatCode>General</c:formatCode>
                <c:ptCount val="12"/>
                <c:pt idx="0">
                  <c:v>8940</c:v>
                </c:pt>
                <c:pt idx="1">
                  <c:v>8990</c:v>
                </c:pt>
                <c:pt idx="2">
                  <c:v>5970</c:v>
                </c:pt>
                <c:pt idx="3">
                  <c:v>12090</c:v>
                </c:pt>
                <c:pt idx="4">
                  <c:v>9560</c:v>
                </c:pt>
                <c:pt idx="5">
                  <c:v>7100</c:v>
                </c:pt>
                <c:pt idx="6">
                  <c:v>6410</c:v>
                </c:pt>
                <c:pt idx="7">
                  <c:v>10650</c:v>
                </c:pt>
                <c:pt idx="8">
                  <c:v>8710</c:v>
                </c:pt>
                <c:pt idx="9">
                  <c:v>11280</c:v>
                </c:pt>
                <c:pt idx="10">
                  <c:v>7440</c:v>
                </c:pt>
                <c:pt idx="11">
                  <c:v>10400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7-4910-A389-6A4FEBA27A34}"/>
            </c:ext>
          </c:extLst>
        </c:ser>
        <c:ser>
          <c:idx val="1"/>
          <c:order val="1"/>
          <c:tx>
            <c:strRef>
              <c:f>'Basic Results'!$Q$12</c:f>
              <c:strCache>
                <c:ptCount val="1"/>
                <c:pt idx="0">
                  <c:v>OUTFLOW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'Basic Results'!$R$12:$AC$12</c:f>
              <c:numCache>
                <c:formatCode>General</c:formatCode>
                <c:ptCount val="12"/>
                <c:pt idx="0">
                  <c:v>13210</c:v>
                </c:pt>
                <c:pt idx="1">
                  <c:v>6760</c:v>
                </c:pt>
                <c:pt idx="2">
                  <c:v>6760</c:v>
                </c:pt>
                <c:pt idx="3">
                  <c:v>6760</c:v>
                </c:pt>
                <c:pt idx="4">
                  <c:v>6760</c:v>
                </c:pt>
                <c:pt idx="5">
                  <c:v>6760</c:v>
                </c:pt>
                <c:pt idx="6">
                  <c:v>7760</c:v>
                </c:pt>
                <c:pt idx="7">
                  <c:v>7760</c:v>
                </c:pt>
                <c:pt idx="8">
                  <c:v>7760</c:v>
                </c:pt>
                <c:pt idx="9">
                  <c:v>7760</c:v>
                </c:pt>
                <c:pt idx="10">
                  <c:v>7760</c:v>
                </c:pt>
                <c:pt idx="11">
                  <c:v>7760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7-4910-A389-6A4FEBA27A34}"/>
            </c:ext>
          </c:extLst>
        </c:ser>
        <c:ser>
          <c:idx val="2"/>
          <c:order val="2"/>
          <c:tx>
            <c:strRef>
              <c:f>'Basic Results'!$Q$13</c:f>
              <c:strCache>
                <c:ptCount val="1"/>
                <c:pt idx="0">
                  <c:v>GROSS CASHFLOW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'Basic Results'!$R$13:$AC$13</c:f>
              <c:numCache>
                <c:formatCode>General</c:formatCode>
                <c:ptCount val="12"/>
                <c:pt idx="0">
                  <c:v>-4270</c:v>
                </c:pt>
                <c:pt idx="1">
                  <c:v>2230</c:v>
                </c:pt>
                <c:pt idx="2">
                  <c:v>-790</c:v>
                </c:pt>
                <c:pt idx="3">
                  <c:v>5330</c:v>
                </c:pt>
                <c:pt idx="4">
                  <c:v>2800</c:v>
                </c:pt>
                <c:pt idx="5">
                  <c:v>340</c:v>
                </c:pt>
                <c:pt idx="6">
                  <c:v>-1350</c:v>
                </c:pt>
                <c:pt idx="7">
                  <c:v>2890</c:v>
                </c:pt>
                <c:pt idx="8">
                  <c:v>950</c:v>
                </c:pt>
                <c:pt idx="9">
                  <c:v>3520</c:v>
                </c:pt>
                <c:pt idx="10">
                  <c:v>-320</c:v>
                </c:pt>
                <c:pt idx="11">
                  <c:v>2640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7-4910-A389-6A4FEBA27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05711"/>
        <c:axId val="219324783"/>
      </c:lineChart>
      <c:catAx>
        <c:axId val="14190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24783"/>
        <c:crosses val="autoZero"/>
        <c:auto val="1"/>
        <c:lblAlgn val="ctr"/>
        <c:lblOffset val="100"/>
        <c:noMultiLvlLbl val="0"/>
      </c:catAx>
      <c:valAx>
        <c:axId val="219324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5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156210</xdr:rowOff>
    </xdr:from>
    <xdr:to>
      <xdr:col>14</xdr:col>
      <xdr:colOff>15240</xdr:colOff>
      <xdr:row>53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8860D2-5717-C7A1-F6EF-1568954AC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1</xdr:row>
      <xdr:rowOff>7620</xdr:rowOff>
    </xdr:from>
    <xdr:to>
      <xdr:col>14</xdr:col>
      <xdr:colOff>30480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64B2D1-0B1B-7528-2B2D-BA19769C4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14369B-FC7E-4A9A-A337-E54A6607AACE}" name="Table3" displayName="Table3" ref="Q27:R39" totalsRowShown="0" headerRowDxfId="6" dataDxfId="5">
  <autoFilter ref="Q27:R39" xr:uid="{CC14369B-FC7E-4A9A-A337-E54A6607AACE}"/>
  <tableColumns count="2">
    <tableColumn id="1" xr3:uid="{58AC3DA6-9148-4726-94C8-6B930C9EFD15}" name="Components name" dataDxfId="4"/>
    <tableColumn id="2" xr3:uid="{7A0F019B-EF62-4A43-AA6A-34A542E36AA4}" name="Unit price" dataDxfId="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08A290-705C-4045-BBB6-5F8BFD6B69E4}" name="Table32" displayName="Table32" ref="Q18:Q22" totalsRowShown="0" headerRowDxfId="2" dataDxfId="1">
  <autoFilter ref="Q18:Q22" xr:uid="{DB08A290-705C-4045-BBB6-5F8BFD6B69E4}"/>
  <tableColumns count="1">
    <tableColumn id="1" xr3:uid="{7366D04E-23DD-4B7F-AE81-57423652CFA3}" name="Course Nam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CAFD4-B22D-4AAC-9C42-A0F32E04A454}">
  <dimension ref="Q1:AC13"/>
  <sheetViews>
    <sheetView tabSelected="1" topLeftCell="A19" workbookViewId="0">
      <selection activeCell="Q27" sqref="Q27"/>
    </sheetView>
  </sheetViews>
  <sheetFormatPr defaultRowHeight="13.2" x14ac:dyDescent="0.25"/>
  <cols>
    <col min="2" max="2" width="21.6640625" customWidth="1"/>
    <col min="17" max="17" width="33" customWidth="1"/>
  </cols>
  <sheetData>
    <row r="1" spans="17:29" x14ac:dyDescent="0.25">
      <c r="Q1" s="217" t="s">
        <v>119</v>
      </c>
      <c r="R1" s="217">
        <v>8940</v>
      </c>
      <c r="S1" s="217">
        <v>8990</v>
      </c>
      <c r="T1" s="217">
        <v>5970</v>
      </c>
      <c r="U1" s="217">
        <v>12090</v>
      </c>
      <c r="V1" s="217">
        <v>9560</v>
      </c>
      <c r="W1" s="217">
        <v>7100</v>
      </c>
      <c r="X1" s="217">
        <v>6410</v>
      </c>
      <c r="Y1" s="217">
        <v>10650</v>
      </c>
      <c r="Z1" s="217">
        <v>8710</v>
      </c>
      <c r="AA1" s="217">
        <v>11280</v>
      </c>
      <c r="AB1" s="217">
        <v>7440</v>
      </c>
      <c r="AC1" s="217">
        <v>10400</v>
      </c>
    </row>
    <row r="2" spans="17:29" x14ac:dyDescent="0.25">
      <c r="Q2" s="217" t="s">
        <v>121</v>
      </c>
      <c r="R2" s="217">
        <v>760</v>
      </c>
      <c r="S2" s="217">
        <v>760</v>
      </c>
      <c r="T2" s="217">
        <v>760</v>
      </c>
      <c r="U2" s="217">
        <v>760</v>
      </c>
      <c r="V2" s="217">
        <v>760</v>
      </c>
      <c r="W2" s="217">
        <v>760</v>
      </c>
      <c r="X2" s="217">
        <v>760</v>
      </c>
      <c r="Y2" s="217">
        <v>760</v>
      </c>
      <c r="Z2" s="217">
        <v>760</v>
      </c>
      <c r="AA2" s="217">
        <v>760</v>
      </c>
      <c r="AB2" s="217">
        <v>760</v>
      </c>
      <c r="AC2" s="217">
        <v>760</v>
      </c>
    </row>
    <row r="3" spans="17:29" x14ac:dyDescent="0.25">
      <c r="Q3" s="217" t="s">
        <v>122</v>
      </c>
      <c r="R3" s="217">
        <v>8180</v>
      </c>
      <c r="S3" s="217">
        <v>8230</v>
      </c>
      <c r="T3" s="217">
        <v>5210</v>
      </c>
      <c r="U3" s="217">
        <v>11330</v>
      </c>
      <c r="V3" s="217">
        <v>8800</v>
      </c>
      <c r="W3" s="217">
        <v>6340</v>
      </c>
      <c r="X3" s="217">
        <v>5650</v>
      </c>
      <c r="Y3" s="217">
        <v>9890</v>
      </c>
      <c r="Z3" s="217">
        <v>7950</v>
      </c>
      <c r="AA3" s="217">
        <v>10520</v>
      </c>
      <c r="AB3" s="217">
        <v>6680</v>
      </c>
      <c r="AC3" s="217">
        <v>9640</v>
      </c>
    </row>
    <row r="4" spans="17:29" x14ac:dyDescent="0.25">
      <c r="Q4" s="217" t="s">
        <v>126</v>
      </c>
      <c r="R4" s="217">
        <v>1642</v>
      </c>
      <c r="S4" s="217">
        <v>1692</v>
      </c>
      <c r="T4" s="217">
        <v>-1328</v>
      </c>
      <c r="U4" s="217">
        <v>4792</v>
      </c>
      <c r="V4" s="217">
        <v>2262</v>
      </c>
      <c r="W4" s="217">
        <v>-198</v>
      </c>
      <c r="X4" s="217">
        <v>-1888</v>
      </c>
      <c r="Y4" s="217">
        <v>2352</v>
      </c>
      <c r="Z4" s="217">
        <v>412</v>
      </c>
      <c r="AA4" s="217">
        <v>2982</v>
      </c>
      <c r="AB4" s="217">
        <v>-858</v>
      </c>
      <c r="AC4" s="217">
        <v>2102</v>
      </c>
    </row>
    <row r="5" spans="17:29" x14ac:dyDescent="0.25">
      <c r="Q5" s="217" t="s">
        <v>128</v>
      </c>
      <c r="R5" s="217">
        <v>1642</v>
      </c>
      <c r="S5" s="217">
        <v>1692</v>
      </c>
      <c r="T5" s="217">
        <v>-1328</v>
      </c>
      <c r="U5" s="217">
        <v>4792</v>
      </c>
      <c r="V5" s="217">
        <v>2262</v>
      </c>
      <c r="W5" s="217">
        <v>-198</v>
      </c>
      <c r="X5" s="217">
        <v>-1888</v>
      </c>
      <c r="Y5" s="217">
        <v>2352</v>
      </c>
      <c r="Z5" s="217">
        <v>412</v>
      </c>
      <c r="AA5" s="217">
        <v>2982</v>
      </c>
      <c r="AB5" s="217">
        <v>-858</v>
      </c>
      <c r="AC5" s="217">
        <v>2102</v>
      </c>
    </row>
    <row r="6" spans="17:29" x14ac:dyDescent="0.25"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</row>
    <row r="7" spans="17:29" x14ac:dyDescent="0.25"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</row>
    <row r="8" spans="17:29" x14ac:dyDescent="0.25">
      <c r="Q8" s="217"/>
      <c r="R8" s="217"/>
      <c r="S8" s="217"/>
      <c r="T8" s="217"/>
      <c r="U8" s="217"/>
      <c r="V8" s="217"/>
      <c r="W8" s="217"/>
      <c r="X8" s="217"/>
      <c r="Y8" s="217"/>
      <c r="Z8" s="217"/>
      <c r="AA8" s="217"/>
      <c r="AB8" s="217"/>
      <c r="AC8" s="217"/>
    </row>
    <row r="9" spans="17:29" x14ac:dyDescent="0.25">
      <c r="Q9" s="217"/>
      <c r="R9" s="217"/>
      <c r="S9" s="217"/>
      <c r="T9" s="217"/>
      <c r="U9" s="217"/>
      <c r="V9" s="217"/>
      <c r="W9" s="217"/>
      <c r="X9" s="217"/>
      <c r="Y9" s="217"/>
      <c r="Z9" s="217"/>
      <c r="AA9" s="217"/>
      <c r="AB9" s="217"/>
      <c r="AC9" s="217"/>
    </row>
    <row r="10" spans="17:29" x14ac:dyDescent="0.25"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</row>
    <row r="11" spans="17:29" x14ac:dyDescent="0.25">
      <c r="Q11" s="218" t="s">
        <v>119</v>
      </c>
      <c r="R11" s="219">
        <v>8940</v>
      </c>
      <c r="S11" s="219">
        <v>8990</v>
      </c>
      <c r="T11" s="219">
        <v>5970</v>
      </c>
      <c r="U11" s="219">
        <v>12090</v>
      </c>
      <c r="V11" s="219">
        <v>9560</v>
      </c>
      <c r="W11" s="219">
        <v>7100</v>
      </c>
      <c r="X11" s="219">
        <v>6410</v>
      </c>
      <c r="Y11" s="219">
        <v>10650</v>
      </c>
      <c r="Z11" s="219">
        <v>8710</v>
      </c>
      <c r="AA11" s="219">
        <v>11280</v>
      </c>
      <c r="AB11" s="219">
        <v>7440</v>
      </c>
      <c r="AC11" s="219">
        <v>10400</v>
      </c>
    </row>
    <row r="12" spans="17:29" x14ac:dyDescent="0.25">
      <c r="Q12" s="220" t="s">
        <v>102</v>
      </c>
      <c r="R12" s="221">
        <v>13210</v>
      </c>
      <c r="S12" s="221">
        <v>6760</v>
      </c>
      <c r="T12" s="221">
        <v>6760</v>
      </c>
      <c r="U12" s="221">
        <v>6760</v>
      </c>
      <c r="V12" s="221">
        <v>6760</v>
      </c>
      <c r="W12" s="221">
        <v>6760</v>
      </c>
      <c r="X12" s="221">
        <v>7760</v>
      </c>
      <c r="Y12" s="221">
        <v>7760</v>
      </c>
      <c r="Z12" s="221">
        <v>7760</v>
      </c>
      <c r="AA12" s="221">
        <v>7760</v>
      </c>
      <c r="AB12" s="221">
        <v>7760</v>
      </c>
      <c r="AC12" s="221">
        <v>7760</v>
      </c>
    </row>
    <row r="13" spans="17:29" x14ac:dyDescent="0.25">
      <c r="Q13" s="218" t="s">
        <v>108</v>
      </c>
      <c r="R13" s="219">
        <v>-4270</v>
      </c>
      <c r="S13" s="219">
        <v>2230</v>
      </c>
      <c r="T13" s="219">
        <v>-790</v>
      </c>
      <c r="U13" s="219">
        <v>5330</v>
      </c>
      <c r="V13" s="219">
        <v>2800</v>
      </c>
      <c r="W13" s="219">
        <v>340</v>
      </c>
      <c r="X13" s="219">
        <v>-1350</v>
      </c>
      <c r="Y13" s="219">
        <v>2890</v>
      </c>
      <c r="Z13" s="219">
        <v>950</v>
      </c>
      <c r="AA13" s="219">
        <v>3520</v>
      </c>
      <c r="AB13" s="219">
        <v>-320</v>
      </c>
      <c r="AC13" s="219">
        <v>2640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BA9C7-A1AA-428B-8ECC-6A63AA82F54A}">
  <dimension ref="A1:AA76"/>
  <sheetViews>
    <sheetView zoomScale="70" zoomScaleNormal="70" workbookViewId="0">
      <selection activeCell="AB18" sqref="AB18"/>
    </sheetView>
  </sheetViews>
  <sheetFormatPr defaultRowHeight="13.2" x14ac:dyDescent="0.25"/>
  <cols>
    <col min="2" max="3" width="9" bestFit="1" customWidth="1"/>
    <col min="12" max="12" width="9" bestFit="1" customWidth="1"/>
    <col min="13" max="13" width="13.6640625" customWidth="1"/>
    <col min="14" max="20" width="9" bestFit="1" customWidth="1"/>
    <col min="21" max="23" width="11.6640625" bestFit="1" customWidth="1"/>
    <col min="24" max="24" width="9" bestFit="1" customWidth="1"/>
    <col min="25" max="25" width="11.6640625" bestFit="1" customWidth="1"/>
    <col min="26" max="26" width="20.77734375" style="33" customWidth="1"/>
    <col min="27" max="27" width="14.88671875" bestFit="1" customWidth="1"/>
  </cols>
  <sheetData>
    <row r="1" spans="1:27" ht="22.2" x14ac:dyDescent="0.35">
      <c r="A1" s="199" t="s">
        <v>133</v>
      </c>
      <c r="B1" s="200"/>
      <c r="C1" s="200"/>
      <c r="D1" s="200"/>
      <c r="E1" s="200"/>
      <c r="F1" s="150"/>
      <c r="G1" s="151"/>
      <c r="H1" s="151"/>
      <c r="I1" s="151"/>
      <c r="J1" s="151"/>
      <c r="K1" s="151"/>
      <c r="L1" s="151"/>
      <c r="M1" s="151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205"/>
      <c r="AA1" s="151"/>
    </row>
    <row r="2" spans="1:27" ht="22.2" x14ac:dyDescent="0.35">
      <c r="A2" s="149"/>
      <c r="B2" s="150"/>
      <c r="C2" s="150"/>
      <c r="D2" s="150"/>
      <c r="E2" s="150"/>
      <c r="F2" s="150"/>
      <c r="G2" s="151"/>
      <c r="H2" s="151"/>
      <c r="I2" s="151"/>
      <c r="J2" s="151"/>
      <c r="K2" s="151"/>
      <c r="L2" s="151"/>
      <c r="M2" s="151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205"/>
      <c r="AA2" s="151"/>
    </row>
    <row r="3" spans="1:27" ht="22.8" thickBot="1" x14ac:dyDescent="0.4">
      <c r="A3" s="149"/>
      <c r="B3" s="150"/>
      <c r="C3" s="150"/>
      <c r="D3" s="150"/>
      <c r="E3" s="150"/>
      <c r="F3" s="150"/>
      <c r="G3" s="151"/>
      <c r="H3" s="151"/>
      <c r="I3" s="151"/>
      <c r="J3" s="151"/>
      <c r="K3" s="151"/>
      <c r="L3" s="151"/>
      <c r="M3" s="151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205"/>
      <c r="AA3" s="151"/>
    </row>
    <row r="4" spans="1:27" ht="22.2" x14ac:dyDescent="0.35">
      <c r="A4" s="152" t="s">
        <v>98</v>
      </c>
      <c r="B4" s="152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226"/>
      <c r="Q4" s="226"/>
      <c r="R4" s="226"/>
      <c r="S4" s="227"/>
      <c r="T4" s="227"/>
      <c r="U4" s="154"/>
      <c r="V4" s="227"/>
      <c r="W4" s="227"/>
      <c r="X4" s="154"/>
      <c r="Y4" s="153"/>
      <c r="Z4" s="206"/>
      <c r="AA4" s="155"/>
    </row>
    <row r="5" spans="1:27" ht="19.8" x14ac:dyDescent="0.3">
      <c r="A5" s="156" t="s">
        <v>99</v>
      </c>
      <c r="B5" s="157"/>
      <c r="C5" s="59"/>
      <c r="D5" s="59"/>
      <c r="E5" s="59"/>
      <c r="F5" s="59"/>
      <c r="G5" s="100"/>
      <c r="H5" s="100"/>
      <c r="I5" s="100"/>
      <c r="J5" s="100"/>
      <c r="K5" s="100"/>
      <c r="L5" s="100"/>
      <c r="M5" s="100"/>
      <c r="N5" s="44" t="s">
        <v>15</v>
      </c>
      <c r="O5" s="44" t="s">
        <v>14</v>
      </c>
      <c r="P5" s="44" t="s">
        <v>13</v>
      </c>
      <c r="Q5" s="44" t="s">
        <v>12</v>
      </c>
      <c r="R5" s="44" t="s">
        <v>11</v>
      </c>
      <c r="S5" s="44" t="s">
        <v>10</v>
      </c>
      <c r="T5" s="44" t="s">
        <v>9</v>
      </c>
      <c r="U5" s="44" t="s">
        <v>8</v>
      </c>
      <c r="V5" s="44" t="s">
        <v>7</v>
      </c>
      <c r="W5" s="44" t="s">
        <v>6</v>
      </c>
      <c r="X5" s="44" t="s">
        <v>5</v>
      </c>
      <c r="Y5" s="44" t="s">
        <v>4</v>
      </c>
      <c r="Z5" s="207" t="s">
        <v>3</v>
      </c>
      <c r="AA5" s="105"/>
    </row>
    <row r="6" spans="1:27" x14ac:dyDescent="0.25">
      <c r="A6" s="158"/>
      <c r="B6" s="159"/>
      <c r="C6" s="66"/>
      <c r="D6" s="66"/>
      <c r="E6" s="66"/>
      <c r="F6" s="66"/>
      <c r="G6" s="66"/>
      <c r="H6" s="66"/>
      <c r="I6" s="66"/>
      <c r="J6" s="66"/>
      <c r="K6" s="66"/>
      <c r="L6" s="66"/>
      <c r="M6" s="67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208"/>
      <c r="AA6" s="105"/>
    </row>
    <row r="7" spans="1:27" x14ac:dyDescent="0.25">
      <c r="A7" s="156"/>
      <c r="B7" s="70">
        <v>1</v>
      </c>
      <c r="C7" s="71" t="s">
        <v>100</v>
      </c>
      <c r="D7" s="160"/>
      <c r="E7" s="160"/>
      <c r="F7" s="160"/>
      <c r="G7" s="160"/>
      <c r="H7" s="160"/>
      <c r="I7" s="160"/>
      <c r="J7" s="160"/>
      <c r="K7" s="160"/>
      <c r="L7" s="160"/>
      <c r="M7" s="161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208"/>
      <c r="AA7" s="105"/>
    </row>
    <row r="8" spans="1:27" x14ac:dyDescent="0.25">
      <c r="A8" s="158"/>
      <c r="B8" s="64"/>
      <c r="C8" s="65">
        <v>1.1000000000000001</v>
      </c>
      <c r="D8" s="66" t="s">
        <v>60</v>
      </c>
      <c r="E8" s="66"/>
      <c r="F8" s="66"/>
      <c r="G8" s="66"/>
      <c r="H8" s="66"/>
      <c r="I8" s="66"/>
      <c r="J8" s="66"/>
      <c r="K8" s="66"/>
      <c r="L8" s="66"/>
      <c r="M8" s="67"/>
      <c r="N8" s="162">
        <v>8940</v>
      </c>
      <c r="O8" s="162">
        <v>8990</v>
      </c>
      <c r="P8" s="162">
        <v>5970</v>
      </c>
      <c r="Q8" s="162">
        <v>12090</v>
      </c>
      <c r="R8" s="162">
        <v>9560</v>
      </c>
      <c r="S8" s="162">
        <v>7100</v>
      </c>
      <c r="T8" s="162">
        <v>6410</v>
      </c>
      <c r="U8" s="162">
        <v>10650</v>
      </c>
      <c r="V8" s="162">
        <v>8710</v>
      </c>
      <c r="W8" s="162">
        <v>11280</v>
      </c>
      <c r="X8" s="162">
        <v>7440</v>
      </c>
      <c r="Y8" s="162">
        <v>10400</v>
      </c>
      <c r="Z8" s="208">
        <v>107640</v>
      </c>
      <c r="AA8" s="105"/>
    </row>
    <row r="9" spans="1:27" x14ac:dyDescent="0.25">
      <c r="A9" s="158"/>
      <c r="B9" s="64"/>
      <c r="C9" s="65"/>
      <c r="D9" s="66"/>
      <c r="E9" s="66"/>
      <c r="F9" s="66"/>
      <c r="G9" s="66"/>
      <c r="H9" s="66"/>
      <c r="I9" s="66"/>
      <c r="J9" s="66"/>
      <c r="K9" s="66"/>
      <c r="L9" s="66"/>
      <c r="M9" s="67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208"/>
      <c r="AA9" s="105"/>
    </row>
    <row r="10" spans="1:27" x14ac:dyDescent="0.25">
      <c r="A10" s="163"/>
      <c r="B10" s="164"/>
      <c r="C10" s="165">
        <v>1.3</v>
      </c>
      <c r="D10" s="140" t="s">
        <v>101</v>
      </c>
      <c r="E10" s="140"/>
      <c r="F10" s="140"/>
      <c r="G10" s="140"/>
      <c r="H10" s="140"/>
      <c r="I10" s="140"/>
      <c r="J10" s="140"/>
      <c r="K10" s="140"/>
      <c r="L10" s="140"/>
      <c r="M10" s="166"/>
      <c r="N10" s="162">
        <v>8940</v>
      </c>
      <c r="O10" s="162">
        <v>8990</v>
      </c>
      <c r="P10" s="162">
        <v>5970</v>
      </c>
      <c r="Q10" s="162">
        <v>12090</v>
      </c>
      <c r="R10" s="162">
        <v>9560</v>
      </c>
      <c r="S10" s="162">
        <v>7100</v>
      </c>
      <c r="T10" s="162">
        <v>6410</v>
      </c>
      <c r="U10" s="162">
        <v>10650</v>
      </c>
      <c r="V10" s="162">
        <v>8710</v>
      </c>
      <c r="W10" s="162">
        <v>11280</v>
      </c>
      <c r="X10" s="162">
        <v>7440</v>
      </c>
      <c r="Y10" s="162">
        <v>10400</v>
      </c>
      <c r="Z10" s="209">
        <v>107640</v>
      </c>
      <c r="AA10" s="141"/>
    </row>
    <row r="11" spans="1:27" x14ac:dyDescent="0.25">
      <c r="A11" s="158"/>
      <c r="B11" s="64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7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208"/>
      <c r="AA11" s="105"/>
    </row>
    <row r="12" spans="1:27" x14ac:dyDescent="0.25">
      <c r="A12" s="156"/>
      <c r="B12" s="70">
        <v>2</v>
      </c>
      <c r="C12" s="71" t="s">
        <v>102</v>
      </c>
      <c r="D12" s="160"/>
      <c r="E12" s="160"/>
      <c r="F12" s="160"/>
      <c r="G12" s="160"/>
      <c r="H12" s="160"/>
      <c r="I12" s="160"/>
      <c r="J12" s="160"/>
      <c r="K12" s="160"/>
      <c r="L12" s="160"/>
      <c r="M12" s="161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208"/>
      <c r="AA12" s="105"/>
    </row>
    <row r="13" spans="1:27" x14ac:dyDescent="0.25">
      <c r="A13" s="158"/>
      <c r="B13" s="64"/>
      <c r="C13" s="65">
        <v>2.1</v>
      </c>
      <c r="D13" s="66" t="s">
        <v>103</v>
      </c>
      <c r="E13" s="66"/>
      <c r="F13" s="66"/>
      <c r="G13" s="66"/>
      <c r="H13" s="66"/>
      <c r="I13" s="66"/>
      <c r="J13" s="66"/>
      <c r="K13" s="66"/>
      <c r="L13" s="66"/>
      <c r="M13" s="67"/>
      <c r="N13" s="195">
        <v>6450</v>
      </c>
      <c r="O13" s="162" t="s">
        <v>94</v>
      </c>
      <c r="P13" s="162" t="s">
        <v>94</v>
      </c>
      <c r="Q13" s="162" t="s">
        <v>94</v>
      </c>
      <c r="R13" s="162" t="s">
        <v>94</v>
      </c>
      <c r="S13" s="162" t="s">
        <v>94</v>
      </c>
      <c r="T13" s="162" t="s">
        <v>94</v>
      </c>
      <c r="U13" s="162" t="s">
        <v>94</v>
      </c>
      <c r="V13" s="162" t="s">
        <v>94</v>
      </c>
      <c r="W13" s="162" t="s">
        <v>94</v>
      </c>
      <c r="X13" s="162" t="s">
        <v>94</v>
      </c>
      <c r="Y13" s="162" t="s">
        <v>94</v>
      </c>
      <c r="Z13" s="208">
        <v>6450</v>
      </c>
      <c r="AA13" s="105"/>
    </row>
    <row r="14" spans="1:27" ht="13.8" thickBot="1" x14ac:dyDescent="0.3">
      <c r="A14" s="158"/>
      <c r="B14" s="64"/>
      <c r="C14" s="65">
        <v>2.2000000000000002</v>
      </c>
      <c r="D14" s="66" t="s">
        <v>104</v>
      </c>
      <c r="E14" s="66"/>
      <c r="F14" s="66"/>
      <c r="G14" s="66"/>
      <c r="H14" s="66"/>
      <c r="I14" s="66"/>
      <c r="J14" s="66"/>
      <c r="K14" s="66"/>
      <c r="L14" s="66"/>
      <c r="M14" s="67"/>
      <c r="N14" s="194">
        <v>6000</v>
      </c>
      <c r="O14" s="194">
        <v>6000</v>
      </c>
      <c r="P14" s="194">
        <v>6000</v>
      </c>
      <c r="Q14" s="194">
        <v>6000</v>
      </c>
      <c r="R14" s="194">
        <v>6000</v>
      </c>
      <c r="S14" s="194">
        <v>6000</v>
      </c>
      <c r="T14" s="194">
        <v>7000</v>
      </c>
      <c r="U14" s="194">
        <v>7000</v>
      </c>
      <c r="V14" s="194">
        <v>7000</v>
      </c>
      <c r="W14" s="194">
        <v>7000</v>
      </c>
      <c r="X14" s="194">
        <v>7000</v>
      </c>
      <c r="Y14" s="194">
        <v>7000</v>
      </c>
      <c r="Z14" s="210">
        <v>78000</v>
      </c>
      <c r="AA14" s="105"/>
    </row>
    <row r="15" spans="1:27" ht="13.8" thickTop="1" x14ac:dyDescent="0.25">
      <c r="A15" s="158"/>
      <c r="B15" s="64"/>
      <c r="C15" s="65">
        <v>2.2999999999999998</v>
      </c>
      <c r="D15" s="66" t="s">
        <v>63</v>
      </c>
      <c r="E15" s="66"/>
      <c r="F15" s="66"/>
      <c r="G15" s="66"/>
      <c r="H15" s="66"/>
      <c r="I15" s="66"/>
      <c r="J15" s="66"/>
      <c r="K15" s="66"/>
      <c r="L15" s="66"/>
      <c r="M15" s="67"/>
      <c r="N15" s="162">
        <v>760</v>
      </c>
      <c r="O15" s="162">
        <v>760</v>
      </c>
      <c r="P15" s="162">
        <v>760</v>
      </c>
      <c r="Q15" s="162">
        <v>760</v>
      </c>
      <c r="R15" s="162">
        <v>760</v>
      </c>
      <c r="S15" s="162">
        <v>760</v>
      </c>
      <c r="T15" s="162">
        <v>760</v>
      </c>
      <c r="U15" s="162">
        <v>760</v>
      </c>
      <c r="V15" s="162">
        <v>760</v>
      </c>
      <c r="W15" s="162">
        <v>760</v>
      </c>
      <c r="X15" s="162">
        <v>760</v>
      </c>
      <c r="Y15" s="162">
        <v>760</v>
      </c>
      <c r="Z15" s="208">
        <v>9120</v>
      </c>
      <c r="AA15" s="105"/>
    </row>
    <row r="16" spans="1:27" x14ac:dyDescent="0.25">
      <c r="A16" s="158"/>
      <c r="B16" s="64"/>
      <c r="C16" s="65">
        <v>2.4</v>
      </c>
      <c r="D16" s="66" t="s">
        <v>105</v>
      </c>
      <c r="E16" s="66"/>
      <c r="F16" s="66"/>
      <c r="G16" s="66"/>
      <c r="H16" s="66"/>
      <c r="I16" s="66"/>
      <c r="J16" s="66"/>
      <c r="K16" s="66"/>
      <c r="L16" s="66"/>
      <c r="M16" s="67"/>
      <c r="N16" s="162">
        <v>0</v>
      </c>
      <c r="O16" s="162">
        <v>0</v>
      </c>
      <c r="P16" s="162">
        <v>0</v>
      </c>
      <c r="Q16" s="162">
        <v>0</v>
      </c>
      <c r="R16" s="162">
        <v>0</v>
      </c>
      <c r="S16" s="162">
        <v>0</v>
      </c>
      <c r="T16" s="162">
        <v>0</v>
      </c>
      <c r="U16" s="162">
        <v>0</v>
      </c>
      <c r="V16" s="162">
        <v>0</v>
      </c>
      <c r="W16" s="162">
        <v>0</v>
      </c>
      <c r="X16" s="162">
        <v>0</v>
      </c>
      <c r="Y16" s="162">
        <v>0</v>
      </c>
      <c r="Z16" s="211">
        <v>0</v>
      </c>
      <c r="AA16" s="105"/>
    </row>
    <row r="17" spans="1:27" x14ac:dyDescent="0.25">
      <c r="A17" s="158"/>
      <c r="B17" s="64"/>
      <c r="C17" s="65">
        <v>2.5</v>
      </c>
      <c r="D17" s="66" t="s">
        <v>106</v>
      </c>
      <c r="E17" s="66"/>
      <c r="F17" s="66"/>
      <c r="G17" s="105"/>
      <c r="H17" s="105"/>
      <c r="I17" s="105"/>
      <c r="J17" s="105"/>
      <c r="K17" s="105"/>
      <c r="L17" s="66"/>
      <c r="M17" s="106"/>
      <c r="N17" s="162">
        <v>0</v>
      </c>
      <c r="O17" s="162">
        <v>0</v>
      </c>
      <c r="P17" s="162">
        <v>0</v>
      </c>
      <c r="Q17" s="162">
        <v>0</v>
      </c>
      <c r="R17" s="162">
        <v>0</v>
      </c>
      <c r="S17" s="162">
        <v>0</v>
      </c>
      <c r="T17" s="162">
        <v>0</v>
      </c>
      <c r="U17" s="162">
        <v>0</v>
      </c>
      <c r="V17" s="162">
        <v>0</v>
      </c>
      <c r="W17" s="162">
        <v>0</v>
      </c>
      <c r="X17" s="162">
        <v>0</v>
      </c>
      <c r="Y17" s="162">
        <v>0</v>
      </c>
      <c r="Z17" s="211">
        <v>0</v>
      </c>
      <c r="AA17" s="105"/>
    </row>
    <row r="18" spans="1:27" x14ac:dyDescent="0.25">
      <c r="A18" s="163"/>
      <c r="B18" s="164"/>
      <c r="C18" s="165">
        <v>2.5</v>
      </c>
      <c r="D18" s="140" t="s">
        <v>107</v>
      </c>
      <c r="E18" s="140"/>
      <c r="F18" s="140"/>
      <c r="G18" s="141"/>
      <c r="H18" s="141"/>
      <c r="I18" s="141"/>
      <c r="J18" s="141"/>
      <c r="K18" s="141"/>
      <c r="L18" s="141"/>
      <c r="M18" s="168"/>
      <c r="N18" s="167">
        <v>13210</v>
      </c>
      <c r="O18" s="167">
        <v>6760</v>
      </c>
      <c r="P18" s="167">
        <v>6760</v>
      </c>
      <c r="Q18" s="167">
        <v>6760</v>
      </c>
      <c r="R18" s="167">
        <v>6760</v>
      </c>
      <c r="S18" s="167">
        <v>6760</v>
      </c>
      <c r="T18" s="167">
        <v>7760</v>
      </c>
      <c r="U18" s="167">
        <v>7760</v>
      </c>
      <c r="V18" s="167">
        <v>7760</v>
      </c>
      <c r="W18" s="167">
        <v>7760</v>
      </c>
      <c r="X18" s="167">
        <v>7760</v>
      </c>
      <c r="Y18" s="167">
        <v>7760</v>
      </c>
      <c r="Z18" s="209">
        <f>SUM(N18:Y18)</f>
        <v>93570</v>
      </c>
      <c r="AA18" s="141"/>
    </row>
    <row r="19" spans="1:27" x14ac:dyDescent="0.25">
      <c r="A19" s="158"/>
      <c r="B19" s="64"/>
      <c r="C19" s="66"/>
      <c r="D19" s="66"/>
      <c r="E19" s="66"/>
      <c r="F19" s="66"/>
      <c r="G19" s="105"/>
      <c r="H19" s="105"/>
      <c r="I19" s="105"/>
      <c r="J19" s="105"/>
      <c r="K19" s="105"/>
      <c r="L19" s="105"/>
      <c r="M19" s="106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208"/>
      <c r="AA19" s="105"/>
    </row>
    <row r="20" spans="1:27" x14ac:dyDescent="0.25">
      <c r="A20" s="156"/>
      <c r="B20" s="70">
        <v>3</v>
      </c>
      <c r="C20" s="71" t="s">
        <v>108</v>
      </c>
      <c r="D20" s="160"/>
      <c r="E20" s="160"/>
      <c r="F20" s="160"/>
      <c r="G20" s="169"/>
      <c r="H20" s="169"/>
      <c r="I20" s="169"/>
      <c r="J20" s="169"/>
      <c r="K20" s="169"/>
      <c r="L20" s="169"/>
      <c r="M20" s="170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208"/>
      <c r="AA20" s="105"/>
    </row>
    <row r="21" spans="1:27" x14ac:dyDescent="0.25">
      <c r="A21" s="158"/>
      <c r="B21" s="64"/>
      <c r="C21" s="65">
        <v>3.1</v>
      </c>
      <c r="D21" s="66" t="s">
        <v>109</v>
      </c>
      <c r="E21" s="66"/>
      <c r="F21" s="66"/>
      <c r="G21" s="105"/>
      <c r="H21" s="105"/>
      <c r="I21" s="105"/>
      <c r="J21" s="105"/>
      <c r="K21" s="105"/>
      <c r="L21" s="105"/>
      <c r="M21" s="106"/>
      <c r="N21" s="196">
        <f>N10-N18</f>
        <v>-4270</v>
      </c>
      <c r="O21" s="162">
        <f t="shared" ref="O21:Z21" si="0">O10-O18</f>
        <v>2230</v>
      </c>
      <c r="P21" s="196">
        <f t="shared" si="0"/>
        <v>-790</v>
      </c>
      <c r="Q21" s="162">
        <f t="shared" si="0"/>
        <v>5330</v>
      </c>
      <c r="R21" s="162">
        <f t="shared" si="0"/>
        <v>2800</v>
      </c>
      <c r="S21" s="162">
        <f t="shared" si="0"/>
        <v>340</v>
      </c>
      <c r="T21" s="196">
        <f t="shared" si="0"/>
        <v>-1350</v>
      </c>
      <c r="U21" s="162">
        <f t="shared" si="0"/>
        <v>2890</v>
      </c>
      <c r="V21" s="162">
        <f t="shared" si="0"/>
        <v>950</v>
      </c>
      <c r="W21" s="162">
        <f t="shared" si="0"/>
        <v>3520</v>
      </c>
      <c r="X21" s="196">
        <f t="shared" si="0"/>
        <v>-320</v>
      </c>
      <c r="Y21" s="162">
        <f t="shared" si="0"/>
        <v>2640</v>
      </c>
      <c r="Z21" s="209">
        <f t="shared" si="0"/>
        <v>14070</v>
      </c>
      <c r="AA21" s="105"/>
    </row>
    <row r="22" spans="1:27" x14ac:dyDescent="0.25">
      <c r="A22" s="158"/>
      <c r="B22" s="64"/>
      <c r="C22" s="66"/>
      <c r="D22" s="66"/>
      <c r="E22" s="66"/>
      <c r="F22" s="66"/>
      <c r="G22" s="105"/>
      <c r="H22" s="105"/>
      <c r="I22" s="105"/>
      <c r="J22" s="105"/>
      <c r="K22" s="105"/>
      <c r="L22" s="105"/>
      <c r="M22" s="106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208"/>
      <c r="AA22" s="105"/>
    </row>
    <row r="23" spans="1:27" x14ac:dyDescent="0.25">
      <c r="A23" s="156"/>
      <c r="B23" s="70">
        <v>4</v>
      </c>
      <c r="C23" s="71" t="s">
        <v>110</v>
      </c>
      <c r="D23" s="160"/>
      <c r="E23" s="160"/>
      <c r="F23" s="160"/>
      <c r="G23" s="169"/>
      <c r="H23" s="169"/>
      <c r="I23" s="169"/>
      <c r="J23" s="169"/>
      <c r="K23" s="169"/>
      <c r="L23" s="169"/>
      <c r="M23" s="170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208"/>
      <c r="AA23" s="105"/>
    </row>
    <row r="24" spans="1:27" x14ac:dyDescent="0.25">
      <c r="A24" s="158"/>
      <c r="B24" s="64"/>
      <c r="C24" s="65">
        <v>4.0999999999999996</v>
      </c>
      <c r="D24" s="66" t="s">
        <v>111</v>
      </c>
      <c r="E24" s="66"/>
      <c r="F24" s="66"/>
      <c r="G24" s="105"/>
      <c r="H24" s="105"/>
      <c r="I24" s="105"/>
      <c r="J24" s="105"/>
      <c r="K24" s="105"/>
      <c r="L24" s="105"/>
      <c r="M24" s="106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208"/>
      <c r="AA24" s="105"/>
    </row>
    <row r="25" spans="1:27" x14ac:dyDescent="0.25">
      <c r="A25" s="158"/>
      <c r="B25" s="64"/>
      <c r="C25" s="65"/>
      <c r="D25" s="66" t="s">
        <v>112</v>
      </c>
      <c r="E25" s="66" t="s">
        <v>113</v>
      </c>
      <c r="F25" s="66"/>
      <c r="G25" s="66"/>
      <c r="H25" s="66"/>
      <c r="I25" s="66"/>
      <c r="J25" s="66"/>
      <c r="K25" s="66"/>
      <c r="L25" s="66"/>
      <c r="M25" s="67"/>
      <c r="N25" s="162">
        <v>5000</v>
      </c>
      <c r="O25" s="162">
        <v>5000</v>
      </c>
      <c r="P25" s="162">
        <v>5000</v>
      </c>
      <c r="Q25" s="162">
        <v>5000</v>
      </c>
      <c r="R25" s="162">
        <v>5000</v>
      </c>
      <c r="S25" s="162">
        <v>5000</v>
      </c>
      <c r="T25" s="162">
        <v>5000</v>
      </c>
      <c r="U25" s="162">
        <v>5000</v>
      </c>
      <c r="V25" s="162">
        <v>5000</v>
      </c>
      <c r="W25" s="162">
        <v>5000</v>
      </c>
      <c r="X25" s="162">
        <v>5000</v>
      </c>
      <c r="Y25" s="162">
        <v>5000</v>
      </c>
      <c r="Z25" s="209">
        <f>SUM(N25:Y25)</f>
        <v>60000</v>
      </c>
      <c r="AA25" s="105"/>
    </row>
    <row r="26" spans="1:27" x14ac:dyDescent="0.25">
      <c r="A26" s="163"/>
      <c r="B26" s="164"/>
      <c r="C26" s="165"/>
      <c r="D26" s="140"/>
      <c r="E26" s="140" t="s">
        <v>114</v>
      </c>
      <c r="F26" s="140"/>
      <c r="G26" s="141"/>
      <c r="H26" s="141"/>
      <c r="I26" s="141"/>
      <c r="J26" s="141"/>
      <c r="K26" s="141"/>
      <c r="L26" s="141"/>
      <c r="M26" s="168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209"/>
      <c r="AA26" s="141"/>
    </row>
    <row r="27" spans="1:27" x14ac:dyDescent="0.25">
      <c r="A27" s="158"/>
      <c r="B27" s="64"/>
      <c r="C27" s="66"/>
      <c r="D27" s="66"/>
      <c r="E27" s="66"/>
      <c r="F27" s="66"/>
      <c r="G27" s="105"/>
      <c r="H27" s="105"/>
      <c r="I27" s="105"/>
      <c r="J27" s="105"/>
      <c r="K27" s="105"/>
      <c r="L27" s="105"/>
      <c r="M27" s="106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208"/>
      <c r="AA27" s="141"/>
    </row>
    <row r="28" spans="1:27" x14ac:dyDescent="0.25">
      <c r="A28" s="156"/>
      <c r="B28" s="70">
        <v>5</v>
      </c>
      <c r="C28" s="71" t="s">
        <v>116</v>
      </c>
      <c r="D28" s="160"/>
      <c r="E28" s="160"/>
      <c r="F28" s="160"/>
      <c r="G28" s="169"/>
      <c r="H28" s="169"/>
      <c r="I28" s="169"/>
      <c r="J28" s="169"/>
      <c r="K28" s="169"/>
      <c r="L28" s="169"/>
      <c r="M28" s="170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208"/>
      <c r="AA28" s="105"/>
    </row>
    <row r="29" spans="1:27" x14ac:dyDescent="0.25">
      <c r="A29" s="158"/>
      <c r="B29" s="64"/>
      <c r="C29" s="65">
        <v>5.0999999999999996</v>
      </c>
      <c r="D29" s="66" t="s">
        <v>109</v>
      </c>
      <c r="E29" s="66"/>
      <c r="F29" s="66"/>
      <c r="G29" s="105"/>
      <c r="H29" s="105"/>
      <c r="I29" s="105"/>
      <c r="J29" s="105"/>
      <c r="K29" s="105"/>
      <c r="L29" s="105"/>
      <c r="M29" s="106"/>
      <c r="N29" s="162">
        <v>730</v>
      </c>
      <c r="O29" s="162">
        <v>7230</v>
      </c>
      <c r="P29" s="162">
        <v>4210</v>
      </c>
      <c r="Q29" s="162">
        <v>10330</v>
      </c>
      <c r="R29" s="162">
        <v>7800</v>
      </c>
      <c r="S29" s="162">
        <v>5340</v>
      </c>
      <c r="T29" s="162">
        <v>3650</v>
      </c>
      <c r="U29" s="162">
        <v>7890</v>
      </c>
      <c r="V29" s="162">
        <v>5950</v>
      </c>
      <c r="W29" s="162">
        <v>8520</v>
      </c>
      <c r="X29" s="162">
        <v>4680</v>
      </c>
      <c r="Y29" s="162">
        <v>7640</v>
      </c>
      <c r="Z29" s="209">
        <f>SUM(N29:Y29)</f>
        <v>73970</v>
      </c>
      <c r="AA29" s="105"/>
    </row>
    <row r="30" spans="1:27" x14ac:dyDescent="0.25">
      <c r="A30" s="158"/>
      <c r="B30" s="64"/>
      <c r="C30" s="65">
        <v>5.2</v>
      </c>
      <c r="D30" s="66" t="s">
        <v>117</v>
      </c>
      <c r="E30" s="66"/>
      <c r="F30" s="66"/>
      <c r="G30" s="105"/>
      <c r="H30" s="105"/>
      <c r="I30" s="105"/>
      <c r="J30" s="105"/>
      <c r="K30" s="105"/>
      <c r="L30" s="105"/>
      <c r="M30" s="106"/>
      <c r="N30" s="1">
        <v>730</v>
      </c>
      <c r="O30" s="162">
        <v>7960</v>
      </c>
      <c r="P30" s="162">
        <v>12170</v>
      </c>
      <c r="Q30" s="162">
        <v>22500</v>
      </c>
      <c r="R30" s="162">
        <v>30300</v>
      </c>
      <c r="S30" s="162">
        <v>35640</v>
      </c>
      <c r="T30" s="162">
        <v>39290</v>
      </c>
      <c r="U30" s="162">
        <v>47180</v>
      </c>
      <c r="V30" s="162">
        <v>53130</v>
      </c>
      <c r="W30" s="162">
        <v>61650</v>
      </c>
      <c r="X30" s="162">
        <v>66330</v>
      </c>
      <c r="Y30" s="162">
        <v>73970</v>
      </c>
      <c r="Z30" s="208"/>
      <c r="AA30" s="105"/>
    </row>
    <row r="31" spans="1:27" ht="13.8" thickBot="1" x14ac:dyDescent="0.3">
      <c r="A31" s="171"/>
      <c r="B31" s="87"/>
      <c r="C31" s="172"/>
      <c r="D31" s="172"/>
      <c r="E31" s="172"/>
      <c r="F31" s="172"/>
      <c r="G31" s="173"/>
      <c r="H31" s="173"/>
      <c r="I31" s="173"/>
      <c r="J31" s="173"/>
      <c r="K31" s="173"/>
      <c r="L31" s="173"/>
      <c r="M31" s="174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212"/>
      <c r="AA31" s="105"/>
    </row>
    <row r="32" spans="1:27" x14ac:dyDescent="0.25">
      <c r="A32" s="105"/>
      <c r="B32" s="66"/>
      <c r="C32" s="66"/>
      <c r="D32" s="66"/>
      <c r="E32" s="66"/>
      <c r="F32" s="66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213"/>
      <c r="AA32" s="105"/>
    </row>
    <row r="33" spans="1:27" ht="22.2" x14ac:dyDescent="0.35">
      <c r="A33" s="222"/>
      <c r="B33" s="223"/>
      <c r="C33" s="223"/>
      <c r="D33" s="223"/>
      <c r="E33" s="223"/>
      <c r="F33" s="150"/>
      <c r="G33" s="151"/>
      <c r="H33" s="151"/>
      <c r="I33" s="151"/>
      <c r="J33" s="151"/>
      <c r="K33" s="151"/>
      <c r="L33" s="151"/>
      <c r="M33" s="151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205"/>
      <c r="AA33" s="105"/>
    </row>
    <row r="34" spans="1:27" ht="22.2" x14ac:dyDescent="0.35">
      <c r="A34" s="149"/>
      <c r="B34" s="150"/>
      <c r="C34" s="150"/>
      <c r="D34" s="150"/>
      <c r="E34" s="150"/>
      <c r="F34" s="150"/>
      <c r="G34" s="151"/>
      <c r="H34" s="151"/>
      <c r="I34" s="151"/>
      <c r="J34" s="151"/>
      <c r="K34" s="151"/>
      <c r="L34" s="151"/>
      <c r="M34" s="151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205"/>
      <c r="AA34" s="105"/>
    </row>
    <row r="35" spans="1:27" ht="13.8" thickBot="1" x14ac:dyDescent="0.3">
      <c r="A35" s="105"/>
      <c r="B35" s="66"/>
      <c r="C35" s="66"/>
      <c r="D35" s="66"/>
      <c r="E35" s="66"/>
      <c r="F35" s="66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213"/>
      <c r="AA35" s="105"/>
    </row>
    <row r="36" spans="1:27" ht="22.2" x14ac:dyDescent="0.35">
      <c r="A36" s="152" t="s">
        <v>118</v>
      </c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226"/>
      <c r="Q36" s="226"/>
      <c r="R36" s="226"/>
      <c r="S36" s="227"/>
      <c r="T36" s="227"/>
      <c r="U36" s="154"/>
      <c r="V36" s="227"/>
      <c r="W36" s="227"/>
      <c r="X36" s="154"/>
      <c r="Y36" s="153"/>
      <c r="Z36" s="206"/>
      <c r="AA36" s="105"/>
    </row>
    <row r="37" spans="1:27" ht="19.8" x14ac:dyDescent="0.3">
      <c r="A37" s="57"/>
      <c r="B37" s="58"/>
      <c r="C37" s="59"/>
      <c r="D37" s="59"/>
      <c r="E37" s="59"/>
      <c r="F37" s="59"/>
      <c r="G37" s="100"/>
      <c r="H37" s="100"/>
      <c r="I37" s="100"/>
      <c r="J37" s="100"/>
      <c r="K37" s="100"/>
      <c r="L37" s="100"/>
      <c r="M37" s="100"/>
      <c r="N37" s="44" t="s">
        <v>15</v>
      </c>
      <c r="O37" s="44" t="s">
        <v>14</v>
      </c>
      <c r="P37" s="44" t="s">
        <v>13</v>
      </c>
      <c r="Q37" s="44" t="s">
        <v>12</v>
      </c>
      <c r="R37" s="44" t="s">
        <v>11</v>
      </c>
      <c r="S37" s="44" t="s">
        <v>10</v>
      </c>
      <c r="T37" s="44" t="s">
        <v>9</v>
      </c>
      <c r="U37" s="44" t="s">
        <v>8</v>
      </c>
      <c r="V37" s="44" t="s">
        <v>7</v>
      </c>
      <c r="W37" s="44" t="s">
        <v>6</v>
      </c>
      <c r="X37" s="44" t="s">
        <v>5</v>
      </c>
      <c r="Y37" s="44" t="s">
        <v>4</v>
      </c>
      <c r="Z37" s="207" t="s">
        <v>3</v>
      </c>
      <c r="AA37" s="176" t="s">
        <v>132</v>
      </c>
    </row>
    <row r="38" spans="1:27" x14ac:dyDescent="0.25">
      <c r="A38" s="64"/>
      <c r="B38" s="65"/>
      <c r="C38" s="66"/>
      <c r="D38" s="66"/>
      <c r="E38" s="66"/>
      <c r="F38" s="66"/>
      <c r="G38" s="105"/>
      <c r="H38" s="105"/>
      <c r="I38" s="105"/>
      <c r="J38" s="105"/>
      <c r="K38" s="105"/>
      <c r="L38" s="105"/>
      <c r="M38" s="106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208"/>
      <c r="AA38" s="105"/>
    </row>
    <row r="39" spans="1:27" x14ac:dyDescent="0.25">
      <c r="A39" s="70"/>
      <c r="B39" s="177">
        <v>1</v>
      </c>
      <c r="C39" s="71" t="s">
        <v>119</v>
      </c>
      <c r="D39" s="160"/>
      <c r="E39" s="160"/>
      <c r="F39" s="160"/>
      <c r="G39" s="169"/>
      <c r="H39" s="169"/>
      <c r="I39" s="169"/>
      <c r="J39" s="169"/>
      <c r="K39" s="169"/>
      <c r="L39" s="169"/>
      <c r="M39" s="170"/>
      <c r="N39" s="162">
        <v>8940</v>
      </c>
      <c r="O39" s="162">
        <v>8990</v>
      </c>
      <c r="P39" s="162">
        <v>5970</v>
      </c>
      <c r="Q39" s="162">
        <v>12090</v>
      </c>
      <c r="R39" s="162">
        <v>9560</v>
      </c>
      <c r="S39" s="162">
        <v>7100</v>
      </c>
      <c r="T39" s="162">
        <v>6410</v>
      </c>
      <c r="U39" s="162">
        <v>10650</v>
      </c>
      <c r="V39" s="162">
        <v>8710</v>
      </c>
      <c r="W39" s="162">
        <v>11280</v>
      </c>
      <c r="X39" s="162">
        <v>7440</v>
      </c>
      <c r="Y39" s="162">
        <v>10400</v>
      </c>
      <c r="Z39" s="209">
        <v>107640</v>
      </c>
      <c r="AA39" s="105"/>
    </row>
    <row r="40" spans="1:27" ht="22.2" x14ac:dyDescent="0.35">
      <c r="A40" s="64"/>
      <c r="B40" s="102"/>
      <c r="C40" s="65"/>
      <c r="D40" s="66"/>
      <c r="E40" s="66"/>
      <c r="F40" s="66"/>
      <c r="G40" s="105"/>
      <c r="H40" s="105"/>
      <c r="I40" s="105"/>
      <c r="J40" s="105"/>
      <c r="K40" s="105"/>
      <c r="L40" s="105"/>
      <c r="M40" s="106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208"/>
      <c r="AA40" s="151"/>
    </row>
    <row r="41" spans="1:27" ht="22.2" x14ac:dyDescent="0.35">
      <c r="A41" s="64"/>
      <c r="B41" s="102"/>
      <c r="C41" s="65" t="s">
        <v>120</v>
      </c>
      <c r="D41" s="66"/>
      <c r="E41" s="66" t="s">
        <v>121</v>
      </c>
      <c r="F41" s="66"/>
      <c r="G41" s="105"/>
      <c r="H41" s="105"/>
      <c r="I41" s="105"/>
      <c r="J41" s="105"/>
      <c r="K41" s="105"/>
      <c r="L41" s="105"/>
      <c r="M41" s="106"/>
      <c r="N41" s="162">
        <v>760</v>
      </c>
      <c r="O41" s="162">
        <v>760</v>
      </c>
      <c r="P41" s="162">
        <v>760</v>
      </c>
      <c r="Q41" s="162">
        <v>760</v>
      </c>
      <c r="R41" s="162">
        <v>760</v>
      </c>
      <c r="S41" s="162">
        <v>760</v>
      </c>
      <c r="T41" s="162">
        <v>760</v>
      </c>
      <c r="U41" s="162">
        <v>760</v>
      </c>
      <c r="V41" s="162">
        <v>760</v>
      </c>
      <c r="W41" s="162">
        <v>760</v>
      </c>
      <c r="X41" s="162">
        <v>760</v>
      </c>
      <c r="Y41" s="162">
        <v>760</v>
      </c>
      <c r="Z41" s="208">
        <v>9120</v>
      </c>
      <c r="AA41" s="151"/>
    </row>
    <row r="42" spans="1:27" x14ac:dyDescent="0.25">
      <c r="A42" s="64"/>
      <c r="B42" s="102"/>
      <c r="C42" s="65"/>
      <c r="D42" s="66"/>
      <c r="E42" s="66"/>
      <c r="F42" s="66"/>
      <c r="G42" s="105"/>
      <c r="H42" s="105"/>
      <c r="I42" s="105"/>
      <c r="J42" s="105"/>
      <c r="K42" s="105"/>
      <c r="L42" s="105"/>
      <c r="M42" s="106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208"/>
      <c r="AA42" s="105"/>
    </row>
    <row r="43" spans="1:27" x14ac:dyDescent="0.25">
      <c r="A43" s="70"/>
      <c r="B43" s="177">
        <v>2</v>
      </c>
      <c r="C43" s="178" t="s">
        <v>122</v>
      </c>
      <c r="D43" s="179"/>
      <c r="E43" s="179"/>
      <c r="F43" s="179"/>
      <c r="G43" s="180"/>
      <c r="H43" s="180"/>
      <c r="I43" s="180"/>
      <c r="J43" s="180"/>
      <c r="K43" s="180"/>
      <c r="L43" s="180"/>
      <c r="M43" s="181"/>
      <c r="N43" s="162">
        <f>N39-N41</f>
        <v>8180</v>
      </c>
      <c r="O43" s="162">
        <f t="shared" ref="O43:Y43" si="1">O39-O41</f>
        <v>8230</v>
      </c>
      <c r="P43" s="162">
        <f t="shared" si="1"/>
        <v>5210</v>
      </c>
      <c r="Q43" s="162">
        <f t="shared" si="1"/>
        <v>11330</v>
      </c>
      <c r="R43" s="162">
        <f t="shared" si="1"/>
        <v>8800</v>
      </c>
      <c r="S43" s="162">
        <f t="shared" si="1"/>
        <v>6340</v>
      </c>
      <c r="T43" s="162">
        <f t="shared" si="1"/>
        <v>5650</v>
      </c>
      <c r="U43" s="162">
        <f t="shared" si="1"/>
        <v>9890</v>
      </c>
      <c r="V43" s="162">
        <f t="shared" si="1"/>
        <v>7950</v>
      </c>
      <c r="W43" s="162">
        <f t="shared" si="1"/>
        <v>10520</v>
      </c>
      <c r="X43" s="162">
        <f t="shared" si="1"/>
        <v>6680</v>
      </c>
      <c r="Y43" s="162">
        <f t="shared" si="1"/>
        <v>9640</v>
      </c>
      <c r="Z43" s="209">
        <f>Z39-Z41</f>
        <v>98520</v>
      </c>
      <c r="AA43" s="204">
        <v>0.91520000000000001</v>
      </c>
    </row>
    <row r="44" spans="1:27" x14ac:dyDescent="0.25">
      <c r="A44" s="64"/>
      <c r="B44" s="102"/>
      <c r="C44" s="65"/>
      <c r="D44" s="66"/>
      <c r="E44" s="66"/>
      <c r="F44" s="66"/>
      <c r="G44" s="105"/>
      <c r="H44" s="105"/>
      <c r="I44" s="105"/>
      <c r="J44" s="105"/>
      <c r="K44" s="105"/>
      <c r="L44" s="105"/>
      <c r="M44" s="106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208"/>
    </row>
    <row r="45" spans="1:27" ht="13.8" thickBot="1" x14ac:dyDescent="0.3">
      <c r="A45" s="64"/>
      <c r="B45" s="102"/>
      <c r="C45" s="65" t="s">
        <v>123</v>
      </c>
      <c r="D45" s="66"/>
      <c r="E45" s="66" t="s">
        <v>124</v>
      </c>
      <c r="F45" s="66"/>
      <c r="G45" s="105"/>
      <c r="H45" s="105"/>
      <c r="I45" s="105"/>
      <c r="J45" s="105"/>
      <c r="K45" s="105"/>
      <c r="L45" s="105"/>
      <c r="M45" s="106"/>
      <c r="N45" s="194">
        <v>6000</v>
      </c>
      <c r="O45" s="194">
        <v>6000</v>
      </c>
      <c r="P45" s="194">
        <v>6000</v>
      </c>
      <c r="Q45" s="194">
        <v>6000</v>
      </c>
      <c r="R45" s="194">
        <v>6000</v>
      </c>
      <c r="S45" s="194">
        <v>6000</v>
      </c>
      <c r="T45" s="194">
        <v>7000</v>
      </c>
      <c r="U45" s="194">
        <v>7000</v>
      </c>
      <c r="V45" s="194">
        <v>7000</v>
      </c>
      <c r="W45" s="194">
        <v>7000</v>
      </c>
      <c r="X45" s="194">
        <v>7000</v>
      </c>
      <c r="Y45" s="194">
        <v>7000</v>
      </c>
      <c r="Z45" s="210">
        <v>78000</v>
      </c>
      <c r="AA45" s="105"/>
    </row>
    <row r="46" spans="1:27" ht="13.8" thickTop="1" x14ac:dyDescent="0.25">
      <c r="A46" s="64"/>
      <c r="B46" s="102"/>
      <c r="C46" s="65"/>
      <c r="D46" s="66"/>
      <c r="E46" s="66"/>
      <c r="F46" s="66"/>
      <c r="G46" s="105"/>
      <c r="H46" s="105"/>
      <c r="I46" s="105"/>
      <c r="J46" s="105"/>
      <c r="K46" s="105"/>
      <c r="L46" s="105"/>
      <c r="M46" s="106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208"/>
      <c r="AA46" s="105"/>
    </row>
    <row r="47" spans="1:27" x14ac:dyDescent="0.25">
      <c r="A47" s="64"/>
      <c r="B47" s="102"/>
      <c r="C47" s="65" t="s">
        <v>123</v>
      </c>
      <c r="D47" s="66"/>
      <c r="E47" s="66" t="s">
        <v>125</v>
      </c>
      <c r="F47" s="66"/>
      <c r="G47" s="105"/>
      <c r="H47" s="105"/>
      <c r="I47" s="105"/>
      <c r="J47" s="105"/>
      <c r="K47" s="105"/>
      <c r="L47" s="105"/>
      <c r="M47" s="106"/>
      <c r="N47" s="162">
        <v>538</v>
      </c>
      <c r="O47" s="162">
        <f>N47</f>
        <v>538</v>
      </c>
      <c r="P47" s="162">
        <f t="shared" ref="P47:Y47" si="2">N47</f>
        <v>538</v>
      </c>
      <c r="Q47" s="162">
        <f t="shared" si="2"/>
        <v>538</v>
      </c>
      <c r="R47" s="162">
        <f t="shared" si="2"/>
        <v>538</v>
      </c>
      <c r="S47" s="162">
        <f t="shared" si="2"/>
        <v>538</v>
      </c>
      <c r="T47" s="162">
        <f t="shared" si="2"/>
        <v>538</v>
      </c>
      <c r="U47" s="162">
        <f t="shared" si="2"/>
        <v>538</v>
      </c>
      <c r="V47" s="162">
        <f t="shared" si="2"/>
        <v>538</v>
      </c>
      <c r="W47" s="162">
        <f t="shared" si="2"/>
        <v>538</v>
      </c>
      <c r="X47" s="162">
        <f t="shared" si="2"/>
        <v>538</v>
      </c>
      <c r="Y47" s="162">
        <f t="shared" si="2"/>
        <v>538</v>
      </c>
      <c r="Z47" s="208">
        <f>SUM(N47:Y47)</f>
        <v>6456</v>
      </c>
      <c r="AA47" s="105"/>
    </row>
    <row r="48" spans="1:27" x14ac:dyDescent="0.25">
      <c r="A48" s="64"/>
      <c r="B48" s="102"/>
      <c r="C48" s="65"/>
      <c r="D48" s="66"/>
      <c r="E48" s="66"/>
      <c r="F48" s="66"/>
      <c r="G48" s="105"/>
      <c r="H48" s="105"/>
      <c r="I48" s="105"/>
      <c r="J48" s="105"/>
      <c r="K48" s="105"/>
      <c r="L48" s="105"/>
      <c r="M48" s="106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208"/>
      <c r="AA48" s="105"/>
    </row>
    <row r="49" spans="1:27" x14ac:dyDescent="0.25">
      <c r="A49" s="182"/>
      <c r="B49" s="183">
        <v>3</v>
      </c>
      <c r="C49" s="178" t="s">
        <v>126</v>
      </c>
      <c r="D49" s="179"/>
      <c r="E49" s="179"/>
      <c r="F49" s="179"/>
      <c r="G49" s="180"/>
      <c r="H49" s="180"/>
      <c r="I49" s="180"/>
      <c r="J49" s="180"/>
      <c r="K49" s="180"/>
      <c r="L49" s="180"/>
      <c r="M49" s="181"/>
      <c r="N49" s="162">
        <f>N43-N45-N47</f>
        <v>1642</v>
      </c>
      <c r="O49" s="162">
        <f t="shared" ref="O49:Y49" si="3">O43-O45-O47</f>
        <v>1692</v>
      </c>
      <c r="P49" s="196">
        <f t="shared" si="3"/>
        <v>-1328</v>
      </c>
      <c r="Q49" s="162">
        <f t="shared" si="3"/>
        <v>4792</v>
      </c>
      <c r="R49" s="162">
        <f t="shared" si="3"/>
        <v>2262</v>
      </c>
      <c r="S49" s="196">
        <f t="shared" si="3"/>
        <v>-198</v>
      </c>
      <c r="T49" s="196">
        <f t="shared" si="3"/>
        <v>-1888</v>
      </c>
      <c r="U49" s="162">
        <f t="shared" si="3"/>
        <v>2352</v>
      </c>
      <c r="V49" s="162">
        <f t="shared" si="3"/>
        <v>412</v>
      </c>
      <c r="W49" s="162">
        <f t="shared" si="3"/>
        <v>2982</v>
      </c>
      <c r="X49" s="196">
        <f t="shared" si="3"/>
        <v>-858</v>
      </c>
      <c r="Y49" s="162">
        <f t="shared" si="3"/>
        <v>2102</v>
      </c>
      <c r="Z49" s="209">
        <f>Z43-Z45-Z47</f>
        <v>14064</v>
      </c>
      <c r="AA49" s="204">
        <v>0.13070000000000001</v>
      </c>
    </row>
    <row r="50" spans="1:27" x14ac:dyDescent="0.25">
      <c r="A50" s="64"/>
      <c r="B50" s="102"/>
      <c r="C50" s="65"/>
      <c r="D50" s="66"/>
      <c r="E50" s="66"/>
      <c r="F50" s="66"/>
      <c r="G50" s="105"/>
      <c r="H50" s="105"/>
      <c r="I50" s="105"/>
      <c r="J50" s="105"/>
      <c r="K50" s="105"/>
      <c r="L50" s="105"/>
      <c r="M50" s="106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208"/>
      <c r="AA50" s="141"/>
    </row>
    <row r="51" spans="1:27" x14ac:dyDescent="0.25">
      <c r="A51" s="64"/>
      <c r="B51" s="102"/>
      <c r="C51" s="65" t="s">
        <v>115</v>
      </c>
      <c r="D51" s="66"/>
      <c r="E51" s="66" t="s">
        <v>127</v>
      </c>
      <c r="F51" s="66"/>
      <c r="G51" s="105"/>
      <c r="H51" s="105"/>
      <c r="I51" s="105"/>
      <c r="J51" s="105"/>
      <c r="K51" s="105"/>
      <c r="L51" s="105"/>
      <c r="M51" s="106"/>
      <c r="N51" s="162">
        <v>0</v>
      </c>
      <c r="O51" s="162">
        <v>0</v>
      </c>
      <c r="P51" s="162">
        <v>0</v>
      </c>
      <c r="Q51" s="162">
        <v>0</v>
      </c>
      <c r="R51" s="162">
        <v>0</v>
      </c>
      <c r="S51" s="162">
        <v>0</v>
      </c>
      <c r="T51" s="162">
        <v>0</v>
      </c>
      <c r="U51" s="162">
        <v>0</v>
      </c>
      <c r="V51" s="162">
        <v>0</v>
      </c>
      <c r="W51" s="162">
        <v>0</v>
      </c>
      <c r="X51" s="162">
        <v>0</v>
      </c>
      <c r="Y51" s="162">
        <v>0</v>
      </c>
      <c r="Z51" s="208">
        <v>0</v>
      </c>
      <c r="AA51" s="105"/>
    </row>
    <row r="52" spans="1:27" x14ac:dyDescent="0.25">
      <c r="A52" s="64"/>
      <c r="B52" s="102"/>
      <c r="C52" s="65"/>
      <c r="D52" s="66"/>
      <c r="E52" s="66"/>
      <c r="F52" s="66"/>
      <c r="G52" s="105"/>
      <c r="H52" s="105"/>
      <c r="I52" s="105"/>
      <c r="J52" s="105"/>
      <c r="K52" s="105"/>
      <c r="L52" s="105"/>
      <c r="M52" s="106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208"/>
      <c r="AA52" s="105"/>
    </row>
    <row r="53" spans="1:27" x14ac:dyDescent="0.25">
      <c r="A53" s="70"/>
      <c r="B53" s="177">
        <v>4</v>
      </c>
      <c r="C53" s="71" t="s">
        <v>128</v>
      </c>
      <c r="D53" s="160"/>
      <c r="E53" s="160"/>
      <c r="F53" s="160"/>
      <c r="G53" s="169"/>
      <c r="H53" s="169"/>
      <c r="I53" s="169"/>
      <c r="J53" s="169"/>
      <c r="K53" s="169"/>
      <c r="L53" s="169"/>
      <c r="M53" s="170"/>
      <c r="N53" s="162">
        <f t="shared" ref="N53:Y53" si="4">N49-N51</f>
        <v>1642</v>
      </c>
      <c r="O53" s="162">
        <f t="shared" si="4"/>
        <v>1692</v>
      </c>
      <c r="P53" s="196">
        <f t="shared" si="4"/>
        <v>-1328</v>
      </c>
      <c r="Q53" s="162">
        <f t="shared" si="4"/>
        <v>4792</v>
      </c>
      <c r="R53" s="162">
        <f t="shared" si="4"/>
        <v>2262</v>
      </c>
      <c r="S53" s="196">
        <f t="shared" si="4"/>
        <v>-198</v>
      </c>
      <c r="T53" s="196">
        <f t="shared" si="4"/>
        <v>-1888</v>
      </c>
      <c r="U53" s="162">
        <f t="shared" si="4"/>
        <v>2352</v>
      </c>
      <c r="V53" s="162">
        <f t="shared" si="4"/>
        <v>412</v>
      </c>
      <c r="W53" s="162">
        <f t="shared" si="4"/>
        <v>2982</v>
      </c>
      <c r="X53" s="196">
        <f t="shared" si="4"/>
        <v>-858</v>
      </c>
      <c r="Y53" s="162">
        <f t="shared" si="4"/>
        <v>2102</v>
      </c>
      <c r="Z53" s="209">
        <f>Z49-Z51</f>
        <v>14064</v>
      </c>
      <c r="AA53" s="204">
        <v>0.13070000000000001</v>
      </c>
    </row>
    <row r="54" spans="1:27" x14ac:dyDescent="0.25">
      <c r="A54" s="64"/>
      <c r="B54" s="102"/>
      <c r="C54" s="65"/>
      <c r="D54" s="66"/>
      <c r="E54" s="66"/>
      <c r="F54" s="66"/>
      <c r="G54" s="105"/>
      <c r="H54" s="105"/>
      <c r="I54" s="105"/>
      <c r="J54" s="105"/>
      <c r="K54" s="105"/>
      <c r="L54" s="105"/>
      <c r="M54" s="106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208"/>
      <c r="AA54" s="105"/>
    </row>
    <row r="55" spans="1:27" x14ac:dyDescent="0.25">
      <c r="A55" s="64"/>
      <c r="B55" s="102"/>
      <c r="C55" s="65" t="s">
        <v>123</v>
      </c>
      <c r="D55" s="66"/>
      <c r="E55" s="66" t="s">
        <v>129</v>
      </c>
      <c r="F55" s="66"/>
      <c r="G55" s="105"/>
      <c r="H55" s="105"/>
      <c r="I55" s="105"/>
      <c r="J55" s="105"/>
      <c r="K55" s="105"/>
      <c r="L55" s="105"/>
      <c r="M55" s="106"/>
      <c r="N55" s="162">
        <v>0</v>
      </c>
      <c r="O55" s="162">
        <v>0</v>
      </c>
      <c r="P55" s="162">
        <v>0</v>
      </c>
      <c r="Q55" s="162">
        <v>0</v>
      </c>
      <c r="R55" s="162">
        <v>0</v>
      </c>
      <c r="S55" s="162">
        <v>0</v>
      </c>
      <c r="T55" s="162">
        <v>0</v>
      </c>
      <c r="U55" s="162">
        <v>0</v>
      </c>
      <c r="V55" s="162">
        <v>0</v>
      </c>
      <c r="W55" s="162">
        <v>0</v>
      </c>
      <c r="X55" s="162">
        <v>0</v>
      </c>
      <c r="Y55" s="162">
        <v>0</v>
      </c>
      <c r="Z55" s="208"/>
      <c r="AA55" s="105"/>
    </row>
    <row r="56" spans="1:27" x14ac:dyDescent="0.25">
      <c r="A56" s="64"/>
      <c r="B56" s="102"/>
      <c r="C56" s="65"/>
      <c r="D56" s="66"/>
      <c r="E56" s="66"/>
      <c r="F56" s="66"/>
      <c r="G56" s="105"/>
      <c r="H56" s="105"/>
      <c r="I56" s="105"/>
      <c r="J56" s="105"/>
      <c r="K56" s="105"/>
      <c r="L56" s="105"/>
      <c r="M56" s="106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208"/>
      <c r="AA56" s="141"/>
    </row>
    <row r="57" spans="1:27" x14ac:dyDescent="0.25">
      <c r="A57" s="70"/>
      <c r="B57" s="177">
        <v>5</v>
      </c>
      <c r="C57" s="71" t="s">
        <v>130</v>
      </c>
      <c r="D57" s="160"/>
      <c r="E57" s="160"/>
      <c r="F57" s="160"/>
      <c r="G57" s="169"/>
      <c r="H57" s="169"/>
      <c r="I57" s="169"/>
      <c r="J57" s="169"/>
      <c r="K57" s="169"/>
      <c r="L57" s="169"/>
      <c r="M57" s="170"/>
      <c r="N57" s="162">
        <f t="shared" ref="N57:Y57" si="5">N53-N55</f>
        <v>1642</v>
      </c>
      <c r="O57" s="162">
        <f t="shared" si="5"/>
        <v>1692</v>
      </c>
      <c r="P57" s="196">
        <f t="shared" si="5"/>
        <v>-1328</v>
      </c>
      <c r="Q57" s="162">
        <f t="shared" si="5"/>
        <v>4792</v>
      </c>
      <c r="R57" s="162">
        <f t="shared" si="5"/>
        <v>2262</v>
      </c>
      <c r="S57" s="196">
        <f t="shared" si="5"/>
        <v>-198</v>
      </c>
      <c r="T57" s="196">
        <f t="shared" si="5"/>
        <v>-1888</v>
      </c>
      <c r="U57" s="162">
        <f t="shared" si="5"/>
        <v>2352</v>
      </c>
      <c r="V57" s="162">
        <f t="shared" si="5"/>
        <v>412</v>
      </c>
      <c r="W57" s="162">
        <f t="shared" si="5"/>
        <v>2982</v>
      </c>
      <c r="X57" s="196">
        <f t="shared" si="5"/>
        <v>-858</v>
      </c>
      <c r="Y57" s="162">
        <f t="shared" si="5"/>
        <v>2102</v>
      </c>
      <c r="Z57" s="209">
        <f>Z53-Z55</f>
        <v>14064</v>
      </c>
      <c r="AA57" s="204">
        <v>0.13070000000000001</v>
      </c>
    </row>
    <row r="58" spans="1:27" x14ac:dyDescent="0.25">
      <c r="A58" s="64"/>
      <c r="B58" s="102"/>
      <c r="C58" s="65"/>
      <c r="D58" s="66"/>
      <c r="E58" s="66"/>
      <c r="F58" s="66"/>
      <c r="G58" s="105"/>
      <c r="H58" s="105"/>
      <c r="I58" s="105"/>
      <c r="J58" s="105"/>
      <c r="K58" s="105"/>
      <c r="L58" s="105"/>
      <c r="M58" s="106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208"/>
      <c r="AA58" s="105"/>
    </row>
    <row r="59" spans="1:27" x14ac:dyDescent="0.25">
      <c r="A59" s="64"/>
      <c r="B59" s="102"/>
      <c r="C59" s="65" t="s">
        <v>123</v>
      </c>
      <c r="D59" s="66"/>
      <c r="E59" s="66" t="s">
        <v>106</v>
      </c>
      <c r="F59" s="66"/>
      <c r="G59" s="105"/>
      <c r="H59" s="105"/>
      <c r="I59" s="105"/>
      <c r="J59" s="105"/>
      <c r="K59" s="105"/>
      <c r="L59" s="105"/>
      <c r="M59" s="106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208"/>
      <c r="AA59" s="105"/>
    </row>
    <row r="60" spans="1:27" x14ac:dyDescent="0.25">
      <c r="A60" s="64"/>
      <c r="B60" s="102"/>
      <c r="C60" s="65"/>
      <c r="D60" s="66"/>
      <c r="E60" s="66"/>
      <c r="F60" s="66"/>
      <c r="G60" s="105"/>
      <c r="H60" s="105"/>
      <c r="I60" s="105"/>
      <c r="J60" s="105"/>
      <c r="K60" s="105"/>
      <c r="L60" s="105"/>
      <c r="M60" s="106"/>
      <c r="N60" s="162">
        <v>0</v>
      </c>
      <c r="O60" s="162">
        <v>0</v>
      </c>
      <c r="P60" s="162">
        <v>0</v>
      </c>
      <c r="Q60" s="162">
        <v>0</v>
      </c>
      <c r="R60" s="162">
        <v>0</v>
      </c>
      <c r="S60" s="162">
        <v>0</v>
      </c>
      <c r="T60" s="162">
        <v>0</v>
      </c>
      <c r="U60" s="162">
        <v>0</v>
      </c>
      <c r="V60" s="162">
        <v>0</v>
      </c>
      <c r="W60" s="162">
        <v>0</v>
      </c>
      <c r="X60" s="162">
        <v>0</v>
      </c>
      <c r="Y60" s="162">
        <v>0</v>
      </c>
      <c r="Z60" s="208"/>
      <c r="AA60" s="184"/>
    </row>
    <row r="61" spans="1:27" x14ac:dyDescent="0.25">
      <c r="A61" s="64"/>
      <c r="B61" s="102"/>
      <c r="C61" s="65"/>
      <c r="D61" s="66"/>
      <c r="E61" s="66"/>
      <c r="F61" s="66"/>
      <c r="G61" s="105"/>
      <c r="H61" s="105"/>
      <c r="I61" s="105"/>
      <c r="J61" s="105"/>
      <c r="K61" s="105"/>
      <c r="L61" s="105"/>
      <c r="M61" s="106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208"/>
      <c r="AA61" s="105"/>
    </row>
    <row r="62" spans="1:27" x14ac:dyDescent="0.25">
      <c r="A62" s="70"/>
      <c r="B62" s="177">
        <v>6</v>
      </c>
      <c r="C62" s="71" t="s">
        <v>131</v>
      </c>
      <c r="D62" s="160"/>
      <c r="E62" s="160"/>
      <c r="F62" s="160"/>
      <c r="G62" s="169"/>
      <c r="H62" s="169"/>
      <c r="I62" s="169"/>
      <c r="J62" s="169"/>
      <c r="K62" s="185"/>
      <c r="L62" s="169"/>
      <c r="M62" s="170"/>
      <c r="N62" s="162">
        <v>1642</v>
      </c>
      <c r="O62" s="162">
        <v>1692</v>
      </c>
      <c r="P62" s="196">
        <v>-1328</v>
      </c>
      <c r="Q62" s="162">
        <v>4792</v>
      </c>
      <c r="R62" s="162">
        <v>2262</v>
      </c>
      <c r="S62" s="196">
        <v>-198</v>
      </c>
      <c r="T62" s="196">
        <v>-1888</v>
      </c>
      <c r="U62" s="162">
        <v>2352</v>
      </c>
      <c r="V62" s="162">
        <v>412</v>
      </c>
      <c r="W62" s="162">
        <v>2982</v>
      </c>
      <c r="X62" s="196">
        <v>-858</v>
      </c>
      <c r="Y62" s="162">
        <v>2102</v>
      </c>
      <c r="Z62" s="209">
        <v>14064</v>
      </c>
      <c r="AA62" s="204">
        <v>0.13070000000000001</v>
      </c>
    </row>
    <row r="63" spans="1:27" x14ac:dyDescent="0.25">
      <c r="A63" s="64"/>
      <c r="B63" s="65"/>
      <c r="C63" s="66"/>
      <c r="D63" s="66"/>
      <c r="E63" s="66"/>
      <c r="F63" s="66"/>
      <c r="G63" s="105"/>
      <c r="H63" s="105"/>
      <c r="I63" s="105"/>
      <c r="J63" s="105"/>
      <c r="K63" s="105"/>
      <c r="L63" s="105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214"/>
      <c r="AA63" s="105"/>
    </row>
    <row r="64" spans="1:27" ht="13.8" thickBot="1" x14ac:dyDescent="0.3">
      <c r="A64" s="87"/>
      <c r="B64" s="186"/>
      <c r="C64" s="172"/>
      <c r="D64" s="172"/>
      <c r="E64" s="172"/>
      <c r="F64" s="172"/>
      <c r="G64" s="173"/>
      <c r="H64" s="173"/>
      <c r="I64" s="173"/>
      <c r="J64" s="173"/>
      <c r="K64" s="173"/>
      <c r="L64" s="173"/>
      <c r="M64" s="174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212"/>
      <c r="AA64" s="184"/>
    </row>
    <row r="65" spans="1:27" x14ac:dyDescent="0.25">
      <c r="A65" s="105"/>
      <c r="B65" s="66"/>
      <c r="C65" s="66"/>
      <c r="D65" s="66"/>
      <c r="E65" s="66"/>
      <c r="F65" s="66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213"/>
      <c r="AA65" s="105"/>
    </row>
    <row r="66" spans="1:27" x14ac:dyDescent="0.25">
      <c r="A66" s="105"/>
      <c r="B66" s="66"/>
      <c r="C66" s="66"/>
      <c r="D66" s="66"/>
      <c r="E66" s="66"/>
      <c r="F66" s="66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66"/>
      <c r="X66" s="66"/>
      <c r="Y66" s="66"/>
      <c r="Z66" s="213"/>
      <c r="AA66" s="105"/>
    </row>
    <row r="67" spans="1:27" ht="17.399999999999999" x14ac:dyDescent="0.3">
      <c r="A67" s="105"/>
      <c r="B67" s="66"/>
      <c r="C67" s="66"/>
      <c r="D67" s="66"/>
      <c r="E67" s="66"/>
      <c r="F67" s="66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224"/>
      <c r="V67" s="224"/>
      <c r="W67" s="224"/>
      <c r="X67" s="224"/>
      <c r="Y67" s="224"/>
      <c r="Z67" s="215"/>
      <c r="AA67" s="105"/>
    </row>
    <row r="68" spans="1:27" x14ac:dyDescent="0.25">
      <c r="A68" s="105"/>
      <c r="B68" s="66"/>
      <c r="C68" s="66"/>
      <c r="D68" s="66"/>
      <c r="E68" s="66"/>
      <c r="F68" s="66"/>
      <c r="G68" s="105"/>
      <c r="H68" s="105"/>
      <c r="I68" s="105"/>
      <c r="J68" s="105"/>
      <c r="K68" s="105"/>
      <c r="L68" s="105"/>
      <c r="M68" s="105"/>
      <c r="N68" s="66"/>
      <c r="O68" s="66"/>
      <c r="P68" s="66"/>
      <c r="Q68" s="66"/>
      <c r="R68" s="66"/>
      <c r="S68" s="66"/>
      <c r="T68" s="66"/>
      <c r="U68" s="66"/>
      <c r="V68" s="66"/>
      <c r="W68" s="188"/>
      <c r="X68" s="66"/>
      <c r="Y68" s="66"/>
      <c r="Z68" s="213"/>
      <c r="AA68" s="105"/>
    </row>
    <row r="69" spans="1:27" ht="17.399999999999999" x14ac:dyDescent="0.3">
      <c r="A69" s="105"/>
      <c r="B69" s="66"/>
      <c r="C69" s="66"/>
      <c r="D69" s="66"/>
      <c r="E69" s="66"/>
      <c r="F69" s="66"/>
      <c r="G69" s="105"/>
      <c r="H69" s="105"/>
      <c r="I69" s="105"/>
      <c r="J69" s="105"/>
      <c r="K69" s="105"/>
      <c r="L69" s="105"/>
      <c r="M69" s="105"/>
      <c r="N69" s="66"/>
      <c r="O69" s="66"/>
      <c r="P69" s="66"/>
      <c r="Q69" s="66"/>
      <c r="R69" s="66"/>
      <c r="S69" s="66"/>
      <c r="T69" s="66"/>
      <c r="U69" s="225"/>
      <c r="V69" s="225"/>
      <c r="W69" s="225"/>
      <c r="X69" s="225"/>
      <c r="Y69" s="225"/>
      <c r="Z69" s="216"/>
      <c r="AA69" s="141"/>
    </row>
    <row r="70" spans="1:27" x14ac:dyDescent="0.25">
      <c r="AA70" s="105"/>
    </row>
    <row r="71" spans="1:27" x14ac:dyDescent="0.25">
      <c r="AA71" s="105"/>
    </row>
    <row r="72" spans="1:27" x14ac:dyDescent="0.25">
      <c r="AA72" s="105"/>
    </row>
    <row r="73" spans="1:27" x14ac:dyDescent="0.25">
      <c r="AA73" s="105"/>
    </row>
    <row r="74" spans="1:27" x14ac:dyDescent="0.25">
      <c r="AA74" s="105"/>
    </row>
    <row r="75" spans="1:27" x14ac:dyDescent="0.25">
      <c r="AA75" s="105"/>
    </row>
    <row r="76" spans="1:27" x14ac:dyDescent="0.25">
      <c r="AA76" s="105"/>
    </row>
  </sheetData>
  <mergeCells count="8">
    <mergeCell ref="U67:Y67"/>
    <mergeCell ref="U69:Y69"/>
    <mergeCell ref="P4:R4"/>
    <mergeCell ref="S4:T4"/>
    <mergeCell ref="V4:W4"/>
    <mergeCell ref="P36:R36"/>
    <mergeCell ref="S36:T36"/>
    <mergeCell ref="V36:W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F6F5-983D-4A95-A8AB-32EF4A093E2A}">
  <dimension ref="A1:Z23"/>
  <sheetViews>
    <sheetView workbookViewId="0">
      <selection sqref="A1:E1"/>
    </sheetView>
  </sheetViews>
  <sheetFormatPr defaultRowHeight="13.2" x14ac:dyDescent="0.25"/>
  <cols>
    <col min="7" max="7" width="0.21875" customWidth="1"/>
    <col min="8" max="8" width="8.88671875" hidden="1" customWidth="1"/>
    <col min="9" max="9" width="0.109375" customWidth="1"/>
    <col min="10" max="10" width="8.88671875" hidden="1" customWidth="1"/>
    <col min="12" max="12" width="12.109375" customWidth="1"/>
    <col min="14" max="14" width="11.44140625" bestFit="1" customWidth="1"/>
    <col min="19" max="19" width="9" customWidth="1"/>
    <col min="26" max="26" width="15.44140625" bestFit="1" customWidth="1"/>
  </cols>
  <sheetData>
    <row r="1" spans="1:26" ht="22.8" x14ac:dyDescent="0.4">
      <c r="A1" s="198" t="s">
        <v>133</v>
      </c>
      <c r="B1" s="39"/>
      <c r="C1" s="39"/>
      <c r="D1" s="39"/>
      <c r="E1" s="39"/>
    </row>
    <row r="4" spans="1:26" ht="22.2" x14ac:dyDescent="0.35">
      <c r="A4" s="228" t="s">
        <v>134</v>
      </c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</row>
    <row r="5" spans="1:26" ht="19.8" x14ac:dyDescent="0.3">
      <c r="A5" s="99"/>
      <c r="B5" s="58"/>
      <c r="C5" s="59"/>
      <c r="D5" s="59"/>
      <c r="E5" s="59"/>
      <c r="F5" s="59"/>
      <c r="G5" s="100"/>
      <c r="H5" s="100"/>
      <c r="I5" s="100"/>
      <c r="J5" s="100"/>
      <c r="K5" s="100"/>
      <c r="L5" s="101" t="s">
        <v>83</v>
      </c>
      <c r="M5" s="101" t="s">
        <v>84</v>
      </c>
      <c r="N5" s="44" t="s">
        <v>15</v>
      </c>
      <c r="O5" s="44" t="s">
        <v>14</v>
      </c>
      <c r="P5" s="44" t="s">
        <v>13</v>
      </c>
      <c r="Q5" s="44" t="s">
        <v>12</v>
      </c>
      <c r="R5" s="44" t="s">
        <v>11</v>
      </c>
      <c r="S5" s="44" t="s">
        <v>10</v>
      </c>
      <c r="T5" s="44" t="s">
        <v>9</v>
      </c>
      <c r="U5" s="44" t="s">
        <v>8</v>
      </c>
      <c r="V5" s="44" t="s">
        <v>7</v>
      </c>
      <c r="W5" s="44" t="s">
        <v>6</v>
      </c>
      <c r="X5" s="44" t="s">
        <v>5</v>
      </c>
      <c r="Y5" s="44" t="s">
        <v>4</v>
      </c>
      <c r="Z5" s="44" t="s">
        <v>3</v>
      </c>
    </row>
    <row r="6" spans="1:26" x14ac:dyDescent="0.25">
      <c r="A6" s="102"/>
      <c r="B6" s="65"/>
      <c r="C6" s="66"/>
      <c r="D6" s="66"/>
      <c r="E6" s="66"/>
      <c r="F6" s="66"/>
      <c r="G6" s="66"/>
      <c r="H6" s="66"/>
      <c r="I6" s="66"/>
      <c r="J6" s="66"/>
      <c r="K6" s="66"/>
      <c r="L6" s="66"/>
      <c r="M6" s="67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98"/>
    </row>
    <row r="7" spans="1:26" x14ac:dyDescent="0.25">
      <c r="A7" s="102">
        <v>1</v>
      </c>
      <c r="B7" s="65" t="s">
        <v>85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7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98"/>
    </row>
    <row r="8" spans="1:26" x14ac:dyDescent="0.25">
      <c r="A8" s="102"/>
      <c r="B8" s="65">
        <v>1.1000000000000001</v>
      </c>
      <c r="C8" s="66" t="s">
        <v>91</v>
      </c>
      <c r="D8" s="66"/>
      <c r="E8" s="66"/>
      <c r="F8" s="66"/>
      <c r="G8" s="105"/>
      <c r="H8" s="105"/>
      <c r="I8" s="105"/>
      <c r="J8" s="105"/>
      <c r="K8" s="105"/>
      <c r="L8" s="91" t="s">
        <v>92</v>
      </c>
      <c r="M8" s="106">
        <v>1</v>
      </c>
      <c r="N8" s="107">
        <v>450</v>
      </c>
      <c r="O8" s="107" t="s">
        <v>94</v>
      </c>
      <c r="P8" s="107" t="s">
        <v>94</v>
      </c>
      <c r="Q8" s="107" t="s">
        <v>94</v>
      </c>
      <c r="R8" s="107" t="s">
        <v>94</v>
      </c>
      <c r="S8" s="107" t="s">
        <v>94</v>
      </c>
      <c r="T8" s="107" t="s">
        <v>94</v>
      </c>
      <c r="U8" s="107" t="s">
        <v>94</v>
      </c>
      <c r="V8" s="107" t="s">
        <v>94</v>
      </c>
      <c r="W8" s="107" t="s">
        <v>94</v>
      </c>
      <c r="X8" s="107" t="s">
        <v>94</v>
      </c>
      <c r="Y8" s="107" t="s">
        <v>94</v>
      </c>
      <c r="Z8" s="98">
        <v>450</v>
      </c>
    </row>
    <row r="9" spans="1:26" x14ac:dyDescent="0.25">
      <c r="A9" s="108"/>
      <c r="B9" s="109"/>
      <c r="C9" s="110"/>
      <c r="D9" s="110"/>
      <c r="E9" s="110"/>
      <c r="F9" s="110"/>
      <c r="G9" s="111"/>
      <c r="H9" s="111"/>
      <c r="I9" s="111"/>
      <c r="J9" s="111"/>
      <c r="K9" s="111"/>
      <c r="L9" s="112"/>
      <c r="M9" s="113"/>
      <c r="N9" s="114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 spans="1:26" x14ac:dyDescent="0.25">
      <c r="A10" s="102"/>
      <c r="B10" s="115"/>
      <c r="C10" s="116"/>
      <c r="D10" s="116"/>
      <c r="E10" s="116"/>
      <c r="F10" s="116"/>
      <c r="G10" s="117"/>
      <c r="H10" s="117"/>
      <c r="I10" s="117"/>
      <c r="J10" s="117"/>
      <c r="K10" s="117"/>
      <c r="L10" s="118"/>
      <c r="M10" s="119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 spans="1:26" x14ac:dyDescent="0.25">
      <c r="A11" s="102"/>
      <c r="B11" s="65"/>
      <c r="C11" s="66"/>
      <c r="D11" s="66"/>
      <c r="E11" s="66"/>
      <c r="F11" s="66"/>
      <c r="G11" s="105"/>
      <c r="H11" s="105"/>
      <c r="I11" s="105"/>
      <c r="J11" s="105"/>
      <c r="K11" s="105"/>
      <c r="L11" s="91"/>
      <c r="M11" s="106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x14ac:dyDescent="0.25">
      <c r="A12" s="102">
        <v>2</v>
      </c>
      <c r="B12" s="65" t="s">
        <v>86</v>
      </c>
      <c r="C12" s="66"/>
      <c r="D12" s="66"/>
      <c r="E12" s="66"/>
      <c r="F12" s="66"/>
      <c r="G12" s="105"/>
      <c r="H12" s="105"/>
      <c r="I12" s="105"/>
      <c r="J12" s="105"/>
      <c r="K12" s="105"/>
      <c r="L12" s="91"/>
      <c r="M12" s="106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x14ac:dyDescent="0.25">
      <c r="A13" s="102"/>
      <c r="B13" s="65">
        <v>2.1</v>
      </c>
      <c r="C13" s="66" t="s">
        <v>87</v>
      </c>
      <c r="D13" s="66"/>
      <c r="E13" s="66"/>
      <c r="F13" s="66"/>
      <c r="G13" s="66"/>
      <c r="H13" s="66"/>
      <c r="I13" s="66"/>
      <c r="J13" s="66"/>
      <c r="K13" s="91"/>
      <c r="L13" s="91" t="s">
        <v>95</v>
      </c>
      <c r="M13" s="106">
        <v>1</v>
      </c>
      <c r="N13" s="107">
        <v>2000</v>
      </c>
      <c r="O13" s="107" t="s">
        <v>94</v>
      </c>
      <c r="P13" s="107" t="s">
        <v>94</v>
      </c>
      <c r="Q13" s="107" t="s">
        <v>94</v>
      </c>
      <c r="R13" s="107" t="s">
        <v>94</v>
      </c>
      <c r="S13" s="107" t="s">
        <v>94</v>
      </c>
      <c r="T13" s="107" t="s">
        <v>94</v>
      </c>
      <c r="U13" s="107" t="s">
        <v>94</v>
      </c>
      <c r="V13" s="107" t="s">
        <v>94</v>
      </c>
      <c r="W13" s="107" t="s">
        <v>94</v>
      </c>
      <c r="X13" s="107" t="s">
        <v>94</v>
      </c>
      <c r="Y13" s="107" t="s">
        <v>94</v>
      </c>
      <c r="Z13" s="98">
        <v>2000</v>
      </c>
    </row>
    <row r="14" spans="1:26" x14ac:dyDescent="0.25">
      <c r="A14" s="102"/>
      <c r="B14" s="65"/>
      <c r="E14" s="66"/>
      <c r="F14" s="66"/>
      <c r="G14" s="105"/>
      <c r="H14" s="105"/>
      <c r="I14" s="105"/>
      <c r="J14" s="105"/>
      <c r="K14" s="105"/>
      <c r="L14" s="91"/>
      <c r="M14" s="106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x14ac:dyDescent="0.25">
      <c r="A15" s="102"/>
      <c r="B15" s="65">
        <v>2.2000000000000002</v>
      </c>
      <c r="C15" s="97" t="s">
        <v>93</v>
      </c>
      <c r="D15" s="97"/>
      <c r="E15" s="66"/>
      <c r="F15" s="66"/>
      <c r="G15" s="105"/>
      <c r="H15" s="105"/>
      <c r="I15" s="105"/>
      <c r="J15" s="105"/>
      <c r="K15" s="91"/>
      <c r="L15" s="91" t="s">
        <v>96</v>
      </c>
      <c r="M15" s="106">
        <v>1</v>
      </c>
      <c r="N15" s="107">
        <v>2500</v>
      </c>
      <c r="O15" s="107" t="s">
        <v>94</v>
      </c>
      <c r="P15" s="107" t="s">
        <v>94</v>
      </c>
      <c r="Q15" s="107" t="s">
        <v>94</v>
      </c>
      <c r="R15" s="107" t="s">
        <v>94</v>
      </c>
      <c r="S15" s="107" t="s">
        <v>94</v>
      </c>
      <c r="T15" s="107" t="s">
        <v>94</v>
      </c>
      <c r="U15" s="107" t="s">
        <v>94</v>
      </c>
      <c r="V15" s="107" t="s">
        <v>94</v>
      </c>
      <c r="W15" s="107" t="s">
        <v>94</v>
      </c>
      <c r="X15" s="107" t="s">
        <v>94</v>
      </c>
      <c r="Y15" s="107" t="s">
        <v>94</v>
      </c>
      <c r="Z15" s="98">
        <v>2500</v>
      </c>
    </row>
    <row r="16" spans="1:26" x14ac:dyDescent="0.25">
      <c r="A16" s="102"/>
      <c r="B16" s="65"/>
      <c r="C16" s="97"/>
      <c r="D16" s="97"/>
      <c r="E16" s="66"/>
      <c r="F16" s="66"/>
      <c r="G16" s="105"/>
      <c r="H16" s="105"/>
      <c r="I16" s="105"/>
      <c r="J16" s="105"/>
      <c r="K16" s="91"/>
      <c r="L16" s="91"/>
      <c r="M16" s="106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x14ac:dyDescent="0.25">
      <c r="A17" s="102">
        <v>3</v>
      </c>
      <c r="B17" s="65" t="s">
        <v>88</v>
      </c>
      <c r="C17" s="97"/>
      <c r="D17" s="97"/>
      <c r="E17" s="66"/>
      <c r="F17" s="66"/>
      <c r="G17" s="105"/>
      <c r="H17" s="105"/>
      <c r="I17" s="105"/>
      <c r="J17" s="105"/>
      <c r="K17" s="91"/>
      <c r="L17" s="91"/>
      <c r="M17" s="106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 spans="1:26" x14ac:dyDescent="0.25">
      <c r="A18" s="102"/>
      <c r="B18" s="65">
        <v>3.1</v>
      </c>
      <c r="C18" s="97" t="s">
        <v>89</v>
      </c>
      <c r="D18" s="97"/>
      <c r="E18" s="66"/>
      <c r="F18" s="66"/>
      <c r="G18" s="105"/>
      <c r="H18" s="105"/>
      <c r="I18" s="105"/>
      <c r="J18" s="105"/>
      <c r="K18" s="91"/>
      <c r="L18" s="91" t="s">
        <v>97</v>
      </c>
      <c r="M18" s="106">
        <v>3</v>
      </c>
      <c r="N18" s="107">
        <v>1500</v>
      </c>
      <c r="O18" s="107" t="s">
        <v>94</v>
      </c>
      <c r="P18" s="107" t="s">
        <v>94</v>
      </c>
      <c r="Q18" s="107" t="s">
        <v>94</v>
      </c>
      <c r="R18" s="107" t="s">
        <v>94</v>
      </c>
      <c r="S18" s="107" t="s">
        <v>94</v>
      </c>
      <c r="T18" s="107" t="s">
        <v>94</v>
      </c>
      <c r="U18" s="107" t="s">
        <v>94</v>
      </c>
      <c r="V18" s="107" t="s">
        <v>94</v>
      </c>
      <c r="W18" s="107" t="s">
        <v>94</v>
      </c>
      <c r="X18" s="107" t="s">
        <v>94</v>
      </c>
      <c r="Y18" s="107" t="s">
        <v>94</v>
      </c>
      <c r="Z18" s="98">
        <v>1500</v>
      </c>
    </row>
    <row r="19" spans="1:26" ht="13.8" thickBot="1" x14ac:dyDescent="0.3">
      <c r="A19" s="120"/>
      <c r="B19" s="121"/>
      <c r="C19" s="122"/>
      <c r="D19" s="122"/>
      <c r="E19" s="122"/>
      <c r="F19" s="122"/>
      <c r="G19" s="123"/>
      <c r="H19" s="123"/>
      <c r="I19" s="123"/>
      <c r="J19" s="123"/>
      <c r="K19" s="123"/>
      <c r="L19" s="124"/>
      <c r="M19" s="125"/>
      <c r="N19" s="126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 spans="1:26" ht="13.8" thickTop="1" x14ac:dyDescent="0.25">
      <c r="A20" s="127"/>
      <c r="B20" s="128"/>
      <c r="C20" s="129"/>
      <c r="D20" s="129"/>
      <c r="E20" s="129"/>
      <c r="F20" s="129"/>
      <c r="G20" s="130"/>
      <c r="H20" s="130"/>
      <c r="I20" s="130"/>
      <c r="J20" s="130"/>
      <c r="K20" s="130"/>
      <c r="L20" s="130"/>
      <c r="M20" s="131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:26" x14ac:dyDescent="0.25">
      <c r="A21" s="102"/>
      <c r="B21" s="65"/>
      <c r="C21" s="66"/>
      <c r="D21" s="66"/>
      <c r="E21" s="66"/>
      <c r="F21" s="140"/>
      <c r="G21" s="141"/>
      <c r="H21" s="141"/>
      <c r="I21" s="141"/>
      <c r="J21" s="141"/>
      <c r="K21" s="141"/>
      <c r="L21" s="141"/>
      <c r="M21" s="142" t="s">
        <v>90</v>
      </c>
      <c r="N21" s="143">
        <f>SUM(N8:N18)</f>
        <v>6450</v>
      </c>
      <c r="O21" s="107" t="s">
        <v>94</v>
      </c>
      <c r="P21" s="107" t="s">
        <v>94</v>
      </c>
      <c r="Q21" s="107" t="s">
        <v>94</v>
      </c>
      <c r="R21" s="107" t="s">
        <v>94</v>
      </c>
      <c r="S21" s="107" t="s">
        <v>94</v>
      </c>
      <c r="T21" s="107" t="s">
        <v>94</v>
      </c>
      <c r="U21" s="107" t="s">
        <v>94</v>
      </c>
      <c r="V21" s="107" t="s">
        <v>94</v>
      </c>
      <c r="W21" s="107" t="s">
        <v>94</v>
      </c>
      <c r="X21" s="107" t="s">
        <v>94</v>
      </c>
      <c r="Y21" s="107" t="s">
        <v>94</v>
      </c>
      <c r="Z21" s="139">
        <f>SUM(Z6:Z20)</f>
        <v>6450</v>
      </c>
    </row>
    <row r="22" spans="1:26" ht="13.8" thickBot="1" x14ac:dyDescent="0.3">
      <c r="A22" s="133"/>
      <c r="B22" s="134"/>
      <c r="C22" s="135"/>
      <c r="D22" s="135"/>
      <c r="E22" s="135"/>
      <c r="F22" s="135"/>
      <c r="G22" s="136"/>
      <c r="H22" s="136"/>
      <c r="I22" s="136"/>
      <c r="J22" s="136"/>
      <c r="K22" s="136"/>
      <c r="L22" s="136"/>
      <c r="M22" s="137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</row>
    <row r="23" spans="1:26" ht="13.8" thickTop="1" x14ac:dyDescent="0.25"/>
  </sheetData>
  <mergeCells count="1">
    <mergeCell ref="A4:Z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1E20-7C04-4FB2-8EFD-1389D7332876}">
  <dimension ref="A1:Z27"/>
  <sheetViews>
    <sheetView zoomScale="85" zoomScaleNormal="85" workbookViewId="0">
      <selection sqref="A1:E1"/>
    </sheetView>
  </sheetViews>
  <sheetFormatPr defaultRowHeight="13.2" x14ac:dyDescent="0.25"/>
  <cols>
    <col min="26" max="26" width="16.77734375" bestFit="1" customWidth="1"/>
  </cols>
  <sheetData>
    <row r="1" spans="1:26" ht="22.8" x14ac:dyDescent="0.4">
      <c r="A1" s="198" t="s">
        <v>133</v>
      </c>
      <c r="B1" s="39"/>
      <c r="C1" s="39"/>
      <c r="D1" s="39"/>
      <c r="E1" s="39"/>
    </row>
    <row r="3" spans="1:26" ht="13.8" thickBot="1" x14ac:dyDescent="0.3"/>
    <row r="4" spans="1:26" ht="22.2" x14ac:dyDescent="0.35">
      <c r="A4" s="230" t="s">
        <v>65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</row>
    <row r="5" spans="1:26" ht="19.8" x14ac:dyDescent="0.3">
      <c r="A5" s="57"/>
      <c r="B5" s="58"/>
      <c r="C5" s="59"/>
      <c r="D5" s="59"/>
      <c r="E5" s="59"/>
      <c r="F5" s="59"/>
      <c r="G5" s="60"/>
      <c r="H5" s="60"/>
      <c r="I5" s="60"/>
      <c r="J5" s="60"/>
      <c r="K5" s="61"/>
      <c r="L5" s="62"/>
      <c r="M5" s="60"/>
      <c r="N5" s="44" t="s">
        <v>15</v>
      </c>
      <c r="O5" s="44" t="s">
        <v>14</v>
      </c>
      <c r="P5" s="44" t="s">
        <v>13</v>
      </c>
      <c r="Q5" s="44" t="s">
        <v>12</v>
      </c>
      <c r="R5" s="44" t="s">
        <v>11</v>
      </c>
      <c r="S5" s="44" t="s">
        <v>10</v>
      </c>
      <c r="T5" s="44" t="s">
        <v>9</v>
      </c>
      <c r="U5" s="44" t="s">
        <v>8</v>
      </c>
      <c r="V5" s="44" t="s">
        <v>7</v>
      </c>
      <c r="W5" s="44" t="s">
        <v>6</v>
      </c>
      <c r="X5" s="44" t="s">
        <v>5</v>
      </c>
      <c r="Y5" s="44" t="s">
        <v>4</v>
      </c>
      <c r="Z5" s="63" t="s">
        <v>3</v>
      </c>
    </row>
    <row r="6" spans="1:26" x14ac:dyDescent="0.25">
      <c r="A6" s="64"/>
      <c r="B6" s="65"/>
      <c r="C6" s="66"/>
      <c r="D6" s="66"/>
      <c r="E6" s="66"/>
      <c r="F6" s="66"/>
      <c r="G6" s="66"/>
      <c r="H6" s="66"/>
      <c r="I6" s="66"/>
      <c r="J6" s="66"/>
      <c r="K6" s="66"/>
      <c r="L6" s="66"/>
      <c r="M6" s="67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9"/>
    </row>
    <row r="7" spans="1:26" x14ac:dyDescent="0.25">
      <c r="A7" s="70">
        <v>1</v>
      </c>
      <c r="B7" s="71" t="s">
        <v>66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3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9"/>
    </row>
    <row r="8" spans="1:26" x14ac:dyDescent="0.25">
      <c r="A8" s="64"/>
      <c r="B8" s="65">
        <v>1.1000000000000001</v>
      </c>
      <c r="C8" s="66" t="s">
        <v>67</v>
      </c>
      <c r="D8" s="66"/>
      <c r="E8" s="66"/>
      <c r="F8" s="66"/>
      <c r="G8" s="66"/>
      <c r="H8" s="66"/>
      <c r="I8" s="66"/>
      <c r="J8" s="66"/>
      <c r="K8" s="66"/>
      <c r="L8" s="66"/>
      <c r="M8" s="67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9"/>
    </row>
    <row r="9" spans="1:26" x14ac:dyDescent="0.25">
      <c r="A9" s="64"/>
      <c r="B9" s="65"/>
      <c r="C9" s="66" t="s">
        <v>68</v>
      </c>
      <c r="D9" s="66" t="s">
        <v>69</v>
      </c>
      <c r="E9" s="66"/>
      <c r="F9" s="66"/>
      <c r="G9" s="66"/>
      <c r="H9" s="66"/>
      <c r="I9" s="66"/>
      <c r="J9" s="66"/>
      <c r="K9" s="66"/>
      <c r="L9" s="66"/>
      <c r="M9" s="67"/>
      <c r="N9" s="74">
        <v>3</v>
      </c>
      <c r="O9" s="74">
        <v>3</v>
      </c>
      <c r="P9" s="74">
        <v>3</v>
      </c>
      <c r="Q9" s="74">
        <v>3</v>
      </c>
      <c r="R9" s="74">
        <v>3</v>
      </c>
      <c r="S9" s="74">
        <v>3</v>
      </c>
      <c r="T9" s="74">
        <v>3</v>
      </c>
      <c r="U9" s="74">
        <v>3</v>
      </c>
      <c r="V9" s="74">
        <v>3</v>
      </c>
      <c r="W9" s="74">
        <v>3</v>
      </c>
      <c r="X9" s="74">
        <v>3</v>
      </c>
      <c r="Y9" s="74">
        <v>3</v>
      </c>
      <c r="Z9" s="74">
        <v>3</v>
      </c>
    </row>
    <row r="10" spans="1:26" x14ac:dyDescent="0.25">
      <c r="A10" s="64"/>
      <c r="B10" s="65"/>
      <c r="C10" s="66" t="s">
        <v>70</v>
      </c>
      <c r="D10" s="66" t="s">
        <v>71</v>
      </c>
      <c r="E10" s="66"/>
      <c r="F10" s="66"/>
      <c r="G10" s="66"/>
      <c r="H10" s="66"/>
      <c r="I10" s="66"/>
      <c r="J10" s="66"/>
      <c r="K10" s="66"/>
      <c r="L10" s="66"/>
      <c r="M10" s="67"/>
      <c r="N10" s="74">
        <v>0</v>
      </c>
      <c r="O10" s="74">
        <v>0</v>
      </c>
      <c r="P10" s="74">
        <v>0</v>
      </c>
      <c r="Q10" s="74">
        <v>0</v>
      </c>
      <c r="R10" s="74">
        <v>0</v>
      </c>
      <c r="S10" s="74">
        <v>0</v>
      </c>
      <c r="T10" s="74">
        <v>1</v>
      </c>
      <c r="U10" s="74">
        <v>1</v>
      </c>
      <c r="V10" s="74">
        <v>1</v>
      </c>
      <c r="W10" s="74">
        <v>1</v>
      </c>
      <c r="X10" s="74">
        <v>1</v>
      </c>
      <c r="Y10" s="74">
        <v>1</v>
      </c>
      <c r="Z10" s="75">
        <v>1</v>
      </c>
    </row>
    <row r="11" spans="1:26" x14ac:dyDescent="0.25">
      <c r="A11" s="64"/>
      <c r="B11" s="65"/>
      <c r="C11" s="66"/>
      <c r="D11" s="66"/>
      <c r="E11" s="66"/>
      <c r="F11" s="66"/>
      <c r="G11" s="66"/>
      <c r="H11" s="66"/>
      <c r="I11" s="66"/>
      <c r="J11" s="66"/>
      <c r="K11" s="66"/>
      <c r="L11" s="91" t="s">
        <v>72</v>
      </c>
      <c r="M11" s="77"/>
      <c r="N11" s="74">
        <v>3</v>
      </c>
      <c r="O11" s="74">
        <v>3</v>
      </c>
      <c r="P11" s="74">
        <v>3</v>
      </c>
      <c r="Q11" s="74">
        <v>3</v>
      </c>
      <c r="R11" s="74">
        <v>3</v>
      </c>
      <c r="S11" s="74">
        <v>3</v>
      </c>
      <c r="T11" s="74">
        <v>4</v>
      </c>
      <c r="U11" s="74">
        <v>4</v>
      </c>
      <c r="V11" s="74">
        <v>4</v>
      </c>
      <c r="W11" s="74">
        <v>4</v>
      </c>
      <c r="X11" s="74">
        <v>4</v>
      </c>
      <c r="Y11" s="74">
        <v>4</v>
      </c>
      <c r="Z11" s="74">
        <v>4</v>
      </c>
    </row>
    <row r="12" spans="1:26" x14ac:dyDescent="0.25">
      <c r="A12" s="64"/>
      <c r="B12" s="65">
        <v>1.2</v>
      </c>
      <c r="C12" s="66" t="s">
        <v>73</v>
      </c>
      <c r="D12" s="66"/>
      <c r="E12" s="66"/>
      <c r="F12" s="66"/>
      <c r="G12" s="66"/>
      <c r="H12" s="66"/>
      <c r="I12" s="66"/>
      <c r="J12" s="66"/>
      <c r="K12" s="66"/>
      <c r="L12" s="66"/>
      <c r="M12" s="67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75"/>
    </row>
    <row r="13" spans="1:26" x14ac:dyDescent="0.25">
      <c r="A13" s="64"/>
      <c r="B13" s="65"/>
      <c r="C13" s="66" t="s">
        <v>68</v>
      </c>
      <c r="D13" s="66" t="s">
        <v>74</v>
      </c>
      <c r="E13" s="66"/>
      <c r="F13" s="66"/>
      <c r="G13" s="66"/>
      <c r="H13" s="66"/>
      <c r="I13" s="66"/>
      <c r="J13" s="66"/>
      <c r="K13" s="66"/>
      <c r="L13" s="76">
        <v>2000</v>
      </c>
      <c r="M13" s="67"/>
      <c r="N13" s="74">
        <v>6000</v>
      </c>
      <c r="O13" s="74">
        <v>6000</v>
      </c>
      <c r="P13" s="74">
        <v>6000</v>
      </c>
      <c r="Q13" s="74">
        <v>6000</v>
      </c>
      <c r="R13" s="74">
        <v>6000</v>
      </c>
      <c r="S13" s="74">
        <v>6000</v>
      </c>
      <c r="T13" s="74">
        <v>6000</v>
      </c>
      <c r="U13" s="74">
        <v>6000</v>
      </c>
      <c r="V13" s="74">
        <v>6000</v>
      </c>
      <c r="W13" s="74">
        <v>6000</v>
      </c>
      <c r="X13" s="74">
        <v>6000</v>
      </c>
      <c r="Y13" s="74">
        <v>6000</v>
      </c>
      <c r="Z13" s="75">
        <v>72000</v>
      </c>
    </row>
    <row r="14" spans="1:26" x14ac:dyDescent="0.25">
      <c r="A14" s="64"/>
      <c r="B14" s="65"/>
      <c r="C14" s="66" t="s">
        <v>70</v>
      </c>
      <c r="D14" s="66" t="s">
        <v>71</v>
      </c>
      <c r="E14" s="66"/>
      <c r="F14" s="66"/>
      <c r="G14" s="66"/>
      <c r="H14" s="66"/>
      <c r="I14" s="66"/>
      <c r="J14" s="66"/>
      <c r="K14" s="66"/>
      <c r="L14" s="76">
        <v>1000</v>
      </c>
      <c r="M14" s="67"/>
      <c r="N14" s="74">
        <v>0</v>
      </c>
      <c r="O14" s="74">
        <v>0</v>
      </c>
      <c r="P14" s="74">
        <v>0</v>
      </c>
      <c r="Q14" s="74">
        <v>0</v>
      </c>
      <c r="R14" s="74">
        <v>0</v>
      </c>
      <c r="S14" s="74">
        <v>0</v>
      </c>
      <c r="T14" s="74">
        <v>1000</v>
      </c>
      <c r="U14" s="74">
        <v>1000</v>
      </c>
      <c r="V14" s="74">
        <v>1000</v>
      </c>
      <c r="W14" s="74">
        <v>1000</v>
      </c>
      <c r="X14" s="74">
        <v>1000</v>
      </c>
      <c r="Y14" s="74">
        <v>1000</v>
      </c>
      <c r="Z14" s="75">
        <v>6000</v>
      </c>
    </row>
    <row r="15" spans="1:26" x14ac:dyDescent="0.25">
      <c r="A15" s="64"/>
      <c r="B15" s="65"/>
      <c r="C15" s="66"/>
      <c r="D15" s="66"/>
      <c r="E15" s="66"/>
      <c r="F15" s="66"/>
      <c r="G15" s="77"/>
      <c r="H15" s="77"/>
      <c r="I15" s="77"/>
      <c r="J15" s="77"/>
      <c r="K15" s="80"/>
      <c r="L15" s="77"/>
      <c r="M15" s="79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5"/>
    </row>
    <row r="16" spans="1:26" x14ac:dyDescent="0.25">
      <c r="A16" s="64"/>
      <c r="B16" s="65"/>
      <c r="C16" s="66"/>
      <c r="D16" s="66"/>
      <c r="E16" s="66"/>
      <c r="F16" s="66"/>
      <c r="G16" s="77"/>
      <c r="H16" s="77"/>
      <c r="I16" s="77"/>
      <c r="J16" s="77"/>
      <c r="K16" s="78"/>
      <c r="L16" s="77"/>
      <c r="M16" s="79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5"/>
    </row>
    <row r="17" spans="1:26" ht="13.8" thickBot="1" x14ac:dyDescent="0.3">
      <c r="A17" s="64"/>
      <c r="B17" s="92">
        <v>1.4</v>
      </c>
      <c r="C17" s="93" t="s">
        <v>75</v>
      </c>
      <c r="D17" s="93"/>
      <c r="E17" s="93"/>
      <c r="F17" s="93"/>
      <c r="G17" s="94"/>
      <c r="H17" s="94"/>
      <c r="I17" s="94"/>
      <c r="J17" s="94"/>
      <c r="K17" s="95"/>
      <c r="L17" s="94"/>
      <c r="M17" s="96"/>
      <c r="N17" s="96">
        <v>6000</v>
      </c>
      <c r="O17" s="96">
        <v>6000</v>
      </c>
      <c r="P17" s="96">
        <v>6000</v>
      </c>
      <c r="Q17" s="96">
        <v>6000</v>
      </c>
      <c r="R17" s="96">
        <v>6000</v>
      </c>
      <c r="S17" s="96">
        <v>6000</v>
      </c>
      <c r="T17" s="96">
        <v>7000</v>
      </c>
      <c r="U17" s="96">
        <v>7000</v>
      </c>
      <c r="V17" s="96">
        <v>7000</v>
      </c>
      <c r="W17" s="96">
        <v>7000</v>
      </c>
      <c r="X17" s="96">
        <v>7000</v>
      </c>
      <c r="Y17" s="96">
        <v>7000</v>
      </c>
      <c r="Z17" s="147">
        <v>78000</v>
      </c>
    </row>
    <row r="18" spans="1:26" ht="13.8" thickTop="1" x14ac:dyDescent="0.25">
      <c r="A18" s="70">
        <v>2</v>
      </c>
      <c r="B18" s="71" t="s">
        <v>76</v>
      </c>
      <c r="C18" s="72"/>
      <c r="D18" s="72"/>
      <c r="E18" s="72"/>
      <c r="F18" s="72"/>
      <c r="G18" s="82"/>
      <c r="H18" s="82"/>
      <c r="I18" s="82"/>
      <c r="J18" s="82"/>
      <c r="K18" s="83"/>
      <c r="L18" s="82"/>
      <c r="M18" s="8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5"/>
    </row>
    <row r="19" spans="1:26" x14ac:dyDescent="0.25">
      <c r="A19" s="64"/>
      <c r="B19" s="65"/>
      <c r="C19" s="66"/>
      <c r="D19" s="66"/>
      <c r="E19" s="66"/>
      <c r="F19" s="66"/>
      <c r="G19" s="77"/>
      <c r="H19" s="77"/>
      <c r="I19" s="77"/>
      <c r="J19" s="77"/>
      <c r="K19" s="78"/>
      <c r="L19" s="77"/>
      <c r="M19" s="79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5"/>
    </row>
    <row r="20" spans="1:26" x14ac:dyDescent="0.25">
      <c r="A20" s="64"/>
      <c r="B20" s="66"/>
      <c r="C20" s="66"/>
      <c r="D20" s="97" t="s">
        <v>77</v>
      </c>
      <c r="E20" s="66"/>
      <c r="F20" s="66"/>
      <c r="G20" s="77"/>
      <c r="H20" s="77"/>
      <c r="I20" s="77"/>
      <c r="J20" s="77"/>
      <c r="K20" s="86"/>
      <c r="L20" s="81"/>
      <c r="M20" s="79"/>
      <c r="N20" s="74">
        <v>150</v>
      </c>
      <c r="O20" s="74">
        <v>150</v>
      </c>
      <c r="P20" s="74">
        <v>150</v>
      </c>
      <c r="Q20" s="74">
        <v>150</v>
      </c>
      <c r="R20" s="74">
        <v>150</v>
      </c>
      <c r="S20" s="74">
        <v>150</v>
      </c>
      <c r="T20" s="74">
        <v>150</v>
      </c>
      <c r="U20" s="74">
        <v>150</v>
      </c>
      <c r="V20" s="74">
        <v>150</v>
      </c>
      <c r="W20" s="74">
        <v>150</v>
      </c>
      <c r="X20" s="74">
        <v>150</v>
      </c>
      <c r="Y20" s="74">
        <v>150</v>
      </c>
      <c r="Z20" s="85">
        <v>1800</v>
      </c>
    </row>
    <row r="21" spans="1:26" x14ac:dyDescent="0.25">
      <c r="A21" s="64"/>
      <c r="B21" s="66"/>
      <c r="C21" s="66"/>
      <c r="D21" s="97" t="s">
        <v>78</v>
      </c>
      <c r="E21" s="66"/>
      <c r="F21" s="66"/>
      <c r="G21" s="77"/>
      <c r="H21" s="77"/>
      <c r="I21" s="77"/>
      <c r="J21" s="77"/>
      <c r="K21" s="77"/>
      <c r="L21" s="77"/>
      <c r="M21" s="79"/>
      <c r="N21" s="74">
        <v>210</v>
      </c>
      <c r="O21" s="74">
        <v>210</v>
      </c>
      <c r="P21" s="74">
        <v>210</v>
      </c>
      <c r="Q21" s="74">
        <v>210</v>
      </c>
      <c r="R21" s="74">
        <v>210</v>
      </c>
      <c r="S21" s="74">
        <v>210</v>
      </c>
      <c r="T21" s="74">
        <v>210</v>
      </c>
      <c r="U21" s="74">
        <v>210</v>
      </c>
      <c r="V21" s="74">
        <v>210</v>
      </c>
      <c r="W21" s="74">
        <v>210</v>
      </c>
      <c r="X21" s="74">
        <v>210</v>
      </c>
      <c r="Y21" s="74">
        <v>210</v>
      </c>
      <c r="Z21" s="85">
        <v>2520</v>
      </c>
    </row>
    <row r="22" spans="1:26" x14ac:dyDescent="0.25">
      <c r="A22" s="64"/>
      <c r="B22" s="66"/>
      <c r="C22" s="66"/>
      <c r="D22" s="97" t="s">
        <v>79</v>
      </c>
      <c r="E22" s="66"/>
      <c r="F22" s="66"/>
      <c r="G22" s="77"/>
      <c r="H22" s="77"/>
      <c r="I22" s="77"/>
      <c r="J22" s="77"/>
      <c r="K22" s="77"/>
      <c r="L22" s="77"/>
      <c r="M22" s="79"/>
      <c r="N22" s="74">
        <v>50</v>
      </c>
      <c r="O22" s="74">
        <v>50</v>
      </c>
      <c r="P22" s="74">
        <v>50</v>
      </c>
      <c r="Q22" s="74">
        <v>50</v>
      </c>
      <c r="R22" s="74">
        <v>50</v>
      </c>
      <c r="S22" s="74">
        <v>50</v>
      </c>
      <c r="T22" s="74">
        <v>50</v>
      </c>
      <c r="U22" s="74">
        <v>50</v>
      </c>
      <c r="V22" s="74">
        <v>50</v>
      </c>
      <c r="W22" s="74">
        <v>50</v>
      </c>
      <c r="X22" s="74">
        <v>50</v>
      </c>
      <c r="Y22" s="74">
        <v>50</v>
      </c>
      <c r="Z22" s="85">
        <v>600</v>
      </c>
    </row>
    <row r="23" spans="1:26" x14ac:dyDescent="0.25">
      <c r="A23" s="64"/>
      <c r="B23" s="66"/>
      <c r="C23" s="66"/>
      <c r="D23" s="97" t="s">
        <v>81</v>
      </c>
      <c r="E23" s="66"/>
      <c r="F23" s="66"/>
      <c r="G23" s="77"/>
      <c r="H23" s="77"/>
      <c r="I23" s="77"/>
      <c r="J23" s="77"/>
      <c r="K23" s="77"/>
      <c r="L23" s="77"/>
      <c r="M23" s="79"/>
      <c r="N23" s="74">
        <v>100</v>
      </c>
      <c r="O23" s="74">
        <v>100</v>
      </c>
      <c r="P23" s="74">
        <v>100</v>
      </c>
      <c r="Q23" s="74">
        <v>100</v>
      </c>
      <c r="R23" s="74">
        <v>100</v>
      </c>
      <c r="S23" s="74">
        <v>100</v>
      </c>
      <c r="T23" s="74">
        <v>100</v>
      </c>
      <c r="U23" s="74">
        <v>100</v>
      </c>
      <c r="V23" s="74">
        <v>100</v>
      </c>
      <c r="W23" s="74">
        <v>100</v>
      </c>
      <c r="X23" s="74">
        <v>100</v>
      </c>
      <c r="Y23" s="74">
        <v>100</v>
      </c>
      <c r="Z23" s="85">
        <v>1200</v>
      </c>
    </row>
    <row r="24" spans="1:26" x14ac:dyDescent="0.25">
      <c r="A24" s="64"/>
      <c r="B24" s="66"/>
      <c r="C24" s="66"/>
      <c r="D24" s="97" t="s">
        <v>82</v>
      </c>
      <c r="E24" s="66"/>
      <c r="F24" s="66"/>
      <c r="G24" s="77"/>
      <c r="H24" s="77"/>
      <c r="I24" s="77"/>
      <c r="J24" s="77"/>
      <c r="K24" s="77"/>
      <c r="L24" s="77"/>
      <c r="M24" s="79"/>
      <c r="N24" s="74">
        <v>30</v>
      </c>
      <c r="O24" s="74">
        <v>30</v>
      </c>
      <c r="P24" s="74">
        <v>30</v>
      </c>
      <c r="Q24" s="74">
        <v>30</v>
      </c>
      <c r="R24" s="74">
        <v>30</v>
      </c>
      <c r="S24" s="74">
        <v>30</v>
      </c>
      <c r="T24" s="74">
        <v>30</v>
      </c>
      <c r="U24" s="74">
        <v>30</v>
      </c>
      <c r="V24" s="74">
        <v>30</v>
      </c>
      <c r="W24" s="74">
        <v>30</v>
      </c>
      <c r="X24" s="74">
        <v>30</v>
      </c>
      <c r="Y24" s="74">
        <v>30</v>
      </c>
      <c r="Z24" s="85">
        <v>360</v>
      </c>
    </row>
    <row r="25" spans="1:26" x14ac:dyDescent="0.25">
      <c r="A25" s="64"/>
      <c r="B25" s="66"/>
      <c r="C25" s="66"/>
      <c r="D25" s="97" t="s">
        <v>80</v>
      </c>
      <c r="E25" s="66"/>
      <c r="F25" s="66"/>
      <c r="G25" s="77"/>
      <c r="H25" s="77"/>
      <c r="I25" s="77"/>
      <c r="J25" s="77"/>
      <c r="K25" s="86"/>
      <c r="L25" s="81"/>
      <c r="M25" s="79"/>
      <c r="N25" s="74">
        <v>50</v>
      </c>
      <c r="O25" s="74">
        <v>50</v>
      </c>
      <c r="P25" s="74">
        <v>50</v>
      </c>
      <c r="Q25" s="74">
        <v>50</v>
      </c>
      <c r="R25" s="74">
        <v>50</v>
      </c>
      <c r="S25" s="74">
        <v>50</v>
      </c>
      <c r="T25" s="74">
        <v>50</v>
      </c>
      <c r="U25" s="74">
        <v>50</v>
      </c>
      <c r="V25" s="74">
        <v>50</v>
      </c>
      <c r="W25" s="74">
        <v>50</v>
      </c>
      <c r="X25" s="74">
        <v>50</v>
      </c>
      <c r="Y25" s="74">
        <v>50</v>
      </c>
      <c r="Z25" s="85">
        <v>600</v>
      </c>
    </row>
    <row r="26" spans="1:26" x14ac:dyDescent="0.25">
      <c r="A26" s="64"/>
      <c r="B26" s="65"/>
      <c r="C26" s="66"/>
      <c r="D26" s="66"/>
      <c r="E26" s="66"/>
      <c r="F26" s="66"/>
      <c r="G26" s="77"/>
      <c r="H26" s="77"/>
      <c r="I26" s="77"/>
      <c r="J26" s="77"/>
      <c r="K26" s="78"/>
      <c r="L26" s="77"/>
      <c r="M26" s="79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9"/>
    </row>
    <row r="27" spans="1:26" ht="13.8" thickBot="1" x14ac:dyDescent="0.3">
      <c r="A27" s="87"/>
      <c r="B27" s="88"/>
      <c r="C27" s="89"/>
      <c r="D27" s="89"/>
      <c r="E27" s="89"/>
      <c r="F27" s="89"/>
      <c r="G27" s="90"/>
      <c r="H27" s="90"/>
      <c r="I27" s="90"/>
      <c r="J27" s="90"/>
      <c r="K27" s="90"/>
      <c r="L27" s="144" t="s">
        <v>72</v>
      </c>
      <c r="M27" s="145"/>
      <c r="N27" s="146">
        <v>590</v>
      </c>
      <c r="O27" s="146">
        <v>590</v>
      </c>
      <c r="P27" s="146">
        <v>590</v>
      </c>
      <c r="Q27" s="146">
        <v>590</v>
      </c>
      <c r="R27" s="146">
        <v>590</v>
      </c>
      <c r="S27" s="146">
        <v>590</v>
      </c>
      <c r="T27" s="146">
        <v>590</v>
      </c>
      <c r="U27" s="146">
        <v>590</v>
      </c>
      <c r="V27" s="146">
        <v>590</v>
      </c>
      <c r="W27" s="146">
        <v>590</v>
      </c>
      <c r="X27" s="146">
        <v>590</v>
      </c>
      <c r="Y27" s="146">
        <v>590</v>
      </c>
      <c r="Z27" s="148">
        <v>7080</v>
      </c>
    </row>
  </sheetData>
  <mergeCells count="1">
    <mergeCell ref="A4:Z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23136-ECD8-4B72-B64B-F0DFAEAE6F77}">
  <dimension ref="A1:O25"/>
  <sheetViews>
    <sheetView workbookViewId="0">
      <selection activeCell="E24" sqref="E24"/>
    </sheetView>
  </sheetViews>
  <sheetFormatPr defaultRowHeight="13.2" x14ac:dyDescent="0.25"/>
  <cols>
    <col min="2" max="2" width="12.33203125" customWidth="1"/>
    <col min="15" max="15" width="18" style="33" customWidth="1"/>
  </cols>
  <sheetData>
    <row r="1" spans="1:15" x14ac:dyDescent="0.25">
      <c r="A1" s="233" t="s">
        <v>18</v>
      </c>
      <c r="B1" s="234"/>
      <c r="C1" s="44" t="s">
        <v>15</v>
      </c>
      <c r="D1" s="44" t="s">
        <v>14</v>
      </c>
      <c r="E1" s="44" t="s">
        <v>13</v>
      </c>
      <c r="F1" s="44" t="s">
        <v>12</v>
      </c>
      <c r="G1" s="44" t="s">
        <v>11</v>
      </c>
      <c r="H1" s="44" t="s">
        <v>10</v>
      </c>
      <c r="I1" s="44" t="s">
        <v>9</v>
      </c>
      <c r="J1" s="44" t="s">
        <v>8</v>
      </c>
      <c r="K1" s="44" t="s">
        <v>7</v>
      </c>
      <c r="L1" s="44" t="s">
        <v>6</v>
      </c>
      <c r="M1" s="44" t="s">
        <v>5</v>
      </c>
      <c r="N1" s="44" t="s">
        <v>4</v>
      </c>
      <c r="O1" s="192" t="s">
        <v>3</v>
      </c>
    </row>
    <row r="2" spans="1:15" ht="13.8" thickBot="1" x14ac:dyDescent="0.3">
      <c r="A2" s="232" t="s">
        <v>61</v>
      </c>
      <c r="B2" s="232"/>
      <c r="C2" s="189">
        <v>8440</v>
      </c>
      <c r="D2" s="189">
        <v>8290</v>
      </c>
      <c r="E2" s="189">
        <v>5270</v>
      </c>
      <c r="F2" s="190">
        <v>10990</v>
      </c>
      <c r="G2" s="190">
        <v>8260</v>
      </c>
      <c r="H2" s="190">
        <v>5500</v>
      </c>
      <c r="I2" s="190">
        <v>4910</v>
      </c>
      <c r="J2" s="190">
        <v>9150</v>
      </c>
      <c r="K2" s="190">
        <v>6610</v>
      </c>
      <c r="L2" s="190">
        <v>9680</v>
      </c>
      <c r="M2" s="190">
        <v>5440</v>
      </c>
      <c r="N2" s="190">
        <v>8200</v>
      </c>
      <c r="O2" s="25">
        <v>90840</v>
      </c>
    </row>
    <row r="3" spans="1:15" ht="13.8" thickTop="1" x14ac:dyDescent="0.25">
      <c r="A3" s="232"/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1:15" ht="13.8" thickBot="1" x14ac:dyDescent="0.3">
      <c r="A4" s="232" t="s">
        <v>62</v>
      </c>
      <c r="B4" s="232"/>
      <c r="C4" s="189">
        <v>500</v>
      </c>
      <c r="D4" s="189">
        <v>700</v>
      </c>
      <c r="E4" s="189">
        <v>700</v>
      </c>
      <c r="F4" s="190">
        <v>1100</v>
      </c>
      <c r="G4" s="190">
        <v>1300</v>
      </c>
      <c r="H4" s="190">
        <v>1600</v>
      </c>
      <c r="I4" s="190">
        <v>1500</v>
      </c>
      <c r="J4" s="190">
        <v>1500</v>
      </c>
      <c r="K4" s="190">
        <v>2100</v>
      </c>
      <c r="L4" s="190">
        <v>1600</v>
      </c>
      <c r="M4" s="190">
        <v>2000</v>
      </c>
      <c r="N4" s="190">
        <v>2200</v>
      </c>
      <c r="O4" s="25">
        <f>SUM(C4:N4)</f>
        <v>16800</v>
      </c>
    </row>
    <row r="5" spans="1:15" ht="13.8" thickTop="1" x14ac:dyDescent="0.25">
      <c r="A5" s="232"/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1:15" x14ac:dyDescent="0.25">
      <c r="A6" s="56" t="s">
        <v>59</v>
      </c>
      <c r="B6" s="56"/>
      <c r="C6" s="18">
        <f t="shared" ref="C6:O6" si="0">SUM(C2:C4)</f>
        <v>8940</v>
      </c>
      <c r="D6" s="18">
        <f t="shared" si="0"/>
        <v>8990</v>
      </c>
      <c r="E6" s="18">
        <f t="shared" si="0"/>
        <v>5970</v>
      </c>
      <c r="F6" s="18">
        <f t="shared" si="0"/>
        <v>12090</v>
      </c>
      <c r="G6" s="18">
        <f t="shared" si="0"/>
        <v>9560</v>
      </c>
      <c r="H6" s="18">
        <f t="shared" si="0"/>
        <v>7100</v>
      </c>
      <c r="I6" s="18">
        <f t="shared" si="0"/>
        <v>6410</v>
      </c>
      <c r="J6" s="18">
        <f t="shared" si="0"/>
        <v>10650</v>
      </c>
      <c r="K6" s="18">
        <f t="shared" si="0"/>
        <v>8710</v>
      </c>
      <c r="L6" s="18">
        <f t="shared" si="0"/>
        <v>11280</v>
      </c>
      <c r="M6" s="18">
        <f t="shared" si="0"/>
        <v>7440</v>
      </c>
      <c r="N6" s="18">
        <f t="shared" si="0"/>
        <v>10400</v>
      </c>
      <c r="O6" s="27">
        <f t="shared" si="0"/>
        <v>107640</v>
      </c>
    </row>
    <row r="7" spans="1:15" x14ac:dyDescent="0.25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193"/>
    </row>
    <row r="8" spans="1:15" x14ac:dyDescent="0.25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193"/>
    </row>
    <row r="9" spans="1:15" x14ac:dyDescent="0.25">
      <c r="A9" s="233" t="s">
        <v>16</v>
      </c>
      <c r="B9" s="234"/>
      <c r="C9" s="44" t="s">
        <v>15</v>
      </c>
      <c r="D9" s="44" t="s">
        <v>14</v>
      </c>
      <c r="E9" s="44" t="s">
        <v>13</v>
      </c>
      <c r="F9" s="44" t="s">
        <v>12</v>
      </c>
      <c r="G9" s="44" t="s">
        <v>11</v>
      </c>
      <c r="H9" s="44" t="s">
        <v>10</v>
      </c>
      <c r="I9" s="44" t="s">
        <v>9</v>
      </c>
      <c r="J9" s="44" t="s">
        <v>8</v>
      </c>
      <c r="K9" s="44" t="s">
        <v>7</v>
      </c>
      <c r="L9" s="44" t="s">
        <v>6</v>
      </c>
      <c r="M9" s="44" t="s">
        <v>5</v>
      </c>
      <c r="N9" s="44" t="s">
        <v>4</v>
      </c>
      <c r="O9" s="192" t="s">
        <v>3</v>
      </c>
    </row>
    <row r="10" spans="1:15" ht="13.8" thickBot="1" x14ac:dyDescent="0.3">
      <c r="A10" s="232" t="s">
        <v>61</v>
      </c>
      <c r="B10" s="232"/>
      <c r="C10" s="189">
        <v>8440</v>
      </c>
      <c r="D10" s="189">
        <v>8290</v>
      </c>
      <c r="E10" s="189">
        <v>5270</v>
      </c>
      <c r="F10" s="190">
        <v>10990</v>
      </c>
      <c r="G10" s="190">
        <v>8260</v>
      </c>
      <c r="H10" s="190">
        <v>5500</v>
      </c>
      <c r="I10" s="190">
        <v>4910</v>
      </c>
      <c r="J10" s="190">
        <v>9150</v>
      </c>
      <c r="K10" s="190">
        <v>6610</v>
      </c>
      <c r="L10" s="190">
        <v>9680</v>
      </c>
      <c r="M10" s="190">
        <v>5440</v>
      </c>
      <c r="N10" s="190">
        <v>8200</v>
      </c>
      <c r="O10" s="25">
        <v>90840</v>
      </c>
    </row>
    <row r="11" spans="1:15" ht="13.8" thickTop="1" x14ac:dyDescent="0.25">
      <c r="A11" s="232"/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</row>
    <row r="12" spans="1:15" ht="13.8" thickBot="1" x14ac:dyDescent="0.3">
      <c r="A12" s="232" t="s">
        <v>62</v>
      </c>
      <c r="B12" s="232"/>
      <c r="C12" s="189">
        <v>500</v>
      </c>
      <c r="D12" s="189">
        <v>700</v>
      </c>
      <c r="E12" s="189">
        <v>700</v>
      </c>
      <c r="F12" s="190">
        <v>1100</v>
      </c>
      <c r="G12" s="190">
        <v>1300</v>
      </c>
      <c r="H12" s="190">
        <v>1600</v>
      </c>
      <c r="I12" s="190">
        <v>1500</v>
      </c>
      <c r="J12" s="190">
        <v>1500</v>
      </c>
      <c r="K12" s="190">
        <v>2100</v>
      </c>
      <c r="L12" s="190">
        <v>1600</v>
      </c>
      <c r="M12" s="190">
        <v>2000</v>
      </c>
      <c r="N12" s="190">
        <v>2200</v>
      </c>
      <c r="O12" s="25">
        <f>SUM(C12:N12)</f>
        <v>16800</v>
      </c>
    </row>
    <row r="13" spans="1:15" ht="13.8" thickTop="1" x14ac:dyDescent="0.25">
      <c r="A13" s="232"/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14" spans="1:15" x14ac:dyDescent="0.25">
      <c r="A14" s="235" t="s">
        <v>60</v>
      </c>
      <c r="B14" s="235"/>
      <c r="C14" s="18">
        <f t="shared" ref="C14:O14" si="1">SUM(C10:C12)</f>
        <v>8940</v>
      </c>
      <c r="D14" s="18">
        <f t="shared" si="1"/>
        <v>8990</v>
      </c>
      <c r="E14" s="18">
        <f t="shared" si="1"/>
        <v>5970</v>
      </c>
      <c r="F14" s="18">
        <f t="shared" si="1"/>
        <v>12090</v>
      </c>
      <c r="G14" s="18">
        <f t="shared" si="1"/>
        <v>9560</v>
      </c>
      <c r="H14" s="18">
        <f t="shared" si="1"/>
        <v>7100</v>
      </c>
      <c r="I14" s="18">
        <f t="shared" si="1"/>
        <v>6410</v>
      </c>
      <c r="J14" s="18">
        <f t="shared" si="1"/>
        <v>10650</v>
      </c>
      <c r="K14" s="18">
        <f t="shared" si="1"/>
        <v>8710</v>
      </c>
      <c r="L14" s="18">
        <f t="shared" si="1"/>
        <v>11280</v>
      </c>
      <c r="M14" s="18">
        <f t="shared" si="1"/>
        <v>7440</v>
      </c>
      <c r="N14" s="18">
        <f t="shared" si="1"/>
        <v>10400</v>
      </c>
      <c r="O14" s="27">
        <f t="shared" si="1"/>
        <v>107640</v>
      </c>
    </row>
    <row r="15" spans="1:15" x14ac:dyDescent="0.25">
      <c r="A15" s="97"/>
      <c r="B15" s="97"/>
      <c r="C15" s="191"/>
      <c r="D15" s="191"/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3"/>
    </row>
    <row r="16" spans="1:15" x14ac:dyDescent="0.25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193"/>
    </row>
    <row r="17" spans="1:15" x14ac:dyDescent="0.25">
      <c r="A17" s="233" t="s">
        <v>63</v>
      </c>
      <c r="B17" s="234"/>
      <c r="C17" s="44" t="s">
        <v>15</v>
      </c>
      <c r="D17" s="44" t="s">
        <v>14</v>
      </c>
      <c r="E17" s="44" t="s">
        <v>13</v>
      </c>
      <c r="F17" s="44" t="s">
        <v>12</v>
      </c>
      <c r="G17" s="44" t="s">
        <v>11</v>
      </c>
      <c r="H17" s="44" t="s">
        <v>10</v>
      </c>
      <c r="I17" s="44" t="s">
        <v>9</v>
      </c>
      <c r="J17" s="44" t="s">
        <v>8</v>
      </c>
      <c r="K17" s="44" t="s">
        <v>7</v>
      </c>
      <c r="L17" s="44" t="s">
        <v>6</v>
      </c>
      <c r="M17" s="44" t="s">
        <v>5</v>
      </c>
      <c r="N17" s="44" t="s">
        <v>4</v>
      </c>
      <c r="O17" s="192" t="s">
        <v>3</v>
      </c>
    </row>
    <row r="18" spans="1:15" x14ac:dyDescent="0.25">
      <c r="A18" s="232" t="s">
        <v>61</v>
      </c>
      <c r="B18" s="232"/>
      <c r="C18" s="32">
        <v>430</v>
      </c>
      <c r="D18" s="32">
        <v>430</v>
      </c>
      <c r="E18" s="32">
        <v>430</v>
      </c>
      <c r="F18" s="32">
        <v>430</v>
      </c>
      <c r="G18" s="32">
        <v>430</v>
      </c>
      <c r="H18" s="32">
        <v>430</v>
      </c>
      <c r="I18" s="32">
        <v>430</v>
      </c>
      <c r="J18" s="32">
        <v>430</v>
      </c>
      <c r="K18" s="32">
        <v>430</v>
      </c>
      <c r="L18" s="32">
        <v>430</v>
      </c>
      <c r="M18" s="32">
        <v>430</v>
      </c>
      <c r="N18" s="32">
        <v>430</v>
      </c>
      <c r="O18" s="25">
        <v>5160</v>
      </c>
    </row>
    <row r="19" spans="1:15" x14ac:dyDescent="0.25">
      <c r="A19" s="232"/>
      <c r="B19" s="232"/>
      <c r="C19" s="232"/>
      <c r="D19" s="232"/>
      <c r="E19" s="232"/>
      <c r="F19" s="232"/>
      <c r="G19" s="232"/>
      <c r="H19" s="232"/>
      <c r="I19" s="232"/>
      <c r="J19" s="232"/>
      <c r="K19" s="232"/>
      <c r="L19" s="232"/>
      <c r="M19" s="232"/>
      <c r="N19" s="232"/>
      <c r="O19" s="232"/>
    </row>
    <row r="20" spans="1:15" x14ac:dyDescent="0.25">
      <c r="A20" s="232" t="s">
        <v>62</v>
      </c>
      <c r="B20" s="232"/>
      <c r="C20" s="32">
        <v>330</v>
      </c>
      <c r="D20" s="32">
        <v>330</v>
      </c>
      <c r="E20" s="32">
        <v>330</v>
      </c>
      <c r="F20" s="32">
        <v>330</v>
      </c>
      <c r="G20" s="32">
        <v>330</v>
      </c>
      <c r="H20" s="32">
        <v>330</v>
      </c>
      <c r="I20" s="32">
        <v>330</v>
      </c>
      <c r="J20" s="32">
        <v>330</v>
      </c>
      <c r="K20" s="32">
        <v>330</v>
      </c>
      <c r="L20" s="32">
        <v>330</v>
      </c>
      <c r="M20" s="32">
        <v>330</v>
      </c>
      <c r="N20" s="32">
        <v>330</v>
      </c>
      <c r="O20" s="25">
        <v>3960</v>
      </c>
    </row>
    <row r="21" spans="1:15" x14ac:dyDescent="0.25">
      <c r="A21" s="232"/>
      <c r="B21" s="232"/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</row>
    <row r="22" spans="1:15" x14ac:dyDescent="0.25">
      <c r="A22" s="235" t="s">
        <v>64</v>
      </c>
      <c r="B22" s="235"/>
      <c r="C22" s="18">
        <f>SUM(C18:C20)</f>
        <v>760</v>
      </c>
      <c r="D22" s="18">
        <f>SUM(D18:D20)</f>
        <v>760</v>
      </c>
      <c r="E22" s="18">
        <f t="shared" ref="E22:N22" si="2">SUM(E18:E21)</f>
        <v>760</v>
      </c>
      <c r="F22" s="18">
        <f t="shared" si="2"/>
        <v>760</v>
      </c>
      <c r="G22" s="18">
        <f t="shared" si="2"/>
        <v>760</v>
      </c>
      <c r="H22" s="18">
        <f t="shared" si="2"/>
        <v>760</v>
      </c>
      <c r="I22" s="18">
        <f t="shared" si="2"/>
        <v>760</v>
      </c>
      <c r="J22" s="18">
        <f t="shared" si="2"/>
        <v>760</v>
      </c>
      <c r="K22" s="18">
        <f t="shared" si="2"/>
        <v>760</v>
      </c>
      <c r="L22" s="18">
        <f t="shared" si="2"/>
        <v>760</v>
      </c>
      <c r="M22" s="18">
        <f t="shared" si="2"/>
        <v>760</v>
      </c>
      <c r="N22" s="18">
        <f t="shared" si="2"/>
        <v>760</v>
      </c>
      <c r="O22" s="27">
        <f>SUM(O18:O20)</f>
        <v>9120</v>
      </c>
    </row>
    <row r="25" spans="1:15" ht="22.8" x14ac:dyDescent="0.4">
      <c r="A25" s="198" t="s">
        <v>133</v>
      </c>
      <c r="B25" s="39"/>
      <c r="C25" s="39"/>
      <c r="D25" s="39"/>
      <c r="E25" s="197"/>
    </row>
  </sheetData>
  <mergeCells count="17">
    <mergeCell ref="A11:O11"/>
    <mergeCell ref="A12:B12"/>
    <mergeCell ref="A13:O13"/>
    <mergeCell ref="A1:B1"/>
    <mergeCell ref="A22:B22"/>
    <mergeCell ref="A17:B17"/>
    <mergeCell ref="A18:B18"/>
    <mergeCell ref="A19:O19"/>
    <mergeCell ref="A20:B20"/>
    <mergeCell ref="A21:O21"/>
    <mergeCell ref="A14:B14"/>
    <mergeCell ref="A5:O5"/>
    <mergeCell ref="A4:B4"/>
    <mergeCell ref="A2:B2"/>
    <mergeCell ref="A9:B9"/>
    <mergeCell ref="A3:O3"/>
    <mergeCell ref="A10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5031C-BC6A-4877-9303-D917F4B39AEA}">
  <sheetPr>
    <pageSetUpPr fitToPage="1"/>
  </sheetPr>
  <dimension ref="B1:V53"/>
  <sheetViews>
    <sheetView zoomScale="90" zoomScaleNormal="90" workbookViewId="0">
      <selection activeCell="C4" sqref="C4"/>
    </sheetView>
  </sheetViews>
  <sheetFormatPr defaultRowHeight="13.2" x14ac:dyDescent="0.25"/>
  <cols>
    <col min="1" max="1" width="2.21875" customWidth="1"/>
    <col min="2" max="2" width="30.109375" customWidth="1"/>
    <col min="3" max="3" width="9.21875" bestFit="1" customWidth="1"/>
    <col min="4" max="6" width="9.21875" style="1" customWidth="1"/>
    <col min="7" max="8" width="6.5546875" bestFit="1" customWidth="1"/>
    <col min="9" max="9" width="6.77734375" bestFit="1" customWidth="1"/>
    <col min="10" max="14" width="7.77734375" bestFit="1" customWidth="1"/>
    <col min="15" max="16" width="28.109375" customWidth="1"/>
    <col min="17" max="17" width="19.6640625" customWidth="1"/>
    <col min="18" max="18" width="19.21875" customWidth="1"/>
    <col min="19" max="19" width="21.109375" customWidth="1"/>
    <col min="20" max="20" width="16.44140625" customWidth="1"/>
    <col min="21" max="21" width="11.77734375" customWidth="1"/>
    <col min="22" max="22" width="10.6640625" customWidth="1"/>
  </cols>
  <sheetData>
    <row r="1" spans="2:22" ht="22.8" x14ac:dyDescent="0.4">
      <c r="B1" s="198" t="s">
        <v>133</v>
      </c>
      <c r="C1" s="202"/>
      <c r="D1" s="201"/>
      <c r="F1"/>
    </row>
    <row r="2" spans="2:22" x14ac:dyDescent="0.25">
      <c r="B2" s="12"/>
      <c r="D2"/>
      <c r="E2"/>
      <c r="F2"/>
    </row>
    <row r="3" spans="2:22" x14ac:dyDescent="0.25">
      <c r="B3" s="13"/>
      <c r="D3"/>
      <c r="E3"/>
      <c r="F3"/>
    </row>
    <row r="4" spans="2:22" x14ac:dyDescent="0.25">
      <c r="B4" s="12"/>
      <c r="D4"/>
      <c r="E4"/>
      <c r="F4"/>
    </row>
    <row r="5" spans="2:22" x14ac:dyDescent="0.25">
      <c r="C5" s="1"/>
      <c r="F5"/>
    </row>
    <row r="6" spans="2:22" s="1" customFormat="1" x14ac:dyDescent="0.25">
      <c r="B6" s="7" t="s">
        <v>18</v>
      </c>
      <c r="C6" s="10" t="s">
        <v>15</v>
      </c>
      <c r="D6" s="10" t="s">
        <v>14</v>
      </c>
      <c r="E6" s="10" t="s">
        <v>13</v>
      </c>
      <c r="F6" s="10" t="s">
        <v>12</v>
      </c>
      <c r="G6" s="10" t="s">
        <v>11</v>
      </c>
      <c r="H6" s="10" t="s">
        <v>10</v>
      </c>
      <c r="I6" s="10" t="s">
        <v>9</v>
      </c>
      <c r="J6" s="10" t="s">
        <v>8</v>
      </c>
      <c r="K6" s="10" t="s">
        <v>7</v>
      </c>
      <c r="L6" s="10" t="s">
        <v>6</v>
      </c>
      <c r="M6" s="10" t="s">
        <v>5</v>
      </c>
      <c r="N6" s="10" t="s">
        <v>4</v>
      </c>
      <c r="O6" s="10" t="s">
        <v>45</v>
      </c>
      <c r="P6" s="20" t="s">
        <v>46</v>
      </c>
    </row>
    <row r="7" spans="2:22" x14ac:dyDescent="0.25">
      <c r="B7" s="4"/>
      <c r="C7" s="3"/>
      <c r="D7" s="3"/>
      <c r="E7" s="3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2:22" x14ac:dyDescent="0.25">
      <c r="B8" s="7" t="s">
        <v>49</v>
      </c>
      <c r="C8" s="3"/>
      <c r="D8" s="3"/>
      <c r="E8" s="3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2:22" x14ac:dyDescent="0.25">
      <c r="B9" s="14" t="s">
        <v>19</v>
      </c>
      <c r="C9" s="42">
        <v>3</v>
      </c>
      <c r="D9" s="42">
        <v>3</v>
      </c>
      <c r="E9" s="42">
        <v>3</v>
      </c>
      <c r="F9" s="42">
        <v>2</v>
      </c>
      <c r="G9" s="42">
        <v>2</v>
      </c>
      <c r="H9" s="42">
        <v>2</v>
      </c>
      <c r="I9" s="42">
        <v>0</v>
      </c>
      <c r="J9" s="42">
        <v>4</v>
      </c>
      <c r="K9" s="42">
        <v>5</v>
      </c>
      <c r="L9" s="42">
        <v>6</v>
      </c>
      <c r="M9" s="42">
        <v>3</v>
      </c>
      <c r="N9" s="42">
        <v>3</v>
      </c>
      <c r="O9" s="11">
        <f t="shared" ref="O9:O20" si="0">SUM(C9:N9)</f>
        <v>36</v>
      </c>
      <c r="P9" s="25">
        <f>36*400</f>
        <v>14400</v>
      </c>
      <c r="V9" s="15"/>
    </row>
    <row r="10" spans="2:22" x14ac:dyDescent="0.25">
      <c r="B10" s="14" t="s">
        <v>20</v>
      </c>
      <c r="C10" s="5">
        <v>5</v>
      </c>
      <c r="D10" s="5">
        <v>5</v>
      </c>
      <c r="E10" s="5">
        <v>6</v>
      </c>
      <c r="F10" s="5">
        <v>6</v>
      </c>
      <c r="G10" s="5">
        <v>6</v>
      </c>
      <c r="H10" s="5">
        <v>6</v>
      </c>
      <c r="I10" s="5">
        <v>6</v>
      </c>
      <c r="J10" s="5">
        <v>6</v>
      </c>
      <c r="K10" s="5">
        <v>5</v>
      </c>
      <c r="L10" s="5">
        <v>4</v>
      </c>
      <c r="M10" s="5">
        <v>2</v>
      </c>
      <c r="N10" s="5">
        <v>2</v>
      </c>
      <c r="O10" s="4">
        <f t="shared" si="0"/>
        <v>59</v>
      </c>
      <c r="P10" s="26">
        <f>59*40</f>
        <v>2360</v>
      </c>
    </row>
    <row r="11" spans="2:22" x14ac:dyDescent="0.25">
      <c r="B11" s="14" t="s">
        <v>21</v>
      </c>
      <c r="C11" s="5">
        <v>6</v>
      </c>
      <c r="D11" s="5">
        <v>6</v>
      </c>
      <c r="E11" s="5">
        <v>5</v>
      </c>
      <c r="F11" s="5">
        <v>5</v>
      </c>
      <c r="G11" s="5">
        <v>5</v>
      </c>
      <c r="H11" s="5">
        <v>6</v>
      </c>
      <c r="I11" s="5">
        <v>6</v>
      </c>
      <c r="J11" s="5">
        <v>4</v>
      </c>
      <c r="K11" s="5">
        <v>3</v>
      </c>
      <c r="L11" s="5">
        <v>5</v>
      </c>
      <c r="M11" s="5">
        <v>4</v>
      </c>
      <c r="N11" s="5">
        <v>6</v>
      </c>
      <c r="O11" s="4">
        <f t="shared" si="0"/>
        <v>61</v>
      </c>
      <c r="P11" s="26">
        <f>61*30</f>
        <v>1830</v>
      </c>
    </row>
    <row r="12" spans="2:22" x14ac:dyDescent="0.25">
      <c r="B12" s="14" t="s">
        <v>22</v>
      </c>
      <c r="C12" s="5">
        <v>5</v>
      </c>
      <c r="D12" s="5">
        <v>5</v>
      </c>
      <c r="E12" s="5">
        <v>5</v>
      </c>
      <c r="F12" s="5">
        <v>6</v>
      </c>
      <c r="G12" s="5">
        <v>6</v>
      </c>
      <c r="H12" s="5">
        <v>5</v>
      </c>
      <c r="I12" s="5">
        <v>6</v>
      </c>
      <c r="J12" s="5">
        <v>3</v>
      </c>
      <c r="K12" s="5">
        <v>4</v>
      </c>
      <c r="L12" s="32">
        <v>1</v>
      </c>
      <c r="M12" s="5">
        <v>1</v>
      </c>
      <c r="N12" s="5">
        <v>3</v>
      </c>
      <c r="O12" s="4">
        <f t="shared" si="0"/>
        <v>50</v>
      </c>
      <c r="P12" s="26">
        <f>50*60</f>
        <v>3000</v>
      </c>
    </row>
    <row r="13" spans="2:22" x14ac:dyDescent="0.25">
      <c r="B13" s="14" t="s">
        <v>23</v>
      </c>
      <c r="C13" s="5">
        <v>2</v>
      </c>
      <c r="D13" s="5">
        <v>1</v>
      </c>
      <c r="E13" s="5">
        <v>0</v>
      </c>
      <c r="F13" s="5">
        <v>2</v>
      </c>
      <c r="G13" s="5">
        <v>3</v>
      </c>
      <c r="H13" s="5">
        <v>4</v>
      </c>
      <c r="I13" s="5">
        <v>5</v>
      </c>
      <c r="J13" s="5">
        <v>5</v>
      </c>
      <c r="K13" s="5">
        <v>4</v>
      </c>
      <c r="L13" s="5">
        <v>3</v>
      </c>
      <c r="M13" s="5">
        <v>4</v>
      </c>
      <c r="N13" s="5">
        <v>2</v>
      </c>
      <c r="O13" s="4">
        <f t="shared" si="0"/>
        <v>35</v>
      </c>
      <c r="P13" s="26">
        <f>35*150</f>
        <v>5250</v>
      </c>
    </row>
    <row r="14" spans="2:22" x14ac:dyDescent="0.25">
      <c r="B14" s="14" t="s">
        <v>24</v>
      </c>
      <c r="C14" s="5">
        <v>5</v>
      </c>
      <c r="D14" s="5">
        <v>5</v>
      </c>
      <c r="E14" s="5">
        <v>5</v>
      </c>
      <c r="F14" s="5">
        <v>5</v>
      </c>
      <c r="G14" s="5">
        <v>5</v>
      </c>
      <c r="H14" s="5">
        <v>5</v>
      </c>
      <c r="I14" s="5">
        <v>5</v>
      </c>
      <c r="J14" s="5">
        <v>5</v>
      </c>
      <c r="K14" s="5">
        <v>6</v>
      </c>
      <c r="L14" s="5">
        <v>7</v>
      </c>
      <c r="M14" s="5">
        <v>6</v>
      </c>
      <c r="N14" s="5">
        <v>5</v>
      </c>
      <c r="O14" s="4">
        <f t="shared" si="0"/>
        <v>64</v>
      </c>
      <c r="P14" s="26">
        <f>64*100</f>
        <v>6400</v>
      </c>
    </row>
    <row r="15" spans="2:22" x14ac:dyDescent="0.25">
      <c r="B15" s="14" t="s">
        <v>25</v>
      </c>
      <c r="C15" s="5">
        <v>2</v>
      </c>
      <c r="D15" s="5">
        <v>2</v>
      </c>
      <c r="E15" s="5">
        <v>1</v>
      </c>
      <c r="F15" s="5">
        <v>3</v>
      </c>
      <c r="G15" s="5">
        <v>2</v>
      </c>
      <c r="H15" s="5">
        <v>1</v>
      </c>
      <c r="I15" s="5">
        <v>1</v>
      </c>
      <c r="J15" s="5">
        <v>2</v>
      </c>
      <c r="K15" s="5">
        <v>1</v>
      </c>
      <c r="L15" s="5">
        <v>2</v>
      </c>
      <c r="M15" s="5">
        <v>1</v>
      </c>
      <c r="N15" s="5">
        <v>2</v>
      </c>
      <c r="O15" s="4">
        <f t="shared" si="0"/>
        <v>20</v>
      </c>
      <c r="P15" s="26">
        <f>20*550</f>
        <v>11000</v>
      </c>
    </row>
    <row r="16" spans="2:22" x14ac:dyDescent="0.25">
      <c r="B16" s="14" t="s">
        <v>26</v>
      </c>
      <c r="C16" s="5">
        <v>2</v>
      </c>
      <c r="D16" s="5">
        <v>2</v>
      </c>
      <c r="E16" s="5">
        <v>1</v>
      </c>
      <c r="F16" s="5">
        <v>3</v>
      </c>
      <c r="G16" s="5">
        <v>2</v>
      </c>
      <c r="H16" s="5">
        <v>1</v>
      </c>
      <c r="I16" s="5">
        <v>1</v>
      </c>
      <c r="J16" s="5">
        <v>2</v>
      </c>
      <c r="K16" s="5">
        <v>1</v>
      </c>
      <c r="L16" s="5">
        <v>2</v>
      </c>
      <c r="M16" s="5">
        <v>1</v>
      </c>
      <c r="N16" s="5">
        <v>2</v>
      </c>
      <c r="O16" s="4">
        <f t="shared" si="0"/>
        <v>20</v>
      </c>
      <c r="P16" s="26">
        <f>20*150</f>
        <v>3000</v>
      </c>
    </row>
    <row r="17" spans="2:20" x14ac:dyDescent="0.25">
      <c r="B17" s="14" t="s">
        <v>27</v>
      </c>
      <c r="C17" s="5">
        <v>2</v>
      </c>
      <c r="D17" s="5">
        <v>2</v>
      </c>
      <c r="E17" s="5">
        <v>1</v>
      </c>
      <c r="F17" s="5">
        <v>3</v>
      </c>
      <c r="G17" s="5">
        <v>2</v>
      </c>
      <c r="H17" s="5">
        <v>1</v>
      </c>
      <c r="I17" s="5">
        <v>1</v>
      </c>
      <c r="J17" s="5">
        <v>2</v>
      </c>
      <c r="K17" s="5">
        <v>1</v>
      </c>
      <c r="L17" s="5">
        <v>2</v>
      </c>
      <c r="M17" s="5">
        <v>1</v>
      </c>
      <c r="N17" s="5">
        <v>2</v>
      </c>
      <c r="O17" s="4">
        <f t="shared" si="0"/>
        <v>20</v>
      </c>
      <c r="P17" s="26">
        <f>20*1500</f>
        <v>30000</v>
      </c>
    </row>
    <row r="18" spans="2:20" x14ac:dyDescent="0.25">
      <c r="B18" s="14" t="s">
        <v>28</v>
      </c>
      <c r="C18" s="5">
        <v>2</v>
      </c>
      <c r="D18" s="5">
        <v>2</v>
      </c>
      <c r="E18" s="5">
        <v>1</v>
      </c>
      <c r="F18" s="5">
        <v>3</v>
      </c>
      <c r="G18" s="5">
        <v>2</v>
      </c>
      <c r="H18" s="5">
        <v>1</v>
      </c>
      <c r="I18" s="5">
        <v>1</v>
      </c>
      <c r="J18" s="5">
        <v>2</v>
      </c>
      <c r="K18" s="5">
        <v>1</v>
      </c>
      <c r="L18" s="5">
        <v>2</v>
      </c>
      <c r="M18" s="5">
        <v>1</v>
      </c>
      <c r="N18" s="5">
        <v>2</v>
      </c>
      <c r="O18" s="4">
        <f t="shared" si="0"/>
        <v>20</v>
      </c>
      <c r="P18" s="26">
        <f>20*200</f>
        <v>4000</v>
      </c>
    </row>
    <row r="19" spans="2:20" x14ac:dyDescent="0.25">
      <c r="B19" s="14" t="s">
        <v>29</v>
      </c>
      <c r="C19" s="5">
        <v>2</v>
      </c>
      <c r="D19" s="5">
        <v>2</v>
      </c>
      <c r="E19" s="5">
        <v>1</v>
      </c>
      <c r="F19" s="5">
        <v>3</v>
      </c>
      <c r="G19" s="5">
        <v>2</v>
      </c>
      <c r="H19" s="5">
        <v>1</v>
      </c>
      <c r="I19" s="5">
        <v>1</v>
      </c>
      <c r="J19" s="5">
        <v>2</v>
      </c>
      <c r="K19" s="5">
        <v>1</v>
      </c>
      <c r="L19" s="5">
        <v>2</v>
      </c>
      <c r="M19" s="5">
        <v>1</v>
      </c>
      <c r="N19" s="5">
        <v>2</v>
      </c>
      <c r="O19" s="4">
        <f t="shared" si="0"/>
        <v>20</v>
      </c>
      <c r="P19" s="26">
        <f>20*300</f>
        <v>6000</v>
      </c>
    </row>
    <row r="20" spans="2:20" x14ac:dyDescent="0.25">
      <c r="B20" s="14" t="s">
        <v>30</v>
      </c>
      <c r="C20" s="5">
        <v>2</v>
      </c>
      <c r="D20" s="5">
        <v>2</v>
      </c>
      <c r="E20" s="5">
        <v>1</v>
      </c>
      <c r="F20" s="5">
        <v>3</v>
      </c>
      <c r="G20" s="5">
        <v>2</v>
      </c>
      <c r="H20" s="5">
        <v>1</v>
      </c>
      <c r="I20" s="5">
        <v>1</v>
      </c>
      <c r="J20" s="5">
        <v>2</v>
      </c>
      <c r="K20" s="5">
        <v>1</v>
      </c>
      <c r="L20" s="5">
        <v>2</v>
      </c>
      <c r="M20" s="5">
        <v>1</v>
      </c>
      <c r="N20" s="5">
        <v>2</v>
      </c>
      <c r="O20" s="4">
        <f t="shared" si="0"/>
        <v>20</v>
      </c>
      <c r="P20" s="26">
        <f>20*180</f>
        <v>3600</v>
      </c>
    </row>
    <row r="21" spans="2:20" x14ac:dyDescent="0.25">
      <c r="B21" s="4"/>
      <c r="C21" s="3"/>
      <c r="D21" s="3"/>
      <c r="E21" s="3"/>
      <c r="F21" s="4"/>
      <c r="G21" s="4"/>
      <c r="H21" s="4"/>
      <c r="I21" s="4"/>
      <c r="J21" s="4"/>
      <c r="K21" s="4"/>
      <c r="L21" s="4"/>
      <c r="M21" s="4"/>
      <c r="N21" s="4"/>
      <c r="O21" s="4"/>
      <c r="P21" s="26"/>
    </row>
    <row r="22" spans="2:20" s="9" customFormat="1" x14ac:dyDescent="0.25">
      <c r="B22" s="16" t="s">
        <v>47</v>
      </c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>
        <f>SUM(O9:O20)</f>
        <v>425</v>
      </c>
      <c r="P22" s="27">
        <f>SUM(P9:P20)</f>
        <v>90840</v>
      </c>
    </row>
    <row r="23" spans="2:20" x14ac:dyDescent="0.25">
      <c r="C23" s="1"/>
      <c r="F23"/>
      <c r="T23" s="9"/>
    </row>
    <row r="24" spans="2:20" x14ac:dyDescent="0.25">
      <c r="C24" s="1"/>
      <c r="F24"/>
    </row>
    <row r="25" spans="2:20" x14ac:dyDescent="0.25">
      <c r="C25" s="1"/>
      <c r="F25"/>
    </row>
    <row r="26" spans="2:20" s="1" customFormat="1" x14ac:dyDescent="0.25">
      <c r="B26" s="7" t="s">
        <v>17</v>
      </c>
      <c r="C26" s="10" t="s">
        <v>15</v>
      </c>
      <c r="D26" s="10" t="s">
        <v>14</v>
      </c>
      <c r="E26" s="10" t="s">
        <v>13</v>
      </c>
      <c r="F26" s="10" t="s">
        <v>12</v>
      </c>
      <c r="G26" s="10" t="s">
        <v>11</v>
      </c>
      <c r="H26" s="10" t="s">
        <v>10</v>
      </c>
      <c r="I26" s="10" t="s">
        <v>9</v>
      </c>
      <c r="J26" s="10" t="s">
        <v>8</v>
      </c>
      <c r="K26" s="10" t="s">
        <v>7</v>
      </c>
      <c r="L26" s="10" t="s">
        <v>6</v>
      </c>
      <c r="M26" s="10" t="s">
        <v>5</v>
      </c>
      <c r="N26" s="10" t="s">
        <v>4</v>
      </c>
      <c r="O26" s="10" t="s">
        <v>3</v>
      </c>
      <c r="Q26" s="40" t="s">
        <v>32</v>
      </c>
      <c r="R26" s="39"/>
    </row>
    <row r="27" spans="2:20" s="1" customFormat="1" x14ac:dyDescent="0.25">
      <c r="B27" s="14" t="s">
        <v>19</v>
      </c>
      <c r="C27" s="5">
        <v>1200</v>
      </c>
      <c r="D27" s="5">
        <v>1200</v>
      </c>
      <c r="E27" s="5">
        <v>1200</v>
      </c>
      <c r="F27" s="21">
        <v>800</v>
      </c>
      <c r="G27" s="21">
        <v>800</v>
      </c>
      <c r="H27" s="21">
        <v>800</v>
      </c>
      <c r="I27" s="21">
        <v>0</v>
      </c>
      <c r="J27" s="21">
        <v>1600</v>
      </c>
      <c r="K27" s="21">
        <v>2000</v>
      </c>
      <c r="L27" s="21">
        <v>2400</v>
      </c>
      <c r="M27" s="21">
        <v>1200</v>
      </c>
      <c r="N27" s="21">
        <v>1200</v>
      </c>
      <c r="O27" s="29">
        <f t="shared" ref="O27:O38" si="1">SUM(C27:N27)</f>
        <v>14400</v>
      </c>
      <c r="Q27" s="38" t="s">
        <v>31</v>
      </c>
      <c r="R27" s="39" t="s">
        <v>48</v>
      </c>
    </row>
    <row r="28" spans="2:20" x14ac:dyDescent="0.25">
      <c r="B28" s="14" t="s">
        <v>20</v>
      </c>
      <c r="C28" s="5">
        <v>200</v>
      </c>
      <c r="D28" s="5">
        <v>200</v>
      </c>
      <c r="E28" s="5">
        <v>240</v>
      </c>
      <c r="F28" s="22">
        <v>240</v>
      </c>
      <c r="G28" s="22">
        <v>240</v>
      </c>
      <c r="H28" s="22">
        <v>240</v>
      </c>
      <c r="I28" s="22">
        <v>240</v>
      </c>
      <c r="J28" s="22">
        <v>240</v>
      </c>
      <c r="K28" s="22">
        <v>200</v>
      </c>
      <c r="L28" s="22">
        <v>160</v>
      </c>
      <c r="M28" s="22">
        <v>80</v>
      </c>
      <c r="N28" s="22">
        <v>80</v>
      </c>
      <c r="O28" s="28">
        <f t="shared" si="1"/>
        <v>2360</v>
      </c>
      <c r="Q28" s="37" t="s">
        <v>19</v>
      </c>
      <c r="R28" s="36" t="s">
        <v>33</v>
      </c>
    </row>
    <row r="29" spans="2:20" x14ac:dyDescent="0.25">
      <c r="B29" s="14" t="s">
        <v>21</v>
      </c>
      <c r="C29" s="5">
        <v>180</v>
      </c>
      <c r="D29" s="5">
        <v>180</v>
      </c>
      <c r="E29" s="5">
        <v>150</v>
      </c>
      <c r="F29" s="22">
        <v>150</v>
      </c>
      <c r="G29" s="22">
        <v>150</v>
      </c>
      <c r="H29" s="22">
        <v>180</v>
      </c>
      <c r="I29" s="22">
        <v>180</v>
      </c>
      <c r="J29" s="22">
        <v>120</v>
      </c>
      <c r="K29" s="22">
        <v>90</v>
      </c>
      <c r="L29" s="22">
        <v>150</v>
      </c>
      <c r="M29" s="22">
        <v>120</v>
      </c>
      <c r="N29" s="22">
        <v>180</v>
      </c>
      <c r="O29" s="28">
        <f t="shared" si="1"/>
        <v>1830</v>
      </c>
      <c r="Q29" s="37" t="s">
        <v>20</v>
      </c>
      <c r="R29" s="36" t="s">
        <v>36</v>
      </c>
    </row>
    <row r="30" spans="2:20" x14ac:dyDescent="0.25">
      <c r="B30" s="14" t="s">
        <v>22</v>
      </c>
      <c r="C30" s="5">
        <v>300</v>
      </c>
      <c r="D30" s="5">
        <v>300</v>
      </c>
      <c r="E30" s="5">
        <v>300</v>
      </c>
      <c r="F30" s="22">
        <v>360</v>
      </c>
      <c r="G30" s="22">
        <v>360</v>
      </c>
      <c r="H30" s="22">
        <v>300</v>
      </c>
      <c r="I30" s="22">
        <v>360</v>
      </c>
      <c r="J30" s="22">
        <v>180</v>
      </c>
      <c r="K30" s="22">
        <v>240</v>
      </c>
      <c r="L30" s="22">
        <v>60</v>
      </c>
      <c r="M30" s="22">
        <v>60</v>
      </c>
      <c r="N30" s="22">
        <v>180</v>
      </c>
      <c r="O30" s="28">
        <f t="shared" si="1"/>
        <v>3000</v>
      </c>
      <c r="Q30" s="37" t="s">
        <v>21</v>
      </c>
      <c r="R30" s="36" t="s">
        <v>34</v>
      </c>
    </row>
    <row r="31" spans="2:20" x14ac:dyDescent="0.25">
      <c r="B31" s="14" t="s">
        <v>23</v>
      </c>
      <c r="C31" s="5">
        <v>300</v>
      </c>
      <c r="D31" s="5">
        <v>150</v>
      </c>
      <c r="E31" s="5">
        <v>0</v>
      </c>
      <c r="F31" s="22">
        <v>300</v>
      </c>
      <c r="G31" s="22">
        <v>450</v>
      </c>
      <c r="H31" s="22">
        <v>600</v>
      </c>
      <c r="I31" s="22">
        <v>750</v>
      </c>
      <c r="J31" s="22">
        <v>750</v>
      </c>
      <c r="K31" s="22">
        <v>600</v>
      </c>
      <c r="L31" s="22">
        <v>450</v>
      </c>
      <c r="M31" s="22">
        <v>600</v>
      </c>
      <c r="N31" s="22">
        <v>300</v>
      </c>
      <c r="O31" s="28">
        <f t="shared" si="1"/>
        <v>5250</v>
      </c>
      <c r="Q31" s="37" t="s">
        <v>22</v>
      </c>
      <c r="R31" s="36" t="s">
        <v>35</v>
      </c>
    </row>
    <row r="32" spans="2:20" x14ac:dyDescent="0.25">
      <c r="B32" s="14" t="s">
        <v>24</v>
      </c>
      <c r="C32" s="5">
        <v>500</v>
      </c>
      <c r="D32" s="5">
        <v>500</v>
      </c>
      <c r="E32" s="5">
        <v>500</v>
      </c>
      <c r="F32" s="22">
        <v>500</v>
      </c>
      <c r="G32" s="22">
        <v>500</v>
      </c>
      <c r="H32" s="22">
        <v>500</v>
      </c>
      <c r="I32" s="22">
        <v>500</v>
      </c>
      <c r="J32" s="22">
        <v>500</v>
      </c>
      <c r="K32" s="22">
        <v>600</v>
      </c>
      <c r="L32" s="22">
        <v>700</v>
      </c>
      <c r="M32" s="22">
        <v>600</v>
      </c>
      <c r="N32" s="22">
        <v>500</v>
      </c>
      <c r="O32" s="28">
        <f t="shared" si="1"/>
        <v>6400</v>
      </c>
      <c r="Q32" s="37" t="s">
        <v>23</v>
      </c>
      <c r="R32" s="36" t="s">
        <v>37</v>
      </c>
    </row>
    <row r="33" spans="2:19" x14ac:dyDescent="0.25">
      <c r="B33" s="14" t="s">
        <v>25</v>
      </c>
      <c r="C33" s="5">
        <v>1100</v>
      </c>
      <c r="D33" s="5">
        <v>1100</v>
      </c>
      <c r="E33" s="5">
        <v>550</v>
      </c>
      <c r="F33" s="22">
        <v>1650</v>
      </c>
      <c r="G33" s="22">
        <v>1100</v>
      </c>
      <c r="H33" s="22">
        <v>550</v>
      </c>
      <c r="I33" s="22">
        <v>550</v>
      </c>
      <c r="J33" s="22">
        <v>1100</v>
      </c>
      <c r="K33" s="22">
        <v>550</v>
      </c>
      <c r="L33" s="22">
        <v>1100</v>
      </c>
      <c r="M33" s="22">
        <v>550</v>
      </c>
      <c r="N33" s="22">
        <v>1100</v>
      </c>
      <c r="O33" s="28">
        <f t="shared" si="1"/>
        <v>11000</v>
      </c>
      <c r="Q33" s="37" t="s">
        <v>24</v>
      </c>
      <c r="R33" s="36" t="s">
        <v>38</v>
      </c>
    </row>
    <row r="34" spans="2:19" x14ac:dyDescent="0.25">
      <c r="B34" s="14" t="s">
        <v>26</v>
      </c>
      <c r="C34" s="5">
        <v>300</v>
      </c>
      <c r="D34" s="5">
        <v>300</v>
      </c>
      <c r="E34" s="5">
        <v>150</v>
      </c>
      <c r="F34" s="22">
        <v>450</v>
      </c>
      <c r="G34" s="22">
        <v>300</v>
      </c>
      <c r="H34" s="22">
        <v>150</v>
      </c>
      <c r="I34" s="22">
        <v>150</v>
      </c>
      <c r="J34" s="22">
        <v>300</v>
      </c>
      <c r="K34" s="22">
        <v>150</v>
      </c>
      <c r="L34" s="22">
        <v>300</v>
      </c>
      <c r="M34" s="22">
        <v>150</v>
      </c>
      <c r="N34" s="22">
        <v>300</v>
      </c>
      <c r="O34" s="28">
        <f t="shared" si="1"/>
        <v>3000</v>
      </c>
      <c r="Q34" s="37" t="s">
        <v>25</v>
      </c>
      <c r="R34" s="36" t="s">
        <v>39</v>
      </c>
    </row>
    <row r="35" spans="2:19" x14ac:dyDescent="0.25">
      <c r="B35" s="14" t="s">
        <v>27</v>
      </c>
      <c r="C35" s="5">
        <v>3000</v>
      </c>
      <c r="D35" s="5">
        <v>3000</v>
      </c>
      <c r="E35" s="5">
        <v>1500</v>
      </c>
      <c r="F35" s="22">
        <v>4500</v>
      </c>
      <c r="G35" s="22">
        <v>3000</v>
      </c>
      <c r="H35" s="22">
        <v>1500</v>
      </c>
      <c r="I35" s="22">
        <v>1500</v>
      </c>
      <c r="J35" s="22">
        <v>3000</v>
      </c>
      <c r="K35" s="22">
        <v>1500</v>
      </c>
      <c r="L35" s="22">
        <v>3000</v>
      </c>
      <c r="M35" s="22">
        <v>1500</v>
      </c>
      <c r="N35" s="22">
        <v>3000</v>
      </c>
      <c r="O35" s="28">
        <f t="shared" si="1"/>
        <v>30000</v>
      </c>
      <c r="Q35" s="37" t="s">
        <v>26</v>
      </c>
      <c r="R35" s="36" t="s">
        <v>37</v>
      </c>
    </row>
    <row r="36" spans="2:19" x14ac:dyDescent="0.25">
      <c r="B36" s="14" t="s">
        <v>28</v>
      </c>
      <c r="C36" s="5">
        <v>400</v>
      </c>
      <c r="D36" s="5">
        <v>400</v>
      </c>
      <c r="E36" s="5">
        <v>200</v>
      </c>
      <c r="F36" s="22">
        <v>600</v>
      </c>
      <c r="G36" s="22">
        <v>400</v>
      </c>
      <c r="H36" s="22">
        <v>200</v>
      </c>
      <c r="I36" s="22">
        <v>200</v>
      </c>
      <c r="J36" s="22">
        <v>400</v>
      </c>
      <c r="K36" s="22">
        <v>200</v>
      </c>
      <c r="L36" s="22">
        <v>400</v>
      </c>
      <c r="M36" s="22">
        <v>200</v>
      </c>
      <c r="N36" s="22">
        <v>400</v>
      </c>
      <c r="O36" s="28">
        <f t="shared" si="1"/>
        <v>4000</v>
      </c>
      <c r="Q36" s="37" t="s">
        <v>27</v>
      </c>
      <c r="R36" s="36" t="s">
        <v>40</v>
      </c>
    </row>
    <row r="37" spans="2:19" x14ac:dyDescent="0.25">
      <c r="B37" s="14" t="s">
        <v>29</v>
      </c>
      <c r="C37" s="5">
        <v>600</v>
      </c>
      <c r="D37" s="5">
        <v>600</v>
      </c>
      <c r="E37" s="5">
        <v>300</v>
      </c>
      <c r="F37" s="22">
        <v>900</v>
      </c>
      <c r="G37" s="22">
        <v>600</v>
      </c>
      <c r="H37" s="22">
        <v>300</v>
      </c>
      <c r="I37" s="22">
        <v>300</v>
      </c>
      <c r="J37" s="22">
        <v>600</v>
      </c>
      <c r="K37" s="22">
        <v>300</v>
      </c>
      <c r="L37" s="22">
        <v>600</v>
      </c>
      <c r="M37" s="22">
        <v>300</v>
      </c>
      <c r="N37" s="22">
        <v>600</v>
      </c>
      <c r="O37" s="28">
        <f t="shared" si="1"/>
        <v>6000</v>
      </c>
      <c r="Q37" s="37" t="s">
        <v>28</v>
      </c>
      <c r="R37" s="36" t="s">
        <v>41</v>
      </c>
    </row>
    <row r="38" spans="2:19" x14ac:dyDescent="0.25">
      <c r="B38" s="14" t="s">
        <v>30</v>
      </c>
      <c r="C38" s="5">
        <v>360</v>
      </c>
      <c r="D38" s="5">
        <v>360</v>
      </c>
      <c r="E38" s="5">
        <v>180</v>
      </c>
      <c r="F38" s="22">
        <v>540</v>
      </c>
      <c r="G38" s="22">
        <v>360</v>
      </c>
      <c r="H38" s="22">
        <v>180</v>
      </c>
      <c r="I38" s="22">
        <v>180</v>
      </c>
      <c r="J38" s="22">
        <v>360</v>
      </c>
      <c r="K38" s="22">
        <v>180</v>
      </c>
      <c r="L38" s="22">
        <v>360</v>
      </c>
      <c r="M38" s="22">
        <v>180</v>
      </c>
      <c r="N38" s="22">
        <v>360</v>
      </c>
      <c r="O38" s="28">
        <f t="shared" si="1"/>
        <v>3600</v>
      </c>
      <c r="Q38" s="37" t="s">
        <v>29</v>
      </c>
      <c r="R38" s="36" t="s">
        <v>42</v>
      </c>
    </row>
    <row r="39" spans="2:19" x14ac:dyDescent="0.25">
      <c r="B39" s="5"/>
      <c r="C39" s="5"/>
      <c r="D39" s="5"/>
      <c r="E39" s="5"/>
      <c r="F39" s="22"/>
      <c r="G39" s="22"/>
      <c r="H39" s="22"/>
      <c r="I39" s="22"/>
      <c r="J39" s="22"/>
      <c r="K39" s="22"/>
      <c r="L39" s="22"/>
      <c r="M39" s="22"/>
      <c r="N39" s="22"/>
      <c r="O39" s="28"/>
      <c r="Q39" s="37" t="s">
        <v>30</v>
      </c>
      <c r="R39" s="36" t="s">
        <v>43</v>
      </c>
    </row>
    <row r="40" spans="2:19" s="9" customFormat="1" ht="13.8" thickBot="1" x14ac:dyDescent="0.3">
      <c r="B40" s="2" t="s">
        <v>16</v>
      </c>
      <c r="C40" s="2">
        <f>SUM(C27:C38)</f>
        <v>8440</v>
      </c>
      <c r="D40" s="2">
        <f>SUM(D27:D38)</f>
        <v>8290</v>
      </c>
      <c r="E40" s="2">
        <f>SUM(E27:E38)</f>
        <v>5270</v>
      </c>
      <c r="F40" s="23">
        <f>SUM(F27:F38)</f>
        <v>10990</v>
      </c>
      <c r="G40" s="23">
        <f t="shared" ref="G40:N40" si="2">SUM(G27:G38)</f>
        <v>8260</v>
      </c>
      <c r="H40" s="23">
        <f t="shared" si="2"/>
        <v>5500</v>
      </c>
      <c r="I40" s="23">
        <f t="shared" si="2"/>
        <v>4910</v>
      </c>
      <c r="J40" s="23">
        <f t="shared" si="2"/>
        <v>9150</v>
      </c>
      <c r="K40" s="23">
        <f t="shared" si="2"/>
        <v>6610</v>
      </c>
      <c r="L40" s="23">
        <f t="shared" si="2"/>
        <v>9680</v>
      </c>
      <c r="M40" s="23">
        <f t="shared" si="2"/>
        <v>5540</v>
      </c>
      <c r="N40" s="23">
        <f t="shared" si="2"/>
        <v>8200</v>
      </c>
      <c r="O40" s="30">
        <f>SUM(C40:N40)</f>
        <v>90840</v>
      </c>
      <c r="S40"/>
    </row>
    <row r="41" spans="2:19" ht="13.8" thickTop="1" x14ac:dyDescent="0.25">
      <c r="C41" s="1"/>
      <c r="F41" s="8"/>
      <c r="G41" s="8"/>
      <c r="H41" s="8"/>
      <c r="I41" s="8"/>
      <c r="J41" s="8"/>
      <c r="K41" s="8"/>
      <c r="L41" s="8"/>
      <c r="M41" s="8"/>
      <c r="N41" s="8"/>
      <c r="O41" s="33"/>
      <c r="P41" s="8"/>
      <c r="Q41" s="8"/>
      <c r="R41" s="8"/>
      <c r="S41" s="9"/>
    </row>
    <row r="42" spans="2:19" x14ac:dyDescent="0.25">
      <c r="C42" s="1"/>
      <c r="F42" s="8"/>
      <c r="G42" s="8"/>
      <c r="H42" s="8"/>
      <c r="I42" s="8"/>
      <c r="J42" s="8"/>
      <c r="K42" s="8"/>
      <c r="L42" s="8"/>
      <c r="M42" s="8"/>
      <c r="N42" s="8"/>
      <c r="O42" s="33"/>
      <c r="P42" s="8"/>
      <c r="Q42" s="8"/>
      <c r="R42" s="8"/>
    </row>
    <row r="43" spans="2:19" x14ac:dyDescent="0.25">
      <c r="B43" s="7" t="s">
        <v>50</v>
      </c>
      <c r="C43" s="6" t="s">
        <v>15</v>
      </c>
      <c r="D43" s="6" t="s">
        <v>14</v>
      </c>
      <c r="E43" s="6" t="s">
        <v>13</v>
      </c>
      <c r="F43" s="6" t="s">
        <v>12</v>
      </c>
      <c r="G43" s="6" t="s">
        <v>11</v>
      </c>
      <c r="H43" s="6" t="s">
        <v>10</v>
      </c>
      <c r="I43" s="6" t="s">
        <v>9</v>
      </c>
      <c r="J43" s="6" t="s">
        <v>8</v>
      </c>
      <c r="K43" s="6" t="s">
        <v>7</v>
      </c>
      <c r="L43" s="6" t="s">
        <v>6</v>
      </c>
      <c r="M43" s="6" t="s">
        <v>5</v>
      </c>
      <c r="N43" s="6" t="s">
        <v>4</v>
      </c>
      <c r="O43" s="34" t="s">
        <v>3</v>
      </c>
    </row>
    <row r="44" spans="2:19" x14ac:dyDescent="0.25">
      <c r="B44" s="5"/>
      <c r="C44" s="31"/>
      <c r="D44" s="31"/>
      <c r="E44" s="31"/>
      <c r="F44" s="22"/>
      <c r="G44" s="22"/>
      <c r="H44" s="22"/>
      <c r="I44" s="22"/>
      <c r="J44" s="22"/>
      <c r="K44" s="22"/>
      <c r="L44" s="22"/>
      <c r="M44" s="22"/>
      <c r="N44" s="22"/>
      <c r="O44" s="26"/>
      <c r="P44" s="8"/>
    </row>
    <row r="45" spans="2:19" x14ac:dyDescent="0.25">
      <c r="B45" s="14" t="s">
        <v>44</v>
      </c>
      <c r="C45" s="5">
        <v>80</v>
      </c>
      <c r="D45" s="5">
        <v>80</v>
      </c>
      <c r="E45" s="5">
        <v>80</v>
      </c>
      <c r="F45" s="5">
        <v>80</v>
      </c>
      <c r="G45" s="5">
        <v>80</v>
      </c>
      <c r="H45" s="5">
        <v>80</v>
      </c>
      <c r="I45" s="5">
        <v>80</v>
      </c>
      <c r="J45" s="5">
        <v>80</v>
      </c>
      <c r="K45" s="5">
        <v>80</v>
      </c>
      <c r="L45" s="5">
        <v>80</v>
      </c>
      <c r="M45" s="5">
        <v>80</v>
      </c>
      <c r="N45" s="5">
        <v>80</v>
      </c>
      <c r="O45" s="26">
        <v>960</v>
      </c>
      <c r="P45" s="8"/>
    </row>
    <row r="46" spans="2:19" x14ac:dyDescent="0.25">
      <c r="B46" s="5" t="s">
        <v>2</v>
      </c>
      <c r="C46" s="32">
        <v>200</v>
      </c>
      <c r="D46" s="32">
        <v>200</v>
      </c>
      <c r="E46" s="32">
        <v>200</v>
      </c>
      <c r="F46" s="32">
        <v>200</v>
      </c>
      <c r="G46" s="32">
        <v>200</v>
      </c>
      <c r="H46" s="32">
        <v>200</v>
      </c>
      <c r="I46" s="32">
        <v>200</v>
      </c>
      <c r="J46" s="32">
        <v>200</v>
      </c>
      <c r="K46" s="32">
        <v>200</v>
      </c>
      <c r="L46" s="32">
        <v>200</v>
      </c>
      <c r="M46" s="32">
        <v>200</v>
      </c>
      <c r="N46" s="32">
        <v>200</v>
      </c>
      <c r="O46" s="35">
        <v>2400</v>
      </c>
      <c r="P46" s="19"/>
    </row>
    <row r="47" spans="2:19" x14ac:dyDescent="0.25">
      <c r="B47" s="5" t="s">
        <v>1</v>
      </c>
      <c r="C47" s="5">
        <v>150</v>
      </c>
      <c r="D47" s="5">
        <v>150</v>
      </c>
      <c r="E47" s="5">
        <v>150</v>
      </c>
      <c r="F47" s="5">
        <v>150</v>
      </c>
      <c r="G47" s="5">
        <v>150</v>
      </c>
      <c r="H47" s="5">
        <v>150</v>
      </c>
      <c r="I47" s="5">
        <v>150</v>
      </c>
      <c r="J47" s="5">
        <v>150</v>
      </c>
      <c r="K47" s="5">
        <v>150</v>
      </c>
      <c r="L47" s="5">
        <v>150</v>
      </c>
      <c r="M47" s="5">
        <v>150</v>
      </c>
      <c r="N47" s="5">
        <v>150</v>
      </c>
      <c r="O47" s="35">
        <v>1800</v>
      </c>
      <c r="P47" s="19"/>
    </row>
    <row r="48" spans="2:19" x14ac:dyDescent="0.25">
      <c r="B48" s="2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35"/>
      <c r="P48" s="19"/>
    </row>
    <row r="49" spans="2:16" ht="13.8" thickBot="1" x14ac:dyDescent="0.3">
      <c r="B49" s="2" t="s">
        <v>0</v>
      </c>
      <c r="C49" s="41">
        <v>430</v>
      </c>
      <c r="D49" s="41">
        <v>430</v>
      </c>
      <c r="E49" s="41">
        <v>430</v>
      </c>
      <c r="F49" s="41">
        <v>430</v>
      </c>
      <c r="G49" s="41">
        <v>430</v>
      </c>
      <c r="H49" s="41">
        <v>430</v>
      </c>
      <c r="I49" s="41">
        <v>430</v>
      </c>
      <c r="J49" s="41">
        <v>430</v>
      </c>
      <c r="K49" s="41">
        <v>430</v>
      </c>
      <c r="L49" s="41">
        <v>430</v>
      </c>
      <c r="M49" s="41">
        <v>430</v>
      </c>
      <c r="N49" s="41">
        <v>430</v>
      </c>
      <c r="O49" s="27">
        <v>5160</v>
      </c>
      <c r="P49" s="8"/>
    </row>
    <row r="50" spans="2:16" ht="13.8" thickTop="1" x14ac:dyDescent="0.25"/>
    <row r="51" spans="2:16" x14ac:dyDescent="0.25">
      <c r="B51" s="1"/>
      <c r="C51" s="1"/>
      <c r="E51"/>
      <c r="F51"/>
    </row>
    <row r="52" spans="2:16" x14ac:dyDescent="0.25">
      <c r="B52" s="1"/>
      <c r="C52" s="1"/>
      <c r="E52"/>
      <c r="F52"/>
    </row>
    <row r="53" spans="2:16" x14ac:dyDescent="0.25">
      <c r="B53" s="1"/>
      <c r="C53" s="1"/>
      <c r="E53"/>
      <c r="F53"/>
    </row>
  </sheetData>
  <printOptions horizontalCentered="1"/>
  <pageMargins left="0.75" right="0.75" top="1" bottom="1" header="0.5" footer="0.5"/>
  <pageSetup paperSize="9" scale="55" orientation="landscape" r:id="rId1"/>
  <headerFooter alignWithMargins="0">
    <oddHeader>&amp;A</oddHeader>
    <oddFooter>&amp;L&amp;A&amp;C&amp;BJI Confidential&amp;B&amp;RPage &amp;P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7431-85F0-4DC7-A36E-81700E6C0EA4}">
  <dimension ref="A1:S41"/>
  <sheetViews>
    <sheetView workbookViewId="0">
      <selection activeCell="C1" sqref="C1"/>
    </sheetView>
  </sheetViews>
  <sheetFormatPr defaultRowHeight="13.2" x14ac:dyDescent="0.25"/>
  <cols>
    <col min="1" max="1" width="22.77734375" customWidth="1"/>
    <col min="2" max="2" width="12.21875" customWidth="1"/>
    <col min="14" max="14" width="30.5546875" customWidth="1"/>
    <col min="15" max="15" width="17.44140625" customWidth="1"/>
    <col min="16" max="16" width="10.44140625" customWidth="1"/>
    <col min="17" max="17" width="0.21875" hidden="1" customWidth="1"/>
    <col min="18" max="18" width="23.33203125" customWidth="1"/>
    <col min="19" max="19" width="22.33203125" customWidth="1"/>
  </cols>
  <sheetData>
    <row r="1" spans="1:18" ht="22.8" x14ac:dyDescent="0.4">
      <c r="A1" s="203" t="s">
        <v>133</v>
      </c>
      <c r="B1" s="197"/>
      <c r="C1" s="197"/>
    </row>
    <row r="2" spans="1:18" x14ac:dyDescent="0.25">
      <c r="A2" s="13"/>
    </row>
    <row r="3" spans="1:18" x14ac:dyDescent="0.25">
      <c r="A3" s="12"/>
    </row>
    <row r="4" spans="1:18" x14ac:dyDescent="0.25">
      <c r="B4" s="1"/>
      <c r="C4" s="1"/>
      <c r="D4" s="1"/>
    </row>
    <row r="5" spans="1:18" x14ac:dyDescent="0.25">
      <c r="A5" s="7" t="s">
        <v>18</v>
      </c>
      <c r="B5" s="10" t="s">
        <v>15</v>
      </c>
      <c r="C5" s="10" t="s">
        <v>14</v>
      </c>
      <c r="D5" s="10" t="s">
        <v>13</v>
      </c>
      <c r="E5" s="10" t="s">
        <v>12</v>
      </c>
      <c r="F5" s="10" t="s">
        <v>11</v>
      </c>
      <c r="G5" s="10" t="s">
        <v>10</v>
      </c>
      <c r="H5" s="10" t="s">
        <v>9</v>
      </c>
      <c r="I5" s="10" t="s">
        <v>8</v>
      </c>
      <c r="J5" s="10" t="s">
        <v>7</v>
      </c>
      <c r="K5" s="10" t="s">
        <v>6</v>
      </c>
      <c r="L5" s="10" t="s">
        <v>5</v>
      </c>
      <c r="M5" s="10" t="s">
        <v>4</v>
      </c>
      <c r="N5" s="10" t="s">
        <v>56</v>
      </c>
      <c r="O5" s="44" t="s">
        <v>46</v>
      </c>
      <c r="P5" s="1"/>
      <c r="Q5" s="1"/>
      <c r="R5" s="1"/>
    </row>
    <row r="6" spans="1:18" x14ac:dyDescent="0.25">
      <c r="A6" s="4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8" x14ac:dyDescent="0.25">
      <c r="A7" s="7" t="s">
        <v>51</v>
      </c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8" x14ac:dyDescent="0.25">
      <c r="A8" s="32" t="s">
        <v>52</v>
      </c>
      <c r="B8" s="42">
        <v>2</v>
      </c>
      <c r="C8" s="42">
        <v>2</v>
      </c>
      <c r="D8" s="42">
        <v>1</v>
      </c>
      <c r="E8" s="42">
        <v>3</v>
      </c>
      <c r="F8" s="42">
        <v>4</v>
      </c>
      <c r="G8" s="42">
        <v>5</v>
      </c>
      <c r="H8" s="42">
        <v>5</v>
      </c>
      <c r="I8" s="42">
        <v>4</v>
      </c>
      <c r="J8" s="42">
        <v>6</v>
      </c>
      <c r="K8" s="42">
        <v>5</v>
      </c>
      <c r="L8" s="42">
        <v>7</v>
      </c>
      <c r="M8" s="42">
        <v>7</v>
      </c>
      <c r="N8" s="11">
        <f t="shared" ref="N8:N11" si="0">SUM(B8:M8)</f>
        <v>51</v>
      </c>
      <c r="O8" s="25">
        <f>100*51</f>
        <v>5100</v>
      </c>
    </row>
    <row r="9" spans="1:18" x14ac:dyDescent="0.25">
      <c r="A9" s="32" t="s">
        <v>53</v>
      </c>
      <c r="B9" s="5">
        <v>1</v>
      </c>
      <c r="C9" s="5">
        <v>1</v>
      </c>
      <c r="D9" s="5">
        <v>2</v>
      </c>
      <c r="E9" s="5">
        <v>3</v>
      </c>
      <c r="F9" s="5">
        <v>2</v>
      </c>
      <c r="G9" s="5">
        <v>4</v>
      </c>
      <c r="H9" s="5">
        <v>4</v>
      </c>
      <c r="I9" s="5">
        <v>2</v>
      </c>
      <c r="J9" s="5">
        <v>5</v>
      </c>
      <c r="K9" s="5">
        <v>4</v>
      </c>
      <c r="L9" s="5">
        <v>5</v>
      </c>
      <c r="M9" s="5">
        <v>6</v>
      </c>
      <c r="N9" s="4">
        <f t="shared" si="0"/>
        <v>39</v>
      </c>
      <c r="O9" s="26">
        <f>39*100</f>
        <v>3900</v>
      </c>
    </row>
    <row r="10" spans="1:18" x14ac:dyDescent="0.25">
      <c r="A10" s="32" t="s">
        <v>54</v>
      </c>
      <c r="B10" s="5">
        <v>1</v>
      </c>
      <c r="C10" s="5">
        <v>3</v>
      </c>
      <c r="D10" s="5">
        <v>2</v>
      </c>
      <c r="E10" s="5">
        <v>2</v>
      </c>
      <c r="F10" s="5">
        <v>3</v>
      </c>
      <c r="G10" s="5">
        <v>4</v>
      </c>
      <c r="H10" s="5">
        <v>3</v>
      </c>
      <c r="I10" s="5">
        <v>5</v>
      </c>
      <c r="J10" s="5">
        <v>5</v>
      </c>
      <c r="K10" s="5">
        <v>4</v>
      </c>
      <c r="L10" s="5">
        <v>5</v>
      </c>
      <c r="M10" s="5">
        <v>6</v>
      </c>
      <c r="N10" s="4">
        <f t="shared" si="0"/>
        <v>43</v>
      </c>
      <c r="O10" s="26">
        <v>4300</v>
      </c>
    </row>
    <row r="11" spans="1:18" x14ac:dyDescent="0.25">
      <c r="A11" s="32" t="s">
        <v>55</v>
      </c>
      <c r="B11" s="5">
        <v>1</v>
      </c>
      <c r="C11" s="5">
        <v>1</v>
      </c>
      <c r="D11" s="5">
        <v>2</v>
      </c>
      <c r="E11" s="5">
        <v>3</v>
      </c>
      <c r="F11" s="5">
        <v>4</v>
      </c>
      <c r="G11" s="5">
        <v>3</v>
      </c>
      <c r="H11" s="5">
        <v>3</v>
      </c>
      <c r="I11" s="5">
        <v>4</v>
      </c>
      <c r="J11" s="5">
        <v>5</v>
      </c>
      <c r="K11" s="32">
        <v>3</v>
      </c>
      <c r="L11" s="5">
        <v>3</v>
      </c>
      <c r="M11" s="5">
        <v>3</v>
      </c>
      <c r="N11" s="4">
        <f t="shared" si="0"/>
        <v>35</v>
      </c>
      <c r="O11" s="26">
        <v>3500</v>
      </c>
    </row>
    <row r="12" spans="1:18" x14ac:dyDescent="0.25">
      <c r="A12" s="4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26"/>
    </row>
    <row r="13" spans="1:18" x14ac:dyDescent="0.25">
      <c r="A13" s="16" t="s">
        <v>47</v>
      </c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>
        <f>SUM(N8:N11)</f>
        <v>168</v>
      </c>
      <c r="O13" s="27">
        <v>16800</v>
      </c>
      <c r="P13" s="9"/>
      <c r="Q13" s="9"/>
      <c r="R13" s="9"/>
    </row>
    <row r="14" spans="1:18" x14ac:dyDescent="0.25">
      <c r="B14" s="1"/>
      <c r="C14" s="1"/>
      <c r="D14" s="1"/>
    </row>
    <row r="15" spans="1:18" x14ac:dyDescent="0.25">
      <c r="B15" s="1"/>
      <c r="C15" s="1"/>
      <c r="D15" s="1"/>
    </row>
    <row r="16" spans="1:18" x14ac:dyDescent="0.25">
      <c r="B16" s="1"/>
      <c r="C16" s="1"/>
      <c r="D16" s="1"/>
    </row>
    <row r="17" spans="1:19" x14ac:dyDescent="0.25">
      <c r="A17" s="7" t="s">
        <v>17</v>
      </c>
      <c r="B17" s="10" t="s">
        <v>15</v>
      </c>
      <c r="C17" s="10" t="s">
        <v>14</v>
      </c>
      <c r="D17" s="10" t="s">
        <v>13</v>
      </c>
      <c r="E17" s="10" t="s">
        <v>12</v>
      </c>
      <c r="F17" s="10" t="s">
        <v>11</v>
      </c>
      <c r="G17" s="10" t="s">
        <v>10</v>
      </c>
      <c r="H17" s="10" t="s">
        <v>9</v>
      </c>
      <c r="I17" s="10" t="s">
        <v>8</v>
      </c>
      <c r="J17" s="10" t="s">
        <v>7</v>
      </c>
      <c r="K17" s="10" t="s">
        <v>6</v>
      </c>
      <c r="L17" s="10" t="s">
        <v>5</v>
      </c>
      <c r="M17" s="10" t="s">
        <v>4</v>
      </c>
      <c r="N17" s="10" t="s">
        <v>3</v>
      </c>
      <c r="Q17" s="40" t="s">
        <v>32</v>
      </c>
    </row>
    <row r="18" spans="1:19" x14ac:dyDescent="0.25">
      <c r="A18" s="32" t="s">
        <v>52</v>
      </c>
      <c r="B18" s="42">
        <v>200</v>
      </c>
      <c r="C18" s="42">
        <v>200</v>
      </c>
      <c r="D18" s="42">
        <v>100</v>
      </c>
      <c r="E18" s="42">
        <v>300</v>
      </c>
      <c r="F18" s="42">
        <v>400</v>
      </c>
      <c r="G18" s="42">
        <v>500</v>
      </c>
      <c r="H18" s="42">
        <v>500</v>
      </c>
      <c r="I18" s="42">
        <v>400</v>
      </c>
      <c r="J18" s="42">
        <v>600</v>
      </c>
      <c r="K18" s="42">
        <v>500</v>
      </c>
      <c r="L18" s="42">
        <v>700</v>
      </c>
      <c r="M18" s="42">
        <v>700</v>
      </c>
      <c r="N18" s="25">
        <f t="shared" ref="N18:N21" si="1">SUM(B18:M18)</f>
        <v>5100</v>
      </c>
      <c r="Q18" s="43" t="s">
        <v>51</v>
      </c>
    </row>
    <row r="19" spans="1:19" x14ac:dyDescent="0.25">
      <c r="A19" s="32" t="s">
        <v>53</v>
      </c>
      <c r="B19" s="5">
        <v>100</v>
      </c>
      <c r="C19" s="5">
        <v>100</v>
      </c>
      <c r="D19" s="5">
        <v>200</v>
      </c>
      <c r="E19" s="5">
        <v>300</v>
      </c>
      <c r="F19" s="5">
        <v>200</v>
      </c>
      <c r="G19" s="5">
        <v>400</v>
      </c>
      <c r="H19" s="5">
        <v>400</v>
      </c>
      <c r="I19" s="5">
        <v>200</v>
      </c>
      <c r="J19" s="5">
        <v>500</v>
      </c>
      <c r="K19" s="5">
        <v>400</v>
      </c>
      <c r="L19" s="5">
        <v>500</v>
      </c>
      <c r="M19" s="5">
        <v>600</v>
      </c>
      <c r="N19" s="26">
        <f t="shared" si="1"/>
        <v>3900</v>
      </c>
      <c r="Q19" s="50" t="s">
        <v>19</v>
      </c>
    </row>
    <row r="20" spans="1:19" x14ac:dyDescent="0.25">
      <c r="A20" s="32" t="s">
        <v>54</v>
      </c>
      <c r="B20" s="5">
        <v>100</v>
      </c>
      <c r="C20" s="5">
        <v>300</v>
      </c>
      <c r="D20" s="5">
        <v>200</v>
      </c>
      <c r="E20" s="5">
        <v>200</v>
      </c>
      <c r="F20" s="5">
        <v>300</v>
      </c>
      <c r="G20" s="5">
        <v>400</v>
      </c>
      <c r="H20" s="5">
        <v>300</v>
      </c>
      <c r="I20" s="5">
        <v>500</v>
      </c>
      <c r="J20" s="5">
        <v>500</v>
      </c>
      <c r="K20" s="5">
        <v>400</v>
      </c>
      <c r="L20" s="5">
        <v>500</v>
      </c>
      <c r="M20" s="5">
        <v>600</v>
      </c>
      <c r="N20" s="26">
        <f t="shared" si="1"/>
        <v>4300</v>
      </c>
      <c r="Q20" s="50" t="s">
        <v>20</v>
      </c>
    </row>
    <row r="21" spans="1:19" x14ac:dyDescent="0.25">
      <c r="A21" s="32" t="s">
        <v>55</v>
      </c>
      <c r="B21" s="5">
        <v>100</v>
      </c>
      <c r="C21" s="5">
        <v>100</v>
      </c>
      <c r="D21" s="5">
        <v>200</v>
      </c>
      <c r="E21" s="5">
        <v>300</v>
      </c>
      <c r="F21" s="5">
        <v>400</v>
      </c>
      <c r="G21" s="5">
        <v>300</v>
      </c>
      <c r="H21" s="5">
        <v>300</v>
      </c>
      <c r="I21" s="5">
        <v>400</v>
      </c>
      <c r="J21" s="5">
        <v>500</v>
      </c>
      <c r="K21" s="32">
        <v>300</v>
      </c>
      <c r="L21" s="5">
        <v>300</v>
      </c>
      <c r="M21" s="5">
        <v>300</v>
      </c>
      <c r="N21" s="26">
        <f t="shared" si="1"/>
        <v>3500</v>
      </c>
      <c r="Q21" s="50" t="s">
        <v>21</v>
      </c>
    </row>
    <row r="22" spans="1:19" ht="13.8" thickBot="1" x14ac:dyDescent="0.3">
      <c r="A22" s="2" t="s">
        <v>16</v>
      </c>
      <c r="B22" s="2">
        <v>500</v>
      </c>
      <c r="C22" s="2">
        <v>700</v>
      </c>
      <c r="D22" s="2">
        <v>700</v>
      </c>
      <c r="E22" s="23">
        <f t="shared" ref="E22:M22" si="2">SUM(E18:E21)</f>
        <v>1100</v>
      </c>
      <c r="F22" s="23">
        <f t="shared" si="2"/>
        <v>1300</v>
      </c>
      <c r="G22" s="23">
        <f t="shared" si="2"/>
        <v>1600</v>
      </c>
      <c r="H22" s="23">
        <f t="shared" si="2"/>
        <v>1500</v>
      </c>
      <c r="I22" s="23">
        <f t="shared" si="2"/>
        <v>1500</v>
      </c>
      <c r="J22" s="23">
        <f t="shared" si="2"/>
        <v>2100</v>
      </c>
      <c r="K22" s="23">
        <f t="shared" si="2"/>
        <v>1600</v>
      </c>
      <c r="L22" s="23">
        <f t="shared" si="2"/>
        <v>2000</v>
      </c>
      <c r="M22" s="23">
        <f t="shared" si="2"/>
        <v>2200</v>
      </c>
      <c r="N22" s="30">
        <f>SUM(B22:M22)</f>
        <v>16800</v>
      </c>
      <c r="O22" s="9"/>
      <c r="P22" s="9"/>
      <c r="Q22" s="51"/>
    </row>
    <row r="23" spans="1:19" ht="13.8" thickTop="1" x14ac:dyDescent="0.25">
      <c r="B23" s="1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33"/>
      <c r="O23" s="8"/>
      <c r="P23" s="8"/>
      <c r="Q23" s="51"/>
      <c r="R23" s="48"/>
      <c r="S23" s="49"/>
    </row>
    <row r="24" spans="1:19" x14ac:dyDescent="0.25">
      <c r="B24" s="1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33"/>
      <c r="O24" s="8"/>
      <c r="P24" s="8"/>
      <c r="Q24" s="47"/>
    </row>
    <row r="25" spans="1:19" x14ac:dyDescent="0.25">
      <c r="A25" s="7" t="s">
        <v>50</v>
      </c>
      <c r="B25" s="6" t="s">
        <v>15</v>
      </c>
      <c r="C25" s="6" t="s">
        <v>14</v>
      </c>
      <c r="D25" s="6" t="s">
        <v>13</v>
      </c>
      <c r="E25" s="6" t="s">
        <v>12</v>
      </c>
      <c r="F25" s="6" t="s">
        <v>11</v>
      </c>
      <c r="G25" s="6" t="s">
        <v>10</v>
      </c>
      <c r="H25" s="6" t="s">
        <v>9</v>
      </c>
      <c r="I25" s="6" t="s">
        <v>8</v>
      </c>
      <c r="J25" s="6" t="s">
        <v>7</v>
      </c>
      <c r="K25" s="6" t="s">
        <v>6</v>
      </c>
      <c r="L25" s="6" t="s">
        <v>5</v>
      </c>
      <c r="M25" s="6" t="s">
        <v>4</v>
      </c>
      <c r="N25" s="34" t="s">
        <v>3</v>
      </c>
    </row>
    <row r="26" spans="1:19" x14ac:dyDescent="0.25">
      <c r="A26" s="5"/>
      <c r="B26" s="31"/>
      <c r="C26" s="31"/>
      <c r="D26" s="31"/>
      <c r="E26" s="22"/>
      <c r="F26" s="22"/>
      <c r="G26" s="22"/>
      <c r="H26" s="22"/>
      <c r="I26" s="22"/>
      <c r="J26" s="22"/>
      <c r="K26" s="22"/>
      <c r="L26" s="22"/>
      <c r="M26" s="22"/>
      <c r="N26" s="26"/>
      <c r="O26" s="33"/>
    </row>
    <row r="27" spans="1:19" x14ac:dyDescent="0.25">
      <c r="A27" s="14" t="s">
        <v>44</v>
      </c>
      <c r="B27" s="5">
        <v>80</v>
      </c>
      <c r="C27" s="5">
        <v>80</v>
      </c>
      <c r="D27" s="5">
        <v>80</v>
      </c>
      <c r="E27" s="5">
        <v>80</v>
      </c>
      <c r="F27" s="5">
        <v>80</v>
      </c>
      <c r="G27" s="5">
        <v>80</v>
      </c>
      <c r="H27" s="5">
        <v>80</v>
      </c>
      <c r="I27" s="5">
        <v>80</v>
      </c>
      <c r="J27" s="5">
        <v>80</v>
      </c>
      <c r="K27" s="5">
        <v>80</v>
      </c>
      <c r="L27" s="5">
        <v>80</v>
      </c>
      <c r="M27" s="5">
        <v>80</v>
      </c>
      <c r="N27" s="26">
        <v>960</v>
      </c>
      <c r="O27" s="33"/>
    </row>
    <row r="28" spans="1:19" x14ac:dyDescent="0.25">
      <c r="A28" s="5" t="s">
        <v>2</v>
      </c>
      <c r="B28" s="32">
        <v>150</v>
      </c>
      <c r="C28" s="32">
        <v>150</v>
      </c>
      <c r="D28" s="32">
        <v>150</v>
      </c>
      <c r="E28" s="32">
        <v>150</v>
      </c>
      <c r="F28" s="32">
        <v>150</v>
      </c>
      <c r="G28" s="32">
        <v>150</v>
      </c>
      <c r="H28" s="32">
        <v>150</v>
      </c>
      <c r="I28" s="32">
        <v>150</v>
      </c>
      <c r="J28" s="32">
        <v>150</v>
      </c>
      <c r="K28" s="32">
        <v>150</v>
      </c>
      <c r="L28" s="32">
        <v>150</v>
      </c>
      <c r="M28" s="32">
        <v>150</v>
      </c>
      <c r="N28" s="35">
        <v>1800</v>
      </c>
      <c r="O28" s="45"/>
    </row>
    <row r="29" spans="1:19" x14ac:dyDescent="0.25">
      <c r="A29" s="5" t="s">
        <v>1</v>
      </c>
      <c r="B29" s="5">
        <v>100</v>
      </c>
      <c r="C29" s="5">
        <v>100</v>
      </c>
      <c r="D29" s="5">
        <v>100</v>
      </c>
      <c r="E29" s="5">
        <v>100</v>
      </c>
      <c r="F29" s="5">
        <v>100</v>
      </c>
      <c r="G29" s="5">
        <v>100</v>
      </c>
      <c r="H29" s="5">
        <v>100</v>
      </c>
      <c r="I29" s="5">
        <v>100</v>
      </c>
      <c r="J29" s="5">
        <v>100</v>
      </c>
      <c r="K29" s="5">
        <v>100</v>
      </c>
      <c r="L29" s="5">
        <v>100</v>
      </c>
      <c r="M29" s="5">
        <v>100</v>
      </c>
      <c r="N29" s="35">
        <v>1200</v>
      </c>
      <c r="O29" s="45"/>
    </row>
    <row r="30" spans="1:19" x14ac:dyDescent="0.25">
      <c r="A30" s="2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35"/>
      <c r="O30" s="45"/>
    </row>
    <row r="31" spans="1:19" ht="13.8" thickBot="1" x14ac:dyDescent="0.3">
      <c r="A31" s="2" t="s">
        <v>0</v>
      </c>
      <c r="B31" s="41">
        <v>330</v>
      </c>
      <c r="C31" s="41">
        <v>330</v>
      </c>
      <c r="D31" s="41">
        <v>330</v>
      </c>
      <c r="E31" s="41">
        <v>330</v>
      </c>
      <c r="F31" s="41">
        <v>330</v>
      </c>
      <c r="G31" s="41">
        <v>330</v>
      </c>
      <c r="H31" s="41">
        <v>330</v>
      </c>
      <c r="I31" s="41">
        <v>330</v>
      </c>
      <c r="J31" s="41">
        <v>330</v>
      </c>
      <c r="K31" s="41">
        <v>330</v>
      </c>
      <c r="L31" s="41">
        <v>330</v>
      </c>
      <c r="M31" s="41">
        <v>330</v>
      </c>
      <c r="N31" s="27">
        <v>3960</v>
      </c>
      <c r="O31" s="46"/>
    </row>
    <row r="32" spans="1:19" ht="13.8" thickTop="1" x14ac:dyDescent="0.25">
      <c r="C32" s="1"/>
      <c r="D32" s="1"/>
      <c r="E32" s="1"/>
    </row>
    <row r="33" spans="1:5" x14ac:dyDescent="0.25">
      <c r="A33" s="1"/>
      <c r="B33" s="1"/>
      <c r="C33" s="1"/>
    </row>
    <row r="34" spans="1:5" x14ac:dyDescent="0.25">
      <c r="A34" s="1"/>
      <c r="B34" s="1"/>
      <c r="C34" s="1"/>
    </row>
    <row r="35" spans="1:5" x14ac:dyDescent="0.25">
      <c r="A35" s="1"/>
      <c r="B35" s="1"/>
      <c r="C35" s="1"/>
    </row>
    <row r="36" spans="1:5" x14ac:dyDescent="0.25">
      <c r="A36" s="52" t="s">
        <v>32</v>
      </c>
      <c r="B36" s="53"/>
      <c r="C36" s="1"/>
      <c r="D36" s="1"/>
      <c r="E36" s="1"/>
    </row>
    <row r="37" spans="1:5" x14ac:dyDescent="0.25">
      <c r="A37" s="52" t="s">
        <v>57</v>
      </c>
      <c r="B37" s="52" t="s">
        <v>58</v>
      </c>
    </row>
    <row r="38" spans="1:5" x14ac:dyDescent="0.25">
      <c r="A38" s="32" t="s">
        <v>52</v>
      </c>
      <c r="B38" s="54">
        <v>100</v>
      </c>
    </row>
    <row r="39" spans="1:5" x14ac:dyDescent="0.25">
      <c r="A39" s="32" t="s">
        <v>53</v>
      </c>
      <c r="B39" s="54">
        <v>100</v>
      </c>
    </row>
    <row r="40" spans="1:5" x14ac:dyDescent="0.25">
      <c r="A40" s="32" t="s">
        <v>54</v>
      </c>
      <c r="B40" s="55">
        <v>100</v>
      </c>
    </row>
    <row r="41" spans="1:5" x14ac:dyDescent="0.25">
      <c r="A41" s="32" t="s">
        <v>55</v>
      </c>
      <c r="B41" s="55">
        <v>100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Basic Results</vt:lpstr>
      <vt:lpstr>CF and P&amp;L</vt:lpstr>
      <vt:lpstr>CAPX</vt:lpstr>
      <vt:lpstr>OPEX</vt:lpstr>
      <vt:lpstr>Rev &amp; Sales cost</vt:lpstr>
      <vt:lpstr>PC Components</vt:lpstr>
      <vt:lpstr>Skill Training</vt:lpstr>
      <vt:lpstr>'PC Components'!Print_Area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ASFI</dc:creator>
  <cp:lastModifiedBy>AHMED ASFI</cp:lastModifiedBy>
  <dcterms:created xsi:type="dcterms:W3CDTF">2023-12-23T10:54:27Z</dcterms:created>
  <dcterms:modified xsi:type="dcterms:W3CDTF">2024-01-05T08:26:14Z</dcterms:modified>
</cp:coreProperties>
</file>