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cret\wsu\wsu\dsa6300\"/>
    </mc:Choice>
  </mc:AlternateContent>
  <xr:revisionPtr revIDLastSave="0" documentId="13_ncr:1_{54467FDD-D0B2-462E-87B2-420EFD7567B2}" xr6:coauthVersionLast="45" xr6:coauthVersionMax="45" xr10:uidLastSave="{00000000-0000-0000-0000-000000000000}"/>
  <bookViews>
    <workbookView xWindow="-120" yWindow="-120" windowWidth="21240" windowHeight="15390" xr2:uid="{31C23653-A964-461C-8511-B594509EF058}"/>
  </bookViews>
  <sheets>
    <sheet name="Sheet1" sheetId="1" r:id="rId1"/>
    <sheet name="_PalUtilTempWorksheet" sheetId="3" state="hidden" r:id="rId2"/>
    <sheet name="treeCalc_1" sheetId="2" state="hidden" r:id="rId3"/>
  </sheets>
  <definedNames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TRUE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25</definedName>
    <definedName name="PTree_SensitivityAnalysis_Inputs_1_Minimum" hidden="1">-25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Sheet1!$F$1</definedName>
    <definedName name="PTree_SensitivityAnalysis_Inputs_Count" hidden="1">1</definedName>
    <definedName name="PTree_SensitivityAnalysis_Output_AlternateCellLabel" hidden="1">""</definedName>
    <definedName name="PTree_SensitivityAnalysis_Output_Model" hidden="1">PTreeObjectReference(PTDecisionTree_1,treeCalc_1!$A$1)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1</definedName>
    <definedName name="PTree_SensitivityAnalysis_UpdateDisplay" hidden="1">TRUE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1" l="1"/>
  <c r="C8" i="1"/>
  <c r="F33" i="1"/>
  <c r="F32" i="1"/>
  <c r="F28" i="1"/>
  <c r="E31" i="1"/>
  <c r="E24" i="1"/>
  <c r="E73" i="1"/>
  <c r="E72" i="1"/>
  <c r="E66" i="1"/>
  <c r="E85" i="1"/>
  <c r="E84" i="1"/>
  <c r="E78" i="1"/>
  <c r="F75" i="1"/>
  <c r="F74" i="1"/>
  <c r="F70" i="1"/>
  <c r="F87" i="1"/>
  <c r="F86" i="1"/>
  <c r="F82" i="1"/>
  <c r="D81" i="1"/>
  <c r="D69" i="1"/>
  <c r="C62" i="1"/>
  <c r="J49" i="2"/>
  <c r="O48" i="2"/>
  <c r="J47" i="2"/>
  <c r="O46" i="2"/>
  <c r="J32" i="2"/>
  <c r="O31" i="2"/>
  <c r="J30" i="2"/>
  <c r="O29" i="2"/>
  <c r="O28" i="2"/>
  <c r="J50" i="2"/>
  <c r="J48" i="2"/>
  <c r="K49" i="2"/>
  <c r="J46" i="2"/>
  <c r="K47" i="2"/>
  <c r="J45" i="2"/>
  <c r="J31" i="2"/>
  <c r="K31" i="2"/>
  <c r="K32" i="2"/>
  <c r="J29" i="2"/>
  <c r="K30" i="2"/>
  <c r="F61" i="1"/>
  <c r="F60" i="1"/>
  <c r="F56" i="1"/>
  <c r="E59" i="1"/>
  <c r="E52" i="1"/>
  <c r="F49" i="1"/>
  <c r="F44" i="1"/>
  <c r="E47" i="1"/>
  <c r="E46" i="1"/>
  <c r="E40" i="1"/>
  <c r="D55" i="1"/>
  <c r="D43" i="1"/>
  <c r="C50" i="1"/>
  <c r="C36" i="1"/>
  <c r="J43" i="2"/>
  <c r="O42" i="2"/>
  <c r="J41" i="2"/>
  <c r="O40" i="2"/>
  <c r="J26" i="2"/>
  <c r="O25" i="2"/>
  <c r="J21" i="2"/>
  <c r="O20" i="2"/>
  <c r="O19" i="2"/>
  <c r="J44" i="2"/>
  <c r="J42" i="2"/>
  <c r="K43" i="2"/>
  <c r="J40" i="2"/>
  <c r="K41" i="2"/>
  <c r="J39" i="2"/>
  <c r="J25" i="2"/>
  <c r="K25" i="2"/>
  <c r="K26" i="2"/>
  <c r="J20" i="2"/>
  <c r="K21" i="2"/>
  <c r="J37" i="2"/>
  <c r="O36" i="2"/>
  <c r="J35" i="2"/>
  <c r="O17" i="2"/>
  <c r="J38" i="2"/>
  <c r="J36" i="2"/>
  <c r="K37" i="2"/>
  <c r="K35" i="2"/>
  <c r="J33" i="2"/>
  <c r="O24" i="2"/>
  <c r="J23" i="2"/>
  <c r="O16" i="2"/>
  <c r="F21" i="1"/>
  <c r="J34" i="2" s="1"/>
  <c r="E19" i="1"/>
  <c r="J24" i="2" s="1"/>
  <c r="E18" i="1"/>
  <c r="K24" i="2" s="1"/>
  <c r="F16" i="1"/>
  <c r="K33" i="2" s="1"/>
  <c r="E12" i="1"/>
  <c r="K23" i="2" s="1"/>
  <c r="D27" i="1"/>
  <c r="J17" i="2" s="1"/>
  <c r="D15" i="1"/>
  <c r="J16" i="2" s="1"/>
  <c r="O15" i="2"/>
  <c r="J28" i="2"/>
  <c r="J27" i="2"/>
  <c r="O22" i="2"/>
  <c r="K27" i="2"/>
  <c r="J19" i="2"/>
  <c r="K19" i="2"/>
  <c r="J18" i="2"/>
  <c r="O13" i="2"/>
  <c r="K18" i="2"/>
  <c r="J15" i="2"/>
  <c r="K15" i="2"/>
  <c r="B65" i="1"/>
  <c r="J22" i="2" s="1"/>
  <c r="B39" i="1"/>
  <c r="J13" i="2" s="1"/>
  <c r="B11" i="1"/>
  <c r="E3" i="1"/>
  <c r="K14" i="2"/>
  <c r="J14" i="2"/>
  <c r="J12" i="2"/>
  <c r="O12" i="2"/>
  <c r="K11" i="2"/>
  <c r="J11" i="2"/>
  <c r="O11" i="2"/>
  <c r="B11" i="2"/>
  <c r="B2" i="2"/>
  <c r="C76" i="1" l="1"/>
  <c r="K28" i="2" s="1"/>
  <c r="E30" i="1"/>
  <c r="F48" i="1"/>
  <c r="E58" i="1"/>
  <c r="K45" i="2"/>
  <c r="K48" i="2"/>
  <c r="K50" i="2"/>
  <c r="F20" i="1"/>
  <c r="K34" i="2" s="1"/>
  <c r="K38" i="2"/>
  <c r="K36" i="2"/>
  <c r="K39" i="2"/>
  <c r="K42" i="2"/>
  <c r="K44" i="2"/>
  <c r="F2" i="2"/>
  <c r="G33" i="1"/>
  <c r="G32" i="1"/>
  <c r="G29" i="1"/>
  <c r="G28" i="1"/>
  <c r="F31" i="1"/>
  <c r="F25" i="1"/>
  <c r="F24" i="1"/>
  <c r="D26" i="1"/>
  <c r="E27" i="1"/>
  <c r="G21" i="1"/>
  <c r="G20" i="1"/>
  <c r="G17" i="1"/>
  <c r="G16" i="1"/>
  <c r="F19" i="1"/>
  <c r="F13" i="1"/>
  <c r="F12" i="1"/>
  <c r="D14" i="1"/>
  <c r="E15" i="1"/>
  <c r="D23" i="1"/>
  <c r="B35" i="1"/>
  <c r="C11" i="1"/>
  <c r="B10" i="1"/>
  <c r="D8" i="1"/>
  <c r="D9" i="1"/>
  <c r="C39" i="1"/>
  <c r="B38" i="1"/>
  <c r="D36" i="1"/>
  <c r="D37" i="1"/>
  <c r="C65" i="1"/>
  <c r="B64" i="1"/>
  <c r="D62" i="1"/>
  <c r="D63" i="1"/>
  <c r="D51" i="1"/>
  <c r="E43" i="1"/>
  <c r="D42" i="1"/>
  <c r="F40" i="1"/>
  <c r="F41" i="1"/>
  <c r="F47" i="1"/>
  <c r="G44" i="1"/>
  <c r="G45" i="1"/>
  <c r="G48" i="1"/>
  <c r="G49" i="1"/>
  <c r="E55" i="1"/>
  <c r="D54" i="1"/>
  <c r="F52" i="1"/>
  <c r="F53" i="1"/>
  <c r="F59" i="1"/>
  <c r="G56" i="1"/>
  <c r="G57" i="1"/>
  <c r="G60" i="1"/>
  <c r="G61" i="1"/>
  <c r="D77" i="1"/>
  <c r="E69" i="1"/>
  <c r="D68" i="1"/>
  <c r="F66" i="1"/>
  <c r="F67" i="1"/>
  <c r="F73" i="1"/>
  <c r="G70" i="1"/>
  <c r="G71" i="1"/>
  <c r="G74" i="1"/>
  <c r="G75" i="1"/>
  <c r="E81" i="1"/>
  <c r="D80" i="1"/>
  <c r="F78" i="1"/>
  <c r="F79" i="1"/>
  <c r="F85" i="1"/>
  <c r="G82" i="1"/>
  <c r="G83" i="1"/>
  <c r="G86" i="1"/>
  <c r="G87" i="1"/>
  <c r="A50" i="2" l="1"/>
  <c r="A49" i="2"/>
  <c r="A48" i="2"/>
  <c r="A47" i="2"/>
  <c r="A46" i="2"/>
  <c r="A45" i="2"/>
  <c r="A32" i="2"/>
  <c r="A31" i="2"/>
  <c r="A30" i="2"/>
  <c r="A29" i="2"/>
  <c r="A28" i="2"/>
  <c r="A44" i="2"/>
  <c r="A43" i="2"/>
  <c r="A42" i="2"/>
  <c r="A41" i="2"/>
  <c r="A40" i="2"/>
  <c r="A39" i="2"/>
  <c r="A26" i="2"/>
  <c r="A25" i="2"/>
  <c r="A21" i="2"/>
  <c r="A20" i="2"/>
  <c r="A19" i="2"/>
  <c r="A27" i="2"/>
  <c r="A22" i="2"/>
  <c r="A18" i="2"/>
  <c r="A13" i="2"/>
  <c r="A14" i="2"/>
  <c r="A12" i="2"/>
  <c r="A11" i="2"/>
  <c r="A15" i="2"/>
  <c r="A16" i="2"/>
  <c r="A23" i="2"/>
  <c r="A24" i="2"/>
  <c r="A33" i="2"/>
  <c r="A34" i="2"/>
  <c r="A17" i="2"/>
  <c r="A35" i="2"/>
  <c r="A36" i="2"/>
  <c r="A37" i="2"/>
  <c r="A38" i="2"/>
</calcChain>
</file>

<file path=xl/sharedStrings.xml><?xml version="1.0" encoding="utf-8"?>
<sst xmlns="http://schemas.openxmlformats.org/spreadsheetml/2006/main" count="252" uniqueCount="106">
  <si>
    <t>25C34E41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</si>
  <si>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</si>
  <si>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</si>
  <si>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</si>
  <si>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</si>
  <si>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</si>
  <si>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</si>
  <si>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</si>
  <si>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</si>
  <si>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</si>
  <si>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</si>
  <si>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</si>
  <si>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</si>
  <si>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</si>
  <si>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</si>
  <si>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</si>
  <si>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</si>
  <si>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</si>
  <si>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</si>
  <si>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</si>
  <si>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</si>
  <si>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</si>
  <si>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</si>
  <si>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</si>
  <si>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</si>
  <si>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</si>
  <si>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</si>
  <si>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</si>
  <si>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</si>
  <si>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</si>
  <si>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</si>
  <si>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</si>
  <si>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</si>
  <si>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</si>
  <si>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</si>
  <si>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</si>
  <si>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</si>
  <si>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</si>
  <si>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8.0.0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</si>
  <si>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</si>
  <si>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</si>
  <si>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</si>
  <si>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</si>
  <si>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</si>
  <si>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</si>
  <si>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</si>
  <si>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Which Lathe first</t>
  </si>
  <si>
    <t>Decision</t>
  </si>
  <si>
    <t>L#1</t>
  </si>
  <si>
    <t>L #2</t>
  </si>
  <si>
    <t>Chance</t>
  </si>
  <si>
    <t>4,0,0,0,2,0,0</t>
  </si>
  <si>
    <t>1,0,0,2,4,5,1,0,0</t>
  </si>
  <si>
    <t>scrap</t>
  </si>
  <si>
    <t>L#1 Success</t>
  </si>
  <si>
    <t>Scrap L2#</t>
  </si>
  <si>
    <t>Success L#2</t>
  </si>
  <si>
    <t>L#2</t>
  </si>
  <si>
    <t>Lathe #2</t>
  </si>
  <si>
    <t>1,0,0,2,8,9,1,0,0</t>
  </si>
  <si>
    <t>4,0,0,0,3,0,0</t>
  </si>
  <si>
    <t>L#2 Success</t>
  </si>
  <si>
    <t>Scrap L#1</t>
  </si>
  <si>
    <t>Success L#1</t>
  </si>
  <si>
    <t>L#3</t>
  </si>
  <si>
    <t>2,0,0,3,2,3,12,0,0,0</t>
  </si>
  <si>
    <t>1,0,0,2,13,14,5,0,0</t>
  </si>
  <si>
    <t>4,0,0,0,7,0,0</t>
  </si>
  <si>
    <t>4,0,0,0,14,0,0</t>
  </si>
  <si>
    <t>L#3 Success</t>
  </si>
  <si>
    <t>L#2 success</t>
  </si>
  <si>
    <t>Scrap L1#</t>
  </si>
  <si>
    <t>Lathe #1</t>
  </si>
  <si>
    <t>1,0,0,2,17,18,1,0,0</t>
  </si>
  <si>
    <t>4,0,0,0,12,0,0</t>
  </si>
  <si>
    <t>L#3 success</t>
  </si>
  <si>
    <t>2,0,0,2,6,7,2,0,0</t>
  </si>
  <si>
    <t>L #3</t>
  </si>
  <si>
    <t>4,0,0,0,6,0,0</t>
  </si>
  <si>
    <t>1,0,0,2,23,24,6,0,0</t>
  </si>
  <si>
    <t>1,0,0,2,25,26,5,0,0</t>
  </si>
  <si>
    <t>1,0,0,2,27,28,7,0,0</t>
  </si>
  <si>
    <t>4,0,0,0,26,0,0</t>
  </si>
  <si>
    <t>Lathe #3</t>
  </si>
  <si>
    <t>Scrap L3#</t>
  </si>
  <si>
    <t>Success L#3</t>
  </si>
  <si>
    <t>2,0,0,2,10,30,3,0,0</t>
  </si>
  <si>
    <t>1,0,0,2,11,15,9,0,0</t>
  </si>
  <si>
    <t>4,0,0,0,10,0,0</t>
  </si>
  <si>
    <t>1,0,0,2,16,29,10,0,0</t>
  </si>
  <si>
    <t>4,0,0,0,15,0,0</t>
  </si>
  <si>
    <t>1,0,0,2,31,32,9,0,0</t>
  </si>
  <si>
    <t>4,0,0,0,30,0,0</t>
  </si>
  <si>
    <t>1,0,0,2,33,34,30,0,0</t>
  </si>
  <si>
    <t>4,0,0,0,32,0,0</t>
  </si>
  <si>
    <t>L #1</t>
  </si>
  <si>
    <t>2,0,0,2,19,36,12,0,0</t>
  </si>
  <si>
    <t>1,0,0,2,20,21,18,0,0</t>
  </si>
  <si>
    <t>4,0,0,0,19,0,0</t>
  </si>
  <si>
    <t>1,0,0,2,22,35,19,0,0</t>
  </si>
  <si>
    <t>4,0,0,0,21,0,0</t>
  </si>
  <si>
    <t>1,0,0,2,37,38,18,0,0</t>
  </si>
  <si>
    <t>4,0,0,0,36,0,0</t>
  </si>
  <si>
    <t>1,0,0,2,39,40,36,0,0</t>
  </si>
  <si>
    <t>4,0,0,0,38,0,0</t>
  </si>
  <si>
    <t>L#2 or L#1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</si>
</sst>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7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242697</xdr:colOff>
      <xdr:row>85</xdr:row>
      <xdr:rowOff>185420</xdr:rowOff>
    </xdr:from>
    <xdr:to>
      <xdr:col>6</xdr:col>
      <xdr:colOff>127</xdr:colOff>
      <xdr:row>85</xdr:row>
      <xdr:rowOff>185420</xdr:rowOff>
    </xdr:to>
    <xdr:cxnSp macro="_xll.PtreeEvent_ObjectClick">
      <xdr:nvCxnSpPr>
        <xdr:cNvPr id="322" name="PTObj_DBranchHLine_1_40">
          <a:extLst>
            <a:ext uri="{FF2B5EF4-FFF2-40B4-BE49-F238E27FC236}">
              <a16:creationId xmlns:a16="http://schemas.microsoft.com/office/drawing/2014/main" id="{3831050B-72EC-4084-827D-EEB104EB5843}"/>
            </a:ext>
          </a:extLst>
        </xdr:cNvPr>
        <xdr:cNvCxnSpPr/>
      </xdr:nvCxnSpPr>
      <xdr:spPr>
        <a:xfrm>
          <a:off x="7796022" y="16377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83</xdr:row>
      <xdr:rowOff>180339</xdr:rowOff>
    </xdr:from>
    <xdr:to>
      <xdr:col>5</xdr:col>
      <xdr:colOff>242697</xdr:colOff>
      <xdr:row>85</xdr:row>
      <xdr:rowOff>185420</xdr:rowOff>
    </xdr:to>
    <xdr:cxnSp macro="_xll.PtreeEvent_ObjectClick">
      <xdr:nvCxnSpPr>
        <xdr:cNvPr id="321" name="PTObj_DBranchDLine_1_40">
          <a:extLst>
            <a:ext uri="{FF2B5EF4-FFF2-40B4-BE49-F238E27FC236}">
              <a16:creationId xmlns:a16="http://schemas.microsoft.com/office/drawing/2014/main" id="{562A515A-3A8F-44E5-8D0E-0A3E1F19FE42}"/>
            </a:ext>
          </a:extLst>
        </xdr:cNvPr>
        <xdr:cNvCxnSpPr/>
      </xdr:nvCxnSpPr>
      <xdr:spPr>
        <a:xfrm>
          <a:off x="7643622" y="15991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81</xdr:row>
      <xdr:rowOff>185420</xdr:rowOff>
    </xdr:from>
    <xdr:to>
      <xdr:col>6</xdr:col>
      <xdr:colOff>127</xdr:colOff>
      <xdr:row>81</xdr:row>
      <xdr:rowOff>185420</xdr:rowOff>
    </xdr:to>
    <xdr:cxnSp macro="_xll.PtreeEvent_ObjectClick">
      <xdr:nvCxnSpPr>
        <xdr:cNvPr id="318" name="PTObj_DBranchHLine_1_39">
          <a:extLst>
            <a:ext uri="{FF2B5EF4-FFF2-40B4-BE49-F238E27FC236}">
              <a16:creationId xmlns:a16="http://schemas.microsoft.com/office/drawing/2014/main" id="{BA1D344A-8354-46F0-AC5E-E93BF08840D5}"/>
            </a:ext>
          </a:extLst>
        </xdr:cNvPr>
        <xdr:cNvCxnSpPr/>
      </xdr:nvCxnSpPr>
      <xdr:spPr>
        <a:xfrm>
          <a:off x="7796022" y="15615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81</xdr:row>
      <xdr:rowOff>185420</xdr:rowOff>
    </xdr:from>
    <xdr:to>
      <xdr:col>5</xdr:col>
      <xdr:colOff>242697</xdr:colOff>
      <xdr:row>83</xdr:row>
      <xdr:rowOff>180339</xdr:rowOff>
    </xdr:to>
    <xdr:cxnSp macro="_xll.PtreeEvent_ObjectClick">
      <xdr:nvCxnSpPr>
        <xdr:cNvPr id="317" name="PTObj_DBranchDLine_1_39">
          <a:extLst>
            <a:ext uri="{FF2B5EF4-FFF2-40B4-BE49-F238E27FC236}">
              <a16:creationId xmlns:a16="http://schemas.microsoft.com/office/drawing/2014/main" id="{08B7AF1F-9CFB-46DA-8895-AC9C157BE839}"/>
            </a:ext>
          </a:extLst>
        </xdr:cNvPr>
        <xdr:cNvCxnSpPr/>
      </xdr:nvCxnSpPr>
      <xdr:spPr>
        <a:xfrm flipV="1">
          <a:off x="7643622" y="15615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83</xdr:row>
      <xdr:rowOff>185420</xdr:rowOff>
    </xdr:from>
    <xdr:to>
      <xdr:col>5</xdr:col>
      <xdr:colOff>127</xdr:colOff>
      <xdr:row>83</xdr:row>
      <xdr:rowOff>185420</xdr:rowOff>
    </xdr:to>
    <xdr:cxnSp macro="_xll.PtreeEvent_ObjectClick">
      <xdr:nvCxnSpPr>
        <xdr:cNvPr id="314" name="PTObj_DBranchHLine_1_38">
          <a:extLst>
            <a:ext uri="{FF2B5EF4-FFF2-40B4-BE49-F238E27FC236}">
              <a16:creationId xmlns:a16="http://schemas.microsoft.com/office/drawing/2014/main" id="{368955A1-1893-4667-8CFC-D12ED8C12706}"/>
            </a:ext>
          </a:extLst>
        </xdr:cNvPr>
        <xdr:cNvCxnSpPr/>
      </xdr:nvCxnSpPr>
      <xdr:spPr>
        <a:xfrm>
          <a:off x="6262497" y="15996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79</xdr:row>
      <xdr:rowOff>180339</xdr:rowOff>
    </xdr:from>
    <xdr:to>
      <xdr:col>4</xdr:col>
      <xdr:colOff>242697</xdr:colOff>
      <xdr:row>83</xdr:row>
      <xdr:rowOff>185420</xdr:rowOff>
    </xdr:to>
    <xdr:cxnSp macro="_xll.PtreeEvent_ObjectClick">
      <xdr:nvCxnSpPr>
        <xdr:cNvPr id="313" name="PTObj_DBranchDLine_1_38">
          <a:extLst>
            <a:ext uri="{FF2B5EF4-FFF2-40B4-BE49-F238E27FC236}">
              <a16:creationId xmlns:a16="http://schemas.microsoft.com/office/drawing/2014/main" id="{CC164878-8760-47BF-8A9B-731FB3A03F12}"/>
            </a:ext>
          </a:extLst>
        </xdr:cNvPr>
        <xdr:cNvCxnSpPr/>
      </xdr:nvCxnSpPr>
      <xdr:spPr>
        <a:xfrm>
          <a:off x="6110097" y="15229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77</xdr:row>
      <xdr:rowOff>185420</xdr:rowOff>
    </xdr:from>
    <xdr:to>
      <xdr:col>5</xdr:col>
      <xdr:colOff>127</xdr:colOff>
      <xdr:row>77</xdr:row>
      <xdr:rowOff>185420</xdr:rowOff>
    </xdr:to>
    <xdr:cxnSp macro="_xll.PtreeEvent_ObjectClick">
      <xdr:nvCxnSpPr>
        <xdr:cNvPr id="310" name="PTObj_DBranchHLine_1_37">
          <a:extLst>
            <a:ext uri="{FF2B5EF4-FFF2-40B4-BE49-F238E27FC236}">
              <a16:creationId xmlns:a16="http://schemas.microsoft.com/office/drawing/2014/main" id="{AEFBDF53-3AC8-4C41-AFF7-AF1EC7DA4AC2}"/>
            </a:ext>
          </a:extLst>
        </xdr:cNvPr>
        <xdr:cNvCxnSpPr/>
      </xdr:nvCxnSpPr>
      <xdr:spPr>
        <a:xfrm>
          <a:off x="6262497" y="1485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185420</xdr:rowOff>
    </xdr:from>
    <xdr:to>
      <xdr:col>4</xdr:col>
      <xdr:colOff>242697</xdr:colOff>
      <xdr:row>79</xdr:row>
      <xdr:rowOff>180339</xdr:rowOff>
    </xdr:to>
    <xdr:cxnSp macro="_xll.PtreeEvent_ObjectClick">
      <xdr:nvCxnSpPr>
        <xdr:cNvPr id="309" name="PTObj_DBranchDLine_1_37">
          <a:extLst>
            <a:ext uri="{FF2B5EF4-FFF2-40B4-BE49-F238E27FC236}">
              <a16:creationId xmlns:a16="http://schemas.microsoft.com/office/drawing/2014/main" id="{64B82D3C-463F-4AB5-83DA-623221A12A6C}"/>
            </a:ext>
          </a:extLst>
        </xdr:cNvPr>
        <xdr:cNvCxnSpPr/>
      </xdr:nvCxnSpPr>
      <xdr:spPr>
        <a:xfrm flipV="1">
          <a:off x="6110097" y="1485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79</xdr:row>
      <xdr:rowOff>185420</xdr:rowOff>
    </xdr:from>
    <xdr:to>
      <xdr:col>4</xdr:col>
      <xdr:colOff>127</xdr:colOff>
      <xdr:row>79</xdr:row>
      <xdr:rowOff>185420</xdr:rowOff>
    </xdr:to>
    <xdr:cxnSp macro="_xll.PtreeEvent_ObjectClick">
      <xdr:nvCxnSpPr>
        <xdr:cNvPr id="306" name="PTObj_DBranchHLine_1_36">
          <a:extLst>
            <a:ext uri="{FF2B5EF4-FFF2-40B4-BE49-F238E27FC236}">
              <a16:creationId xmlns:a16="http://schemas.microsoft.com/office/drawing/2014/main" id="{CBE072FB-325E-4478-8798-6B4BEF9E4C43}"/>
            </a:ext>
          </a:extLst>
        </xdr:cNvPr>
        <xdr:cNvCxnSpPr/>
      </xdr:nvCxnSpPr>
      <xdr:spPr>
        <a:xfrm>
          <a:off x="4719447" y="15234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75</xdr:row>
      <xdr:rowOff>180339</xdr:rowOff>
    </xdr:from>
    <xdr:to>
      <xdr:col>3</xdr:col>
      <xdr:colOff>242697</xdr:colOff>
      <xdr:row>79</xdr:row>
      <xdr:rowOff>185420</xdr:rowOff>
    </xdr:to>
    <xdr:cxnSp macro="_xll.PtreeEvent_ObjectClick">
      <xdr:nvCxnSpPr>
        <xdr:cNvPr id="305" name="PTObj_DBranchDLine_1_36">
          <a:extLst>
            <a:ext uri="{FF2B5EF4-FFF2-40B4-BE49-F238E27FC236}">
              <a16:creationId xmlns:a16="http://schemas.microsoft.com/office/drawing/2014/main" id="{3DB56064-F00C-4F72-98AD-467D53CC1F57}"/>
            </a:ext>
          </a:extLst>
        </xdr:cNvPr>
        <xdr:cNvCxnSpPr/>
      </xdr:nvCxnSpPr>
      <xdr:spPr>
        <a:xfrm>
          <a:off x="4567047" y="14467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73</xdr:row>
      <xdr:rowOff>185420</xdr:rowOff>
    </xdr:from>
    <xdr:to>
      <xdr:col>6</xdr:col>
      <xdr:colOff>127</xdr:colOff>
      <xdr:row>73</xdr:row>
      <xdr:rowOff>185420</xdr:rowOff>
    </xdr:to>
    <xdr:cxnSp macro="_xll.PtreeEvent_ObjectClick">
      <xdr:nvCxnSpPr>
        <xdr:cNvPr id="302" name="PTObj_DBranchHLine_1_35">
          <a:extLst>
            <a:ext uri="{FF2B5EF4-FFF2-40B4-BE49-F238E27FC236}">
              <a16:creationId xmlns:a16="http://schemas.microsoft.com/office/drawing/2014/main" id="{95634560-038A-4B5E-95CB-3DF72BBBF70E}"/>
            </a:ext>
          </a:extLst>
        </xdr:cNvPr>
        <xdr:cNvCxnSpPr/>
      </xdr:nvCxnSpPr>
      <xdr:spPr>
        <a:xfrm>
          <a:off x="7796022" y="14091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71</xdr:row>
      <xdr:rowOff>180339</xdr:rowOff>
    </xdr:from>
    <xdr:to>
      <xdr:col>5</xdr:col>
      <xdr:colOff>242697</xdr:colOff>
      <xdr:row>73</xdr:row>
      <xdr:rowOff>185420</xdr:rowOff>
    </xdr:to>
    <xdr:cxnSp macro="_xll.PtreeEvent_ObjectClick">
      <xdr:nvCxnSpPr>
        <xdr:cNvPr id="301" name="PTObj_DBranchDLine_1_35">
          <a:extLst>
            <a:ext uri="{FF2B5EF4-FFF2-40B4-BE49-F238E27FC236}">
              <a16:creationId xmlns:a16="http://schemas.microsoft.com/office/drawing/2014/main" id="{CC1226FC-DE5A-429E-9891-F463B4B7DDCE}"/>
            </a:ext>
          </a:extLst>
        </xdr:cNvPr>
        <xdr:cNvCxnSpPr/>
      </xdr:nvCxnSpPr>
      <xdr:spPr>
        <a:xfrm>
          <a:off x="7643622" y="1370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69</xdr:row>
      <xdr:rowOff>185420</xdr:rowOff>
    </xdr:from>
    <xdr:to>
      <xdr:col>6</xdr:col>
      <xdr:colOff>127</xdr:colOff>
      <xdr:row>69</xdr:row>
      <xdr:rowOff>185420</xdr:rowOff>
    </xdr:to>
    <xdr:cxnSp macro="_xll.PtreeEvent_ObjectClick">
      <xdr:nvCxnSpPr>
        <xdr:cNvPr id="298" name="PTObj_DBranchHLine_1_22">
          <a:extLst>
            <a:ext uri="{FF2B5EF4-FFF2-40B4-BE49-F238E27FC236}">
              <a16:creationId xmlns:a16="http://schemas.microsoft.com/office/drawing/2014/main" id="{D6F5912A-B549-4401-B910-4C90478C4022}"/>
            </a:ext>
          </a:extLst>
        </xdr:cNvPr>
        <xdr:cNvCxnSpPr/>
      </xdr:nvCxnSpPr>
      <xdr:spPr>
        <a:xfrm>
          <a:off x="7796022" y="13329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69</xdr:row>
      <xdr:rowOff>185420</xdr:rowOff>
    </xdr:from>
    <xdr:to>
      <xdr:col>5</xdr:col>
      <xdr:colOff>242697</xdr:colOff>
      <xdr:row>71</xdr:row>
      <xdr:rowOff>180339</xdr:rowOff>
    </xdr:to>
    <xdr:cxnSp macro="_xll.PtreeEvent_ObjectClick">
      <xdr:nvCxnSpPr>
        <xdr:cNvPr id="297" name="PTObj_DBranchDLine_1_22">
          <a:extLst>
            <a:ext uri="{FF2B5EF4-FFF2-40B4-BE49-F238E27FC236}">
              <a16:creationId xmlns:a16="http://schemas.microsoft.com/office/drawing/2014/main" id="{B3E6589E-74C8-45AC-9DC4-8C246F7CAD33}"/>
            </a:ext>
          </a:extLst>
        </xdr:cNvPr>
        <xdr:cNvCxnSpPr/>
      </xdr:nvCxnSpPr>
      <xdr:spPr>
        <a:xfrm flipV="1">
          <a:off x="7643622" y="1332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71</xdr:row>
      <xdr:rowOff>185420</xdr:rowOff>
    </xdr:from>
    <xdr:to>
      <xdr:col>5</xdr:col>
      <xdr:colOff>127</xdr:colOff>
      <xdr:row>71</xdr:row>
      <xdr:rowOff>185420</xdr:rowOff>
    </xdr:to>
    <xdr:cxnSp macro="_xll.PtreeEvent_ObjectClick">
      <xdr:nvCxnSpPr>
        <xdr:cNvPr id="294" name="PTObj_DBranchHLine_1_21">
          <a:extLst>
            <a:ext uri="{FF2B5EF4-FFF2-40B4-BE49-F238E27FC236}">
              <a16:creationId xmlns:a16="http://schemas.microsoft.com/office/drawing/2014/main" id="{D29F369A-139C-4107-8EA1-C3A6E00EF189}"/>
            </a:ext>
          </a:extLst>
        </xdr:cNvPr>
        <xdr:cNvCxnSpPr/>
      </xdr:nvCxnSpPr>
      <xdr:spPr>
        <a:xfrm>
          <a:off x="6262497" y="13710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67</xdr:row>
      <xdr:rowOff>180339</xdr:rowOff>
    </xdr:from>
    <xdr:to>
      <xdr:col>4</xdr:col>
      <xdr:colOff>242697</xdr:colOff>
      <xdr:row>71</xdr:row>
      <xdr:rowOff>185420</xdr:rowOff>
    </xdr:to>
    <xdr:cxnSp macro="_xll.PtreeEvent_ObjectClick">
      <xdr:nvCxnSpPr>
        <xdr:cNvPr id="293" name="PTObj_DBranchDLine_1_21">
          <a:extLst>
            <a:ext uri="{FF2B5EF4-FFF2-40B4-BE49-F238E27FC236}">
              <a16:creationId xmlns:a16="http://schemas.microsoft.com/office/drawing/2014/main" id="{CBFF7062-9FFD-47E8-AECE-10D794E576A4}"/>
            </a:ext>
          </a:extLst>
        </xdr:cNvPr>
        <xdr:cNvCxnSpPr/>
      </xdr:nvCxnSpPr>
      <xdr:spPr>
        <a:xfrm>
          <a:off x="6110097" y="1294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65</xdr:row>
      <xdr:rowOff>185420</xdr:rowOff>
    </xdr:from>
    <xdr:to>
      <xdr:col>5</xdr:col>
      <xdr:colOff>127</xdr:colOff>
      <xdr:row>65</xdr:row>
      <xdr:rowOff>185420</xdr:rowOff>
    </xdr:to>
    <xdr:cxnSp macro="_xll.PtreeEvent_ObjectClick">
      <xdr:nvCxnSpPr>
        <xdr:cNvPr id="290" name="PTObj_DBranchHLine_1_20">
          <a:extLst>
            <a:ext uri="{FF2B5EF4-FFF2-40B4-BE49-F238E27FC236}">
              <a16:creationId xmlns:a16="http://schemas.microsoft.com/office/drawing/2014/main" id="{803094FE-C589-47BF-AD0C-B940C0EDF152}"/>
            </a:ext>
          </a:extLst>
        </xdr:cNvPr>
        <xdr:cNvCxnSpPr/>
      </xdr:nvCxnSpPr>
      <xdr:spPr>
        <a:xfrm>
          <a:off x="6262497" y="12567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65</xdr:row>
      <xdr:rowOff>185420</xdr:rowOff>
    </xdr:from>
    <xdr:to>
      <xdr:col>4</xdr:col>
      <xdr:colOff>242697</xdr:colOff>
      <xdr:row>67</xdr:row>
      <xdr:rowOff>180339</xdr:rowOff>
    </xdr:to>
    <xdr:cxnSp macro="_xll.PtreeEvent_ObjectClick">
      <xdr:nvCxnSpPr>
        <xdr:cNvPr id="289" name="PTObj_DBranchDLine_1_20">
          <a:extLst>
            <a:ext uri="{FF2B5EF4-FFF2-40B4-BE49-F238E27FC236}">
              <a16:creationId xmlns:a16="http://schemas.microsoft.com/office/drawing/2014/main" id="{E9A5F77A-C69F-4198-856B-2FECBCC9C128}"/>
            </a:ext>
          </a:extLst>
        </xdr:cNvPr>
        <xdr:cNvCxnSpPr/>
      </xdr:nvCxnSpPr>
      <xdr:spPr>
        <a:xfrm flipV="1">
          <a:off x="6110097" y="12567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67</xdr:row>
      <xdr:rowOff>185420</xdr:rowOff>
    </xdr:from>
    <xdr:to>
      <xdr:col>4</xdr:col>
      <xdr:colOff>127</xdr:colOff>
      <xdr:row>67</xdr:row>
      <xdr:rowOff>185420</xdr:rowOff>
    </xdr:to>
    <xdr:cxnSp macro="_xll.PtreeEvent_ObjectClick">
      <xdr:nvCxnSpPr>
        <xdr:cNvPr id="286" name="PTObj_DBranchHLine_1_19">
          <a:extLst>
            <a:ext uri="{FF2B5EF4-FFF2-40B4-BE49-F238E27FC236}">
              <a16:creationId xmlns:a16="http://schemas.microsoft.com/office/drawing/2014/main" id="{B32FFD92-8736-46F7-B0C3-27C609EF0EDC}"/>
            </a:ext>
          </a:extLst>
        </xdr:cNvPr>
        <xdr:cNvCxnSpPr/>
      </xdr:nvCxnSpPr>
      <xdr:spPr>
        <a:xfrm>
          <a:off x="4719447" y="12948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67</xdr:row>
      <xdr:rowOff>185420</xdr:rowOff>
    </xdr:from>
    <xdr:to>
      <xdr:col>3</xdr:col>
      <xdr:colOff>242697</xdr:colOff>
      <xdr:row>75</xdr:row>
      <xdr:rowOff>180339</xdr:rowOff>
    </xdr:to>
    <xdr:cxnSp macro="_xll.PtreeEvent_ObjectClick">
      <xdr:nvCxnSpPr>
        <xdr:cNvPr id="285" name="PTObj_DBranchDLine_1_19">
          <a:extLst>
            <a:ext uri="{FF2B5EF4-FFF2-40B4-BE49-F238E27FC236}">
              <a16:creationId xmlns:a16="http://schemas.microsoft.com/office/drawing/2014/main" id="{AEFEAB7C-3E6E-44D6-B5B8-B1546FC1AA84}"/>
            </a:ext>
          </a:extLst>
        </xdr:cNvPr>
        <xdr:cNvCxnSpPr/>
      </xdr:nvCxnSpPr>
      <xdr:spPr>
        <a:xfrm flipV="1">
          <a:off x="4567047" y="12948920"/>
          <a:ext cx="152400" cy="1518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75</xdr:row>
      <xdr:rowOff>185420</xdr:rowOff>
    </xdr:from>
    <xdr:to>
      <xdr:col>3</xdr:col>
      <xdr:colOff>127</xdr:colOff>
      <xdr:row>75</xdr:row>
      <xdr:rowOff>185420</xdr:rowOff>
    </xdr:to>
    <xdr:cxnSp macro="_xll.PtreeEvent_ObjectClick">
      <xdr:nvCxnSpPr>
        <xdr:cNvPr id="282" name="PTObj_DBranchHLine_1_18">
          <a:extLst>
            <a:ext uri="{FF2B5EF4-FFF2-40B4-BE49-F238E27FC236}">
              <a16:creationId xmlns:a16="http://schemas.microsoft.com/office/drawing/2014/main" id="{D62CB414-534F-4265-BA15-6A3FB3D1352B}"/>
            </a:ext>
          </a:extLst>
        </xdr:cNvPr>
        <xdr:cNvCxnSpPr/>
      </xdr:nvCxnSpPr>
      <xdr:spPr>
        <a:xfrm>
          <a:off x="3185922" y="14472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63</xdr:row>
      <xdr:rowOff>180339</xdr:rowOff>
    </xdr:from>
    <xdr:to>
      <xdr:col>2</xdr:col>
      <xdr:colOff>242697</xdr:colOff>
      <xdr:row>75</xdr:row>
      <xdr:rowOff>185420</xdr:rowOff>
    </xdr:to>
    <xdr:cxnSp macro="_xll.PtreeEvent_ObjectClick">
      <xdr:nvCxnSpPr>
        <xdr:cNvPr id="281" name="PTObj_DBranchDLine_1_18">
          <a:extLst>
            <a:ext uri="{FF2B5EF4-FFF2-40B4-BE49-F238E27FC236}">
              <a16:creationId xmlns:a16="http://schemas.microsoft.com/office/drawing/2014/main" id="{AD568ABF-A2CB-47F0-9E1E-3970CB193BE5}"/>
            </a:ext>
          </a:extLst>
        </xdr:cNvPr>
        <xdr:cNvCxnSpPr/>
      </xdr:nvCxnSpPr>
      <xdr:spPr>
        <a:xfrm>
          <a:off x="3033522" y="12181839"/>
          <a:ext cx="152400" cy="2291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59</xdr:row>
      <xdr:rowOff>185420</xdr:rowOff>
    </xdr:from>
    <xdr:to>
      <xdr:col>6</xdr:col>
      <xdr:colOff>127</xdr:colOff>
      <xdr:row>59</xdr:row>
      <xdr:rowOff>185420</xdr:rowOff>
    </xdr:to>
    <xdr:cxnSp macro="_xll.PtreeEvent_ObjectClick">
      <xdr:nvCxnSpPr>
        <xdr:cNvPr id="274" name="PTObj_DBranchHLine_1_34">
          <a:extLst>
            <a:ext uri="{FF2B5EF4-FFF2-40B4-BE49-F238E27FC236}">
              <a16:creationId xmlns:a16="http://schemas.microsoft.com/office/drawing/2014/main" id="{E87A6320-F8C4-4F60-9C38-99ECB3C863AA}"/>
            </a:ext>
          </a:extLst>
        </xdr:cNvPr>
        <xdr:cNvCxnSpPr/>
      </xdr:nvCxnSpPr>
      <xdr:spPr>
        <a:xfrm>
          <a:off x="7796022" y="11424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57</xdr:row>
      <xdr:rowOff>180339</xdr:rowOff>
    </xdr:from>
    <xdr:to>
      <xdr:col>5</xdr:col>
      <xdr:colOff>242697</xdr:colOff>
      <xdr:row>59</xdr:row>
      <xdr:rowOff>185420</xdr:rowOff>
    </xdr:to>
    <xdr:cxnSp macro="_xll.PtreeEvent_ObjectClick">
      <xdr:nvCxnSpPr>
        <xdr:cNvPr id="273" name="PTObj_DBranchDLine_1_34">
          <a:extLst>
            <a:ext uri="{FF2B5EF4-FFF2-40B4-BE49-F238E27FC236}">
              <a16:creationId xmlns:a16="http://schemas.microsoft.com/office/drawing/2014/main" id="{B608B02C-93A2-49D4-9BEE-5625E65A146D}"/>
            </a:ext>
          </a:extLst>
        </xdr:cNvPr>
        <xdr:cNvCxnSpPr/>
      </xdr:nvCxnSpPr>
      <xdr:spPr>
        <a:xfrm>
          <a:off x="7643622" y="11038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55</xdr:row>
      <xdr:rowOff>185420</xdr:rowOff>
    </xdr:from>
    <xdr:to>
      <xdr:col>6</xdr:col>
      <xdr:colOff>127</xdr:colOff>
      <xdr:row>55</xdr:row>
      <xdr:rowOff>185420</xdr:rowOff>
    </xdr:to>
    <xdr:cxnSp macro="_xll.PtreeEvent_ObjectClick">
      <xdr:nvCxnSpPr>
        <xdr:cNvPr id="270" name="PTObj_DBranchHLine_1_33">
          <a:extLst>
            <a:ext uri="{FF2B5EF4-FFF2-40B4-BE49-F238E27FC236}">
              <a16:creationId xmlns:a16="http://schemas.microsoft.com/office/drawing/2014/main" id="{D1F7C71F-02A9-4B55-95E7-349ECEB0675E}"/>
            </a:ext>
          </a:extLst>
        </xdr:cNvPr>
        <xdr:cNvCxnSpPr/>
      </xdr:nvCxnSpPr>
      <xdr:spPr>
        <a:xfrm>
          <a:off x="7796022" y="10662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55</xdr:row>
      <xdr:rowOff>185420</xdr:rowOff>
    </xdr:from>
    <xdr:to>
      <xdr:col>5</xdr:col>
      <xdr:colOff>242697</xdr:colOff>
      <xdr:row>57</xdr:row>
      <xdr:rowOff>180339</xdr:rowOff>
    </xdr:to>
    <xdr:cxnSp macro="_xll.PtreeEvent_ObjectClick">
      <xdr:nvCxnSpPr>
        <xdr:cNvPr id="269" name="PTObj_DBranchDLine_1_33">
          <a:extLst>
            <a:ext uri="{FF2B5EF4-FFF2-40B4-BE49-F238E27FC236}">
              <a16:creationId xmlns:a16="http://schemas.microsoft.com/office/drawing/2014/main" id="{8BD90F53-85D8-416E-8B0A-5FCCE3F3F938}"/>
            </a:ext>
          </a:extLst>
        </xdr:cNvPr>
        <xdr:cNvCxnSpPr/>
      </xdr:nvCxnSpPr>
      <xdr:spPr>
        <a:xfrm flipV="1">
          <a:off x="7643622" y="10662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57</xdr:row>
      <xdr:rowOff>185420</xdr:rowOff>
    </xdr:from>
    <xdr:to>
      <xdr:col>5</xdr:col>
      <xdr:colOff>127</xdr:colOff>
      <xdr:row>57</xdr:row>
      <xdr:rowOff>185420</xdr:rowOff>
    </xdr:to>
    <xdr:cxnSp macro="_xll.PtreeEvent_ObjectClick">
      <xdr:nvCxnSpPr>
        <xdr:cNvPr id="266" name="PTObj_DBranchHLine_1_32">
          <a:extLst>
            <a:ext uri="{FF2B5EF4-FFF2-40B4-BE49-F238E27FC236}">
              <a16:creationId xmlns:a16="http://schemas.microsoft.com/office/drawing/2014/main" id="{5265A5DC-0234-4439-AE9C-B7B67E9DD656}"/>
            </a:ext>
          </a:extLst>
        </xdr:cNvPr>
        <xdr:cNvCxnSpPr/>
      </xdr:nvCxnSpPr>
      <xdr:spPr>
        <a:xfrm>
          <a:off x="6262497" y="1104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53</xdr:row>
      <xdr:rowOff>180339</xdr:rowOff>
    </xdr:from>
    <xdr:to>
      <xdr:col>4</xdr:col>
      <xdr:colOff>242697</xdr:colOff>
      <xdr:row>57</xdr:row>
      <xdr:rowOff>185420</xdr:rowOff>
    </xdr:to>
    <xdr:cxnSp macro="_xll.PtreeEvent_ObjectClick">
      <xdr:nvCxnSpPr>
        <xdr:cNvPr id="265" name="PTObj_DBranchDLine_1_32">
          <a:extLst>
            <a:ext uri="{FF2B5EF4-FFF2-40B4-BE49-F238E27FC236}">
              <a16:creationId xmlns:a16="http://schemas.microsoft.com/office/drawing/2014/main" id="{8FE16F40-058F-42B2-ABF8-46D39631B83B}"/>
            </a:ext>
          </a:extLst>
        </xdr:cNvPr>
        <xdr:cNvCxnSpPr/>
      </xdr:nvCxnSpPr>
      <xdr:spPr>
        <a:xfrm>
          <a:off x="6110097" y="10276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51</xdr:row>
      <xdr:rowOff>185420</xdr:rowOff>
    </xdr:from>
    <xdr:to>
      <xdr:col>5</xdr:col>
      <xdr:colOff>127</xdr:colOff>
      <xdr:row>51</xdr:row>
      <xdr:rowOff>185420</xdr:rowOff>
    </xdr:to>
    <xdr:cxnSp macro="_xll.PtreeEvent_ObjectClick">
      <xdr:nvCxnSpPr>
        <xdr:cNvPr id="262" name="PTObj_DBranchHLine_1_31">
          <a:extLst>
            <a:ext uri="{FF2B5EF4-FFF2-40B4-BE49-F238E27FC236}">
              <a16:creationId xmlns:a16="http://schemas.microsoft.com/office/drawing/2014/main" id="{C345E6A0-C321-45FE-B59B-8F4453453ED7}"/>
            </a:ext>
          </a:extLst>
        </xdr:cNvPr>
        <xdr:cNvCxnSpPr/>
      </xdr:nvCxnSpPr>
      <xdr:spPr>
        <a:xfrm>
          <a:off x="6262497" y="9900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51</xdr:row>
      <xdr:rowOff>185420</xdr:rowOff>
    </xdr:from>
    <xdr:to>
      <xdr:col>4</xdr:col>
      <xdr:colOff>242697</xdr:colOff>
      <xdr:row>53</xdr:row>
      <xdr:rowOff>180339</xdr:rowOff>
    </xdr:to>
    <xdr:cxnSp macro="_xll.PtreeEvent_ObjectClick">
      <xdr:nvCxnSpPr>
        <xdr:cNvPr id="261" name="PTObj_DBranchDLine_1_31">
          <a:extLst>
            <a:ext uri="{FF2B5EF4-FFF2-40B4-BE49-F238E27FC236}">
              <a16:creationId xmlns:a16="http://schemas.microsoft.com/office/drawing/2014/main" id="{02BA95DD-C61A-4327-AB0A-753667EECC97}"/>
            </a:ext>
          </a:extLst>
        </xdr:cNvPr>
        <xdr:cNvCxnSpPr/>
      </xdr:nvCxnSpPr>
      <xdr:spPr>
        <a:xfrm flipV="1">
          <a:off x="6110097" y="9900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53</xdr:row>
      <xdr:rowOff>185420</xdr:rowOff>
    </xdr:from>
    <xdr:to>
      <xdr:col>4</xdr:col>
      <xdr:colOff>127</xdr:colOff>
      <xdr:row>53</xdr:row>
      <xdr:rowOff>185420</xdr:rowOff>
    </xdr:to>
    <xdr:cxnSp macro="_xll.PtreeEvent_ObjectClick">
      <xdr:nvCxnSpPr>
        <xdr:cNvPr id="258" name="PTObj_DBranchHLine_1_30">
          <a:extLst>
            <a:ext uri="{FF2B5EF4-FFF2-40B4-BE49-F238E27FC236}">
              <a16:creationId xmlns:a16="http://schemas.microsoft.com/office/drawing/2014/main" id="{F15AE280-0600-497E-9F7D-070AF7AC8C75}"/>
            </a:ext>
          </a:extLst>
        </xdr:cNvPr>
        <xdr:cNvCxnSpPr/>
      </xdr:nvCxnSpPr>
      <xdr:spPr>
        <a:xfrm>
          <a:off x="4719447" y="1028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49</xdr:row>
      <xdr:rowOff>180339</xdr:rowOff>
    </xdr:from>
    <xdr:to>
      <xdr:col>3</xdr:col>
      <xdr:colOff>242697</xdr:colOff>
      <xdr:row>53</xdr:row>
      <xdr:rowOff>185420</xdr:rowOff>
    </xdr:to>
    <xdr:cxnSp macro="_xll.PtreeEvent_ObjectClick">
      <xdr:nvCxnSpPr>
        <xdr:cNvPr id="257" name="PTObj_DBranchDLine_1_30">
          <a:extLst>
            <a:ext uri="{FF2B5EF4-FFF2-40B4-BE49-F238E27FC236}">
              <a16:creationId xmlns:a16="http://schemas.microsoft.com/office/drawing/2014/main" id="{C93C7F15-7FD0-45DC-998A-E426177A2A21}"/>
            </a:ext>
          </a:extLst>
        </xdr:cNvPr>
        <xdr:cNvCxnSpPr/>
      </xdr:nvCxnSpPr>
      <xdr:spPr>
        <a:xfrm>
          <a:off x="4567047" y="951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47</xdr:row>
      <xdr:rowOff>185420</xdr:rowOff>
    </xdr:from>
    <xdr:to>
      <xdr:col>6</xdr:col>
      <xdr:colOff>127</xdr:colOff>
      <xdr:row>47</xdr:row>
      <xdr:rowOff>185420</xdr:rowOff>
    </xdr:to>
    <xdr:cxnSp macro="_xll.PtreeEvent_ObjectClick">
      <xdr:nvCxnSpPr>
        <xdr:cNvPr id="254" name="PTObj_DBranchHLine_1_29">
          <a:extLst>
            <a:ext uri="{FF2B5EF4-FFF2-40B4-BE49-F238E27FC236}">
              <a16:creationId xmlns:a16="http://schemas.microsoft.com/office/drawing/2014/main" id="{17F2FE2D-518D-4034-9D52-E1D5723A0CC9}"/>
            </a:ext>
          </a:extLst>
        </xdr:cNvPr>
        <xdr:cNvCxnSpPr/>
      </xdr:nvCxnSpPr>
      <xdr:spPr>
        <a:xfrm>
          <a:off x="7796022" y="9138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45</xdr:row>
      <xdr:rowOff>180339</xdr:rowOff>
    </xdr:from>
    <xdr:to>
      <xdr:col>5</xdr:col>
      <xdr:colOff>242697</xdr:colOff>
      <xdr:row>47</xdr:row>
      <xdr:rowOff>185420</xdr:rowOff>
    </xdr:to>
    <xdr:cxnSp macro="_xll.PtreeEvent_ObjectClick">
      <xdr:nvCxnSpPr>
        <xdr:cNvPr id="253" name="PTObj_DBranchDLine_1_29">
          <a:extLst>
            <a:ext uri="{FF2B5EF4-FFF2-40B4-BE49-F238E27FC236}">
              <a16:creationId xmlns:a16="http://schemas.microsoft.com/office/drawing/2014/main" id="{282AFD6C-F8F9-421E-90CA-F04A952666A7}"/>
            </a:ext>
          </a:extLst>
        </xdr:cNvPr>
        <xdr:cNvCxnSpPr/>
      </xdr:nvCxnSpPr>
      <xdr:spPr>
        <a:xfrm>
          <a:off x="7643622" y="8752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43</xdr:row>
      <xdr:rowOff>185420</xdr:rowOff>
    </xdr:from>
    <xdr:to>
      <xdr:col>6</xdr:col>
      <xdr:colOff>127</xdr:colOff>
      <xdr:row>43</xdr:row>
      <xdr:rowOff>185420</xdr:rowOff>
    </xdr:to>
    <xdr:cxnSp macro="_xll.PtreeEvent_ObjectClick">
      <xdr:nvCxnSpPr>
        <xdr:cNvPr id="250" name="PTObj_DBranchHLine_1_16">
          <a:extLst>
            <a:ext uri="{FF2B5EF4-FFF2-40B4-BE49-F238E27FC236}">
              <a16:creationId xmlns:a16="http://schemas.microsoft.com/office/drawing/2014/main" id="{3F7111BA-3E13-42E5-9D61-1191EF0CC23A}"/>
            </a:ext>
          </a:extLst>
        </xdr:cNvPr>
        <xdr:cNvCxnSpPr/>
      </xdr:nvCxnSpPr>
      <xdr:spPr>
        <a:xfrm>
          <a:off x="7796022" y="8376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43</xdr:row>
      <xdr:rowOff>185420</xdr:rowOff>
    </xdr:from>
    <xdr:to>
      <xdr:col>5</xdr:col>
      <xdr:colOff>242697</xdr:colOff>
      <xdr:row>45</xdr:row>
      <xdr:rowOff>180339</xdr:rowOff>
    </xdr:to>
    <xdr:cxnSp macro="_xll.PtreeEvent_ObjectClick">
      <xdr:nvCxnSpPr>
        <xdr:cNvPr id="249" name="PTObj_DBranchDLine_1_16">
          <a:extLst>
            <a:ext uri="{FF2B5EF4-FFF2-40B4-BE49-F238E27FC236}">
              <a16:creationId xmlns:a16="http://schemas.microsoft.com/office/drawing/2014/main" id="{993BE364-E57B-4E28-A1E4-A45BFB2A5D21}"/>
            </a:ext>
          </a:extLst>
        </xdr:cNvPr>
        <xdr:cNvCxnSpPr/>
      </xdr:nvCxnSpPr>
      <xdr:spPr>
        <a:xfrm flipV="1">
          <a:off x="7643622" y="8376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45</xdr:row>
      <xdr:rowOff>185420</xdr:rowOff>
    </xdr:from>
    <xdr:to>
      <xdr:col>5</xdr:col>
      <xdr:colOff>127</xdr:colOff>
      <xdr:row>45</xdr:row>
      <xdr:rowOff>185420</xdr:rowOff>
    </xdr:to>
    <xdr:cxnSp macro="_xll.PtreeEvent_ObjectClick">
      <xdr:nvCxnSpPr>
        <xdr:cNvPr id="246" name="PTObj_DBranchHLine_1_15">
          <a:extLst>
            <a:ext uri="{FF2B5EF4-FFF2-40B4-BE49-F238E27FC236}">
              <a16:creationId xmlns:a16="http://schemas.microsoft.com/office/drawing/2014/main" id="{E0C5631B-408D-4E5F-8B46-7FADBA849080}"/>
            </a:ext>
          </a:extLst>
        </xdr:cNvPr>
        <xdr:cNvCxnSpPr/>
      </xdr:nvCxnSpPr>
      <xdr:spPr>
        <a:xfrm>
          <a:off x="6262497" y="8757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41</xdr:row>
      <xdr:rowOff>180339</xdr:rowOff>
    </xdr:from>
    <xdr:to>
      <xdr:col>4</xdr:col>
      <xdr:colOff>242697</xdr:colOff>
      <xdr:row>45</xdr:row>
      <xdr:rowOff>185420</xdr:rowOff>
    </xdr:to>
    <xdr:cxnSp macro="_xll.PtreeEvent_ObjectClick">
      <xdr:nvCxnSpPr>
        <xdr:cNvPr id="245" name="PTObj_DBranchDLine_1_15">
          <a:extLst>
            <a:ext uri="{FF2B5EF4-FFF2-40B4-BE49-F238E27FC236}">
              <a16:creationId xmlns:a16="http://schemas.microsoft.com/office/drawing/2014/main" id="{F1567305-8CEF-444E-B67D-61ABF43E3AE7}"/>
            </a:ext>
          </a:extLst>
        </xdr:cNvPr>
        <xdr:cNvCxnSpPr/>
      </xdr:nvCxnSpPr>
      <xdr:spPr>
        <a:xfrm>
          <a:off x="6110097" y="799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39</xdr:row>
      <xdr:rowOff>185420</xdr:rowOff>
    </xdr:from>
    <xdr:to>
      <xdr:col>5</xdr:col>
      <xdr:colOff>127</xdr:colOff>
      <xdr:row>39</xdr:row>
      <xdr:rowOff>185420</xdr:rowOff>
    </xdr:to>
    <xdr:cxnSp macro="_xll.PtreeEvent_ObjectClick">
      <xdr:nvCxnSpPr>
        <xdr:cNvPr id="242" name="PTObj_DBranchHLine_1_11">
          <a:extLst>
            <a:ext uri="{FF2B5EF4-FFF2-40B4-BE49-F238E27FC236}">
              <a16:creationId xmlns:a16="http://schemas.microsoft.com/office/drawing/2014/main" id="{CBB963E2-2891-401E-B3A0-AC31A54C96CF}"/>
            </a:ext>
          </a:extLst>
        </xdr:cNvPr>
        <xdr:cNvCxnSpPr/>
      </xdr:nvCxnSpPr>
      <xdr:spPr>
        <a:xfrm>
          <a:off x="6262497" y="7614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39</xdr:row>
      <xdr:rowOff>185420</xdr:rowOff>
    </xdr:from>
    <xdr:to>
      <xdr:col>4</xdr:col>
      <xdr:colOff>242697</xdr:colOff>
      <xdr:row>41</xdr:row>
      <xdr:rowOff>180339</xdr:rowOff>
    </xdr:to>
    <xdr:cxnSp macro="_xll.PtreeEvent_ObjectClick">
      <xdr:nvCxnSpPr>
        <xdr:cNvPr id="241" name="PTObj_DBranchDLine_1_11">
          <a:extLst>
            <a:ext uri="{FF2B5EF4-FFF2-40B4-BE49-F238E27FC236}">
              <a16:creationId xmlns:a16="http://schemas.microsoft.com/office/drawing/2014/main" id="{52E5C6FE-4B39-4963-9604-9ACCD28E0948}"/>
            </a:ext>
          </a:extLst>
        </xdr:cNvPr>
        <xdr:cNvCxnSpPr/>
      </xdr:nvCxnSpPr>
      <xdr:spPr>
        <a:xfrm flipV="1">
          <a:off x="6110097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41</xdr:row>
      <xdr:rowOff>185420</xdr:rowOff>
    </xdr:from>
    <xdr:to>
      <xdr:col>4</xdr:col>
      <xdr:colOff>127</xdr:colOff>
      <xdr:row>41</xdr:row>
      <xdr:rowOff>185420</xdr:rowOff>
    </xdr:to>
    <xdr:cxnSp macro="_xll.PtreeEvent_ObjectClick">
      <xdr:nvCxnSpPr>
        <xdr:cNvPr id="238" name="PTObj_DBranchHLine_1_10">
          <a:extLst>
            <a:ext uri="{FF2B5EF4-FFF2-40B4-BE49-F238E27FC236}">
              <a16:creationId xmlns:a16="http://schemas.microsoft.com/office/drawing/2014/main" id="{CA511714-62D2-43A2-B3CA-5B324465F219}"/>
            </a:ext>
          </a:extLst>
        </xdr:cNvPr>
        <xdr:cNvCxnSpPr/>
      </xdr:nvCxnSpPr>
      <xdr:spPr>
        <a:xfrm>
          <a:off x="4719447" y="7995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41</xdr:row>
      <xdr:rowOff>185420</xdr:rowOff>
    </xdr:from>
    <xdr:to>
      <xdr:col>3</xdr:col>
      <xdr:colOff>242697</xdr:colOff>
      <xdr:row>49</xdr:row>
      <xdr:rowOff>180339</xdr:rowOff>
    </xdr:to>
    <xdr:cxnSp macro="_xll.PtreeEvent_ObjectClick">
      <xdr:nvCxnSpPr>
        <xdr:cNvPr id="237" name="PTObj_DBranchDLine_1_10">
          <a:extLst>
            <a:ext uri="{FF2B5EF4-FFF2-40B4-BE49-F238E27FC236}">
              <a16:creationId xmlns:a16="http://schemas.microsoft.com/office/drawing/2014/main" id="{61C96D7C-02F2-41D7-9FE0-E4E179E01D04}"/>
            </a:ext>
          </a:extLst>
        </xdr:cNvPr>
        <xdr:cNvCxnSpPr/>
      </xdr:nvCxnSpPr>
      <xdr:spPr>
        <a:xfrm flipV="1">
          <a:off x="4567047" y="7995920"/>
          <a:ext cx="152400" cy="1518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49</xdr:row>
      <xdr:rowOff>185420</xdr:rowOff>
    </xdr:from>
    <xdr:to>
      <xdr:col>3</xdr:col>
      <xdr:colOff>127</xdr:colOff>
      <xdr:row>49</xdr:row>
      <xdr:rowOff>185420</xdr:rowOff>
    </xdr:to>
    <xdr:cxnSp macro="_xll.PtreeEvent_ObjectClick">
      <xdr:nvCxnSpPr>
        <xdr:cNvPr id="234" name="PTObj_DBranchHLine_1_9">
          <a:extLst>
            <a:ext uri="{FF2B5EF4-FFF2-40B4-BE49-F238E27FC236}">
              <a16:creationId xmlns:a16="http://schemas.microsoft.com/office/drawing/2014/main" id="{F7DE061E-31E6-447A-9CDB-6EA856F0816D}"/>
            </a:ext>
          </a:extLst>
        </xdr:cNvPr>
        <xdr:cNvCxnSpPr/>
      </xdr:nvCxnSpPr>
      <xdr:spPr>
        <a:xfrm>
          <a:off x="3185922" y="9519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37</xdr:row>
      <xdr:rowOff>180339</xdr:rowOff>
    </xdr:from>
    <xdr:to>
      <xdr:col>2</xdr:col>
      <xdr:colOff>242697</xdr:colOff>
      <xdr:row>49</xdr:row>
      <xdr:rowOff>185420</xdr:rowOff>
    </xdr:to>
    <xdr:cxnSp macro="_xll.PtreeEvent_ObjectClick">
      <xdr:nvCxnSpPr>
        <xdr:cNvPr id="233" name="PTObj_DBranchDLine_1_9">
          <a:extLst>
            <a:ext uri="{FF2B5EF4-FFF2-40B4-BE49-F238E27FC236}">
              <a16:creationId xmlns:a16="http://schemas.microsoft.com/office/drawing/2014/main" id="{01AE9CA6-CD78-4E30-985B-A48855D2FF20}"/>
            </a:ext>
          </a:extLst>
        </xdr:cNvPr>
        <xdr:cNvCxnSpPr/>
      </xdr:nvCxnSpPr>
      <xdr:spPr>
        <a:xfrm>
          <a:off x="3033522" y="7228839"/>
          <a:ext cx="152400" cy="2291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31</xdr:row>
      <xdr:rowOff>185420</xdr:rowOff>
    </xdr:from>
    <xdr:to>
      <xdr:col>6</xdr:col>
      <xdr:colOff>127</xdr:colOff>
      <xdr:row>31</xdr:row>
      <xdr:rowOff>185420</xdr:rowOff>
    </xdr:to>
    <xdr:cxnSp macro="_xll.PtreeEvent_ObjectClick">
      <xdr:nvCxnSpPr>
        <xdr:cNvPr id="226" name="PTObj_DBranchHLine_1_28">
          <a:extLst>
            <a:ext uri="{FF2B5EF4-FFF2-40B4-BE49-F238E27FC236}">
              <a16:creationId xmlns:a16="http://schemas.microsoft.com/office/drawing/2014/main" id="{A646248E-4D11-4DB7-A68B-3F67DC61EC01}"/>
            </a:ext>
          </a:extLst>
        </xdr:cNvPr>
        <xdr:cNvCxnSpPr/>
      </xdr:nvCxnSpPr>
      <xdr:spPr>
        <a:xfrm>
          <a:off x="7796022" y="6090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29</xdr:row>
      <xdr:rowOff>180340</xdr:rowOff>
    </xdr:from>
    <xdr:to>
      <xdr:col>5</xdr:col>
      <xdr:colOff>242697</xdr:colOff>
      <xdr:row>31</xdr:row>
      <xdr:rowOff>185420</xdr:rowOff>
    </xdr:to>
    <xdr:cxnSp macro="_xll.PtreeEvent_ObjectClick">
      <xdr:nvCxnSpPr>
        <xdr:cNvPr id="225" name="PTObj_DBranchDLine_1_28">
          <a:extLst>
            <a:ext uri="{FF2B5EF4-FFF2-40B4-BE49-F238E27FC236}">
              <a16:creationId xmlns:a16="http://schemas.microsoft.com/office/drawing/2014/main" id="{1C895309-A04B-4DDC-B3D6-6FDD70C6DD41}"/>
            </a:ext>
          </a:extLst>
        </xdr:cNvPr>
        <xdr:cNvCxnSpPr/>
      </xdr:nvCxnSpPr>
      <xdr:spPr>
        <a:xfrm>
          <a:off x="7643622" y="5704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27</xdr:row>
      <xdr:rowOff>185420</xdr:rowOff>
    </xdr:from>
    <xdr:to>
      <xdr:col>6</xdr:col>
      <xdr:colOff>127</xdr:colOff>
      <xdr:row>27</xdr:row>
      <xdr:rowOff>185420</xdr:rowOff>
    </xdr:to>
    <xdr:cxnSp macro="_xll.PtreeEvent_ObjectClick">
      <xdr:nvCxnSpPr>
        <xdr:cNvPr id="222" name="PTObj_DBranchHLine_1_27">
          <a:extLst>
            <a:ext uri="{FF2B5EF4-FFF2-40B4-BE49-F238E27FC236}">
              <a16:creationId xmlns:a16="http://schemas.microsoft.com/office/drawing/2014/main" id="{80DDFF26-3D3C-4C47-A4D7-49D740E96554}"/>
            </a:ext>
          </a:extLst>
        </xdr:cNvPr>
        <xdr:cNvCxnSpPr/>
      </xdr:nvCxnSpPr>
      <xdr:spPr>
        <a:xfrm>
          <a:off x="7796022" y="5328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27</xdr:row>
      <xdr:rowOff>185420</xdr:rowOff>
    </xdr:from>
    <xdr:to>
      <xdr:col>5</xdr:col>
      <xdr:colOff>242697</xdr:colOff>
      <xdr:row>29</xdr:row>
      <xdr:rowOff>180340</xdr:rowOff>
    </xdr:to>
    <xdr:cxnSp macro="_xll.PtreeEvent_ObjectClick">
      <xdr:nvCxnSpPr>
        <xdr:cNvPr id="221" name="PTObj_DBranchDLine_1_27">
          <a:extLst>
            <a:ext uri="{FF2B5EF4-FFF2-40B4-BE49-F238E27FC236}">
              <a16:creationId xmlns:a16="http://schemas.microsoft.com/office/drawing/2014/main" id="{D80D4B82-1708-4A34-986A-C7EDAE1B67AB}"/>
            </a:ext>
          </a:extLst>
        </xdr:cNvPr>
        <xdr:cNvCxnSpPr/>
      </xdr:nvCxnSpPr>
      <xdr:spPr>
        <a:xfrm flipV="1">
          <a:off x="7643622" y="5328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29</xdr:row>
      <xdr:rowOff>185420</xdr:rowOff>
    </xdr:from>
    <xdr:to>
      <xdr:col>5</xdr:col>
      <xdr:colOff>127</xdr:colOff>
      <xdr:row>29</xdr:row>
      <xdr:rowOff>185420</xdr:rowOff>
    </xdr:to>
    <xdr:cxnSp macro="_xll.PtreeEvent_ObjectClick">
      <xdr:nvCxnSpPr>
        <xdr:cNvPr id="218" name="PTObj_DBranchHLine_1_26">
          <a:extLst>
            <a:ext uri="{FF2B5EF4-FFF2-40B4-BE49-F238E27FC236}">
              <a16:creationId xmlns:a16="http://schemas.microsoft.com/office/drawing/2014/main" id="{594798EC-BD87-4C20-8274-B15DD2CA7EEB}"/>
            </a:ext>
          </a:extLst>
        </xdr:cNvPr>
        <xdr:cNvCxnSpPr/>
      </xdr:nvCxnSpPr>
      <xdr:spPr>
        <a:xfrm>
          <a:off x="6262497" y="5709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25</xdr:row>
      <xdr:rowOff>180340</xdr:rowOff>
    </xdr:from>
    <xdr:to>
      <xdr:col>4</xdr:col>
      <xdr:colOff>242697</xdr:colOff>
      <xdr:row>29</xdr:row>
      <xdr:rowOff>185420</xdr:rowOff>
    </xdr:to>
    <xdr:cxnSp macro="_xll.PtreeEvent_ObjectClick">
      <xdr:nvCxnSpPr>
        <xdr:cNvPr id="217" name="PTObj_DBranchDLine_1_26">
          <a:extLst>
            <a:ext uri="{FF2B5EF4-FFF2-40B4-BE49-F238E27FC236}">
              <a16:creationId xmlns:a16="http://schemas.microsoft.com/office/drawing/2014/main" id="{FF2ECBE2-8932-4752-84AE-6C6DB303C3B1}"/>
            </a:ext>
          </a:extLst>
        </xdr:cNvPr>
        <xdr:cNvCxnSpPr/>
      </xdr:nvCxnSpPr>
      <xdr:spPr>
        <a:xfrm>
          <a:off x="6110097" y="4942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23</xdr:row>
      <xdr:rowOff>185420</xdr:rowOff>
    </xdr:from>
    <xdr:to>
      <xdr:col>5</xdr:col>
      <xdr:colOff>127</xdr:colOff>
      <xdr:row>23</xdr:row>
      <xdr:rowOff>185420</xdr:rowOff>
    </xdr:to>
    <xdr:cxnSp macro="_xll.PtreeEvent_ObjectClick">
      <xdr:nvCxnSpPr>
        <xdr:cNvPr id="214" name="PTObj_DBranchHLine_1_25">
          <a:extLst>
            <a:ext uri="{FF2B5EF4-FFF2-40B4-BE49-F238E27FC236}">
              <a16:creationId xmlns:a16="http://schemas.microsoft.com/office/drawing/2014/main" id="{C88BC8F4-4DA4-4621-A0F9-94857D199C71}"/>
            </a:ext>
          </a:extLst>
        </xdr:cNvPr>
        <xdr:cNvCxnSpPr/>
      </xdr:nvCxnSpPr>
      <xdr:spPr>
        <a:xfrm>
          <a:off x="6262497" y="4566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23</xdr:row>
      <xdr:rowOff>185420</xdr:rowOff>
    </xdr:from>
    <xdr:to>
      <xdr:col>4</xdr:col>
      <xdr:colOff>242697</xdr:colOff>
      <xdr:row>25</xdr:row>
      <xdr:rowOff>180340</xdr:rowOff>
    </xdr:to>
    <xdr:cxnSp macro="_xll.PtreeEvent_ObjectClick">
      <xdr:nvCxnSpPr>
        <xdr:cNvPr id="213" name="PTObj_DBranchDLine_1_25">
          <a:extLst>
            <a:ext uri="{FF2B5EF4-FFF2-40B4-BE49-F238E27FC236}">
              <a16:creationId xmlns:a16="http://schemas.microsoft.com/office/drawing/2014/main" id="{4F1F40A8-4388-4186-893D-B91F31DCA6FF}"/>
            </a:ext>
          </a:extLst>
        </xdr:cNvPr>
        <xdr:cNvCxnSpPr/>
      </xdr:nvCxnSpPr>
      <xdr:spPr>
        <a:xfrm flipV="1">
          <a:off x="6110097" y="4566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25</xdr:row>
      <xdr:rowOff>185420</xdr:rowOff>
    </xdr:from>
    <xdr:to>
      <xdr:col>4</xdr:col>
      <xdr:colOff>127</xdr:colOff>
      <xdr:row>25</xdr:row>
      <xdr:rowOff>185420</xdr:rowOff>
    </xdr:to>
    <xdr:cxnSp macro="_xll.PtreeEvent_ObjectClick">
      <xdr:nvCxnSpPr>
        <xdr:cNvPr id="210" name="PTObj_DBranchHLine_1_7">
          <a:extLst>
            <a:ext uri="{FF2B5EF4-FFF2-40B4-BE49-F238E27FC236}">
              <a16:creationId xmlns:a16="http://schemas.microsoft.com/office/drawing/2014/main" id="{11DBAF85-40B2-42C3-88C6-BBAAE4D290E3}"/>
            </a:ext>
          </a:extLst>
        </xdr:cNvPr>
        <xdr:cNvCxnSpPr/>
      </xdr:nvCxnSpPr>
      <xdr:spPr>
        <a:xfrm>
          <a:off x="4719447" y="4947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21</xdr:row>
      <xdr:rowOff>180340</xdr:rowOff>
    </xdr:from>
    <xdr:to>
      <xdr:col>3</xdr:col>
      <xdr:colOff>242697</xdr:colOff>
      <xdr:row>25</xdr:row>
      <xdr:rowOff>185420</xdr:rowOff>
    </xdr:to>
    <xdr:cxnSp macro="_xll.PtreeEvent_ObjectClick">
      <xdr:nvCxnSpPr>
        <xdr:cNvPr id="209" name="PTObj_DBranchDLine_1_7">
          <a:extLst>
            <a:ext uri="{FF2B5EF4-FFF2-40B4-BE49-F238E27FC236}">
              <a16:creationId xmlns:a16="http://schemas.microsoft.com/office/drawing/2014/main" id="{99BBFB8D-3860-4AF6-8309-5EE44224EF27}"/>
            </a:ext>
          </a:extLst>
        </xdr:cNvPr>
        <xdr:cNvCxnSpPr/>
      </xdr:nvCxnSpPr>
      <xdr:spPr>
        <a:xfrm>
          <a:off x="4567047" y="4180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19</xdr:row>
      <xdr:rowOff>185420</xdr:rowOff>
    </xdr:from>
    <xdr:to>
      <xdr:col>6</xdr:col>
      <xdr:colOff>127</xdr:colOff>
      <xdr:row>19</xdr:row>
      <xdr:rowOff>185420</xdr:rowOff>
    </xdr:to>
    <xdr:cxnSp macro="_xll.PtreeEvent_ObjectClick">
      <xdr:nvCxnSpPr>
        <xdr:cNvPr id="202" name="PTObj_DBranchHLine_1_24">
          <a:extLst>
            <a:ext uri="{FF2B5EF4-FFF2-40B4-BE49-F238E27FC236}">
              <a16:creationId xmlns:a16="http://schemas.microsoft.com/office/drawing/2014/main" id="{405C0B92-626D-4B98-A42B-DA9EA5F2C5AA}"/>
            </a:ext>
          </a:extLst>
        </xdr:cNvPr>
        <xdr:cNvCxnSpPr/>
      </xdr:nvCxnSpPr>
      <xdr:spPr>
        <a:xfrm>
          <a:off x="7796022" y="3804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17</xdr:row>
      <xdr:rowOff>180340</xdr:rowOff>
    </xdr:from>
    <xdr:to>
      <xdr:col>5</xdr:col>
      <xdr:colOff>242697</xdr:colOff>
      <xdr:row>19</xdr:row>
      <xdr:rowOff>185420</xdr:rowOff>
    </xdr:to>
    <xdr:cxnSp macro="_xll.PtreeEvent_ObjectClick">
      <xdr:nvCxnSpPr>
        <xdr:cNvPr id="201" name="PTObj_DBranchDLine_1_24">
          <a:extLst>
            <a:ext uri="{FF2B5EF4-FFF2-40B4-BE49-F238E27FC236}">
              <a16:creationId xmlns:a16="http://schemas.microsoft.com/office/drawing/2014/main" id="{93DE8996-4E78-484C-A234-637209E9A075}"/>
            </a:ext>
          </a:extLst>
        </xdr:cNvPr>
        <xdr:cNvCxnSpPr/>
      </xdr:nvCxnSpPr>
      <xdr:spPr>
        <a:xfrm>
          <a:off x="7643622" y="3418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15</xdr:row>
      <xdr:rowOff>185420</xdr:rowOff>
    </xdr:from>
    <xdr:to>
      <xdr:col>6</xdr:col>
      <xdr:colOff>127</xdr:colOff>
      <xdr:row>15</xdr:row>
      <xdr:rowOff>185420</xdr:rowOff>
    </xdr:to>
    <xdr:cxnSp macro="_xll.PtreeEvent_ObjectClick">
      <xdr:nvCxnSpPr>
        <xdr:cNvPr id="198" name="PTObj_DBranchHLine_1_23">
          <a:extLst>
            <a:ext uri="{FF2B5EF4-FFF2-40B4-BE49-F238E27FC236}">
              <a16:creationId xmlns:a16="http://schemas.microsoft.com/office/drawing/2014/main" id="{F33674EB-1727-4F6B-BCC1-E3BA66FFEB13}"/>
            </a:ext>
          </a:extLst>
        </xdr:cNvPr>
        <xdr:cNvCxnSpPr/>
      </xdr:nvCxnSpPr>
      <xdr:spPr>
        <a:xfrm>
          <a:off x="7796022" y="3042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</xdr:row>
      <xdr:rowOff>185420</xdr:rowOff>
    </xdr:from>
    <xdr:to>
      <xdr:col>5</xdr:col>
      <xdr:colOff>242697</xdr:colOff>
      <xdr:row>17</xdr:row>
      <xdr:rowOff>180340</xdr:rowOff>
    </xdr:to>
    <xdr:cxnSp macro="_xll.PtreeEvent_ObjectClick">
      <xdr:nvCxnSpPr>
        <xdr:cNvPr id="197" name="PTObj_DBranchDLine_1_23">
          <a:extLst>
            <a:ext uri="{FF2B5EF4-FFF2-40B4-BE49-F238E27FC236}">
              <a16:creationId xmlns:a16="http://schemas.microsoft.com/office/drawing/2014/main" id="{F688EE94-69B2-4771-85C4-8AFC2B804386}"/>
            </a:ext>
          </a:extLst>
        </xdr:cNvPr>
        <xdr:cNvCxnSpPr/>
      </xdr:nvCxnSpPr>
      <xdr:spPr>
        <a:xfrm flipV="1">
          <a:off x="7643622" y="3042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17</xdr:row>
      <xdr:rowOff>185420</xdr:rowOff>
    </xdr:from>
    <xdr:to>
      <xdr:col>5</xdr:col>
      <xdr:colOff>127</xdr:colOff>
      <xdr:row>17</xdr:row>
      <xdr:rowOff>185420</xdr:rowOff>
    </xdr:to>
    <xdr:cxnSp macro="_xll.PtreeEvent_ObjectClick">
      <xdr:nvCxnSpPr>
        <xdr:cNvPr id="194" name="PTObj_DBranchHLine_1_14">
          <a:extLst>
            <a:ext uri="{FF2B5EF4-FFF2-40B4-BE49-F238E27FC236}">
              <a16:creationId xmlns:a16="http://schemas.microsoft.com/office/drawing/2014/main" id="{64EA0BD1-1C50-4B55-85B5-69C3FD6E7FD1}"/>
            </a:ext>
          </a:extLst>
        </xdr:cNvPr>
        <xdr:cNvCxnSpPr/>
      </xdr:nvCxnSpPr>
      <xdr:spPr>
        <a:xfrm>
          <a:off x="6262497" y="342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13</xdr:row>
      <xdr:rowOff>180340</xdr:rowOff>
    </xdr:from>
    <xdr:to>
      <xdr:col>4</xdr:col>
      <xdr:colOff>242697</xdr:colOff>
      <xdr:row>17</xdr:row>
      <xdr:rowOff>185420</xdr:rowOff>
    </xdr:to>
    <xdr:cxnSp macro="_xll.PtreeEvent_ObjectClick">
      <xdr:nvCxnSpPr>
        <xdr:cNvPr id="193" name="PTObj_DBranchDLine_1_14">
          <a:extLst>
            <a:ext uri="{FF2B5EF4-FFF2-40B4-BE49-F238E27FC236}">
              <a16:creationId xmlns:a16="http://schemas.microsoft.com/office/drawing/2014/main" id="{EB88036E-1BFE-4C95-AA59-E71B8398455F}"/>
            </a:ext>
          </a:extLst>
        </xdr:cNvPr>
        <xdr:cNvCxnSpPr/>
      </xdr:nvCxnSpPr>
      <xdr:spPr>
        <a:xfrm>
          <a:off x="6110097" y="2656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11</xdr:row>
      <xdr:rowOff>185420</xdr:rowOff>
    </xdr:from>
    <xdr:to>
      <xdr:col>5</xdr:col>
      <xdr:colOff>127</xdr:colOff>
      <xdr:row>11</xdr:row>
      <xdr:rowOff>185420</xdr:rowOff>
    </xdr:to>
    <xdr:cxnSp macro="_xll.PtreeEvent_ObjectClick">
      <xdr:nvCxnSpPr>
        <xdr:cNvPr id="190" name="PTObj_DBranchHLine_1_13">
          <a:extLst>
            <a:ext uri="{FF2B5EF4-FFF2-40B4-BE49-F238E27FC236}">
              <a16:creationId xmlns:a16="http://schemas.microsoft.com/office/drawing/2014/main" id="{AC39F8DE-2E0B-4206-83DB-6573A6AB852B}"/>
            </a:ext>
          </a:extLst>
        </xdr:cNvPr>
        <xdr:cNvCxnSpPr/>
      </xdr:nvCxnSpPr>
      <xdr:spPr>
        <a:xfrm>
          <a:off x="6262497" y="2280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11</xdr:row>
      <xdr:rowOff>185420</xdr:rowOff>
    </xdr:from>
    <xdr:to>
      <xdr:col>4</xdr:col>
      <xdr:colOff>242697</xdr:colOff>
      <xdr:row>13</xdr:row>
      <xdr:rowOff>180340</xdr:rowOff>
    </xdr:to>
    <xdr:cxnSp macro="_xll.PtreeEvent_ObjectClick">
      <xdr:nvCxnSpPr>
        <xdr:cNvPr id="189" name="PTObj_DBranchDLine_1_13">
          <a:extLst>
            <a:ext uri="{FF2B5EF4-FFF2-40B4-BE49-F238E27FC236}">
              <a16:creationId xmlns:a16="http://schemas.microsoft.com/office/drawing/2014/main" id="{8849AAE2-F1A8-4D96-9104-3348AF0E35AC}"/>
            </a:ext>
          </a:extLst>
        </xdr:cNvPr>
        <xdr:cNvCxnSpPr/>
      </xdr:nvCxnSpPr>
      <xdr:spPr>
        <a:xfrm flipV="1">
          <a:off x="6110097" y="2280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13</xdr:row>
      <xdr:rowOff>185420</xdr:rowOff>
    </xdr:from>
    <xdr:to>
      <xdr:col>4</xdr:col>
      <xdr:colOff>127</xdr:colOff>
      <xdr:row>13</xdr:row>
      <xdr:rowOff>185420</xdr:rowOff>
    </xdr:to>
    <xdr:cxnSp macro="_xll.PtreeEvent_ObjectClick">
      <xdr:nvCxnSpPr>
        <xdr:cNvPr id="186" name="PTObj_DBranchHLine_1_6">
          <a:extLst>
            <a:ext uri="{FF2B5EF4-FFF2-40B4-BE49-F238E27FC236}">
              <a16:creationId xmlns:a16="http://schemas.microsoft.com/office/drawing/2014/main" id="{3443938E-EB56-4F23-A381-1EC6A8459FC2}"/>
            </a:ext>
          </a:extLst>
        </xdr:cNvPr>
        <xdr:cNvCxnSpPr/>
      </xdr:nvCxnSpPr>
      <xdr:spPr>
        <a:xfrm>
          <a:off x="4719447" y="2661920"/>
          <a:ext cx="13004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13</xdr:row>
      <xdr:rowOff>185420</xdr:rowOff>
    </xdr:from>
    <xdr:to>
      <xdr:col>3</xdr:col>
      <xdr:colOff>242697</xdr:colOff>
      <xdr:row>21</xdr:row>
      <xdr:rowOff>180340</xdr:rowOff>
    </xdr:to>
    <xdr:cxnSp macro="_xll.PtreeEvent_ObjectClick">
      <xdr:nvCxnSpPr>
        <xdr:cNvPr id="185" name="PTObj_DBranchDLine_1_6">
          <a:extLst>
            <a:ext uri="{FF2B5EF4-FFF2-40B4-BE49-F238E27FC236}">
              <a16:creationId xmlns:a16="http://schemas.microsoft.com/office/drawing/2014/main" id="{64C97638-9144-458E-B12B-A09EEC314ED6}"/>
            </a:ext>
          </a:extLst>
        </xdr:cNvPr>
        <xdr:cNvCxnSpPr/>
      </xdr:nvCxnSpPr>
      <xdr:spPr>
        <a:xfrm flipV="1">
          <a:off x="4567047" y="2661920"/>
          <a:ext cx="152400" cy="1518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21</xdr:row>
      <xdr:rowOff>185420</xdr:rowOff>
    </xdr:from>
    <xdr:to>
      <xdr:col>3</xdr:col>
      <xdr:colOff>127</xdr:colOff>
      <xdr:row>21</xdr:row>
      <xdr:rowOff>185420</xdr:rowOff>
    </xdr:to>
    <xdr:cxnSp macro="_xll.PtreeEvent_ObjectClick">
      <xdr:nvCxnSpPr>
        <xdr:cNvPr id="170" name="PTObj_DBranchHLine_1_5">
          <a:extLst>
            <a:ext uri="{FF2B5EF4-FFF2-40B4-BE49-F238E27FC236}">
              <a16:creationId xmlns:a16="http://schemas.microsoft.com/office/drawing/2014/main" id="{5E7B7BB9-1498-4EA2-9088-3202F5663DD6}"/>
            </a:ext>
          </a:extLst>
        </xdr:cNvPr>
        <xdr:cNvCxnSpPr/>
      </xdr:nvCxnSpPr>
      <xdr:spPr>
        <a:xfrm>
          <a:off x="3185922" y="2280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9</xdr:row>
      <xdr:rowOff>180340</xdr:rowOff>
    </xdr:from>
    <xdr:to>
      <xdr:col>2</xdr:col>
      <xdr:colOff>242697</xdr:colOff>
      <xdr:row>21</xdr:row>
      <xdr:rowOff>185420</xdr:rowOff>
    </xdr:to>
    <xdr:cxnSp macro="_xll.PtreeEvent_ObjectClick">
      <xdr:nvCxnSpPr>
        <xdr:cNvPr id="169" name="PTObj_DBranchDLine_1_5">
          <a:extLst>
            <a:ext uri="{FF2B5EF4-FFF2-40B4-BE49-F238E27FC236}">
              <a16:creationId xmlns:a16="http://schemas.microsoft.com/office/drawing/2014/main" id="{AF385CFE-28B5-4CB0-8816-BAEF2852D4D7}"/>
            </a:ext>
          </a:extLst>
        </xdr:cNvPr>
        <xdr:cNvCxnSpPr/>
      </xdr:nvCxnSpPr>
      <xdr:spPr>
        <a:xfrm>
          <a:off x="3033522" y="1894840"/>
          <a:ext cx="152400" cy="386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61</xdr:row>
      <xdr:rowOff>185420</xdr:rowOff>
    </xdr:from>
    <xdr:to>
      <xdr:col>3</xdr:col>
      <xdr:colOff>127</xdr:colOff>
      <xdr:row>61</xdr:row>
      <xdr:rowOff>185420</xdr:rowOff>
    </xdr:to>
    <xdr:cxnSp macro="_xll.PtreeEvent_ObjectClick">
      <xdr:nvCxnSpPr>
        <xdr:cNvPr id="142" name="PTObj_DBranchHLine_1_17">
          <a:extLst>
            <a:ext uri="{FF2B5EF4-FFF2-40B4-BE49-F238E27FC236}">
              <a16:creationId xmlns:a16="http://schemas.microsoft.com/office/drawing/2014/main" id="{458EE508-63C4-413D-B015-4FBEBF8CE2CF}"/>
            </a:ext>
          </a:extLst>
        </xdr:cNvPr>
        <xdr:cNvCxnSpPr/>
      </xdr:nvCxnSpPr>
      <xdr:spPr>
        <a:xfrm>
          <a:off x="3185922" y="7233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61</xdr:row>
      <xdr:rowOff>185420</xdr:rowOff>
    </xdr:from>
    <xdr:to>
      <xdr:col>2</xdr:col>
      <xdr:colOff>242697</xdr:colOff>
      <xdr:row>63</xdr:row>
      <xdr:rowOff>180339</xdr:rowOff>
    </xdr:to>
    <xdr:cxnSp macro="_xll.PtreeEvent_ObjectClick">
      <xdr:nvCxnSpPr>
        <xdr:cNvPr id="141" name="PTObj_DBranchDLine_1_17">
          <a:extLst>
            <a:ext uri="{FF2B5EF4-FFF2-40B4-BE49-F238E27FC236}">
              <a16:creationId xmlns:a16="http://schemas.microsoft.com/office/drawing/2014/main" id="{7E50D719-8D4A-434D-9888-371454F10552}"/>
            </a:ext>
          </a:extLst>
        </xdr:cNvPr>
        <xdr:cNvCxnSpPr/>
      </xdr:nvCxnSpPr>
      <xdr:spPr>
        <a:xfrm flipV="1">
          <a:off x="3033522" y="723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63</xdr:row>
      <xdr:rowOff>185420</xdr:rowOff>
    </xdr:from>
    <xdr:to>
      <xdr:col>2</xdr:col>
      <xdr:colOff>127</xdr:colOff>
      <xdr:row>63</xdr:row>
      <xdr:rowOff>185420</xdr:rowOff>
    </xdr:to>
    <xdr:cxnSp macro="_xll.PtreeEvent_ObjectClick">
      <xdr:nvCxnSpPr>
        <xdr:cNvPr id="138" name="PTObj_DBranchHLine_1_12">
          <a:extLst>
            <a:ext uri="{FF2B5EF4-FFF2-40B4-BE49-F238E27FC236}">
              <a16:creationId xmlns:a16="http://schemas.microsoft.com/office/drawing/2014/main" id="{EBD39AAE-895E-4D92-8C1C-2724355A3871}"/>
            </a:ext>
          </a:extLst>
        </xdr:cNvPr>
        <xdr:cNvCxnSpPr/>
      </xdr:nvCxnSpPr>
      <xdr:spPr>
        <a:xfrm>
          <a:off x="1652397" y="7614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33</xdr:row>
      <xdr:rowOff>180340</xdr:rowOff>
    </xdr:from>
    <xdr:to>
      <xdr:col>1</xdr:col>
      <xdr:colOff>242697</xdr:colOff>
      <xdr:row>63</xdr:row>
      <xdr:rowOff>185420</xdr:rowOff>
    </xdr:to>
    <xdr:cxnSp macro="_xll.PtreeEvent_ObjectClick">
      <xdr:nvCxnSpPr>
        <xdr:cNvPr id="137" name="PTObj_DBranchDLine_1_12">
          <a:extLst>
            <a:ext uri="{FF2B5EF4-FFF2-40B4-BE49-F238E27FC236}">
              <a16:creationId xmlns:a16="http://schemas.microsoft.com/office/drawing/2014/main" id="{989A9976-743F-4C54-B212-98BB55B98B7A}"/>
            </a:ext>
          </a:extLst>
        </xdr:cNvPr>
        <xdr:cNvCxnSpPr/>
      </xdr:nvCxnSpPr>
      <xdr:spPr>
        <a:xfrm>
          <a:off x="1499997" y="4180840"/>
          <a:ext cx="152400" cy="3434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35</xdr:row>
      <xdr:rowOff>185420</xdr:rowOff>
    </xdr:from>
    <xdr:to>
      <xdr:col>3</xdr:col>
      <xdr:colOff>127</xdr:colOff>
      <xdr:row>35</xdr:row>
      <xdr:rowOff>185420</xdr:rowOff>
    </xdr:to>
    <xdr:cxnSp macro="_xll.PtreeEvent_ObjectClick">
      <xdr:nvCxnSpPr>
        <xdr:cNvPr id="110" name="PTObj_DBranchHLine_1_8">
          <a:extLst>
            <a:ext uri="{FF2B5EF4-FFF2-40B4-BE49-F238E27FC236}">
              <a16:creationId xmlns:a16="http://schemas.microsoft.com/office/drawing/2014/main" id="{F9EDA228-82D8-4B30-8E27-3683A78E6C20}"/>
            </a:ext>
          </a:extLst>
        </xdr:cNvPr>
        <xdr:cNvCxnSpPr/>
      </xdr:nvCxnSpPr>
      <xdr:spPr>
        <a:xfrm>
          <a:off x="3185922" y="4566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35</xdr:row>
      <xdr:rowOff>185420</xdr:rowOff>
    </xdr:from>
    <xdr:to>
      <xdr:col>2</xdr:col>
      <xdr:colOff>242697</xdr:colOff>
      <xdr:row>37</xdr:row>
      <xdr:rowOff>180340</xdr:rowOff>
    </xdr:to>
    <xdr:cxnSp macro="_xll.PtreeEvent_ObjectClick">
      <xdr:nvCxnSpPr>
        <xdr:cNvPr id="109" name="PTObj_DBranchDLine_1_8">
          <a:extLst>
            <a:ext uri="{FF2B5EF4-FFF2-40B4-BE49-F238E27FC236}">
              <a16:creationId xmlns:a16="http://schemas.microsoft.com/office/drawing/2014/main" id="{DAF8ED7C-420B-4CE9-B8A2-8F892F799355}"/>
            </a:ext>
          </a:extLst>
        </xdr:cNvPr>
        <xdr:cNvCxnSpPr/>
      </xdr:nvCxnSpPr>
      <xdr:spPr>
        <a:xfrm flipV="1">
          <a:off x="3033522" y="4566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37</xdr:row>
      <xdr:rowOff>185420</xdr:rowOff>
    </xdr:from>
    <xdr:to>
      <xdr:col>2</xdr:col>
      <xdr:colOff>127</xdr:colOff>
      <xdr:row>37</xdr:row>
      <xdr:rowOff>185420</xdr:rowOff>
    </xdr:to>
    <xdr:cxnSp macro="_xll.PtreeEvent_ObjectClick">
      <xdr:nvCxnSpPr>
        <xdr:cNvPr id="106" name="PTObj_DBranchHLine_1_3">
          <a:extLst>
            <a:ext uri="{FF2B5EF4-FFF2-40B4-BE49-F238E27FC236}">
              <a16:creationId xmlns:a16="http://schemas.microsoft.com/office/drawing/2014/main" id="{34CDD349-FA93-49D0-B5BE-44D20B3EE9D1}"/>
            </a:ext>
          </a:extLst>
        </xdr:cNvPr>
        <xdr:cNvCxnSpPr/>
      </xdr:nvCxnSpPr>
      <xdr:spPr>
        <a:xfrm>
          <a:off x="1652397" y="4947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33</xdr:row>
      <xdr:rowOff>180340</xdr:rowOff>
    </xdr:from>
    <xdr:to>
      <xdr:col>1</xdr:col>
      <xdr:colOff>242697</xdr:colOff>
      <xdr:row>37</xdr:row>
      <xdr:rowOff>185420</xdr:rowOff>
    </xdr:to>
    <xdr:cxnSp macro="_xll.PtreeEvent_ObjectClick">
      <xdr:nvCxnSpPr>
        <xdr:cNvPr id="105" name="PTObj_DBranchDLine_1_3">
          <a:extLst>
            <a:ext uri="{FF2B5EF4-FFF2-40B4-BE49-F238E27FC236}">
              <a16:creationId xmlns:a16="http://schemas.microsoft.com/office/drawing/2014/main" id="{BB01A199-4FA8-4C60-9E56-4740F5D38FE5}"/>
            </a:ext>
          </a:extLst>
        </xdr:cNvPr>
        <xdr:cNvCxnSpPr/>
      </xdr:nvCxnSpPr>
      <xdr:spPr>
        <a:xfrm>
          <a:off x="1499997" y="4180840"/>
          <a:ext cx="152400" cy="767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242697</xdr:colOff>
      <xdr:row>7</xdr:row>
      <xdr:rowOff>185420</xdr:rowOff>
    </xdr:from>
    <xdr:to>
      <xdr:col>3</xdr:col>
      <xdr:colOff>127</xdr:colOff>
      <xdr:row>7</xdr:row>
      <xdr:rowOff>185420</xdr:rowOff>
    </xdr:to>
    <xdr:cxnSp macro="_xll.PtreeEvent_ObjectClick">
      <xdr:nvCxnSpPr>
        <xdr:cNvPr id="22" name="PTObj_DBranchHLine_1_4">
          <a:extLst>
            <a:ext uri="{FF2B5EF4-FFF2-40B4-BE49-F238E27FC236}">
              <a16:creationId xmlns:a16="http://schemas.microsoft.com/office/drawing/2014/main" id="{6A30320C-FE26-4987-A72C-2B9FFDB670CE}"/>
            </a:ext>
          </a:extLst>
        </xdr:cNvPr>
        <xdr:cNvCxnSpPr/>
      </xdr:nvCxnSpPr>
      <xdr:spPr>
        <a:xfrm>
          <a:off x="3185922" y="15189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90297</xdr:colOff>
      <xdr:row>7</xdr:row>
      <xdr:rowOff>185420</xdr:rowOff>
    </xdr:from>
    <xdr:to>
      <xdr:col>2</xdr:col>
      <xdr:colOff>242697</xdr:colOff>
      <xdr:row>9</xdr:row>
      <xdr:rowOff>180340</xdr:rowOff>
    </xdr:to>
    <xdr:cxnSp macro="_xll.PtreeEvent_ObjectClick">
      <xdr:nvCxnSpPr>
        <xdr:cNvPr id="21" name="PTObj_DBranchDLine_1_4">
          <a:extLst>
            <a:ext uri="{FF2B5EF4-FFF2-40B4-BE49-F238E27FC236}">
              <a16:creationId xmlns:a16="http://schemas.microsoft.com/office/drawing/2014/main" id="{5D92AB24-FD0E-4268-A774-CC6A4745B7C8}"/>
            </a:ext>
          </a:extLst>
        </xdr:cNvPr>
        <xdr:cNvCxnSpPr/>
      </xdr:nvCxnSpPr>
      <xdr:spPr>
        <a:xfrm flipV="1">
          <a:off x="3033522" y="1518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242697</xdr:colOff>
      <xdr:row>9</xdr:row>
      <xdr:rowOff>185420</xdr:rowOff>
    </xdr:from>
    <xdr:to>
      <xdr:col>2</xdr:col>
      <xdr:colOff>127</xdr:colOff>
      <xdr:row>9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5466B4CF-B3EA-409E-8768-1FA37A7FDDBB}"/>
            </a:ext>
          </a:extLst>
        </xdr:cNvPr>
        <xdr:cNvCxnSpPr/>
      </xdr:nvCxnSpPr>
      <xdr:spPr>
        <a:xfrm>
          <a:off x="1652397" y="15189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90297</xdr:colOff>
      <xdr:row>9</xdr:row>
      <xdr:rowOff>185420</xdr:rowOff>
    </xdr:from>
    <xdr:to>
      <xdr:col>1</xdr:col>
      <xdr:colOff>242697</xdr:colOff>
      <xdr:row>33</xdr:row>
      <xdr:rowOff>180340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731DA103-872C-42E5-9F9D-954FF4C0F5E5}"/>
            </a:ext>
          </a:extLst>
        </xdr:cNvPr>
        <xdr:cNvCxnSpPr/>
      </xdr:nvCxnSpPr>
      <xdr:spPr>
        <a:xfrm flipV="1">
          <a:off x="1499997" y="1518920"/>
          <a:ext cx="152400" cy="375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33</xdr:row>
      <xdr:rowOff>185420</xdr:rowOff>
    </xdr:from>
    <xdr:to>
      <xdr:col>1</xdr:col>
      <xdr:colOff>127</xdr:colOff>
      <xdr:row>33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6C86C9B4-C149-42FF-99C3-388826B4D5D7}"/>
            </a:ext>
          </a:extLst>
        </xdr:cNvPr>
        <xdr:cNvCxnSpPr/>
      </xdr:nvCxnSpPr>
      <xdr:spPr>
        <a:xfrm>
          <a:off x="177800" y="1518920"/>
          <a:ext cx="12225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33</xdr:row>
      <xdr:rowOff>90170</xdr:rowOff>
    </xdr:from>
    <xdr:to>
      <xdr:col>1</xdr:col>
      <xdr:colOff>190627</xdr:colOff>
      <xdr:row>34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C74B2558-E20A-4987-883D-442AB9BE7B46}"/>
            </a:ext>
          </a:extLst>
        </xdr:cNvPr>
        <xdr:cNvSpPr/>
      </xdr:nvSpPr>
      <xdr:spPr>
        <a:xfrm>
          <a:off x="1400302" y="142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33</xdr:row>
      <xdr:rowOff>95107</xdr:rowOff>
    </xdr:from>
    <xdr:ext cx="764568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EAB8786A-1686-4EB5-AA99-80DCE7AE5A82}"/>
            </a:ext>
          </a:extLst>
        </xdr:cNvPr>
        <xdr:cNvSpPr txBox="1"/>
      </xdr:nvSpPr>
      <xdr:spPr>
        <a:xfrm>
          <a:off x="215900" y="1428607"/>
          <a:ext cx="7645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Which Lathe first</a:t>
          </a:r>
        </a:p>
      </xdr:txBody>
    </xdr:sp>
    <xdr:clientData/>
  </xdr:oneCellAnchor>
  <xdr:twoCellAnchor editAs="oneCell">
    <xdr:from>
      <xdr:col>2</xdr:col>
      <xdr:colOff>127</xdr:colOff>
      <xdr:row>9</xdr:row>
      <xdr:rowOff>90170</xdr:rowOff>
    </xdr:from>
    <xdr:to>
      <xdr:col>2</xdr:col>
      <xdr:colOff>190627</xdr:colOff>
      <xdr:row>10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FE9A11E8-5743-4709-8FA6-B1236FE4CB2D}"/>
            </a:ext>
          </a:extLst>
        </xdr:cNvPr>
        <xdr:cNvSpPr/>
      </xdr:nvSpPr>
      <xdr:spPr>
        <a:xfrm>
          <a:off x="2943352" y="142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9</xdr:row>
      <xdr:rowOff>95107</xdr:rowOff>
    </xdr:from>
    <xdr:ext cx="201657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FD529046-DD65-4B62-8502-C52C84A352DB}"/>
            </a:ext>
          </a:extLst>
        </xdr:cNvPr>
        <xdr:cNvSpPr txBox="1"/>
      </xdr:nvSpPr>
      <xdr:spPr>
        <a:xfrm>
          <a:off x="1690497" y="1428607"/>
          <a:ext cx="2016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L#1</a:t>
          </a:r>
        </a:p>
      </xdr:txBody>
    </xdr:sp>
    <xdr:clientData/>
  </xdr:oneCellAnchor>
  <xdr:twoCellAnchor editAs="oneCell">
    <xdr:from>
      <xdr:col>3</xdr:col>
      <xdr:colOff>127</xdr:colOff>
      <xdr:row>7</xdr:row>
      <xdr:rowOff>90170</xdr:rowOff>
    </xdr:from>
    <xdr:to>
      <xdr:col>3</xdr:col>
      <xdr:colOff>190627</xdr:colOff>
      <xdr:row>8</xdr:row>
      <xdr:rowOff>90170</xdr:rowOff>
    </xdr:to>
    <xdr:sp macro="_xll.PtreeEvent_ObjectClick" textlink="">
      <xdr:nvSpPr>
        <xdr:cNvPr id="20" name="PTObj_DNode_1_4">
          <a:extLst>
            <a:ext uri="{FF2B5EF4-FFF2-40B4-BE49-F238E27FC236}">
              <a16:creationId xmlns:a16="http://schemas.microsoft.com/office/drawing/2014/main" id="{810B9E26-3D85-490A-9C2F-53A50873746C}"/>
            </a:ext>
          </a:extLst>
        </xdr:cNvPr>
        <xdr:cNvSpPr/>
      </xdr:nvSpPr>
      <xdr:spPr>
        <a:xfrm rot="-5400000">
          <a:off x="4057777" y="142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7</xdr:row>
      <xdr:rowOff>95107</xdr:rowOff>
    </xdr:from>
    <xdr:ext cx="277768" cy="180627"/>
    <xdr:sp macro="_xll.PtreeEvent_ObjectClick" textlink="">
      <xdr:nvSpPr>
        <xdr:cNvPr id="23" name="PTObj_DBranchName_1_4">
          <a:extLst>
            <a:ext uri="{FF2B5EF4-FFF2-40B4-BE49-F238E27FC236}">
              <a16:creationId xmlns:a16="http://schemas.microsoft.com/office/drawing/2014/main" id="{48642C0A-BBC9-409E-8D8A-8FDF4B3A3A17}"/>
            </a:ext>
          </a:extLst>
        </xdr:cNvPr>
        <xdr:cNvSpPr txBox="1"/>
      </xdr:nvSpPr>
      <xdr:spPr>
        <a:xfrm>
          <a:off x="3224022" y="1428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2</xdr:col>
      <xdr:colOff>127</xdr:colOff>
      <xdr:row>37</xdr:row>
      <xdr:rowOff>90170</xdr:rowOff>
    </xdr:from>
    <xdr:to>
      <xdr:col>2</xdr:col>
      <xdr:colOff>190627</xdr:colOff>
      <xdr:row>38</xdr:row>
      <xdr:rowOff>90170</xdr:rowOff>
    </xdr:to>
    <xdr:sp macro="_xll.PtreeEvent_ObjectClick" textlink="">
      <xdr:nvSpPr>
        <xdr:cNvPr id="104" name="PTObj_DNode_1_3">
          <a:extLst>
            <a:ext uri="{FF2B5EF4-FFF2-40B4-BE49-F238E27FC236}">
              <a16:creationId xmlns:a16="http://schemas.microsoft.com/office/drawing/2014/main" id="{A5B7225F-9F6F-43DE-9785-DD5622F261D6}"/>
            </a:ext>
          </a:extLst>
        </xdr:cNvPr>
        <xdr:cNvSpPr/>
      </xdr:nvSpPr>
      <xdr:spPr>
        <a:xfrm>
          <a:off x="2943352" y="485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37</xdr:row>
      <xdr:rowOff>95107</xdr:rowOff>
    </xdr:from>
    <xdr:ext cx="201657" cy="180627"/>
    <xdr:sp macro="_xll.PtreeEvent_ObjectClick" textlink="">
      <xdr:nvSpPr>
        <xdr:cNvPr id="107" name="PTObj_DBranchName_1_3">
          <a:extLst>
            <a:ext uri="{FF2B5EF4-FFF2-40B4-BE49-F238E27FC236}">
              <a16:creationId xmlns:a16="http://schemas.microsoft.com/office/drawing/2014/main" id="{661C17CD-77CF-4DA8-B5BB-B4132D609C70}"/>
            </a:ext>
          </a:extLst>
        </xdr:cNvPr>
        <xdr:cNvSpPr txBox="1"/>
      </xdr:nvSpPr>
      <xdr:spPr>
        <a:xfrm>
          <a:off x="1690497" y="4857607"/>
          <a:ext cx="2016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L#2</a:t>
          </a:r>
        </a:p>
      </xdr:txBody>
    </xdr:sp>
    <xdr:clientData/>
  </xdr:oneCellAnchor>
  <xdr:twoCellAnchor editAs="oneCell">
    <xdr:from>
      <xdr:col>3</xdr:col>
      <xdr:colOff>127</xdr:colOff>
      <xdr:row>35</xdr:row>
      <xdr:rowOff>90170</xdr:rowOff>
    </xdr:from>
    <xdr:to>
      <xdr:col>3</xdr:col>
      <xdr:colOff>190627</xdr:colOff>
      <xdr:row>36</xdr:row>
      <xdr:rowOff>90170</xdr:rowOff>
    </xdr:to>
    <xdr:sp macro="_xll.PtreeEvent_ObjectClick" textlink="">
      <xdr:nvSpPr>
        <xdr:cNvPr id="108" name="PTObj_DNode_1_8">
          <a:extLst>
            <a:ext uri="{FF2B5EF4-FFF2-40B4-BE49-F238E27FC236}">
              <a16:creationId xmlns:a16="http://schemas.microsoft.com/office/drawing/2014/main" id="{0FDDB0A0-4ECA-4E23-96E7-442AA004F7AA}"/>
            </a:ext>
          </a:extLst>
        </xdr:cNvPr>
        <xdr:cNvSpPr/>
      </xdr:nvSpPr>
      <xdr:spPr>
        <a:xfrm rot="-5400000">
          <a:off x="4476877" y="447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35</xdr:row>
      <xdr:rowOff>95107</xdr:rowOff>
    </xdr:from>
    <xdr:ext cx="277768" cy="180627"/>
    <xdr:sp macro="_xll.PtreeEvent_ObjectClick" textlink="">
      <xdr:nvSpPr>
        <xdr:cNvPr id="111" name="PTObj_DBranchName_1_8">
          <a:extLst>
            <a:ext uri="{FF2B5EF4-FFF2-40B4-BE49-F238E27FC236}">
              <a16:creationId xmlns:a16="http://schemas.microsoft.com/office/drawing/2014/main" id="{1C1C134E-7601-4849-A5AD-97D552135E81}"/>
            </a:ext>
          </a:extLst>
        </xdr:cNvPr>
        <xdr:cNvSpPr txBox="1"/>
      </xdr:nvSpPr>
      <xdr:spPr>
        <a:xfrm>
          <a:off x="3224022" y="4476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2</xdr:col>
      <xdr:colOff>127</xdr:colOff>
      <xdr:row>63</xdr:row>
      <xdr:rowOff>90170</xdr:rowOff>
    </xdr:from>
    <xdr:to>
      <xdr:col>2</xdr:col>
      <xdr:colOff>190627</xdr:colOff>
      <xdr:row>64</xdr:row>
      <xdr:rowOff>90170</xdr:rowOff>
    </xdr:to>
    <xdr:sp macro="_xll.PtreeEvent_ObjectClick" textlink="">
      <xdr:nvSpPr>
        <xdr:cNvPr id="136" name="PTObj_DNode_1_12">
          <a:extLst>
            <a:ext uri="{FF2B5EF4-FFF2-40B4-BE49-F238E27FC236}">
              <a16:creationId xmlns:a16="http://schemas.microsoft.com/office/drawing/2014/main" id="{7B9B8638-C2E9-45D7-8D52-96CB8C3AF709}"/>
            </a:ext>
          </a:extLst>
        </xdr:cNvPr>
        <xdr:cNvSpPr/>
      </xdr:nvSpPr>
      <xdr:spPr>
        <a:xfrm>
          <a:off x="2943352" y="751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280797</xdr:colOff>
      <xdr:row>63</xdr:row>
      <xdr:rowOff>95107</xdr:rowOff>
    </xdr:from>
    <xdr:ext cx="201657" cy="180627"/>
    <xdr:sp macro="_xll.PtreeEvent_ObjectClick" textlink="">
      <xdr:nvSpPr>
        <xdr:cNvPr id="139" name="PTObj_DBranchName_1_12">
          <a:extLst>
            <a:ext uri="{FF2B5EF4-FFF2-40B4-BE49-F238E27FC236}">
              <a16:creationId xmlns:a16="http://schemas.microsoft.com/office/drawing/2014/main" id="{893DCA16-EFDF-476F-B1BB-F4AEB4D8AC6E}"/>
            </a:ext>
          </a:extLst>
        </xdr:cNvPr>
        <xdr:cNvSpPr txBox="1"/>
      </xdr:nvSpPr>
      <xdr:spPr>
        <a:xfrm>
          <a:off x="1690497" y="7524607"/>
          <a:ext cx="20165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L#3</a:t>
          </a:r>
        </a:p>
      </xdr:txBody>
    </xdr:sp>
    <xdr:clientData/>
  </xdr:oneCellAnchor>
  <xdr:twoCellAnchor editAs="oneCell">
    <xdr:from>
      <xdr:col>3</xdr:col>
      <xdr:colOff>127</xdr:colOff>
      <xdr:row>61</xdr:row>
      <xdr:rowOff>90170</xdr:rowOff>
    </xdr:from>
    <xdr:to>
      <xdr:col>3</xdr:col>
      <xdr:colOff>190627</xdr:colOff>
      <xdr:row>62</xdr:row>
      <xdr:rowOff>90170</xdr:rowOff>
    </xdr:to>
    <xdr:sp macro="_xll.PtreeEvent_ObjectClick" textlink="">
      <xdr:nvSpPr>
        <xdr:cNvPr id="140" name="PTObj_DNode_1_17">
          <a:extLst>
            <a:ext uri="{FF2B5EF4-FFF2-40B4-BE49-F238E27FC236}">
              <a16:creationId xmlns:a16="http://schemas.microsoft.com/office/drawing/2014/main" id="{29F46933-08F5-4DE7-A635-63826CD9B0B5}"/>
            </a:ext>
          </a:extLst>
        </xdr:cNvPr>
        <xdr:cNvSpPr/>
      </xdr:nvSpPr>
      <xdr:spPr>
        <a:xfrm rot="-5400000">
          <a:off x="4476877" y="713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61</xdr:row>
      <xdr:rowOff>95107</xdr:rowOff>
    </xdr:from>
    <xdr:ext cx="277768" cy="180627"/>
    <xdr:sp macro="_xll.PtreeEvent_ObjectClick" textlink="">
      <xdr:nvSpPr>
        <xdr:cNvPr id="143" name="PTObj_DBranchName_1_17">
          <a:extLst>
            <a:ext uri="{FF2B5EF4-FFF2-40B4-BE49-F238E27FC236}">
              <a16:creationId xmlns:a16="http://schemas.microsoft.com/office/drawing/2014/main" id="{4EACC634-17EB-4F08-B34A-095F8B90B196}"/>
            </a:ext>
          </a:extLst>
        </xdr:cNvPr>
        <xdr:cNvSpPr txBox="1"/>
      </xdr:nvSpPr>
      <xdr:spPr>
        <a:xfrm>
          <a:off x="3224022" y="7143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3</xdr:col>
      <xdr:colOff>127</xdr:colOff>
      <xdr:row>21</xdr:row>
      <xdr:rowOff>90170</xdr:rowOff>
    </xdr:from>
    <xdr:to>
      <xdr:col>3</xdr:col>
      <xdr:colOff>190627</xdr:colOff>
      <xdr:row>22</xdr:row>
      <xdr:rowOff>90170</xdr:rowOff>
    </xdr:to>
    <xdr:sp macro="_xll.PtreeEvent_ObjectClick" textlink="">
      <xdr:nvSpPr>
        <xdr:cNvPr id="168" name="PTObj_DNode_1_5">
          <a:extLst>
            <a:ext uri="{FF2B5EF4-FFF2-40B4-BE49-F238E27FC236}">
              <a16:creationId xmlns:a16="http://schemas.microsoft.com/office/drawing/2014/main" id="{CB638A43-B971-4962-8C7C-FBBFB8352CC1}"/>
            </a:ext>
          </a:extLst>
        </xdr:cNvPr>
        <xdr:cNvSpPr/>
      </xdr:nvSpPr>
      <xdr:spPr>
        <a:xfrm>
          <a:off x="4476877" y="2185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21</xdr:row>
      <xdr:rowOff>95107</xdr:rowOff>
    </xdr:from>
    <xdr:ext cx="544059" cy="180627"/>
    <xdr:sp macro="_xll.PtreeEvent_ObjectClick" textlink="">
      <xdr:nvSpPr>
        <xdr:cNvPr id="171" name="PTObj_DBranchName_1_5">
          <a:extLst>
            <a:ext uri="{FF2B5EF4-FFF2-40B4-BE49-F238E27FC236}">
              <a16:creationId xmlns:a16="http://schemas.microsoft.com/office/drawing/2014/main" id="{F68D16EB-11A4-41D9-BC4E-975E3A68A884}"/>
            </a:ext>
          </a:extLst>
        </xdr:cNvPr>
        <xdr:cNvSpPr txBox="1"/>
      </xdr:nvSpPr>
      <xdr:spPr>
        <a:xfrm>
          <a:off x="3224022" y="2190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L#1 Success</a:t>
          </a:r>
        </a:p>
      </xdr:txBody>
    </xdr:sp>
    <xdr:clientData/>
  </xdr:oneCellAnchor>
  <xdr:twoCellAnchor editAs="oneCell">
    <xdr:from>
      <xdr:col>4</xdr:col>
      <xdr:colOff>127</xdr:colOff>
      <xdr:row>13</xdr:row>
      <xdr:rowOff>90170</xdr:rowOff>
    </xdr:from>
    <xdr:to>
      <xdr:col>4</xdr:col>
      <xdr:colOff>190627</xdr:colOff>
      <xdr:row>14</xdr:row>
      <xdr:rowOff>90170</xdr:rowOff>
    </xdr:to>
    <xdr:sp macro="_xll.PtreeEvent_ObjectClick" textlink="">
      <xdr:nvSpPr>
        <xdr:cNvPr id="184" name="PTObj_DNode_1_6">
          <a:extLst>
            <a:ext uri="{FF2B5EF4-FFF2-40B4-BE49-F238E27FC236}">
              <a16:creationId xmlns:a16="http://schemas.microsoft.com/office/drawing/2014/main" id="{35290C1E-4089-48B0-A0C3-DA3E08DB1B19}"/>
            </a:ext>
          </a:extLst>
        </xdr:cNvPr>
        <xdr:cNvSpPr/>
      </xdr:nvSpPr>
      <xdr:spPr>
        <a:xfrm>
          <a:off x="6019927" y="256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13</xdr:row>
      <xdr:rowOff>95107</xdr:rowOff>
    </xdr:from>
    <xdr:ext cx="224870" cy="180627"/>
    <xdr:sp macro="_xll.PtreeEvent_ObjectClick" textlink="">
      <xdr:nvSpPr>
        <xdr:cNvPr id="187" name="PTObj_DBranchName_1_6">
          <a:extLst>
            <a:ext uri="{FF2B5EF4-FFF2-40B4-BE49-F238E27FC236}">
              <a16:creationId xmlns:a16="http://schemas.microsoft.com/office/drawing/2014/main" id="{CAF50E38-930E-4077-9BD4-1F13FF1544B7}"/>
            </a:ext>
          </a:extLst>
        </xdr:cNvPr>
        <xdr:cNvSpPr txBox="1"/>
      </xdr:nvSpPr>
      <xdr:spPr>
        <a:xfrm>
          <a:off x="4757547" y="25716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#2</a:t>
          </a:r>
        </a:p>
      </xdr:txBody>
    </xdr:sp>
    <xdr:clientData/>
  </xdr:oneCellAnchor>
  <xdr:twoCellAnchor editAs="oneCell">
    <xdr:from>
      <xdr:col>5</xdr:col>
      <xdr:colOff>127</xdr:colOff>
      <xdr:row>11</xdr:row>
      <xdr:rowOff>90170</xdr:rowOff>
    </xdr:from>
    <xdr:to>
      <xdr:col>5</xdr:col>
      <xdr:colOff>190627</xdr:colOff>
      <xdr:row>12</xdr:row>
      <xdr:rowOff>90170</xdr:rowOff>
    </xdr:to>
    <xdr:sp macro="_xll.PtreeEvent_ObjectClick" textlink="">
      <xdr:nvSpPr>
        <xdr:cNvPr id="188" name="PTObj_DNode_1_13">
          <a:extLst>
            <a:ext uri="{FF2B5EF4-FFF2-40B4-BE49-F238E27FC236}">
              <a16:creationId xmlns:a16="http://schemas.microsoft.com/office/drawing/2014/main" id="{13E1007A-2151-4D6E-94D1-C5CC33EBC283}"/>
            </a:ext>
          </a:extLst>
        </xdr:cNvPr>
        <xdr:cNvSpPr/>
      </xdr:nvSpPr>
      <xdr:spPr>
        <a:xfrm rot="-5400000">
          <a:off x="7553452" y="218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11</xdr:row>
      <xdr:rowOff>95107</xdr:rowOff>
    </xdr:from>
    <xdr:ext cx="454227" cy="180627"/>
    <xdr:sp macro="_xll.PtreeEvent_ObjectClick" textlink="">
      <xdr:nvSpPr>
        <xdr:cNvPr id="191" name="PTObj_DBranchName_1_13">
          <a:extLst>
            <a:ext uri="{FF2B5EF4-FFF2-40B4-BE49-F238E27FC236}">
              <a16:creationId xmlns:a16="http://schemas.microsoft.com/office/drawing/2014/main" id="{A1AE3952-D58D-46D7-B86D-5E37F61872A1}"/>
            </a:ext>
          </a:extLst>
        </xdr:cNvPr>
        <xdr:cNvSpPr txBox="1"/>
      </xdr:nvSpPr>
      <xdr:spPr>
        <a:xfrm>
          <a:off x="6300597" y="2190607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L2#</a:t>
          </a:r>
        </a:p>
      </xdr:txBody>
    </xdr:sp>
    <xdr:clientData/>
  </xdr:oneCellAnchor>
  <xdr:twoCellAnchor editAs="oneCell">
    <xdr:from>
      <xdr:col>5</xdr:col>
      <xdr:colOff>127</xdr:colOff>
      <xdr:row>17</xdr:row>
      <xdr:rowOff>90170</xdr:rowOff>
    </xdr:from>
    <xdr:to>
      <xdr:col>5</xdr:col>
      <xdr:colOff>190627</xdr:colOff>
      <xdr:row>18</xdr:row>
      <xdr:rowOff>90170</xdr:rowOff>
    </xdr:to>
    <xdr:sp macro="_xll.PtreeEvent_ObjectClick" textlink="">
      <xdr:nvSpPr>
        <xdr:cNvPr id="192" name="PTObj_DNode_1_14">
          <a:extLst>
            <a:ext uri="{FF2B5EF4-FFF2-40B4-BE49-F238E27FC236}">
              <a16:creationId xmlns:a16="http://schemas.microsoft.com/office/drawing/2014/main" id="{5E728C57-E1D9-4F94-BE77-55279D7F0F6C}"/>
            </a:ext>
          </a:extLst>
        </xdr:cNvPr>
        <xdr:cNvSpPr/>
      </xdr:nvSpPr>
      <xdr:spPr>
        <a:xfrm>
          <a:off x="7553452" y="332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17</xdr:row>
      <xdr:rowOff>95107</xdr:rowOff>
    </xdr:from>
    <xdr:ext cx="544059" cy="180627"/>
    <xdr:sp macro="_xll.PtreeEvent_ObjectClick" textlink="">
      <xdr:nvSpPr>
        <xdr:cNvPr id="195" name="PTObj_DBranchName_1_14">
          <a:extLst>
            <a:ext uri="{FF2B5EF4-FFF2-40B4-BE49-F238E27FC236}">
              <a16:creationId xmlns:a16="http://schemas.microsoft.com/office/drawing/2014/main" id="{53ECE469-A1FA-400D-AE96-3AB288444620}"/>
            </a:ext>
          </a:extLst>
        </xdr:cNvPr>
        <xdr:cNvSpPr txBox="1"/>
      </xdr:nvSpPr>
      <xdr:spPr>
        <a:xfrm>
          <a:off x="6300597" y="3333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L#2</a:t>
          </a:r>
        </a:p>
      </xdr:txBody>
    </xdr:sp>
    <xdr:clientData/>
  </xdr:oneCellAnchor>
  <xdr:twoCellAnchor editAs="oneCell">
    <xdr:from>
      <xdr:col>6</xdr:col>
      <xdr:colOff>127</xdr:colOff>
      <xdr:row>15</xdr:row>
      <xdr:rowOff>90170</xdr:rowOff>
    </xdr:from>
    <xdr:to>
      <xdr:col>6</xdr:col>
      <xdr:colOff>190627</xdr:colOff>
      <xdr:row>16</xdr:row>
      <xdr:rowOff>90170</xdr:rowOff>
    </xdr:to>
    <xdr:sp macro="_xll.PtreeEvent_ObjectClick" textlink="">
      <xdr:nvSpPr>
        <xdr:cNvPr id="196" name="PTObj_DNode_1_23">
          <a:extLst>
            <a:ext uri="{FF2B5EF4-FFF2-40B4-BE49-F238E27FC236}">
              <a16:creationId xmlns:a16="http://schemas.microsoft.com/office/drawing/2014/main" id="{E30BBCCD-1FFD-4A29-A911-D934C980373F}"/>
            </a:ext>
          </a:extLst>
        </xdr:cNvPr>
        <xdr:cNvSpPr/>
      </xdr:nvSpPr>
      <xdr:spPr>
        <a:xfrm rot="-5400000">
          <a:off x="9086977" y="294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15</xdr:row>
      <xdr:rowOff>95107</xdr:rowOff>
    </xdr:from>
    <xdr:ext cx="277768" cy="180627"/>
    <xdr:sp macro="_xll.PtreeEvent_ObjectClick" textlink="">
      <xdr:nvSpPr>
        <xdr:cNvPr id="199" name="PTObj_DBranchName_1_23">
          <a:extLst>
            <a:ext uri="{FF2B5EF4-FFF2-40B4-BE49-F238E27FC236}">
              <a16:creationId xmlns:a16="http://schemas.microsoft.com/office/drawing/2014/main" id="{37482CC7-F226-4B5B-910E-507587906FE7}"/>
            </a:ext>
          </a:extLst>
        </xdr:cNvPr>
        <xdr:cNvSpPr txBox="1"/>
      </xdr:nvSpPr>
      <xdr:spPr>
        <a:xfrm>
          <a:off x="7834122" y="2952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19</xdr:row>
      <xdr:rowOff>90170</xdr:rowOff>
    </xdr:from>
    <xdr:to>
      <xdr:col>6</xdr:col>
      <xdr:colOff>190627</xdr:colOff>
      <xdr:row>20</xdr:row>
      <xdr:rowOff>90170</xdr:rowOff>
    </xdr:to>
    <xdr:sp macro="_xll.PtreeEvent_ObjectClick" textlink="">
      <xdr:nvSpPr>
        <xdr:cNvPr id="200" name="PTObj_DNode_1_24">
          <a:extLst>
            <a:ext uri="{FF2B5EF4-FFF2-40B4-BE49-F238E27FC236}">
              <a16:creationId xmlns:a16="http://schemas.microsoft.com/office/drawing/2014/main" id="{F87E13D4-B521-4A7E-9419-02AB32926A54}"/>
            </a:ext>
          </a:extLst>
        </xdr:cNvPr>
        <xdr:cNvSpPr/>
      </xdr:nvSpPr>
      <xdr:spPr>
        <a:xfrm rot="-5400000">
          <a:off x="9086977" y="370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19</xdr:row>
      <xdr:rowOff>95107</xdr:rowOff>
    </xdr:from>
    <xdr:ext cx="544059" cy="180627"/>
    <xdr:sp macro="_xll.PtreeEvent_ObjectClick" textlink="">
      <xdr:nvSpPr>
        <xdr:cNvPr id="203" name="PTObj_DBranchName_1_24">
          <a:extLst>
            <a:ext uri="{FF2B5EF4-FFF2-40B4-BE49-F238E27FC236}">
              <a16:creationId xmlns:a16="http://schemas.microsoft.com/office/drawing/2014/main" id="{7565BDBF-9359-4272-9E60-013841433EDB}"/>
            </a:ext>
          </a:extLst>
        </xdr:cNvPr>
        <xdr:cNvSpPr txBox="1"/>
      </xdr:nvSpPr>
      <xdr:spPr>
        <a:xfrm>
          <a:off x="7834122" y="3714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L#3 Success</a:t>
          </a:r>
        </a:p>
      </xdr:txBody>
    </xdr:sp>
    <xdr:clientData/>
  </xdr:oneCellAnchor>
  <xdr:twoCellAnchor editAs="oneCell">
    <xdr:from>
      <xdr:col>4</xdr:col>
      <xdr:colOff>127</xdr:colOff>
      <xdr:row>25</xdr:row>
      <xdr:rowOff>90170</xdr:rowOff>
    </xdr:from>
    <xdr:to>
      <xdr:col>4</xdr:col>
      <xdr:colOff>190627</xdr:colOff>
      <xdr:row>26</xdr:row>
      <xdr:rowOff>90170</xdr:rowOff>
    </xdr:to>
    <xdr:sp macro="_xll.PtreeEvent_ObjectClick" textlink="">
      <xdr:nvSpPr>
        <xdr:cNvPr id="208" name="PTObj_DNode_1_7">
          <a:extLst>
            <a:ext uri="{FF2B5EF4-FFF2-40B4-BE49-F238E27FC236}">
              <a16:creationId xmlns:a16="http://schemas.microsoft.com/office/drawing/2014/main" id="{8BEC06FD-D88A-4ED2-BAB3-0F9F81D017B2}"/>
            </a:ext>
          </a:extLst>
        </xdr:cNvPr>
        <xdr:cNvSpPr/>
      </xdr:nvSpPr>
      <xdr:spPr>
        <a:xfrm>
          <a:off x="6019927" y="485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25</xdr:row>
      <xdr:rowOff>95107</xdr:rowOff>
    </xdr:from>
    <xdr:ext cx="224870" cy="180627"/>
    <xdr:sp macro="_xll.PtreeEvent_ObjectClick" textlink="">
      <xdr:nvSpPr>
        <xdr:cNvPr id="211" name="PTObj_DBranchName_1_7">
          <a:extLst>
            <a:ext uri="{FF2B5EF4-FFF2-40B4-BE49-F238E27FC236}">
              <a16:creationId xmlns:a16="http://schemas.microsoft.com/office/drawing/2014/main" id="{2CF51CA9-4DC2-4E02-BE1C-BF4992CAEEBB}"/>
            </a:ext>
          </a:extLst>
        </xdr:cNvPr>
        <xdr:cNvSpPr txBox="1"/>
      </xdr:nvSpPr>
      <xdr:spPr>
        <a:xfrm>
          <a:off x="4757547" y="48576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#3</a:t>
          </a:r>
        </a:p>
      </xdr:txBody>
    </xdr:sp>
    <xdr:clientData/>
  </xdr:oneCellAnchor>
  <xdr:twoCellAnchor editAs="oneCell">
    <xdr:from>
      <xdr:col>5</xdr:col>
      <xdr:colOff>127</xdr:colOff>
      <xdr:row>23</xdr:row>
      <xdr:rowOff>90170</xdr:rowOff>
    </xdr:from>
    <xdr:to>
      <xdr:col>5</xdr:col>
      <xdr:colOff>190627</xdr:colOff>
      <xdr:row>24</xdr:row>
      <xdr:rowOff>90170</xdr:rowOff>
    </xdr:to>
    <xdr:sp macro="_xll.PtreeEvent_ObjectClick" textlink="">
      <xdr:nvSpPr>
        <xdr:cNvPr id="212" name="PTObj_DNode_1_25">
          <a:extLst>
            <a:ext uri="{FF2B5EF4-FFF2-40B4-BE49-F238E27FC236}">
              <a16:creationId xmlns:a16="http://schemas.microsoft.com/office/drawing/2014/main" id="{550F7AE1-2925-413D-9780-0465AD03F793}"/>
            </a:ext>
          </a:extLst>
        </xdr:cNvPr>
        <xdr:cNvSpPr/>
      </xdr:nvSpPr>
      <xdr:spPr>
        <a:xfrm rot="-5400000">
          <a:off x="7553452" y="447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23</xdr:row>
      <xdr:rowOff>95107</xdr:rowOff>
    </xdr:from>
    <xdr:ext cx="454227" cy="180627"/>
    <xdr:sp macro="_xll.PtreeEvent_ObjectClick" textlink="">
      <xdr:nvSpPr>
        <xdr:cNvPr id="215" name="PTObj_DBranchName_1_25">
          <a:extLst>
            <a:ext uri="{FF2B5EF4-FFF2-40B4-BE49-F238E27FC236}">
              <a16:creationId xmlns:a16="http://schemas.microsoft.com/office/drawing/2014/main" id="{FB3CB658-0D19-4B14-9C70-5CE4B5A44F87}"/>
            </a:ext>
          </a:extLst>
        </xdr:cNvPr>
        <xdr:cNvSpPr txBox="1"/>
      </xdr:nvSpPr>
      <xdr:spPr>
        <a:xfrm>
          <a:off x="6300597" y="4476607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L3#</a:t>
          </a:r>
        </a:p>
      </xdr:txBody>
    </xdr:sp>
    <xdr:clientData/>
  </xdr:oneCellAnchor>
  <xdr:twoCellAnchor editAs="oneCell">
    <xdr:from>
      <xdr:col>5</xdr:col>
      <xdr:colOff>127</xdr:colOff>
      <xdr:row>29</xdr:row>
      <xdr:rowOff>90170</xdr:rowOff>
    </xdr:from>
    <xdr:to>
      <xdr:col>5</xdr:col>
      <xdr:colOff>190627</xdr:colOff>
      <xdr:row>30</xdr:row>
      <xdr:rowOff>90170</xdr:rowOff>
    </xdr:to>
    <xdr:sp macro="_xll.PtreeEvent_ObjectClick" textlink="">
      <xdr:nvSpPr>
        <xdr:cNvPr id="216" name="PTObj_DNode_1_26">
          <a:extLst>
            <a:ext uri="{FF2B5EF4-FFF2-40B4-BE49-F238E27FC236}">
              <a16:creationId xmlns:a16="http://schemas.microsoft.com/office/drawing/2014/main" id="{23205D69-DDA1-48C8-91B5-92B1ACF1BE1A}"/>
            </a:ext>
          </a:extLst>
        </xdr:cNvPr>
        <xdr:cNvSpPr/>
      </xdr:nvSpPr>
      <xdr:spPr>
        <a:xfrm>
          <a:off x="7553452" y="561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29</xdr:row>
      <xdr:rowOff>95107</xdr:rowOff>
    </xdr:from>
    <xdr:ext cx="544059" cy="180627"/>
    <xdr:sp macro="_xll.PtreeEvent_ObjectClick" textlink="">
      <xdr:nvSpPr>
        <xdr:cNvPr id="219" name="PTObj_DBranchName_1_26">
          <a:extLst>
            <a:ext uri="{FF2B5EF4-FFF2-40B4-BE49-F238E27FC236}">
              <a16:creationId xmlns:a16="http://schemas.microsoft.com/office/drawing/2014/main" id="{FC3F9BFE-7D5D-49A5-8D86-B2A5AF36D1F1}"/>
            </a:ext>
          </a:extLst>
        </xdr:cNvPr>
        <xdr:cNvSpPr txBox="1"/>
      </xdr:nvSpPr>
      <xdr:spPr>
        <a:xfrm>
          <a:off x="6300597" y="5619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L#3</a:t>
          </a:r>
        </a:p>
      </xdr:txBody>
    </xdr:sp>
    <xdr:clientData/>
  </xdr:oneCellAnchor>
  <xdr:twoCellAnchor editAs="oneCell">
    <xdr:from>
      <xdr:col>6</xdr:col>
      <xdr:colOff>127</xdr:colOff>
      <xdr:row>27</xdr:row>
      <xdr:rowOff>90170</xdr:rowOff>
    </xdr:from>
    <xdr:to>
      <xdr:col>6</xdr:col>
      <xdr:colOff>190627</xdr:colOff>
      <xdr:row>28</xdr:row>
      <xdr:rowOff>90170</xdr:rowOff>
    </xdr:to>
    <xdr:sp macro="_xll.PtreeEvent_ObjectClick" textlink="">
      <xdr:nvSpPr>
        <xdr:cNvPr id="220" name="PTObj_DNode_1_27">
          <a:extLst>
            <a:ext uri="{FF2B5EF4-FFF2-40B4-BE49-F238E27FC236}">
              <a16:creationId xmlns:a16="http://schemas.microsoft.com/office/drawing/2014/main" id="{F135A786-6992-4C94-BB9A-C59B170E57E8}"/>
            </a:ext>
          </a:extLst>
        </xdr:cNvPr>
        <xdr:cNvSpPr/>
      </xdr:nvSpPr>
      <xdr:spPr>
        <a:xfrm rot="-5400000">
          <a:off x="9086977" y="523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27</xdr:row>
      <xdr:rowOff>95107</xdr:rowOff>
    </xdr:from>
    <xdr:ext cx="277768" cy="180627"/>
    <xdr:sp macro="_xll.PtreeEvent_ObjectClick" textlink="">
      <xdr:nvSpPr>
        <xdr:cNvPr id="223" name="PTObj_DBranchName_1_27">
          <a:extLst>
            <a:ext uri="{FF2B5EF4-FFF2-40B4-BE49-F238E27FC236}">
              <a16:creationId xmlns:a16="http://schemas.microsoft.com/office/drawing/2014/main" id="{365E61A1-83BC-4D73-8A87-989F6F21D92D}"/>
            </a:ext>
          </a:extLst>
        </xdr:cNvPr>
        <xdr:cNvSpPr txBox="1"/>
      </xdr:nvSpPr>
      <xdr:spPr>
        <a:xfrm>
          <a:off x="7834122" y="5238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31</xdr:row>
      <xdr:rowOff>90170</xdr:rowOff>
    </xdr:from>
    <xdr:to>
      <xdr:col>6</xdr:col>
      <xdr:colOff>190627</xdr:colOff>
      <xdr:row>32</xdr:row>
      <xdr:rowOff>90170</xdr:rowOff>
    </xdr:to>
    <xdr:sp macro="_xll.PtreeEvent_ObjectClick" textlink="">
      <xdr:nvSpPr>
        <xdr:cNvPr id="224" name="PTObj_DNode_1_28">
          <a:extLst>
            <a:ext uri="{FF2B5EF4-FFF2-40B4-BE49-F238E27FC236}">
              <a16:creationId xmlns:a16="http://schemas.microsoft.com/office/drawing/2014/main" id="{BC4B0995-33F8-42A6-922E-13C33EE9AF56}"/>
            </a:ext>
          </a:extLst>
        </xdr:cNvPr>
        <xdr:cNvSpPr/>
      </xdr:nvSpPr>
      <xdr:spPr>
        <a:xfrm rot="-5400000">
          <a:off x="9086977" y="599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31</xdr:row>
      <xdr:rowOff>95107</xdr:rowOff>
    </xdr:from>
    <xdr:ext cx="544059" cy="180627"/>
    <xdr:sp macro="_xll.PtreeEvent_ObjectClick" textlink="">
      <xdr:nvSpPr>
        <xdr:cNvPr id="227" name="PTObj_DBranchName_1_28">
          <a:extLst>
            <a:ext uri="{FF2B5EF4-FFF2-40B4-BE49-F238E27FC236}">
              <a16:creationId xmlns:a16="http://schemas.microsoft.com/office/drawing/2014/main" id="{3DFE279F-0727-4B7D-BFF3-09601CC3DB03}"/>
            </a:ext>
          </a:extLst>
        </xdr:cNvPr>
        <xdr:cNvSpPr txBox="1"/>
      </xdr:nvSpPr>
      <xdr:spPr>
        <a:xfrm>
          <a:off x="7834122" y="6000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L#2 Success</a:t>
          </a:r>
        </a:p>
      </xdr:txBody>
    </xdr:sp>
    <xdr:clientData/>
  </xdr:oneCellAnchor>
  <xdr:twoCellAnchor editAs="oneCell">
    <xdr:from>
      <xdr:col>3</xdr:col>
      <xdr:colOff>127</xdr:colOff>
      <xdr:row>49</xdr:row>
      <xdr:rowOff>90170</xdr:rowOff>
    </xdr:from>
    <xdr:to>
      <xdr:col>3</xdr:col>
      <xdr:colOff>190627</xdr:colOff>
      <xdr:row>50</xdr:row>
      <xdr:rowOff>90170</xdr:rowOff>
    </xdr:to>
    <xdr:sp macro="_xll.PtreeEvent_ObjectClick" textlink="">
      <xdr:nvSpPr>
        <xdr:cNvPr id="232" name="PTObj_DNode_1_9">
          <a:extLst>
            <a:ext uri="{FF2B5EF4-FFF2-40B4-BE49-F238E27FC236}">
              <a16:creationId xmlns:a16="http://schemas.microsoft.com/office/drawing/2014/main" id="{F94AE99E-27A6-4874-8A5C-8115379A3772}"/>
            </a:ext>
          </a:extLst>
        </xdr:cNvPr>
        <xdr:cNvSpPr/>
      </xdr:nvSpPr>
      <xdr:spPr>
        <a:xfrm>
          <a:off x="4476877" y="9424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49</xdr:row>
      <xdr:rowOff>95107</xdr:rowOff>
    </xdr:from>
    <xdr:ext cx="537070" cy="180627"/>
    <xdr:sp macro="_xll.PtreeEvent_ObjectClick" textlink="">
      <xdr:nvSpPr>
        <xdr:cNvPr id="235" name="PTObj_DBranchName_1_9">
          <a:extLst>
            <a:ext uri="{FF2B5EF4-FFF2-40B4-BE49-F238E27FC236}">
              <a16:creationId xmlns:a16="http://schemas.microsoft.com/office/drawing/2014/main" id="{EBBEB247-A4A2-4D2F-9F10-347B3E9A0394}"/>
            </a:ext>
          </a:extLst>
        </xdr:cNvPr>
        <xdr:cNvSpPr txBox="1"/>
      </xdr:nvSpPr>
      <xdr:spPr>
        <a:xfrm>
          <a:off x="3224022" y="9429607"/>
          <a:ext cx="5370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L#2 success</a:t>
          </a:r>
        </a:p>
      </xdr:txBody>
    </xdr:sp>
    <xdr:clientData/>
  </xdr:oneCellAnchor>
  <xdr:twoCellAnchor editAs="oneCell">
    <xdr:from>
      <xdr:col>4</xdr:col>
      <xdr:colOff>127</xdr:colOff>
      <xdr:row>41</xdr:row>
      <xdr:rowOff>90170</xdr:rowOff>
    </xdr:from>
    <xdr:to>
      <xdr:col>4</xdr:col>
      <xdr:colOff>190627</xdr:colOff>
      <xdr:row>42</xdr:row>
      <xdr:rowOff>90170</xdr:rowOff>
    </xdr:to>
    <xdr:sp macro="_xll.PtreeEvent_ObjectClick" textlink="">
      <xdr:nvSpPr>
        <xdr:cNvPr id="236" name="PTObj_DNode_1_10">
          <a:extLst>
            <a:ext uri="{FF2B5EF4-FFF2-40B4-BE49-F238E27FC236}">
              <a16:creationId xmlns:a16="http://schemas.microsoft.com/office/drawing/2014/main" id="{9C4E0A19-5E4B-4907-B801-2950F286E989}"/>
            </a:ext>
          </a:extLst>
        </xdr:cNvPr>
        <xdr:cNvSpPr/>
      </xdr:nvSpPr>
      <xdr:spPr>
        <a:xfrm>
          <a:off x="6019927" y="790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41</xdr:row>
      <xdr:rowOff>95107</xdr:rowOff>
    </xdr:from>
    <xdr:ext cx="224870" cy="180627"/>
    <xdr:sp macro="_xll.PtreeEvent_ObjectClick" textlink="">
      <xdr:nvSpPr>
        <xdr:cNvPr id="239" name="PTObj_DBranchName_1_10">
          <a:extLst>
            <a:ext uri="{FF2B5EF4-FFF2-40B4-BE49-F238E27FC236}">
              <a16:creationId xmlns:a16="http://schemas.microsoft.com/office/drawing/2014/main" id="{4640FCD6-FF01-4B93-B8B7-AB9728B6EC7D}"/>
            </a:ext>
          </a:extLst>
        </xdr:cNvPr>
        <xdr:cNvSpPr txBox="1"/>
      </xdr:nvSpPr>
      <xdr:spPr>
        <a:xfrm>
          <a:off x="4757547" y="79056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#1</a:t>
          </a:r>
        </a:p>
      </xdr:txBody>
    </xdr:sp>
    <xdr:clientData/>
  </xdr:oneCellAnchor>
  <xdr:twoCellAnchor editAs="oneCell">
    <xdr:from>
      <xdr:col>5</xdr:col>
      <xdr:colOff>127</xdr:colOff>
      <xdr:row>39</xdr:row>
      <xdr:rowOff>90170</xdr:rowOff>
    </xdr:from>
    <xdr:to>
      <xdr:col>5</xdr:col>
      <xdr:colOff>190627</xdr:colOff>
      <xdr:row>40</xdr:row>
      <xdr:rowOff>90170</xdr:rowOff>
    </xdr:to>
    <xdr:sp macro="_xll.PtreeEvent_ObjectClick" textlink="">
      <xdr:nvSpPr>
        <xdr:cNvPr id="240" name="PTObj_DNode_1_11">
          <a:extLst>
            <a:ext uri="{FF2B5EF4-FFF2-40B4-BE49-F238E27FC236}">
              <a16:creationId xmlns:a16="http://schemas.microsoft.com/office/drawing/2014/main" id="{1D02CB58-DC8C-424D-B98E-F9CB19E673C7}"/>
            </a:ext>
          </a:extLst>
        </xdr:cNvPr>
        <xdr:cNvSpPr/>
      </xdr:nvSpPr>
      <xdr:spPr>
        <a:xfrm rot="-5400000">
          <a:off x="7553452" y="751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39</xdr:row>
      <xdr:rowOff>95107</xdr:rowOff>
    </xdr:from>
    <xdr:ext cx="454227" cy="180627"/>
    <xdr:sp macro="_xll.PtreeEvent_ObjectClick" textlink="">
      <xdr:nvSpPr>
        <xdr:cNvPr id="243" name="PTObj_DBranchName_1_11">
          <a:extLst>
            <a:ext uri="{FF2B5EF4-FFF2-40B4-BE49-F238E27FC236}">
              <a16:creationId xmlns:a16="http://schemas.microsoft.com/office/drawing/2014/main" id="{7A46337D-D2AB-4AA7-8145-515F69EA49BF}"/>
            </a:ext>
          </a:extLst>
        </xdr:cNvPr>
        <xdr:cNvSpPr txBox="1"/>
      </xdr:nvSpPr>
      <xdr:spPr>
        <a:xfrm>
          <a:off x="6300597" y="7524607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L1#</a:t>
          </a:r>
        </a:p>
      </xdr:txBody>
    </xdr:sp>
    <xdr:clientData/>
  </xdr:oneCellAnchor>
  <xdr:twoCellAnchor editAs="oneCell">
    <xdr:from>
      <xdr:col>5</xdr:col>
      <xdr:colOff>127</xdr:colOff>
      <xdr:row>45</xdr:row>
      <xdr:rowOff>90170</xdr:rowOff>
    </xdr:from>
    <xdr:to>
      <xdr:col>5</xdr:col>
      <xdr:colOff>190627</xdr:colOff>
      <xdr:row>46</xdr:row>
      <xdr:rowOff>90170</xdr:rowOff>
    </xdr:to>
    <xdr:sp macro="_xll.PtreeEvent_ObjectClick" textlink="">
      <xdr:nvSpPr>
        <xdr:cNvPr id="244" name="PTObj_DNode_1_15">
          <a:extLst>
            <a:ext uri="{FF2B5EF4-FFF2-40B4-BE49-F238E27FC236}">
              <a16:creationId xmlns:a16="http://schemas.microsoft.com/office/drawing/2014/main" id="{25E5FF3C-C7B8-4E46-94F8-F01E05D99FF1}"/>
            </a:ext>
          </a:extLst>
        </xdr:cNvPr>
        <xdr:cNvSpPr/>
      </xdr:nvSpPr>
      <xdr:spPr>
        <a:xfrm>
          <a:off x="7553452" y="8662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45</xdr:row>
      <xdr:rowOff>95107</xdr:rowOff>
    </xdr:from>
    <xdr:ext cx="544059" cy="180627"/>
    <xdr:sp macro="_xll.PtreeEvent_ObjectClick" textlink="">
      <xdr:nvSpPr>
        <xdr:cNvPr id="247" name="PTObj_DBranchName_1_15">
          <a:extLst>
            <a:ext uri="{FF2B5EF4-FFF2-40B4-BE49-F238E27FC236}">
              <a16:creationId xmlns:a16="http://schemas.microsoft.com/office/drawing/2014/main" id="{5D762E3F-23EC-4EF0-AFE3-0539002703C8}"/>
            </a:ext>
          </a:extLst>
        </xdr:cNvPr>
        <xdr:cNvSpPr txBox="1"/>
      </xdr:nvSpPr>
      <xdr:spPr>
        <a:xfrm>
          <a:off x="6300597" y="8667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L#1</a:t>
          </a:r>
        </a:p>
      </xdr:txBody>
    </xdr:sp>
    <xdr:clientData/>
  </xdr:oneCellAnchor>
  <xdr:twoCellAnchor editAs="oneCell">
    <xdr:from>
      <xdr:col>6</xdr:col>
      <xdr:colOff>127</xdr:colOff>
      <xdr:row>43</xdr:row>
      <xdr:rowOff>90170</xdr:rowOff>
    </xdr:from>
    <xdr:to>
      <xdr:col>6</xdr:col>
      <xdr:colOff>190627</xdr:colOff>
      <xdr:row>44</xdr:row>
      <xdr:rowOff>90170</xdr:rowOff>
    </xdr:to>
    <xdr:sp macro="_xll.PtreeEvent_ObjectClick" textlink="">
      <xdr:nvSpPr>
        <xdr:cNvPr id="248" name="PTObj_DNode_1_16">
          <a:extLst>
            <a:ext uri="{FF2B5EF4-FFF2-40B4-BE49-F238E27FC236}">
              <a16:creationId xmlns:a16="http://schemas.microsoft.com/office/drawing/2014/main" id="{6FBE11EF-5127-494E-BBFB-6BDE5303A2FF}"/>
            </a:ext>
          </a:extLst>
        </xdr:cNvPr>
        <xdr:cNvSpPr/>
      </xdr:nvSpPr>
      <xdr:spPr>
        <a:xfrm rot="-5400000">
          <a:off x="9086977" y="828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43</xdr:row>
      <xdr:rowOff>95107</xdr:rowOff>
    </xdr:from>
    <xdr:ext cx="277768" cy="180627"/>
    <xdr:sp macro="_xll.PtreeEvent_ObjectClick" textlink="">
      <xdr:nvSpPr>
        <xdr:cNvPr id="251" name="PTObj_DBranchName_1_16">
          <a:extLst>
            <a:ext uri="{FF2B5EF4-FFF2-40B4-BE49-F238E27FC236}">
              <a16:creationId xmlns:a16="http://schemas.microsoft.com/office/drawing/2014/main" id="{29AB48FE-0DD0-4B94-9ED9-E7E22DB8ABB6}"/>
            </a:ext>
          </a:extLst>
        </xdr:cNvPr>
        <xdr:cNvSpPr txBox="1"/>
      </xdr:nvSpPr>
      <xdr:spPr>
        <a:xfrm>
          <a:off x="7834122" y="8286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90170</xdr:rowOff>
    </xdr:from>
    <xdr:to>
      <xdr:col>6</xdr:col>
      <xdr:colOff>190627</xdr:colOff>
      <xdr:row>48</xdr:row>
      <xdr:rowOff>90170</xdr:rowOff>
    </xdr:to>
    <xdr:sp macro="_xll.PtreeEvent_ObjectClick" textlink="">
      <xdr:nvSpPr>
        <xdr:cNvPr id="252" name="PTObj_DNode_1_29">
          <a:extLst>
            <a:ext uri="{FF2B5EF4-FFF2-40B4-BE49-F238E27FC236}">
              <a16:creationId xmlns:a16="http://schemas.microsoft.com/office/drawing/2014/main" id="{FD807F85-A68C-42FC-BED4-B3B67677815D}"/>
            </a:ext>
          </a:extLst>
        </xdr:cNvPr>
        <xdr:cNvSpPr/>
      </xdr:nvSpPr>
      <xdr:spPr>
        <a:xfrm rot="-5400000">
          <a:off x="9086977" y="904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47</xdr:row>
      <xdr:rowOff>95107</xdr:rowOff>
    </xdr:from>
    <xdr:ext cx="544059" cy="180627"/>
    <xdr:sp macro="_xll.PtreeEvent_ObjectClick" textlink="">
      <xdr:nvSpPr>
        <xdr:cNvPr id="255" name="PTObj_DBranchName_1_29">
          <a:extLst>
            <a:ext uri="{FF2B5EF4-FFF2-40B4-BE49-F238E27FC236}">
              <a16:creationId xmlns:a16="http://schemas.microsoft.com/office/drawing/2014/main" id="{908B0ACD-472B-446B-B170-C8E4780DA46F}"/>
            </a:ext>
          </a:extLst>
        </xdr:cNvPr>
        <xdr:cNvSpPr txBox="1"/>
      </xdr:nvSpPr>
      <xdr:spPr>
        <a:xfrm>
          <a:off x="7834122" y="9048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L#3 Success</a:t>
          </a:r>
        </a:p>
      </xdr:txBody>
    </xdr:sp>
    <xdr:clientData/>
  </xdr:oneCellAnchor>
  <xdr:twoCellAnchor editAs="oneCell">
    <xdr:from>
      <xdr:col>4</xdr:col>
      <xdr:colOff>127</xdr:colOff>
      <xdr:row>53</xdr:row>
      <xdr:rowOff>90170</xdr:rowOff>
    </xdr:from>
    <xdr:to>
      <xdr:col>4</xdr:col>
      <xdr:colOff>190627</xdr:colOff>
      <xdr:row>54</xdr:row>
      <xdr:rowOff>90170</xdr:rowOff>
    </xdr:to>
    <xdr:sp macro="_xll.PtreeEvent_ObjectClick" textlink="">
      <xdr:nvSpPr>
        <xdr:cNvPr id="256" name="PTObj_DNode_1_30">
          <a:extLst>
            <a:ext uri="{FF2B5EF4-FFF2-40B4-BE49-F238E27FC236}">
              <a16:creationId xmlns:a16="http://schemas.microsoft.com/office/drawing/2014/main" id="{91152B47-5F66-42E0-A743-B180095BC873}"/>
            </a:ext>
          </a:extLst>
        </xdr:cNvPr>
        <xdr:cNvSpPr/>
      </xdr:nvSpPr>
      <xdr:spPr>
        <a:xfrm>
          <a:off x="6019927" y="10186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53</xdr:row>
      <xdr:rowOff>95107</xdr:rowOff>
    </xdr:from>
    <xdr:ext cx="224870" cy="180627"/>
    <xdr:sp macro="_xll.PtreeEvent_ObjectClick" textlink="">
      <xdr:nvSpPr>
        <xdr:cNvPr id="259" name="PTObj_DBranchName_1_30">
          <a:extLst>
            <a:ext uri="{FF2B5EF4-FFF2-40B4-BE49-F238E27FC236}">
              <a16:creationId xmlns:a16="http://schemas.microsoft.com/office/drawing/2014/main" id="{FB13845C-2C0A-4F64-A6A3-C96D7E22844B}"/>
            </a:ext>
          </a:extLst>
        </xdr:cNvPr>
        <xdr:cNvSpPr txBox="1"/>
      </xdr:nvSpPr>
      <xdr:spPr>
        <a:xfrm>
          <a:off x="4757547" y="101916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#3</a:t>
          </a:r>
        </a:p>
      </xdr:txBody>
    </xdr:sp>
    <xdr:clientData/>
  </xdr:oneCellAnchor>
  <xdr:twoCellAnchor editAs="oneCell">
    <xdr:from>
      <xdr:col>5</xdr:col>
      <xdr:colOff>127</xdr:colOff>
      <xdr:row>51</xdr:row>
      <xdr:rowOff>90170</xdr:rowOff>
    </xdr:from>
    <xdr:to>
      <xdr:col>5</xdr:col>
      <xdr:colOff>190627</xdr:colOff>
      <xdr:row>52</xdr:row>
      <xdr:rowOff>90170</xdr:rowOff>
    </xdr:to>
    <xdr:sp macro="_xll.PtreeEvent_ObjectClick" textlink="">
      <xdr:nvSpPr>
        <xdr:cNvPr id="260" name="PTObj_DNode_1_31">
          <a:extLst>
            <a:ext uri="{FF2B5EF4-FFF2-40B4-BE49-F238E27FC236}">
              <a16:creationId xmlns:a16="http://schemas.microsoft.com/office/drawing/2014/main" id="{11E284F0-777C-4596-849C-70E79D5BB3D5}"/>
            </a:ext>
          </a:extLst>
        </xdr:cNvPr>
        <xdr:cNvSpPr/>
      </xdr:nvSpPr>
      <xdr:spPr>
        <a:xfrm rot="-5400000">
          <a:off x="7553452" y="980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51</xdr:row>
      <xdr:rowOff>95107</xdr:rowOff>
    </xdr:from>
    <xdr:ext cx="454227" cy="180627"/>
    <xdr:sp macro="_xll.PtreeEvent_ObjectClick" textlink="">
      <xdr:nvSpPr>
        <xdr:cNvPr id="263" name="PTObj_DBranchName_1_31">
          <a:extLst>
            <a:ext uri="{FF2B5EF4-FFF2-40B4-BE49-F238E27FC236}">
              <a16:creationId xmlns:a16="http://schemas.microsoft.com/office/drawing/2014/main" id="{DB997FDD-AFF5-4663-8200-E07FB805BBD0}"/>
            </a:ext>
          </a:extLst>
        </xdr:cNvPr>
        <xdr:cNvSpPr txBox="1"/>
      </xdr:nvSpPr>
      <xdr:spPr>
        <a:xfrm>
          <a:off x="6300597" y="9810607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L3#</a:t>
          </a:r>
        </a:p>
      </xdr:txBody>
    </xdr:sp>
    <xdr:clientData/>
  </xdr:oneCellAnchor>
  <xdr:twoCellAnchor editAs="oneCell">
    <xdr:from>
      <xdr:col>5</xdr:col>
      <xdr:colOff>127</xdr:colOff>
      <xdr:row>57</xdr:row>
      <xdr:rowOff>90170</xdr:rowOff>
    </xdr:from>
    <xdr:to>
      <xdr:col>5</xdr:col>
      <xdr:colOff>190627</xdr:colOff>
      <xdr:row>58</xdr:row>
      <xdr:rowOff>90170</xdr:rowOff>
    </xdr:to>
    <xdr:sp macro="_xll.PtreeEvent_ObjectClick" textlink="">
      <xdr:nvSpPr>
        <xdr:cNvPr id="264" name="PTObj_DNode_1_32">
          <a:extLst>
            <a:ext uri="{FF2B5EF4-FFF2-40B4-BE49-F238E27FC236}">
              <a16:creationId xmlns:a16="http://schemas.microsoft.com/office/drawing/2014/main" id="{4AEC3ADB-4334-4C90-B477-994631C90D5C}"/>
            </a:ext>
          </a:extLst>
        </xdr:cNvPr>
        <xdr:cNvSpPr/>
      </xdr:nvSpPr>
      <xdr:spPr>
        <a:xfrm>
          <a:off x="7553452" y="10948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57</xdr:row>
      <xdr:rowOff>95107</xdr:rowOff>
    </xdr:from>
    <xdr:ext cx="544059" cy="180627"/>
    <xdr:sp macro="_xll.PtreeEvent_ObjectClick" textlink="">
      <xdr:nvSpPr>
        <xdr:cNvPr id="267" name="PTObj_DBranchName_1_32">
          <a:extLst>
            <a:ext uri="{FF2B5EF4-FFF2-40B4-BE49-F238E27FC236}">
              <a16:creationId xmlns:a16="http://schemas.microsoft.com/office/drawing/2014/main" id="{F48803DA-CDDA-42E6-AB4D-956E7C5E10AF}"/>
            </a:ext>
          </a:extLst>
        </xdr:cNvPr>
        <xdr:cNvSpPr txBox="1"/>
      </xdr:nvSpPr>
      <xdr:spPr>
        <a:xfrm>
          <a:off x="6300597" y="10953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L#3</a:t>
          </a:r>
        </a:p>
      </xdr:txBody>
    </xdr:sp>
    <xdr:clientData/>
  </xdr:oneCellAnchor>
  <xdr:twoCellAnchor editAs="oneCell">
    <xdr:from>
      <xdr:col>6</xdr:col>
      <xdr:colOff>127</xdr:colOff>
      <xdr:row>55</xdr:row>
      <xdr:rowOff>90170</xdr:rowOff>
    </xdr:from>
    <xdr:to>
      <xdr:col>6</xdr:col>
      <xdr:colOff>190627</xdr:colOff>
      <xdr:row>56</xdr:row>
      <xdr:rowOff>90170</xdr:rowOff>
    </xdr:to>
    <xdr:sp macro="_xll.PtreeEvent_ObjectClick" textlink="">
      <xdr:nvSpPr>
        <xdr:cNvPr id="268" name="PTObj_DNode_1_33">
          <a:extLst>
            <a:ext uri="{FF2B5EF4-FFF2-40B4-BE49-F238E27FC236}">
              <a16:creationId xmlns:a16="http://schemas.microsoft.com/office/drawing/2014/main" id="{9AA73EBA-D4A1-4C46-993A-A70EAF2BF5CA}"/>
            </a:ext>
          </a:extLst>
        </xdr:cNvPr>
        <xdr:cNvSpPr/>
      </xdr:nvSpPr>
      <xdr:spPr>
        <a:xfrm rot="-5400000">
          <a:off x="9086977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55</xdr:row>
      <xdr:rowOff>95107</xdr:rowOff>
    </xdr:from>
    <xdr:ext cx="277768" cy="180627"/>
    <xdr:sp macro="_xll.PtreeEvent_ObjectClick" textlink="">
      <xdr:nvSpPr>
        <xdr:cNvPr id="271" name="PTObj_DBranchName_1_33">
          <a:extLst>
            <a:ext uri="{FF2B5EF4-FFF2-40B4-BE49-F238E27FC236}">
              <a16:creationId xmlns:a16="http://schemas.microsoft.com/office/drawing/2014/main" id="{A0AA460F-BE23-4ACA-850A-A8B197828760}"/>
            </a:ext>
          </a:extLst>
        </xdr:cNvPr>
        <xdr:cNvSpPr txBox="1"/>
      </xdr:nvSpPr>
      <xdr:spPr>
        <a:xfrm>
          <a:off x="7834122" y="10572607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59</xdr:row>
      <xdr:rowOff>90170</xdr:rowOff>
    </xdr:from>
    <xdr:to>
      <xdr:col>6</xdr:col>
      <xdr:colOff>190627</xdr:colOff>
      <xdr:row>60</xdr:row>
      <xdr:rowOff>90170</xdr:rowOff>
    </xdr:to>
    <xdr:sp macro="_xll.PtreeEvent_ObjectClick" textlink="">
      <xdr:nvSpPr>
        <xdr:cNvPr id="272" name="PTObj_DNode_1_34">
          <a:extLst>
            <a:ext uri="{FF2B5EF4-FFF2-40B4-BE49-F238E27FC236}">
              <a16:creationId xmlns:a16="http://schemas.microsoft.com/office/drawing/2014/main" id="{74B2AE94-B80B-487D-B684-9D44D8765406}"/>
            </a:ext>
          </a:extLst>
        </xdr:cNvPr>
        <xdr:cNvSpPr/>
      </xdr:nvSpPr>
      <xdr:spPr>
        <a:xfrm rot="-5400000">
          <a:off x="9086977" y="1132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59</xdr:row>
      <xdr:rowOff>95107</xdr:rowOff>
    </xdr:from>
    <xdr:ext cx="544059" cy="180627"/>
    <xdr:sp macro="_xll.PtreeEvent_ObjectClick" textlink="">
      <xdr:nvSpPr>
        <xdr:cNvPr id="275" name="PTObj_DBranchName_1_34">
          <a:extLst>
            <a:ext uri="{FF2B5EF4-FFF2-40B4-BE49-F238E27FC236}">
              <a16:creationId xmlns:a16="http://schemas.microsoft.com/office/drawing/2014/main" id="{15962B59-3C57-4F3D-B39C-D07C3C225392}"/>
            </a:ext>
          </a:extLst>
        </xdr:cNvPr>
        <xdr:cNvSpPr txBox="1"/>
      </xdr:nvSpPr>
      <xdr:spPr>
        <a:xfrm>
          <a:off x="7834122" y="11334607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L#1 Success</a:t>
          </a:r>
        </a:p>
      </xdr:txBody>
    </xdr:sp>
    <xdr:clientData/>
  </xdr:oneCellAnchor>
  <xdr:twoCellAnchor editAs="oneCell">
    <xdr:from>
      <xdr:col>3</xdr:col>
      <xdr:colOff>127</xdr:colOff>
      <xdr:row>75</xdr:row>
      <xdr:rowOff>90170</xdr:rowOff>
    </xdr:from>
    <xdr:to>
      <xdr:col>3</xdr:col>
      <xdr:colOff>190627</xdr:colOff>
      <xdr:row>76</xdr:row>
      <xdr:rowOff>90170</xdr:rowOff>
    </xdr:to>
    <xdr:sp macro="_xll.PtreeEvent_ObjectClick" textlink="">
      <xdr:nvSpPr>
        <xdr:cNvPr id="280" name="PTObj_DNode_1_18">
          <a:extLst>
            <a:ext uri="{FF2B5EF4-FFF2-40B4-BE49-F238E27FC236}">
              <a16:creationId xmlns:a16="http://schemas.microsoft.com/office/drawing/2014/main" id="{2180E678-286C-4867-8F24-76D304E57E5A}"/>
            </a:ext>
          </a:extLst>
        </xdr:cNvPr>
        <xdr:cNvSpPr/>
      </xdr:nvSpPr>
      <xdr:spPr>
        <a:xfrm>
          <a:off x="4476877" y="14377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280797</xdr:colOff>
      <xdr:row>75</xdr:row>
      <xdr:rowOff>95106</xdr:rowOff>
    </xdr:from>
    <xdr:ext cx="537070" cy="180627"/>
    <xdr:sp macro="_xll.PtreeEvent_ObjectClick" textlink="">
      <xdr:nvSpPr>
        <xdr:cNvPr id="283" name="PTObj_DBranchName_1_18">
          <a:extLst>
            <a:ext uri="{FF2B5EF4-FFF2-40B4-BE49-F238E27FC236}">
              <a16:creationId xmlns:a16="http://schemas.microsoft.com/office/drawing/2014/main" id="{482737D4-1C22-4565-A50C-97D2EE40D291}"/>
            </a:ext>
          </a:extLst>
        </xdr:cNvPr>
        <xdr:cNvSpPr txBox="1"/>
      </xdr:nvSpPr>
      <xdr:spPr>
        <a:xfrm>
          <a:off x="3224022" y="14382606"/>
          <a:ext cx="5370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L#3 success</a:t>
          </a:r>
        </a:p>
      </xdr:txBody>
    </xdr:sp>
    <xdr:clientData/>
  </xdr:oneCellAnchor>
  <xdr:twoCellAnchor editAs="oneCell">
    <xdr:from>
      <xdr:col>4</xdr:col>
      <xdr:colOff>127</xdr:colOff>
      <xdr:row>67</xdr:row>
      <xdr:rowOff>90170</xdr:rowOff>
    </xdr:from>
    <xdr:to>
      <xdr:col>4</xdr:col>
      <xdr:colOff>190627</xdr:colOff>
      <xdr:row>68</xdr:row>
      <xdr:rowOff>90170</xdr:rowOff>
    </xdr:to>
    <xdr:sp macro="_xll.PtreeEvent_ObjectClick" textlink="">
      <xdr:nvSpPr>
        <xdr:cNvPr id="284" name="PTObj_DNode_1_19">
          <a:extLst>
            <a:ext uri="{FF2B5EF4-FFF2-40B4-BE49-F238E27FC236}">
              <a16:creationId xmlns:a16="http://schemas.microsoft.com/office/drawing/2014/main" id="{A35BFAB1-0143-4FFB-9B66-BAD8D84D53D9}"/>
            </a:ext>
          </a:extLst>
        </xdr:cNvPr>
        <xdr:cNvSpPr/>
      </xdr:nvSpPr>
      <xdr:spPr>
        <a:xfrm>
          <a:off x="6019927" y="12853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67</xdr:row>
      <xdr:rowOff>95107</xdr:rowOff>
    </xdr:from>
    <xdr:ext cx="224870" cy="180627"/>
    <xdr:sp macro="_xll.PtreeEvent_ObjectClick" textlink="">
      <xdr:nvSpPr>
        <xdr:cNvPr id="287" name="PTObj_DBranchName_1_19">
          <a:extLst>
            <a:ext uri="{FF2B5EF4-FFF2-40B4-BE49-F238E27FC236}">
              <a16:creationId xmlns:a16="http://schemas.microsoft.com/office/drawing/2014/main" id="{F881C6C0-DDFE-43BC-83B8-B83D7225E526}"/>
            </a:ext>
          </a:extLst>
        </xdr:cNvPr>
        <xdr:cNvSpPr txBox="1"/>
      </xdr:nvSpPr>
      <xdr:spPr>
        <a:xfrm>
          <a:off x="4757547" y="12858607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#2</a:t>
          </a:r>
        </a:p>
      </xdr:txBody>
    </xdr:sp>
    <xdr:clientData/>
  </xdr:oneCellAnchor>
  <xdr:twoCellAnchor editAs="oneCell">
    <xdr:from>
      <xdr:col>5</xdr:col>
      <xdr:colOff>127</xdr:colOff>
      <xdr:row>65</xdr:row>
      <xdr:rowOff>90170</xdr:rowOff>
    </xdr:from>
    <xdr:to>
      <xdr:col>5</xdr:col>
      <xdr:colOff>190627</xdr:colOff>
      <xdr:row>66</xdr:row>
      <xdr:rowOff>90170</xdr:rowOff>
    </xdr:to>
    <xdr:sp macro="_xll.PtreeEvent_ObjectClick" textlink="">
      <xdr:nvSpPr>
        <xdr:cNvPr id="288" name="PTObj_DNode_1_20">
          <a:extLst>
            <a:ext uri="{FF2B5EF4-FFF2-40B4-BE49-F238E27FC236}">
              <a16:creationId xmlns:a16="http://schemas.microsoft.com/office/drawing/2014/main" id="{89FA8C69-28B6-4536-938C-A6E03B1E40EB}"/>
            </a:ext>
          </a:extLst>
        </xdr:cNvPr>
        <xdr:cNvSpPr/>
      </xdr:nvSpPr>
      <xdr:spPr>
        <a:xfrm rot="-5400000">
          <a:off x="7553452" y="1247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65</xdr:row>
      <xdr:rowOff>95107</xdr:rowOff>
    </xdr:from>
    <xdr:ext cx="454227" cy="180627"/>
    <xdr:sp macro="_xll.PtreeEvent_ObjectClick" textlink="">
      <xdr:nvSpPr>
        <xdr:cNvPr id="291" name="PTObj_DBranchName_1_20">
          <a:extLst>
            <a:ext uri="{FF2B5EF4-FFF2-40B4-BE49-F238E27FC236}">
              <a16:creationId xmlns:a16="http://schemas.microsoft.com/office/drawing/2014/main" id="{BB9AE3B4-8AB3-41BF-B2FF-0A9B798B34CC}"/>
            </a:ext>
          </a:extLst>
        </xdr:cNvPr>
        <xdr:cNvSpPr txBox="1"/>
      </xdr:nvSpPr>
      <xdr:spPr>
        <a:xfrm>
          <a:off x="6300597" y="12477607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L2#</a:t>
          </a:r>
        </a:p>
      </xdr:txBody>
    </xdr:sp>
    <xdr:clientData/>
  </xdr:oneCellAnchor>
  <xdr:twoCellAnchor editAs="oneCell">
    <xdr:from>
      <xdr:col>5</xdr:col>
      <xdr:colOff>127</xdr:colOff>
      <xdr:row>71</xdr:row>
      <xdr:rowOff>90170</xdr:rowOff>
    </xdr:from>
    <xdr:to>
      <xdr:col>5</xdr:col>
      <xdr:colOff>190627</xdr:colOff>
      <xdr:row>72</xdr:row>
      <xdr:rowOff>90170</xdr:rowOff>
    </xdr:to>
    <xdr:sp macro="_xll.PtreeEvent_ObjectClick" textlink="">
      <xdr:nvSpPr>
        <xdr:cNvPr id="292" name="PTObj_DNode_1_21">
          <a:extLst>
            <a:ext uri="{FF2B5EF4-FFF2-40B4-BE49-F238E27FC236}">
              <a16:creationId xmlns:a16="http://schemas.microsoft.com/office/drawing/2014/main" id="{9C5E3123-78A5-493E-9ED2-5115651E17CA}"/>
            </a:ext>
          </a:extLst>
        </xdr:cNvPr>
        <xdr:cNvSpPr/>
      </xdr:nvSpPr>
      <xdr:spPr>
        <a:xfrm>
          <a:off x="7553452" y="1361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71</xdr:row>
      <xdr:rowOff>95106</xdr:rowOff>
    </xdr:from>
    <xdr:ext cx="544059" cy="180627"/>
    <xdr:sp macro="_xll.PtreeEvent_ObjectClick" textlink="">
      <xdr:nvSpPr>
        <xdr:cNvPr id="295" name="PTObj_DBranchName_1_21">
          <a:extLst>
            <a:ext uri="{FF2B5EF4-FFF2-40B4-BE49-F238E27FC236}">
              <a16:creationId xmlns:a16="http://schemas.microsoft.com/office/drawing/2014/main" id="{92B56EF9-200B-45FA-84CB-6BB9F212D706}"/>
            </a:ext>
          </a:extLst>
        </xdr:cNvPr>
        <xdr:cNvSpPr txBox="1"/>
      </xdr:nvSpPr>
      <xdr:spPr>
        <a:xfrm>
          <a:off x="6300597" y="13620606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L#2</a:t>
          </a:r>
        </a:p>
      </xdr:txBody>
    </xdr:sp>
    <xdr:clientData/>
  </xdr:oneCellAnchor>
  <xdr:twoCellAnchor editAs="oneCell">
    <xdr:from>
      <xdr:col>6</xdr:col>
      <xdr:colOff>127</xdr:colOff>
      <xdr:row>69</xdr:row>
      <xdr:rowOff>90170</xdr:rowOff>
    </xdr:from>
    <xdr:to>
      <xdr:col>6</xdr:col>
      <xdr:colOff>190627</xdr:colOff>
      <xdr:row>70</xdr:row>
      <xdr:rowOff>90170</xdr:rowOff>
    </xdr:to>
    <xdr:sp macro="_xll.PtreeEvent_ObjectClick" textlink="">
      <xdr:nvSpPr>
        <xdr:cNvPr id="296" name="PTObj_DNode_1_22">
          <a:extLst>
            <a:ext uri="{FF2B5EF4-FFF2-40B4-BE49-F238E27FC236}">
              <a16:creationId xmlns:a16="http://schemas.microsoft.com/office/drawing/2014/main" id="{55F80C4E-B783-4429-B05A-010394B2371F}"/>
            </a:ext>
          </a:extLst>
        </xdr:cNvPr>
        <xdr:cNvSpPr/>
      </xdr:nvSpPr>
      <xdr:spPr>
        <a:xfrm rot="-5400000">
          <a:off x="9086977" y="1323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69</xdr:row>
      <xdr:rowOff>95106</xdr:rowOff>
    </xdr:from>
    <xdr:ext cx="277768" cy="180627"/>
    <xdr:sp macro="_xll.PtreeEvent_ObjectClick" textlink="">
      <xdr:nvSpPr>
        <xdr:cNvPr id="299" name="PTObj_DBranchName_1_22">
          <a:extLst>
            <a:ext uri="{FF2B5EF4-FFF2-40B4-BE49-F238E27FC236}">
              <a16:creationId xmlns:a16="http://schemas.microsoft.com/office/drawing/2014/main" id="{03553062-791E-443A-B166-884AC8139A8C}"/>
            </a:ext>
          </a:extLst>
        </xdr:cNvPr>
        <xdr:cNvSpPr txBox="1"/>
      </xdr:nvSpPr>
      <xdr:spPr>
        <a:xfrm>
          <a:off x="7834122" y="13239606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73</xdr:row>
      <xdr:rowOff>90170</xdr:rowOff>
    </xdr:from>
    <xdr:to>
      <xdr:col>6</xdr:col>
      <xdr:colOff>190627</xdr:colOff>
      <xdr:row>74</xdr:row>
      <xdr:rowOff>90170</xdr:rowOff>
    </xdr:to>
    <xdr:sp macro="_xll.PtreeEvent_ObjectClick" textlink="">
      <xdr:nvSpPr>
        <xdr:cNvPr id="300" name="PTObj_DNode_1_35">
          <a:extLst>
            <a:ext uri="{FF2B5EF4-FFF2-40B4-BE49-F238E27FC236}">
              <a16:creationId xmlns:a16="http://schemas.microsoft.com/office/drawing/2014/main" id="{0D80355F-B58D-4BBF-A97E-FB54BA897284}"/>
            </a:ext>
          </a:extLst>
        </xdr:cNvPr>
        <xdr:cNvSpPr/>
      </xdr:nvSpPr>
      <xdr:spPr>
        <a:xfrm rot="-5400000">
          <a:off x="9086977" y="1399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73</xdr:row>
      <xdr:rowOff>95106</xdr:rowOff>
    </xdr:from>
    <xdr:ext cx="544059" cy="180627"/>
    <xdr:sp macro="_xll.PtreeEvent_ObjectClick" textlink="">
      <xdr:nvSpPr>
        <xdr:cNvPr id="303" name="PTObj_DBranchName_1_35">
          <a:extLst>
            <a:ext uri="{FF2B5EF4-FFF2-40B4-BE49-F238E27FC236}">
              <a16:creationId xmlns:a16="http://schemas.microsoft.com/office/drawing/2014/main" id="{261F70AA-D2C1-4E69-8B10-D02BAEADF63E}"/>
            </a:ext>
          </a:extLst>
        </xdr:cNvPr>
        <xdr:cNvSpPr txBox="1"/>
      </xdr:nvSpPr>
      <xdr:spPr>
        <a:xfrm>
          <a:off x="7834122" y="14001606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L#1 Success</a:t>
          </a:r>
        </a:p>
      </xdr:txBody>
    </xdr:sp>
    <xdr:clientData/>
  </xdr:oneCellAnchor>
  <xdr:twoCellAnchor editAs="oneCell">
    <xdr:from>
      <xdr:col>4</xdr:col>
      <xdr:colOff>127</xdr:colOff>
      <xdr:row>79</xdr:row>
      <xdr:rowOff>90170</xdr:rowOff>
    </xdr:from>
    <xdr:to>
      <xdr:col>4</xdr:col>
      <xdr:colOff>190627</xdr:colOff>
      <xdr:row>80</xdr:row>
      <xdr:rowOff>90170</xdr:rowOff>
    </xdr:to>
    <xdr:sp macro="_xll.PtreeEvent_ObjectClick" textlink="">
      <xdr:nvSpPr>
        <xdr:cNvPr id="304" name="PTObj_DNode_1_36">
          <a:extLst>
            <a:ext uri="{FF2B5EF4-FFF2-40B4-BE49-F238E27FC236}">
              <a16:creationId xmlns:a16="http://schemas.microsoft.com/office/drawing/2014/main" id="{05FC1762-8DE7-49E8-9C92-5974B95DD23E}"/>
            </a:ext>
          </a:extLst>
        </xdr:cNvPr>
        <xdr:cNvSpPr/>
      </xdr:nvSpPr>
      <xdr:spPr>
        <a:xfrm>
          <a:off x="6019927" y="1513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280797</xdr:colOff>
      <xdr:row>79</xdr:row>
      <xdr:rowOff>95106</xdr:rowOff>
    </xdr:from>
    <xdr:ext cx="224870" cy="180627"/>
    <xdr:sp macro="_xll.PtreeEvent_ObjectClick" textlink="">
      <xdr:nvSpPr>
        <xdr:cNvPr id="307" name="PTObj_DBranchName_1_36">
          <a:extLst>
            <a:ext uri="{FF2B5EF4-FFF2-40B4-BE49-F238E27FC236}">
              <a16:creationId xmlns:a16="http://schemas.microsoft.com/office/drawing/2014/main" id="{F7D151AF-45E8-4250-B923-3CF5006E8FF3}"/>
            </a:ext>
          </a:extLst>
        </xdr:cNvPr>
        <xdr:cNvSpPr txBox="1"/>
      </xdr:nvSpPr>
      <xdr:spPr>
        <a:xfrm>
          <a:off x="4757547" y="15144606"/>
          <a:ext cx="22487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 #1</a:t>
          </a:r>
        </a:p>
      </xdr:txBody>
    </xdr:sp>
    <xdr:clientData/>
  </xdr:oneCellAnchor>
  <xdr:twoCellAnchor editAs="oneCell">
    <xdr:from>
      <xdr:col>5</xdr:col>
      <xdr:colOff>127</xdr:colOff>
      <xdr:row>77</xdr:row>
      <xdr:rowOff>90170</xdr:rowOff>
    </xdr:from>
    <xdr:to>
      <xdr:col>5</xdr:col>
      <xdr:colOff>190627</xdr:colOff>
      <xdr:row>78</xdr:row>
      <xdr:rowOff>90170</xdr:rowOff>
    </xdr:to>
    <xdr:sp macro="_xll.PtreeEvent_ObjectClick" textlink="">
      <xdr:nvSpPr>
        <xdr:cNvPr id="308" name="PTObj_DNode_1_37">
          <a:extLst>
            <a:ext uri="{FF2B5EF4-FFF2-40B4-BE49-F238E27FC236}">
              <a16:creationId xmlns:a16="http://schemas.microsoft.com/office/drawing/2014/main" id="{C1A08B2E-3B45-42C0-BD2D-64CF9249F1A9}"/>
            </a:ext>
          </a:extLst>
        </xdr:cNvPr>
        <xdr:cNvSpPr/>
      </xdr:nvSpPr>
      <xdr:spPr>
        <a:xfrm rot="-5400000">
          <a:off x="7553452" y="1475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77</xdr:row>
      <xdr:rowOff>95106</xdr:rowOff>
    </xdr:from>
    <xdr:ext cx="454227" cy="180627"/>
    <xdr:sp macro="_xll.PtreeEvent_ObjectClick" textlink="">
      <xdr:nvSpPr>
        <xdr:cNvPr id="311" name="PTObj_DBranchName_1_37">
          <a:extLst>
            <a:ext uri="{FF2B5EF4-FFF2-40B4-BE49-F238E27FC236}">
              <a16:creationId xmlns:a16="http://schemas.microsoft.com/office/drawing/2014/main" id="{CF63B9CA-1713-4B13-8ECF-C94E92FEB574}"/>
            </a:ext>
          </a:extLst>
        </xdr:cNvPr>
        <xdr:cNvSpPr txBox="1"/>
      </xdr:nvSpPr>
      <xdr:spPr>
        <a:xfrm>
          <a:off x="6300597" y="14763606"/>
          <a:ext cx="45422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 L#1</a:t>
          </a:r>
        </a:p>
      </xdr:txBody>
    </xdr:sp>
    <xdr:clientData/>
  </xdr:oneCellAnchor>
  <xdr:twoCellAnchor editAs="oneCell">
    <xdr:from>
      <xdr:col>5</xdr:col>
      <xdr:colOff>127</xdr:colOff>
      <xdr:row>83</xdr:row>
      <xdr:rowOff>90170</xdr:rowOff>
    </xdr:from>
    <xdr:to>
      <xdr:col>5</xdr:col>
      <xdr:colOff>190627</xdr:colOff>
      <xdr:row>84</xdr:row>
      <xdr:rowOff>90170</xdr:rowOff>
    </xdr:to>
    <xdr:sp macro="_xll.PtreeEvent_ObjectClick" textlink="">
      <xdr:nvSpPr>
        <xdr:cNvPr id="312" name="PTObj_DNode_1_38">
          <a:extLst>
            <a:ext uri="{FF2B5EF4-FFF2-40B4-BE49-F238E27FC236}">
              <a16:creationId xmlns:a16="http://schemas.microsoft.com/office/drawing/2014/main" id="{3011CABD-DC4F-4804-80AC-3E2B247EFDAD}"/>
            </a:ext>
          </a:extLst>
        </xdr:cNvPr>
        <xdr:cNvSpPr/>
      </xdr:nvSpPr>
      <xdr:spPr>
        <a:xfrm>
          <a:off x="7553452" y="15901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280797</xdr:colOff>
      <xdr:row>83</xdr:row>
      <xdr:rowOff>95106</xdr:rowOff>
    </xdr:from>
    <xdr:ext cx="544059" cy="180627"/>
    <xdr:sp macro="_xll.PtreeEvent_ObjectClick" textlink="">
      <xdr:nvSpPr>
        <xdr:cNvPr id="315" name="PTObj_DBranchName_1_38">
          <a:extLst>
            <a:ext uri="{FF2B5EF4-FFF2-40B4-BE49-F238E27FC236}">
              <a16:creationId xmlns:a16="http://schemas.microsoft.com/office/drawing/2014/main" id="{1F9A9BD8-C6D1-4A27-A787-610E1C05DD10}"/>
            </a:ext>
          </a:extLst>
        </xdr:cNvPr>
        <xdr:cNvSpPr txBox="1"/>
      </xdr:nvSpPr>
      <xdr:spPr>
        <a:xfrm>
          <a:off x="6300597" y="15906606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Success L#1</a:t>
          </a:r>
        </a:p>
      </xdr:txBody>
    </xdr:sp>
    <xdr:clientData/>
  </xdr:oneCellAnchor>
  <xdr:twoCellAnchor editAs="oneCell">
    <xdr:from>
      <xdr:col>6</xdr:col>
      <xdr:colOff>127</xdr:colOff>
      <xdr:row>81</xdr:row>
      <xdr:rowOff>90170</xdr:rowOff>
    </xdr:from>
    <xdr:to>
      <xdr:col>6</xdr:col>
      <xdr:colOff>190627</xdr:colOff>
      <xdr:row>82</xdr:row>
      <xdr:rowOff>90170</xdr:rowOff>
    </xdr:to>
    <xdr:sp macro="_xll.PtreeEvent_ObjectClick" textlink="">
      <xdr:nvSpPr>
        <xdr:cNvPr id="316" name="PTObj_DNode_1_39">
          <a:extLst>
            <a:ext uri="{FF2B5EF4-FFF2-40B4-BE49-F238E27FC236}">
              <a16:creationId xmlns:a16="http://schemas.microsoft.com/office/drawing/2014/main" id="{FD827123-84DC-44F7-97F7-C13BD86A89C5}"/>
            </a:ext>
          </a:extLst>
        </xdr:cNvPr>
        <xdr:cNvSpPr/>
      </xdr:nvSpPr>
      <xdr:spPr>
        <a:xfrm rot="-5400000">
          <a:off x="9086977" y="1552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81</xdr:row>
      <xdr:rowOff>95106</xdr:rowOff>
    </xdr:from>
    <xdr:ext cx="277768" cy="180627"/>
    <xdr:sp macro="_xll.PtreeEvent_ObjectClick" textlink="">
      <xdr:nvSpPr>
        <xdr:cNvPr id="319" name="PTObj_DBranchName_1_39">
          <a:extLst>
            <a:ext uri="{FF2B5EF4-FFF2-40B4-BE49-F238E27FC236}">
              <a16:creationId xmlns:a16="http://schemas.microsoft.com/office/drawing/2014/main" id="{D0119504-8CE2-4E6E-B0F9-1190DE369AF4}"/>
            </a:ext>
          </a:extLst>
        </xdr:cNvPr>
        <xdr:cNvSpPr txBox="1"/>
      </xdr:nvSpPr>
      <xdr:spPr>
        <a:xfrm>
          <a:off x="7834122" y="15525606"/>
          <a:ext cx="2777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scrap</a:t>
          </a:r>
        </a:p>
      </xdr:txBody>
    </xdr:sp>
    <xdr:clientData/>
  </xdr:oneCellAnchor>
  <xdr:twoCellAnchor editAs="oneCell">
    <xdr:from>
      <xdr:col>6</xdr:col>
      <xdr:colOff>127</xdr:colOff>
      <xdr:row>85</xdr:row>
      <xdr:rowOff>90170</xdr:rowOff>
    </xdr:from>
    <xdr:to>
      <xdr:col>6</xdr:col>
      <xdr:colOff>190627</xdr:colOff>
      <xdr:row>86</xdr:row>
      <xdr:rowOff>90170</xdr:rowOff>
    </xdr:to>
    <xdr:sp macro="_xll.PtreeEvent_ObjectClick" textlink="">
      <xdr:nvSpPr>
        <xdr:cNvPr id="320" name="PTObj_DNode_1_40">
          <a:extLst>
            <a:ext uri="{FF2B5EF4-FFF2-40B4-BE49-F238E27FC236}">
              <a16:creationId xmlns:a16="http://schemas.microsoft.com/office/drawing/2014/main" id="{F02F3469-5E5E-4A27-A14C-C32C7B9CB098}"/>
            </a:ext>
          </a:extLst>
        </xdr:cNvPr>
        <xdr:cNvSpPr/>
      </xdr:nvSpPr>
      <xdr:spPr>
        <a:xfrm rot="-5400000">
          <a:off x="9086977" y="1628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280797</xdr:colOff>
      <xdr:row>85</xdr:row>
      <xdr:rowOff>95106</xdr:rowOff>
    </xdr:from>
    <xdr:ext cx="544059" cy="180627"/>
    <xdr:sp macro="_xll.PtreeEvent_ObjectClick" textlink="">
      <xdr:nvSpPr>
        <xdr:cNvPr id="323" name="PTObj_DBranchName_1_40">
          <a:extLst>
            <a:ext uri="{FF2B5EF4-FFF2-40B4-BE49-F238E27FC236}">
              <a16:creationId xmlns:a16="http://schemas.microsoft.com/office/drawing/2014/main" id="{BA05CCF2-AED3-48F0-9E73-5EEF47451620}"/>
            </a:ext>
          </a:extLst>
        </xdr:cNvPr>
        <xdr:cNvSpPr txBox="1"/>
      </xdr:nvSpPr>
      <xdr:spPr>
        <a:xfrm>
          <a:off x="7834122" y="16287606"/>
          <a:ext cx="54405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L#2 Success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785C-54A2-4A69-8B90-2279BC8E91AD}">
  <dimension ref="A1:J87"/>
  <sheetViews>
    <sheetView tabSelected="1" topLeftCell="A7" zoomScale="98" zoomScaleNormal="98" workbookViewId="0">
      <selection activeCell="H42" sqref="H42"/>
    </sheetView>
  </sheetViews>
  <sheetFormatPr defaultRowHeight="15" x14ac:dyDescent="0.25"/>
  <cols>
    <col min="1" max="1" width="21.140625" customWidth="1"/>
    <col min="2" max="3" width="23" customWidth="1"/>
    <col min="4" max="4" width="23.140625" customWidth="1"/>
    <col min="5" max="7" width="23" customWidth="1"/>
  </cols>
  <sheetData>
    <row r="1" spans="2:7" x14ac:dyDescent="0.25">
      <c r="B1" t="s">
        <v>48</v>
      </c>
      <c r="C1">
        <v>-100</v>
      </c>
      <c r="D1">
        <v>0.1</v>
      </c>
      <c r="E1">
        <v>0.9</v>
      </c>
    </row>
    <row r="2" spans="2:7" x14ac:dyDescent="0.25">
      <c r="B2" t="s">
        <v>57</v>
      </c>
      <c r="C2">
        <v>-150</v>
      </c>
      <c r="D2">
        <v>0.2</v>
      </c>
      <c r="E2">
        <v>0.8</v>
      </c>
    </row>
    <row r="3" spans="2:7" x14ac:dyDescent="0.25">
      <c r="B3" t="s">
        <v>64</v>
      </c>
      <c r="C3">
        <v>-200</v>
      </c>
      <c r="D3">
        <v>0.25</v>
      </c>
      <c r="E3">
        <f>1-D3</f>
        <v>0.75</v>
      </c>
    </row>
    <row r="4" spans="2:7" x14ac:dyDescent="0.25">
      <c r="E4">
        <v>800</v>
      </c>
    </row>
    <row r="8" spans="2:7" ht="15" customHeight="1" x14ac:dyDescent="0.25">
      <c r="C8" s="12">
        <f>$D$1</f>
        <v>0.1</v>
      </c>
      <c r="D8" s="5">
        <f>_xll.PTreeNodeProbability(treeCalc_1!$F$2,4)</f>
        <v>0</v>
      </c>
    </row>
    <row r="9" spans="2:7" ht="15" customHeight="1" x14ac:dyDescent="0.25">
      <c r="C9" s="6"/>
      <c r="D9" s="4">
        <f>_xll.PTreeNodeValue(treeCalc_1!$F$2,4)</f>
        <v>-100</v>
      </c>
    </row>
    <row r="10" spans="2:7" ht="15" customHeight="1" x14ac:dyDescent="0.25">
      <c r="B10" s="9" t="b">
        <f>_xll.PTreeNodeDecision(treeCalc_1!$F$2,2)</f>
        <v>0</v>
      </c>
      <c r="C10" s="10" t="s">
        <v>48</v>
      </c>
    </row>
    <row r="11" spans="2:7" ht="15" customHeight="1" x14ac:dyDescent="0.25">
      <c r="B11" s="6">
        <f>$C$1</f>
        <v>-100</v>
      </c>
      <c r="C11" s="11">
        <f>_xll.PTreeNodeValue(treeCalc_1!$F$2,2)</f>
        <v>53</v>
      </c>
    </row>
    <row r="12" spans="2:7" ht="15" customHeight="1" x14ac:dyDescent="0.25">
      <c r="E12" s="12">
        <f>$D$2</f>
        <v>0.2</v>
      </c>
      <c r="F12" s="5">
        <f>_xll.PTreeNodeProbability(treeCalc_1!$F$2,13)</f>
        <v>0</v>
      </c>
    </row>
    <row r="13" spans="2:7" ht="15" customHeight="1" x14ac:dyDescent="0.25">
      <c r="E13" s="6"/>
      <c r="F13" s="4">
        <f>_xll.PTreeNodeValue(treeCalc_1!$F$2,13)</f>
        <v>-250</v>
      </c>
    </row>
    <row r="14" spans="2:7" ht="15" customHeight="1" x14ac:dyDescent="0.25">
      <c r="D14" s="9" t="b">
        <f>_xll.PTreeNodeDecision(treeCalc_1!$F$2,6)</f>
        <v>1</v>
      </c>
      <c r="E14" s="13" t="s">
        <v>58</v>
      </c>
    </row>
    <row r="15" spans="2:7" ht="15" customHeight="1" x14ac:dyDescent="0.25">
      <c r="D15" s="6">
        <f>$C$2</f>
        <v>-150</v>
      </c>
      <c r="E15" s="11">
        <f>_xll.PTreeNodeValue(treeCalc_1!$F$2,6)</f>
        <v>70</v>
      </c>
    </row>
    <row r="16" spans="2:7" ht="15" customHeight="1" x14ac:dyDescent="0.25">
      <c r="F16" s="12">
        <f>$D$3</f>
        <v>0.25</v>
      </c>
      <c r="G16" s="5">
        <f>_xll.PTreeNodeProbability(treeCalc_1!$F$2,23)</f>
        <v>0</v>
      </c>
    </row>
    <row r="17" spans="3:7" ht="15" customHeight="1" x14ac:dyDescent="0.25">
      <c r="F17" s="6"/>
      <c r="G17" s="4">
        <f>_xll.PTreeNodeValue(treeCalc_1!$F$2,23)</f>
        <v>-450</v>
      </c>
    </row>
    <row r="18" spans="3:7" ht="15" customHeight="1" x14ac:dyDescent="0.25">
      <c r="E18" s="12">
        <f>$E$2</f>
        <v>0.8</v>
      </c>
      <c r="F18" s="13" t="s">
        <v>50</v>
      </c>
    </row>
    <row r="19" spans="3:7" ht="15" customHeight="1" x14ac:dyDescent="0.25">
      <c r="E19" s="6">
        <f>$C$3</f>
        <v>-200</v>
      </c>
      <c r="F19" s="11">
        <f>_xll.PTreeNodeValue(treeCalc_1!$F$2,14)</f>
        <v>150</v>
      </c>
    </row>
    <row r="20" spans="3:7" ht="15" customHeight="1" x14ac:dyDescent="0.25">
      <c r="F20" s="12">
        <f>$E$3</f>
        <v>0.75</v>
      </c>
      <c r="G20" s="5">
        <f>_xll.PTreeNodeProbability(treeCalc_1!$F$2,24)</f>
        <v>0</v>
      </c>
    </row>
    <row r="21" spans="3:7" ht="15" customHeight="1" x14ac:dyDescent="0.25">
      <c r="F21" s="6">
        <f>$E$4</f>
        <v>800</v>
      </c>
      <c r="G21" s="4">
        <f>_xll.PTreeNodeValue(treeCalc_1!$F$2,24)</f>
        <v>350</v>
      </c>
    </row>
    <row r="22" spans="3:7" ht="15" customHeight="1" x14ac:dyDescent="0.25">
      <c r="C22" s="12">
        <f>$E$1</f>
        <v>0.9</v>
      </c>
      <c r="D22" s="7" t="s">
        <v>47</v>
      </c>
    </row>
    <row r="23" spans="3:7" ht="15" customHeight="1" x14ac:dyDescent="0.25">
      <c r="C23" s="6"/>
      <c r="D23" s="8">
        <f>_xll.PTreeNodeValue(treeCalc_1!$F$2,5)</f>
        <v>70</v>
      </c>
    </row>
    <row r="24" spans="3:7" ht="15" customHeight="1" x14ac:dyDescent="0.25">
      <c r="E24" s="12">
        <f>$D$3</f>
        <v>0.25</v>
      </c>
      <c r="F24" s="5">
        <f>_xll.PTreeNodeProbability(treeCalc_1!$F$2,25)</f>
        <v>0</v>
      </c>
    </row>
    <row r="25" spans="3:7" ht="15" customHeight="1" x14ac:dyDescent="0.25">
      <c r="E25" s="6"/>
      <c r="F25" s="4">
        <f>_xll.PTreeNodeValue(treeCalc_1!$F$2,25)</f>
        <v>-300</v>
      </c>
    </row>
    <row r="26" spans="3:7" ht="15" customHeight="1" x14ac:dyDescent="0.25">
      <c r="D26" s="9" t="b">
        <f>_xll.PTreeNodeDecision(treeCalc_1!$F$2,7)</f>
        <v>0</v>
      </c>
      <c r="E26" s="13" t="s">
        <v>83</v>
      </c>
    </row>
    <row r="27" spans="3:7" ht="15" customHeight="1" x14ac:dyDescent="0.25">
      <c r="D27" s="6">
        <f>$C$3</f>
        <v>-200</v>
      </c>
      <c r="E27" s="11">
        <f>_xll.PTreeNodeValue(treeCalc_1!$F$2,7)</f>
        <v>67.5</v>
      </c>
    </row>
    <row r="28" spans="3:7" ht="15" customHeight="1" x14ac:dyDescent="0.25">
      <c r="F28" s="12">
        <f>$D$2</f>
        <v>0.2</v>
      </c>
      <c r="G28" s="5">
        <f>_xll.PTreeNodeProbability(treeCalc_1!$F$2,27)</f>
        <v>0</v>
      </c>
    </row>
    <row r="29" spans="3:7" ht="15" customHeight="1" x14ac:dyDescent="0.25">
      <c r="F29" s="6"/>
      <c r="G29" s="4">
        <f>_xll.PTreeNodeValue(treeCalc_1!$F$2,27)</f>
        <v>-450</v>
      </c>
    </row>
    <row r="30" spans="3:7" ht="15" customHeight="1" x14ac:dyDescent="0.25">
      <c r="E30" s="12">
        <f>$E$3</f>
        <v>0.75</v>
      </c>
      <c r="F30" s="13" t="s">
        <v>57</v>
      </c>
    </row>
    <row r="31" spans="3:7" ht="15" customHeight="1" x14ac:dyDescent="0.25">
      <c r="E31" s="6">
        <f>$C$2</f>
        <v>-150</v>
      </c>
      <c r="F31" s="11">
        <f>_xll.PTreeNodeValue(treeCalc_1!$F$2,26)</f>
        <v>190</v>
      </c>
    </row>
    <row r="32" spans="3:7" ht="15" customHeight="1" x14ac:dyDescent="0.25">
      <c r="F32" s="12">
        <f>$E$2</f>
        <v>0.8</v>
      </c>
      <c r="G32" s="5">
        <f>_xll.PTreeNodeProbability(treeCalc_1!$F$2,28)</f>
        <v>0</v>
      </c>
    </row>
    <row r="33" spans="1:10" ht="15" customHeight="1" x14ac:dyDescent="0.25">
      <c r="F33" s="6">
        <f>$E$4</f>
        <v>800</v>
      </c>
      <c r="G33" s="4">
        <f>_xll.PTreeNodeValue(treeCalc_1!$F$2,28)</f>
        <v>350</v>
      </c>
    </row>
    <row r="34" spans="1:10" ht="15" customHeight="1" x14ac:dyDescent="0.25">
      <c r="A34" s="6"/>
      <c r="B34" s="7" t="s">
        <v>47</v>
      </c>
    </row>
    <row r="35" spans="1:10" ht="15" customHeight="1" x14ac:dyDescent="0.25">
      <c r="A35" s="6"/>
      <c r="B35" s="8">
        <f>_xll.PTreeNodeValue(treeCalc_1!$F$2,1)</f>
        <v>62</v>
      </c>
    </row>
    <row r="36" spans="1:10" ht="15" customHeight="1" x14ac:dyDescent="0.25">
      <c r="C36" s="12">
        <f>$D$2</f>
        <v>0.2</v>
      </c>
      <c r="D36" s="5">
        <f>_xll.PTreeNodeProbability(treeCalc_1!$F$2,8)</f>
        <v>0.2</v>
      </c>
    </row>
    <row r="37" spans="1:10" ht="15" customHeight="1" x14ac:dyDescent="0.25">
      <c r="C37" s="6"/>
      <c r="D37" s="4">
        <f>_xll.PTreeNodeValue(treeCalc_1!$F$2,8)</f>
        <v>-150</v>
      </c>
    </row>
    <row r="38" spans="1:10" ht="15" customHeight="1" x14ac:dyDescent="0.25">
      <c r="B38" s="9" t="b">
        <f>_xll.PTreeNodeDecision(treeCalc_1!$F$2,3)</f>
        <v>1</v>
      </c>
      <c r="C38" s="13" t="s">
        <v>50</v>
      </c>
    </row>
    <row r="39" spans="1:10" ht="15" customHeight="1" x14ac:dyDescent="0.25">
      <c r="B39" s="6">
        <f>$C$2</f>
        <v>-150</v>
      </c>
      <c r="C39" s="11">
        <f>_xll.PTreeNodeValue(treeCalc_1!$F$2,3)</f>
        <v>62</v>
      </c>
    </row>
    <row r="40" spans="1:10" ht="15" customHeight="1" x14ac:dyDescent="0.25">
      <c r="E40" s="12">
        <f>$D$1</f>
        <v>0.1</v>
      </c>
      <c r="F40" s="5">
        <f>_xll.PTreeNodeProbability(treeCalc_1!$F$2,11)</f>
        <v>0</v>
      </c>
    </row>
    <row r="41" spans="1:10" ht="15" customHeight="1" x14ac:dyDescent="0.25">
      <c r="E41" s="6"/>
      <c r="F41" s="4">
        <f>_xll.PTreeNodeValue(treeCalc_1!$F$2,11)</f>
        <v>-250</v>
      </c>
    </row>
    <row r="42" spans="1:10" ht="15" customHeight="1" x14ac:dyDescent="0.25">
      <c r="D42" s="9" t="b">
        <f>_xll.PTreeNodeDecision(treeCalc_1!$F$2,10)</f>
        <v>0</v>
      </c>
      <c r="E42" s="13" t="s">
        <v>72</v>
      </c>
      <c r="H42">
        <v>1</v>
      </c>
      <c r="I42">
        <v>2</v>
      </c>
      <c r="J42">
        <v>3</v>
      </c>
    </row>
    <row r="43" spans="1:10" ht="15" customHeight="1" x14ac:dyDescent="0.25">
      <c r="D43" s="6">
        <f>$C$1</f>
        <v>-100</v>
      </c>
      <c r="E43" s="11">
        <f>_xll.PTreeNodeValue(treeCalc_1!$F$2,10)</f>
        <v>110</v>
      </c>
      <c r="H43">
        <v>1</v>
      </c>
      <c r="I43">
        <v>3</v>
      </c>
      <c r="J43">
        <v>2</v>
      </c>
    </row>
    <row r="44" spans="1:10" ht="15" customHeight="1" x14ac:dyDescent="0.25">
      <c r="F44" s="12">
        <f>$D$3</f>
        <v>0.25</v>
      </c>
      <c r="G44" s="5">
        <f>_xll.PTreeNodeProbability(treeCalc_1!$F$2,16)</f>
        <v>0</v>
      </c>
      <c r="H44">
        <v>2</v>
      </c>
      <c r="I44">
        <v>1</v>
      </c>
      <c r="J44">
        <v>3</v>
      </c>
    </row>
    <row r="45" spans="1:10" ht="15" customHeight="1" x14ac:dyDescent="0.25">
      <c r="F45" s="6"/>
      <c r="G45" s="4">
        <f>_xll.PTreeNodeValue(treeCalc_1!$F$2,16)</f>
        <v>-450</v>
      </c>
      <c r="H45">
        <v>2</v>
      </c>
      <c r="I45">
        <v>3</v>
      </c>
      <c r="J45">
        <v>1</v>
      </c>
    </row>
    <row r="46" spans="1:10" ht="15" customHeight="1" x14ac:dyDescent="0.25">
      <c r="E46" s="12">
        <f>$E$1</f>
        <v>0.9</v>
      </c>
      <c r="F46" s="13" t="s">
        <v>64</v>
      </c>
      <c r="H46">
        <v>3</v>
      </c>
      <c r="I46">
        <v>2</v>
      </c>
      <c r="J46">
        <v>1</v>
      </c>
    </row>
    <row r="47" spans="1:10" ht="15" customHeight="1" x14ac:dyDescent="0.25">
      <c r="E47" s="6">
        <f>$C$3</f>
        <v>-200</v>
      </c>
      <c r="F47" s="11">
        <f>_xll.PTreeNodeValue(treeCalc_1!$F$2,15)</f>
        <v>150</v>
      </c>
      <c r="H47">
        <v>3</v>
      </c>
      <c r="I47">
        <v>1</v>
      </c>
      <c r="J47">
        <v>2</v>
      </c>
    </row>
    <row r="48" spans="1:10" ht="15" customHeight="1" x14ac:dyDescent="0.25">
      <c r="F48" s="12">
        <f>$E$3</f>
        <v>0.75</v>
      </c>
      <c r="G48" s="5">
        <f>_xll.PTreeNodeProbability(treeCalc_1!$F$2,29)</f>
        <v>0</v>
      </c>
    </row>
    <row r="49" spans="2:7" ht="15" customHeight="1" x14ac:dyDescent="0.25">
      <c r="F49" s="6">
        <f>$E$4</f>
        <v>800</v>
      </c>
      <c r="G49" s="4">
        <f>_xll.PTreeNodeValue(treeCalc_1!$F$2,29)</f>
        <v>350</v>
      </c>
    </row>
    <row r="50" spans="2:7" ht="15" customHeight="1" x14ac:dyDescent="0.25">
      <c r="C50" s="12">
        <f>$E$2</f>
        <v>0.8</v>
      </c>
      <c r="D50" s="14" t="s">
        <v>47</v>
      </c>
    </row>
    <row r="51" spans="2:7" ht="15" customHeight="1" x14ac:dyDescent="0.25">
      <c r="C51" s="6"/>
      <c r="D51" s="8">
        <f>_xll.PTreeNodeValue(treeCalc_1!$F$2,9)</f>
        <v>115</v>
      </c>
    </row>
    <row r="52" spans="2:7" ht="15" customHeight="1" x14ac:dyDescent="0.25">
      <c r="E52" s="12">
        <f>$D$3</f>
        <v>0.25</v>
      </c>
      <c r="F52" s="5">
        <f>_xll.PTreeNodeProbability(treeCalc_1!$F$2,31)</f>
        <v>0.2</v>
      </c>
    </row>
    <row r="53" spans="2:7" ht="15" customHeight="1" x14ac:dyDescent="0.25">
      <c r="E53" s="6"/>
      <c r="F53" s="4">
        <f>_xll.PTreeNodeValue(treeCalc_1!$F$2,31)</f>
        <v>-350</v>
      </c>
    </row>
    <row r="54" spans="2:7" ht="15" customHeight="1" x14ac:dyDescent="0.25">
      <c r="D54" s="9" t="b">
        <f>_xll.PTreeNodeDecision(treeCalc_1!$F$2,30)</f>
        <v>1</v>
      </c>
      <c r="E54" s="13" t="s">
        <v>83</v>
      </c>
    </row>
    <row r="55" spans="2:7" ht="15" customHeight="1" x14ac:dyDescent="0.25">
      <c r="D55" s="6">
        <f>$C$3</f>
        <v>-200</v>
      </c>
      <c r="E55" s="11">
        <f>_xll.PTreeNodeValue(treeCalc_1!$F$2,30)</f>
        <v>115</v>
      </c>
    </row>
    <row r="56" spans="2:7" ht="15" customHeight="1" x14ac:dyDescent="0.25">
      <c r="F56" s="12">
        <f>$D$1</f>
        <v>0.1</v>
      </c>
      <c r="G56" s="5">
        <f>_xll.PTreeNodeProbability(treeCalc_1!$F$2,33)</f>
        <v>6.0000000000000012E-2</v>
      </c>
    </row>
    <row r="57" spans="2:7" ht="15" customHeight="1" x14ac:dyDescent="0.25">
      <c r="F57" s="6"/>
      <c r="G57" s="4">
        <f>_xll.PTreeNodeValue(treeCalc_1!$F$2,33)</f>
        <v>-450</v>
      </c>
    </row>
    <row r="58" spans="2:7" ht="15" customHeight="1" x14ac:dyDescent="0.25">
      <c r="E58" s="12">
        <f>$E$3</f>
        <v>0.75</v>
      </c>
      <c r="F58" s="13" t="s">
        <v>48</v>
      </c>
    </row>
    <row r="59" spans="2:7" ht="15" customHeight="1" x14ac:dyDescent="0.25">
      <c r="E59" s="6">
        <f>$C$1</f>
        <v>-100</v>
      </c>
      <c r="F59" s="11">
        <f>_xll.PTreeNodeValue(treeCalc_1!$F$2,32)</f>
        <v>270</v>
      </c>
    </row>
    <row r="60" spans="2:7" ht="15" customHeight="1" x14ac:dyDescent="0.25">
      <c r="F60" s="12">
        <f>$E$1</f>
        <v>0.9</v>
      </c>
      <c r="G60" s="5">
        <f>_xll.PTreeNodeProbability(treeCalc_1!$F$2,34)</f>
        <v>0.54000000000000015</v>
      </c>
    </row>
    <row r="61" spans="2:7" ht="15" customHeight="1" x14ac:dyDescent="0.25">
      <c r="F61" s="6">
        <f>$E$4</f>
        <v>800</v>
      </c>
      <c r="G61" s="4">
        <f>_xll.PTreeNodeValue(treeCalc_1!$F$2,34)</f>
        <v>350</v>
      </c>
    </row>
    <row r="62" spans="2:7" ht="15" customHeight="1" x14ac:dyDescent="0.25">
      <c r="C62" s="12">
        <f>$D$3</f>
        <v>0.25</v>
      </c>
      <c r="D62" s="5">
        <f>_xll.PTreeNodeProbability(treeCalc_1!$F$2,17)</f>
        <v>0</v>
      </c>
    </row>
    <row r="63" spans="2:7" ht="15" customHeight="1" x14ac:dyDescent="0.25">
      <c r="C63" s="6"/>
      <c r="D63" s="4">
        <f>_xll.PTreeNodeValue(treeCalc_1!$F$2,17)</f>
        <v>-200</v>
      </c>
    </row>
    <row r="64" spans="2:7" ht="15" customHeight="1" x14ac:dyDescent="0.25">
      <c r="B64" s="9" t="b">
        <f>_xll.PTreeNodeDecision(treeCalc_1!$F$2,12)</f>
        <v>0</v>
      </c>
      <c r="C64" s="13" t="s">
        <v>64</v>
      </c>
    </row>
    <row r="65" spans="2:7" ht="15" customHeight="1" x14ac:dyDescent="0.25">
      <c r="B65" s="6">
        <f>$C$3</f>
        <v>-200</v>
      </c>
      <c r="C65" s="11">
        <f>_xll.PTreeNodeValue(treeCalc_1!$F$2,12)</f>
        <v>59.5</v>
      </c>
    </row>
    <row r="66" spans="2:7" ht="15" customHeight="1" x14ac:dyDescent="0.25">
      <c r="E66" s="12">
        <f>$D$2</f>
        <v>0.2</v>
      </c>
      <c r="F66" s="5">
        <f>_xll.PTreeNodeProbability(treeCalc_1!$F$2,20)</f>
        <v>0</v>
      </c>
    </row>
    <row r="67" spans="2:7" ht="15" customHeight="1" x14ac:dyDescent="0.25">
      <c r="E67" s="6"/>
      <c r="F67" s="4">
        <f>_xll.PTreeNodeValue(treeCalc_1!$F$2,20)</f>
        <v>-350</v>
      </c>
    </row>
    <row r="68" spans="2:7" ht="15" customHeight="1" x14ac:dyDescent="0.25">
      <c r="D68" s="9" t="b">
        <f>_xll.PTreeNodeDecision(treeCalc_1!$F$2,19)</f>
        <v>1</v>
      </c>
      <c r="E68" s="13" t="s">
        <v>58</v>
      </c>
    </row>
    <row r="69" spans="2:7" ht="15" customHeight="1" x14ac:dyDescent="0.25">
      <c r="D69" s="6">
        <f>$C$2</f>
        <v>-150</v>
      </c>
      <c r="E69" s="11">
        <f>_xll.PTreeNodeValue(treeCalc_1!$F$2,19)</f>
        <v>146</v>
      </c>
    </row>
    <row r="70" spans="2:7" ht="15" customHeight="1" x14ac:dyDescent="0.25">
      <c r="F70" s="12">
        <f>$D$1</f>
        <v>0.1</v>
      </c>
      <c r="G70" s="5">
        <f>_xll.PTreeNodeProbability(treeCalc_1!$F$2,22)</f>
        <v>0</v>
      </c>
    </row>
    <row r="71" spans="2:7" ht="15" customHeight="1" x14ac:dyDescent="0.25">
      <c r="F71" s="6"/>
      <c r="G71" s="4">
        <f>_xll.PTreeNodeValue(treeCalc_1!$F$2,22)</f>
        <v>-450</v>
      </c>
    </row>
    <row r="72" spans="2:7" ht="15" customHeight="1" x14ac:dyDescent="0.25">
      <c r="E72" s="12">
        <f>$E$2</f>
        <v>0.8</v>
      </c>
      <c r="F72" s="13" t="s">
        <v>50</v>
      </c>
    </row>
    <row r="73" spans="2:7" ht="15" customHeight="1" x14ac:dyDescent="0.25">
      <c r="E73" s="6">
        <f>$C$1</f>
        <v>-100</v>
      </c>
      <c r="F73" s="11">
        <f>_xll.PTreeNodeValue(treeCalc_1!$F$2,21)</f>
        <v>270</v>
      </c>
    </row>
    <row r="74" spans="2:7" ht="15" customHeight="1" x14ac:dyDescent="0.25">
      <c r="F74" s="12">
        <f>$E$1</f>
        <v>0.9</v>
      </c>
      <c r="G74" s="5">
        <f>_xll.PTreeNodeProbability(treeCalc_1!$F$2,35)</f>
        <v>0</v>
      </c>
    </row>
    <row r="75" spans="2:7" ht="15" customHeight="1" x14ac:dyDescent="0.25">
      <c r="F75" s="6">
        <f>$E$4</f>
        <v>800</v>
      </c>
      <c r="G75" s="4">
        <f>_xll.PTreeNodeValue(treeCalc_1!$F$2,35)</f>
        <v>350</v>
      </c>
    </row>
    <row r="76" spans="2:7" ht="15" customHeight="1" x14ac:dyDescent="0.25">
      <c r="C76" s="12">
        <f>$E$3</f>
        <v>0.75</v>
      </c>
      <c r="D76" s="14" t="s">
        <v>105</v>
      </c>
    </row>
    <row r="77" spans="2:7" ht="15" customHeight="1" x14ac:dyDescent="0.25">
      <c r="C77" s="6"/>
      <c r="D77" s="8">
        <f>_xll.PTreeNodeValue(treeCalc_1!$F$2,18)</f>
        <v>146</v>
      </c>
    </row>
    <row r="78" spans="2:7" ht="15" customHeight="1" x14ac:dyDescent="0.25">
      <c r="E78" s="12">
        <f>$D$1</f>
        <v>0.1</v>
      </c>
      <c r="F78" s="5">
        <f>_xll.PTreeNodeProbability(treeCalc_1!$F$2,37)</f>
        <v>0</v>
      </c>
    </row>
    <row r="79" spans="2:7" ht="15" customHeight="1" x14ac:dyDescent="0.25">
      <c r="E79" s="6"/>
      <c r="F79" s="4">
        <f>_xll.PTreeNodeValue(treeCalc_1!$F$2,37)</f>
        <v>-300</v>
      </c>
    </row>
    <row r="80" spans="2:7" ht="15" customHeight="1" x14ac:dyDescent="0.25">
      <c r="D80" s="9" t="b">
        <f>_xll.PTreeNodeDecision(treeCalc_1!$F$2,36)</f>
        <v>0</v>
      </c>
      <c r="E80" s="13" t="s">
        <v>72</v>
      </c>
    </row>
    <row r="81" spans="4:7" ht="15" customHeight="1" x14ac:dyDescent="0.25">
      <c r="D81" s="6">
        <f>$C$1</f>
        <v>-100</v>
      </c>
      <c r="E81" s="11">
        <f>_xll.PTreeNodeValue(treeCalc_1!$F$2,36)</f>
        <v>141</v>
      </c>
    </row>
    <row r="82" spans="4:7" ht="15" customHeight="1" x14ac:dyDescent="0.25">
      <c r="F82" s="12">
        <f>$D$2</f>
        <v>0.2</v>
      </c>
      <c r="G82" s="5">
        <f>_xll.PTreeNodeProbability(treeCalc_1!$F$2,39)</f>
        <v>0</v>
      </c>
    </row>
    <row r="83" spans="4:7" ht="15" customHeight="1" x14ac:dyDescent="0.25">
      <c r="F83" s="6"/>
      <c r="G83" s="4">
        <f>_xll.PTreeNodeValue(treeCalc_1!$F$2,39)</f>
        <v>-450</v>
      </c>
    </row>
    <row r="84" spans="4:7" ht="15" customHeight="1" x14ac:dyDescent="0.25">
      <c r="E84" s="12">
        <f>$E$1</f>
        <v>0.9</v>
      </c>
      <c r="F84" s="13" t="s">
        <v>57</v>
      </c>
    </row>
    <row r="85" spans="4:7" ht="15" customHeight="1" x14ac:dyDescent="0.25">
      <c r="E85" s="6">
        <f>$C$2</f>
        <v>-150</v>
      </c>
      <c r="F85" s="11">
        <f>_xll.PTreeNodeValue(treeCalc_1!$F$2,38)</f>
        <v>190</v>
      </c>
    </row>
    <row r="86" spans="4:7" ht="15" customHeight="1" x14ac:dyDescent="0.25">
      <c r="F86" s="12">
        <f>$E$2</f>
        <v>0.8</v>
      </c>
      <c r="G86" s="5">
        <f>_xll.PTreeNodeProbability(treeCalc_1!$F$2,40)</f>
        <v>0</v>
      </c>
    </row>
    <row r="87" spans="4:7" ht="15" customHeight="1" x14ac:dyDescent="0.25">
      <c r="F87" s="6">
        <f>$E$4</f>
        <v>800</v>
      </c>
      <c r="G87" s="4">
        <f>_xll.PTreeNodeValue(treeCalc_1!$F$2,40)</f>
        <v>350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F59-B771-4E22-B55C-9842C56F18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BC25-4311-4F9B-9C2D-AC36F30E8738}">
  <dimension ref="A1:P50"/>
  <sheetViews>
    <sheetView workbookViewId="0"/>
  </sheetViews>
  <sheetFormatPr defaultColWidth="15.7109375" defaultRowHeight="15" x14ac:dyDescent="0.25"/>
  <cols>
    <col min="1" max="16384" width="15.7109375" style="2"/>
  </cols>
  <sheetData>
    <row r="1" spans="1:16" x14ac:dyDescent="0.25">
      <c r="A1" s="2" t="s">
        <v>1</v>
      </c>
      <c r="B1" s="1" t="s">
        <v>46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25">
      <c r="A2" s="2" t="s">
        <v>2</v>
      </c>
      <c r="B2" s="2" t="e">
        <f>Sheet1!#REF!</f>
        <v>#REF!</v>
      </c>
      <c r="E2" s="2" t="s">
        <v>11</v>
      </c>
      <c r="F2" s="2">
        <f>_xll.PTreeEvaluate5(B3,$L$11:$L$50,$J$11:$J$50,$K$11:$K$50,$N$11:$N$50,$G$11:$G$50,,L1)</f>
        <v>2881537</v>
      </c>
    </row>
    <row r="3" spans="1:16" x14ac:dyDescent="0.25">
      <c r="A3" s="2" t="s">
        <v>3</v>
      </c>
      <c r="B3" s="2" t="s">
        <v>45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6" x14ac:dyDescent="0.25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25">
      <c r="A5" s="2" t="s">
        <v>5</v>
      </c>
      <c r="B5" s="2">
        <v>0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6" x14ac:dyDescent="0.25">
      <c r="A6" s="2" t="s">
        <v>6</v>
      </c>
      <c r="E6" s="2" t="s">
        <v>15</v>
      </c>
      <c r="F6" s="1" t="s">
        <v>38</v>
      </c>
      <c r="H6" s="2" t="s">
        <v>20</v>
      </c>
      <c r="I6" s="1" t="s">
        <v>41</v>
      </c>
    </row>
    <row r="7" spans="1:16" x14ac:dyDescent="0.25">
      <c r="A7" s="2" t="s">
        <v>7</v>
      </c>
      <c r="E7" s="2" t="s">
        <v>10</v>
      </c>
      <c r="F7" s="1" t="s">
        <v>0</v>
      </c>
    </row>
    <row r="8" spans="1:16" x14ac:dyDescent="0.25">
      <c r="A8" s="2" t="s">
        <v>8</v>
      </c>
      <c r="B8" s="2">
        <v>40</v>
      </c>
    </row>
    <row r="10" spans="1:16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25">
      <c r="A11" s="2">
        <f>Sheet1!$B$35</f>
        <v>62</v>
      </c>
      <c r="B11" s="2" t="str">
        <f>B1</f>
        <v>Which Lathe first</v>
      </c>
      <c r="C11" s="2">
        <v>0</v>
      </c>
      <c r="I11" s="2" t="s">
        <v>43</v>
      </c>
      <c r="J11" s="2">
        <f>Sheet1!$A$35</f>
        <v>0</v>
      </c>
      <c r="K11" s="2">
        <f>Sheet1!$A$34</f>
        <v>0</v>
      </c>
      <c r="L11" s="2" t="s">
        <v>65</v>
      </c>
      <c r="M11" s="1" t="s">
        <v>44</v>
      </c>
      <c r="O11" s="2" t="str">
        <f>Sheet1!$B$34</f>
        <v>Decision</v>
      </c>
      <c r="P11" s="2" t="b">
        <v>0</v>
      </c>
    </row>
    <row r="12" spans="1:16" x14ac:dyDescent="0.25">
      <c r="A12" s="2">
        <f>Sheet1!$C$11</f>
        <v>53</v>
      </c>
      <c r="B12" s="1" t="s">
        <v>48</v>
      </c>
      <c r="C12" s="2">
        <v>0</v>
      </c>
      <c r="I12" s="2" t="s">
        <v>43</v>
      </c>
      <c r="J12" s="2">
        <f>Sheet1!$B$11</f>
        <v>-100</v>
      </c>
      <c r="L12" s="2" t="s">
        <v>52</v>
      </c>
      <c r="M12" s="1" t="s">
        <v>44</v>
      </c>
      <c r="O12" s="2" t="str">
        <f>Sheet1!$C$10</f>
        <v>L#1</v>
      </c>
      <c r="P12" s="2" t="b">
        <v>0</v>
      </c>
    </row>
    <row r="13" spans="1:16" x14ac:dyDescent="0.25">
      <c r="A13" s="2">
        <f>Sheet1!$C$39</f>
        <v>62</v>
      </c>
      <c r="B13" s="1" t="s">
        <v>57</v>
      </c>
      <c r="C13" s="2">
        <v>0</v>
      </c>
      <c r="I13" s="2" t="s">
        <v>43</v>
      </c>
      <c r="J13" s="2">
        <f>Sheet1!$B$39</f>
        <v>-150</v>
      </c>
      <c r="L13" s="2" t="s">
        <v>59</v>
      </c>
      <c r="M13" s="1" t="s">
        <v>44</v>
      </c>
      <c r="O13" s="2" t="str">
        <f>Sheet1!$C$38</f>
        <v>Chance</v>
      </c>
      <c r="P13" s="2" t="b">
        <v>0</v>
      </c>
    </row>
    <row r="14" spans="1:16" x14ac:dyDescent="0.25">
      <c r="A14" s="2">
        <f>Sheet1!$D$9</f>
        <v>-100</v>
      </c>
      <c r="B14" s="1" t="s">
        <v>53</v>
      </c>
      <c r="C14" s="2">
        <v>0</v>
      </c>
      <c r="H14" s="2" t="s">
        <v>43</v>
      </c>
      <c r="I14" s="2" t="s">
        <v>43</v>
      </c>
      <c r="J14" s="2">
        <f>Sheet1!$C$9</f>
        <v>0</v>
      </c>
      <c r="K14" s="2">
        <f>Sheet1!$C$8</f>
        <v>0.1</v>
      </c>
      <c r="L14" s="2" t="s">
        <v>51</v>
      </c>
      <c r="M14" s="1" t="s">
        <v>44</v>
      </c>
      <c r="P14" s="2" t="b">
        <v>0</v>
      </c>
    </row>
    <row r="15" spans="1:16" x14ac:dyDescent="0.25">
      <c r="A15" s="2">
        <f>Sheet1!$D$23</f>
        <v>70</v>
      </c>
      <c r="B15" s="1" t="s">
        <v>54</v>
      </c>
      <c r="C15" s="2">
        <v>0</v>
      </c>
      <c r="I15" s="2" t="s">
        <v>43</v>
      </c>
      <c r="J15" s="2">
        <f>Sheet1!$C$23</f>
        <v>0</v>
      </c>
      <c r="K15" s="2">
        <f>Sheet1!$C$22</f>
        <v>0.9</v>
      </c>
      <c r="L15" s="2" t="s">
        <v>76</v>
      </c>
      <c r="M15" s="1" t="s">
        <v>44</v>
      </c>
      <c r="O15" s="2" t="str">
        <f>Sheet1!$D$22</f>
        <v>Decision</v>
      </c>
      <c r="P15" s="2" t="b">
        <v>0</v>
      </c>
    </row>
    <row r="16" spans="1:16" x14ac:dyDescent="0.25">
      <c r="A16" s="2">
        <f>Sheet1!$E$15</f>
        <v>70</v>
      </c>
      <c r="B16" s="1" t="s">
        <v>49</v>
      </c>
      <c r="C16" s="2">
        <v>0</v>
      </c>
      <c r="I16" s="2" t="s">
        <v>43</v>
      </c>
      <c r="J16" s="2">
        <f>Sheet1!$D$15</f>
        <v>-150</v>
      </c>
      <c r="L16" s="2" t="s">
        <v>66</v>
      </c>
      <c r="M16" s="1" t="s">
        <v>44</v>
      </c>
      <c r="O16" s="2" t="str">
        <f>Sheet1!$E$14</f>
        <v>Lathe #2</v>
      </c>
      <c r="P16" s="2" t="b">
        <v>0</v>
      </c>
    </row>
    <row r="17" spans="1:16" x14ac:dyDescent="0.25">
      <c r="A17" s="2">
        <f>Sheet1!$E$27</f>
        <v>67.5</v>
      </c>
      <c r="B17" s="1" t="s">
        <v>77</v>
      </c>
      <c r="C17" s="2">
        <v>0</v>
      </c>
      <c r="I17" s="2" t="s">
        <v>43</v>
      </c>
      <c r="J17" s="2">
        <f>Sheet1!$D$27</f>
        <v>-200</v>
      </c>
      <c r="L17" s="2" t="s">
        <v>80</v>
      </c>
      <c r="M17" s="1" t="s">
        <v>44</v>
      </c>
      <c r="O17" s="2" t="str">
        <f>Sheet1!$E$26</f>
        <v>Lathe #3</v>
      </c>
      <c r="P17" s="2" t="b">
        <v>0</v>
      </c>
    </row>
    <row r="18" spans="1:16" x14ac:dyDescent="0.25">
      <c r="A18" s="2">
        <f>Sheet1!$D$37</f>
        <v>-150</v>
      </c>
      <c r="B18" s="1" t="s">
        <v>53</v>
      </c>
      <c r="C18" s="2">
        <v>0</v>
      </c>
      <c r="H18" s="2" t="s">
        <v>43</v>
      </c>
      <c r="I18" s="2" t="s">
        <v>43</v>
      </c>
      <c r="J18" s="2">
        <f>Sheet1!$C$37</f>
        <v>0</v>
      </c>
      <c r="K18" s="2">
        <f>Sheet1!$C$36</f>
        <v>0.2</v>
      </c>
      <c r="L18" s="2" t="s">
        <v>60</v>
      </c>
      <c r="M18" s="1" t="s">
        <v>44</v>
      </c>
      <c r="P18" s="2" t="b">
        <v>0</v>
      </c>
    </row>
    <row r="19" spans="1:16" x14ac:dyDescent="0.25">
      <c r="A19" s="2">
        <f>Sheet1!$D$51</f>
        <v>115</v>
      </c>
      <c r="B19" s="1" t="s">
        <v>70</v>
      </c>
      <c r="C19" s="2">
        <v>0</v>
      </c>
      <c r="I19" s="2" t="s">
        <v>43</v>
      </c>
      <c r="J19" s="2">
        <f>Sheet1!$C$51</f>
        <v>0</v>
      </c>
      <c r="K19" s="2">
        <f>Sheet1!$C$50</f>
        <v>0.8</v>
      </c>
      <c r="L19" s="2" t="s">
        <v>86</v>
      </c>
      <c r="M19" s="1" t="s">
        <v>44</v>
      </c>
      <c r="O19" s="2" t="str">
        <f>Sheet1!$D$50</f>
        <v>Decision</v>
      </c>
      <c r="P19" s="2" t="b">
        <v>0</v>
      </c>
    </row>
    <row r="20" spans="1:16" x14ac:dyDescent="0.25">
      <c r="A20" s="2">
        <f>Sheet1!$E$43</f>
        <v>110</v>
      </c>
      <c r="B20" s="1" t="s">
        <v>95</v>
      </c>
      <c r="C20" s="2">
        <v>0</v>
      </c>
      <c r="I20" s="2" t="s">
        <v>43</v>
      </c>
      <c r="J20" s="2">
        <f>Sheet1!$D$43</f>
        <v>-100</v>
      </c>
      <c r="L20" s="2" t="s">
        <v>87</v>
      </c>
      <c r="M20" s="1" t="s">
        <v>44</v>
      </c>
      <c r="O20" s="2" t="str">
        <f>Sheet1!$E$42</f>
        <v>Lathe #1</v>
      </c>
      <c r="P20" s="2" t="b">
        <v>0</v>
      </c>
    </row>
    <row r="21" spans="1:16" x14ac:dyDescent="0.25">
      <c r="A21" s="2">
        <f>Sheet1!$F$41</f>
        <v>-250</v>
      </c>
      <c r="B21" s="1" t="s">
        <v>71</v>
      </c>
      <c r="C21" s="2">
        <v>0</v>
      </c>
      <c r="H21" s="2" t="s">
        <v>43</v>
      </c>
      <c r="I21" s="2" t="s">
        <v>43</v>
      </c>
      <c r="J21" s="2">
        <f>Sheet1!$E$41</f>
        <v>0</v>
      </c>
      <c r="K21" s="2">
        <f>Sheet1!$E$40</f>
        <v>0.1</v>
      </c>
      <c r="L21" s="2" t="s">
        <v>88</v>
      </c>
      <c r="M21" s="1" t="s">
        <v>44</v>
      </c>
      <c r="P21" s="2" t="b">
        <v>0</v>
      </c>
    </row>
    <row r="22" spans="1:16" x14ac:dyDescent="0.25">
      <c r="A22" s="2">
        <f>Sheet1!$C$65</f>
        <v>59.5</v>
      </c>
      <c r="B22" s="1" t="s">
        <v>64</v>
      </c>
      <c r="C22" s="2">
        <v>0</v>
      </c>
      <c r="I22" s="2" t="s">
        <v>43</v>
      </c>
      <c r="J22" s="2">
        <f>Sheet1!$B$65</f>
        <v>-200</v>
      </c>
      <c r="L22" s="2" t="s">
        <v>73</v>
      </c>
      <c r="M22" s="1" t="s">
        <v>44</v>
      </c>
      <c r="O22" s="2" t="str">
        <f>Sheet1!$C$64</f>
        <v>L#3</v>
      </c>
      <c r="P22" s="2" t="b">
        <v>0</v>
      </c>
    </row>
    <row r="23" spans="1:16" x14ac:dyDescent="0.25">
      <c r="A23" s="2">
        <f>Sheet1!$F$13</f>
        <v>-250</v>
      </c>
      <c r="B23" s="1" t="s">
        <v>55</v>
      </c>
      <c r="C23" s="2">
        <v>0</v>
      </c>
      <c r="H23" s="2" t="s">
        <v>43</v>
      </c>
      <c r="I23" s="2" t="s">
        <v>43</v>
      </c>
      <c r="J23" s="2">
        <f>Sheet1!$E$13</f>
        <v>0</v>
      </c>
      <c r="K23" s="2">
        <f>Sheet1!$E$12</f>
        <v>0.2</v>
      </c>
      <c r="L23" s="2" t="s">
        <v>78</v>
      </c>
      <c r="M23" s="1" t="s">
        <v>44</v>
      </c>
      <c r="P23" s="2" t="b">
        <v>0</v>
      </c>
    </row>
    <row r="24" spans="1:16" x14ac:dyDescent="0.25">
      <c r="A24" s="2">
        <f>Sheet1!$F$19</f>
        <v>150</v>
      </c>
      <c r="B24" s="1" t="s">
        <v>56</v>
      </c>
      <c r="C24" s="2">
        <v>0</v>
      </c>
      <c r="I24" s="2" t="s">
        <v>43</v>
      </c>
      <c r="J24" s="2">
        <f>Sheet1!$E$19</f>
        <v>-200</v>
      </c>
      <c r="K24" s="2">
        <f>Sheet1!$E$18</f>
        <v>0.8</v>
      </c>
      <c r="L24" s="2" t="s">
        <v>79</v>
      </c>
      <c r="M24" s="1" t="s">
        <v>44</v>
      </c>
      <c r="O24" s="2" t="str">
        <f>Sheet1!$F$18</f>
        <v>Chance</v>
      </c>
      <c r="P24" s="2" t="b">
        <v>0</v>
      </c>
    </row>
    <row r="25" spans="1:16" x14ac:dyDescent="0.25">
      <c r="A25" s="2">
        <f>Sheet1!$F$47</f>
        <v>150</v>
      </c>
      <c r="B25" s="1" t="s">
        <v>63</v>
      </c>
      <c r="C25" s="2">
        <v>0</v>
      </c>
      <c r="I25" s="2" t="s">
        <v>43</v>
      </c>
      <c r="J25" s="2">
        <f>Sheet1!$E$47</f>
        <v>-200</v>
      </c>
      <c r="K25" s="2">
        <f>Sheet1!$E$46</f>
        <v>0.9</v>
      </c>
      <c r="L25" s="2" t="s">
        <v>89</v>
      </c>
      <c r="M25" s="1" t="s">
        <v>44</v>
      </c>
      <c r="O25" s="2" t="str">
        <f>Sheet1!$F$46</f>
        <v>L#3</v>
      </c>
      <c r="P25" s="2" t="b">
        <v>0</v>
      </c>
    </row>
    <row r="26" spans="1:16" x14ac:dyDescent="0.25">
      <c r="A26" s="2">
        <f>Sheet1!$G$45</f>
        <v>-450</v>
      </c>
      <c r="B26" s="1" t="s">
        <v>53</v>
      </c>
      <c r="C26" s="2">
        <v>0</v>
      </c>
      <c r="H26" s="2" t="s">
        <v>43</v>
      </c>
      <c r="I26" s="2" t="s">
        <v>43</v>
      </c>
      <c r="J26" s="2">
        <f>Sheet1!$F$45</f>
        <v>0</v>
      </c>
      <c r="K26" s="2">
        <f>Sheet1!$F$44</f>
        <v>0.25</v>
      </c>
      <c r="L26" s="2" t="s">
        <v>90</v>
      </c>
      <c r="M26" s="1" t="s">
        <v>44</v>
      </c>
      <c r="P26" s="2" t="b">
        <v>0</v>
      </c>
    </row>
    <row r="27" spans="1:16" x14ac:dyDescent="0.25">
      <c r="A27" s="2">
        <f>Sheet1!$D$63</f>
        <v>-200</v>
      </c>
      <c r="B27" s="1" t="s">
        <v>53</v>
      </c>
      <c r="C27" s="2">
        <v>0</v>
      </c>
      <c r="H27" s="2" t="s">
        <v>43</v>
      </c>
      <c r="I27" s="2" t="s">
        <v>43</v>
      </c>
      <c r="J27" s="2">
        <f>Sheet1!$C$63</f>
        <v>0</v>
      </c>
      <c r="K27" s="2">
        <f>Sheet1!$C$62</f>
        <v>0.25</v>
      </c>
      <c r="L27" s="2" t="s">
        <v>74</v>
      </c>
      <c r="M27" s="1" t="s">
        <v>44</v>
      </c>
      <c r="P27" s="2" t="b">
        <v>0</v>
      </c>
    </row>
    <row r="28" spans="1:16" x14ac:dyDescent="0.25">
      <c r="A28" s="2">
        <f>Sheet1!$D$77</f>
        <v>146</v>
      </c>
      <c r="B28" s="1" t="s">
        <v>75</v>
      </c>
      <c r="C28" s="2">
        <v>0</v>
      </c>
      <c r="I28" s="2" t="s">
        <v>43</v>
      </c>
      <c r="J28" s="2">
        <f>Sheet1!$C$77</f>
        <v>0</v>
      </c>
      <c r="K28" s="2">
        <f>Sheet1!$C$76</f>
        <v>0.75</v>
      </c>
      <c r="L28" s="2" t="s">
        <v>96</v>
      </c>
      <c r="M28" s="1" t="s">
        <v>44</v>
      </c>
      <c r="O28" s="2" t="str">
        <f>Sheet1!$D$76</f>
        <v>L#2 or L#1</v>
      </c>
      <c r="P28" s="2" t="b">
        <v>0</v>
      </c>
    </row>
    <row r="29" spans="1:16" x14ac:dyDescent="0.25">
      <c r="A29" s="2">
        <f>Sheet1!$E$69</f>
        <v>146</v>
      </c>
      <c r="B29" s="1" t="s">
        <v>49</v>
      </c>
      <c r="C29" s="2">
        <v>0</v>
      </c>
      <c r="I29" s="2" t="s">
        <v>43</v>
      </c>
      <c r="J29" s="2">
        <f>Sheet1!$D$69</f>
        <v>-150</v>
      </c>
      <c r="L29" s="2" t="s">
        <v>97</v>
      </c>
      <c r="M29" s="1" t="s">
        <v>44</v>
      </c>
      <c r="O29" s="2" t="str">
        <f>Sheet1!$E$68</f>
        <v>Lathe #2</v>
      </c>
      <c r="P29" s="2" t="b">
        <v>0</v>
      </c>
    </row>
    <row r="30" spans="1:16" x14ac:dyDescent="0.25">
      <c r="A30" s="2">
        <f>Sheet1!$F$67</f>
        <v>-350</v>
      </c>
      <c r="B30" s="1" t="s">
        <v>55</v>
      </c>
      <c r="C30" s="2">
        <v>0</v>
      </c>
      <c r="H30" s="2" t="s">
        <v>43</v>
      </c>
      <c r="I30" s="2" t="s">
        <v>43</v>
      </c>
      <c r="J30" s="2">
        <f>Sheet1!$E$67</f>
        <v>0</v>
      </c>
      <c r="K30" s="2">
        <f>Sheet1!$E$66</f>
        <v>0.2</v>
      </c>
      <c r="L30" s="2" t="s">
        <v>98</v>
      </c>
      <c r="M30" s="1" t="s">
        <v>44</v>
      </c>
      <c r="P30" s="2" t="b">
        <v>0</v>
      </c>
    </row>
    <row r="31" spans="1:16" x14ac:dyDescent="0.25">
      <c r="A31" s="2">
        <f>Sheet1!$F$73</f>
        <v>270</v>
      </c>
      <c r="B31" s="1" t="s">
        <v>56</v>
      </c>
      <c r="C31" s="2">
        <v>0</v>
      </c>
      <c r="I31" s="2" t="s">
        <v>43</v>
      </c>
      <c r="J31" s="2">
        <f>Sheet1!$E$73</f>
        <v>-100</v>
      </c>
      <c r="K31" s="2">
        <f>Sheet1!$E$72</f>
        <v>0.8</v>
      </c>
      <c r="L31" s="2" t="s">
        <v>99</v>
      </c>
      <c r="M31" s="1" t="s">
        <v>44</v>
      </c>
      <c r="O31" s="2" t="str">
        <f>Sheet1!$F$72</f>
        <v>Chance</v>
      </c>
      <c r="P31" s="2" t="b">
        <v>0</v>
      </c>
    </row>
    <row r="32" spans="1:16" x14ac:dyDescent="0.25">
      <c r="A32" s="2">
        <f>Sheet1!$G$71</f>
        <v>-450</v>
      </c>
      <c r="B32" s="1" t="s">
        <v>53</v>
      </c>
      <c r="C32" s="2">
        <v>0</v>
      </c>
      <c r="H32" s="2" t="s">
        <v>43</v>
      </c>
      <c r="I32" s="2" t="s">
        <v>43</v>
      </c>
      <c r="J32" s="2">
        <f>Sheet1!$F$71</f>
        <v>0</v>
      </c>
      <c r="K32" s="2">
        <f>Sheet1!$F$70</f>
        <v>0.1</v>
      </c>
      <c r="L32" s="2" t="s">
        <v>100</v>
      </c>
      <c r="M32" s="1" t="s">
        <v>44</v>
      </c>
      <c r="P32" s="2" t="b">
        <v>0</v>
      </c>
    </row>
    <row r="33" spans="1:16" x14ac:dyDescent="0.25">
      <c r="A33" s="2">
        <f>Sheet1!$G$17</f>
        <v>-450</v>
      </c>
      <c r="B33" s="1" t="s">
        <v>53</v>
      </c>
      <c r="C33" s="2">
        <v>0</v>
      </c>
      <c r="H33" s="2" t="s">
        <v>43</v>
      </c>
      <c r="I33" s="2" t="s">
        <v>43</v>
      </c>
      <c r="J33" s="2">
        <f>Sheet1!$F$17</f>
        <v>0</v>
      </c>
      <c r="K33" s="2">
        <f>Sheet1!$F$16</f>
        <v>0.25</v>
      </c>
      <c r="L33" s="2" t="s">
        <v>68</v>
      </c>
      <c r="M33" s="1" t="s">
        <v>44</v>
      </c>
      <c r="P33" s="2" t="b">
        <v>0</v>
      </c>
    </row>
    <row r="34" spans="1:16" x14ac:dyDescent="0.25">
      <c r="A34" s="2">
        <f>Sheet1!$G$21</f>
        <v>350</v>
      </c>
      <c r="B34" s="1" t="s">
        <v>69</v>
      </c>
      <c r="C34" s="2">
        <v>0</v>
      </c>
      <c r="H34" s="2" t="s">
        <v>43</v>
      </c>
      <c r="I34" s="2" t="s">
        <v>43</v>
      </c>
      <c r="J34" s="2">
        <f>Sheet1!$F$21</f>
        <v>800</v>
      </c>
      <c r="K34" s="2">
        <f>Sheet1!$F$20</f>
        <v>0.75</v>
      </c>
      <c r="L34" s="2" t="s">
        <v>68</v>
      </c>
      <c r="M34" s="1" t="s">
        <v>44</v>
      </c>
      <c r="P34" s="2" t="b">
        <v>0</v>
      </c>
    </row>
    <row r="35" spans="1:16" x14ac:dyDescent="0.25">
      <c r="A35" s="2">
        <f>Sheet1!$F$25</f>
        <v>-300</v>
      </c>
      <c r="B35" s="1" t="s">
        <v>84</v>
      </c>
      <c r="C35" s="2">
        <v>0</v>
      </c>
      <c r="H35" s="2" t="s">
        <v>43</v>
      </c>
      <c r="I35" s="2" t="s">
        <v>43</v>
      </c>
      <c r="J35" s="2">
        <f>Sheet1!$E$25</f>
        <v>0</v>
      </c>
      <c r="K35" s="2">
        <f>Sheet1!$E$24</f>
        <v>0.25</v>
      </c>
      <c r="L35" s="2" t="s">
        <v>67</v>
      </c>
      <c r="M35" s="1" t="s">
        <v>44</v>
      </c>
      <c r="P35" s="2" t="b">
        <v>0</v>
      </c>
    </row>
    <row r="36" spans="1:16" x14ac:dyDescent="0.25">
      <c r="A36" s="2">
        <f>Sheet1!$F$31</f>
        <v>190</v>
      </c>
      <c r="B36" s="1" t="s">
        <v>85</v>
      </c>
      <c r="C36" s="2">
        <v>0</v>
      </c>
      <c r="I36" s="2" t="s">
        <v>43</v>
      </c>
      <c r="J36" s="2">
        <f>Sheet1!$E$31</f>
        <v>-150</v>
      </c>
      <c r="K36" s="2">
        <f>Sheet1!$E$30</f>
        <v>0.75</v>
      </c>
      <c r="L36" s="2" t="s">
        <v>81</v>
      </c>
      <c r="M36" s="1" t="s">
        <v>44</v>
      </c>
      <c r="O36" s="2" t="str">
        <f>Sheet1!$F$30</f>
        <v>L#2</v>
      </c>
      <c r="P36" s="2" t="b">
        <v>0</v>
      </c>
    </row>
    <row r="37" spans="1:16" x14ac:dyDescent="0.25">
      <c r="A37" s="2">
        <f>Sheet1!$G$29</f>
        <v>-450</v>
      </c>
      <c r="B37" s="1" t="s">
        <v>53</v>
      </c>
      <c r="C37" s="2">
        <v>0</v>
      </c>
      <c r="H37" s="2" t="s">
        <v>43</v>
      </c>
      <c r="I37" s="2" t="s">
        <v>43</v>
      </c>
      <c r="J37" s="2">
        <f>Sheet1!$F$29</f>
        <v>0</v>
      </c>
      <c r="K37" s="2">
        <f>Sheet1!$F$28</f>
        <v>0.2</v>
      </c>
      <c r="L37" s="2" t="s">
        <v>82</v>
      </c>
      <c r="M37" s="1" t="s">
        <v>44</v>
      </c>
      <c r="P37" s="2" t="b">
        <v>0</v>
      </c>
    </row>
    <row r="38" spans="1:16" x14ac:dyDescent="0.25">
      <c r="A38" s="2">
        <f>Sheet1!$G$33</f>
        <v>350</v>
      </c>
      <c r="B38" s="1" t="s">
        <v>61</v>
      </c>
      <c r="C38" s="2">
        <v>0</v>
      </c>
      <c r="H38" s="2" t="s">
        <v>43</v>
      </c>
      <c r="I38" s="2" t="s">
        <v>43</v>
      </c>
      <c r="J38" s="2">
        <f>Sheet1!$F$33</f>
        <v>800</v>
      </c>
      <c r="K38" s="2">
        <f>Sheet1!$F$32</f>
        <v>0.8</v>
      </c>
      <c r="L38" s="2" t="s">
        <v>82</v>
      </c>
      <c r="M38" s="1" t="s">
        <v>44</v>
      </c>
      <c r="P38" s="2" t="b">
        <v>0</v>
      </c>
    </row>
    <row r="39" spans="1:16" x14ac:dyDescent="0.25">
      <c r="A39" s="2">
        <f>Sheet1!$G$49</f>
        <v>350</v>
      </c>
      <c r="B39" s="1" t="s">
        <v>69</v>
      </c>
      <c r="C39" s="2">
        <v>0</v>
      </c>
      <c r="H39" s="2" t="s">
        <v>43</v>
      </c>
      <c r="I39" s="2" t="s">
        <v>43</v>
      </c>
      <c r="J39" s="2">
        <f>Sheet1!$F$49</f>
        <v>800</v>
      </c>
      <c r="K39" s="2">
        <f>Sheet1!$F$48</f>
        <v>0.75</v>
      </c>
      <c r="L39" s="2" t="s">
        <v>90</v>
      </c>
      <c r="M39" s="1" t="s">
        <v>44</v>
      </c>
      <c r="P39" s="2" t="b">
        <v>0</v>
      </c>
    </row>
    <row r="40" spans="1:16" x14ac:dyDescent="0.25">
      <c r="A40" s="2">
        <f>Sheet1!$E$55</f>
        <v>115</v>
      </c>
      <c r="B40" s="1" t="s">
        <v>77</v>
      </c>
      <c r="C40" s="2">
        <v>0</v>
      </c>
      <c r="I40" s="2" t="s">
        <v>43</v>
      </c>
      <c r="J40" s="2">
        <f>Sheet1!$D$55</f>
        <v>-200</v>
      </c>
      <c r="L40" s="2" t="s">
        <v>91</v>
      </c>
      <c r="M40" s="1" t="s">
        <v>44</v>
      </c>
      <c r="O40" s="2" t="str">
        <f>Sheet1!$E$54</f>
        <v>Lathe #3</v>
      </c>
      <c r="P40" s="2" t="b">
        <v>0</v>
      </c>
    </row>
    <row r="41" spans="1:16" x14ac:dyDescent="0.25">
      <c r="A41" s="2">
        <f>Sheet1!$F$53</f>
        <v>-350</v>
      </c>
      <c r="B41" s="1" t="s">
        <v>84</v>
      </c>
      <c r="C41" s="2">
        <v>0</v>
      </c>
      <c r="H41" s="2" t="s">
        <v>43</v>
      </c>
      <c r="I41" s="2" t="s">
        <v>43</v>
      </c>
      <c r="J41" s="2">
        <f>Sheet1!$E$53</f>
        <v>0</v>
      </c>
      <c r="K41" s="2">
        <f>Sheet1!$E$52</f>
        <v>0.25</v>
      </c>
      <c r="L41" s="2" t="s">
        <v>92</v>
      </c>
      <c r="M41" s="1" t="s">
        <v>44</v>
      </c>
      <c r="P41" s="2" t="b">
        <v>0</v>
      </c>
    </row>
    <row r="42" spans="1:16" x14ac:dyDescent="0.25">
      <c r="A42" s="2">
        <f>Sheet1!$F$59</f>
        <v>270</v>
      </c>
      <c r="B42" s="1" t="s">
        <v>85</v>
      </c>
      <c r="C42" s="2">
        <v>0</v>
      </c>
      <c r="I42" s="2" t="s">
        <v>43</v>
      </c>
      <c r="J42" s="2">
        <f>Sheet1!$E$59</f>
        <v>-100</v>
      </c>
      <c r="K42" s="2">
        <f>Sheet1!$E$58</f>
        <v>0.75</v>
      </c>
      <c r="L42" s="2" t="s">
        <v>93</v>
      </c>
      <c r="M42" s="1" t="s">
        <v>44</v>
      </c>
      <c r="O42" s="2" t="str">
        <f>Sheet1!$F$58</f>
        <v>L#1</v>
      </c>
      <c r="P42" s="2" t="b">
        <v>0</v>
      </c>
    </row>
    <row r="43" spans="1:16" x14ac:dyDescent="0.25">
      <c r="A43" s="2">
        <f>Sheet1!$G$57</f>
        <v>-450</v>
      </c>
      <c r="B43" s="1" t="s">
        <v>53</v>
      </c>
      <c r="C43" s="2">
        <v>0</v>
      </c>
      <c r="H43" s="2" t="s">
        <v>43</v>
      </c>
      <c r="I43" s="2" t="s">
        <v>43</v>
      </c>
      <c r="J43" s="2">
        <f>Sheet1!$F$57</f>
        <v>0</v>
      </c>
      <c r="K43" s="2">
        <f>Sheet1!$F$56</f>
        <v>0.1</v>
      </c>
      <c r="L43" s="2" t="s">
        <v>94</v>
      </c>
      <c r="M43" s="1" t="s">
        <v>44</v>
      </c>
      <c r="P43" s="2" t="b">
        <v>0</v>
      </c>
    </row>
    <row r="44" spans="1:16" x14ac:dyDescent="0.25">
      <c r="A44" s="2">
        <f>Sheet1!$G$61</f>
        <v>350</v>
      </c>
      <c r="B44" s="1" t="s">
        <v>54</v>
      </c>
      <c r="C44" s="2">
        <v>0</v>
      </c>
      <c r="H44" s="2" t="s">
        <v>43</v>
      </c>
      <c r="I44" s="2" t="s">
        <v>43</v>
      </c>
      <c r="J44" s="2">
        <f>Sheet1!$F$61</f>
        <v>800</v>
      </c>
      <c r="K44" s="2">
        <f>Sheet1!$F$60</f>
        <v>0.9</v>
      </c>
      <c r="L44" s="2" t="s">
        <v>94</v>
      </c>
      <c r="M44" s="1" t="s">
        <v>44</v>
      </c>
      <c r="P44" s="2" t="b">
        <v>0</v>
      </c>
    </row>
    <row r="45" spans="1:16" x14ac:dyDescent="0.25">
      <c r="A45" s="2">
        <f>Sheet1!$G$75</f>
        <v>350</v>
      </c>
      <c r="B45" s="1" t="s">
        <v>54</v>
      </c>
      <c r="C45" s="2">
        <v>0</v>
      </c>
      <c r="H45" s="2" t="s">
        <v>43</v>
      </c>
      <c r="I45" s="2" t="s">
        <v>43</v>
      </c>
      <c r="J45" s="2">
        <f>Sheet1!$F$75</f>
        <v>800</v>
      </c>
      <c r="K45" s="2">
        <f>Sheet1!$F$74</f>
        <v>0.9</v>
      </c>
      <c r="L45" s="2" t="s">
        <v>100</v>
      </c>
      <c r="M45" s="1" t="s">
        <v>44</v>
      </c>
      <c r="P45" s="2" t="b">
        <v>0</v>
      </c>
    </row>
    <row r="46" spans="1:16" x14ac:dyDescent="0.25">
      <c r="A46" s="2">
        <f>Sheet1!$E$81</f>
        <v>141</v>
      </c>
      <c r="B46" s="1" t="s">
        <v>95</v>
      </c>
      <c r="C46" s="2">
        <v>0</v>
      </c>
      <c r="I46" s="2" t="s">
        <v>43</v>
      </c>
      <c r="J46" s="2">
        <f>Sheet1!$D$81</f>
        <v>-100</v>
      </c>
      <c r="L46" s="2" t="s">
        <v>101</v>
      </c>
      <c r="M46" s="1" t="s">
        <v>44</v>
      </c>
      <c r="O46" s="2" t="str">
        <f>Sheet1!$E$80</f>
        <v>Lathe #1</v>
      </c>
      <c r="P46" s="2" t="b">
        <v>0</v>
      </c>
    </row>
    <row r="47" spans="1:16" x14ac:dyDescent="0.25">
      <c r="A47" s="2">
        <f>Sheet1!$F$79</f>
        <v>-300</v>
      </c>
      <c r="B47" s="1" t="s">
        <v>62</v>
      </c>
      <c r="C47" s="2">
        <v>0</v>
      </c>
      <c r="H47" s="2" t="s">
        <v>43</v>
      </c>
      <c r="I47" s="2" t="s">
        <v>43</v>
      </c>
      <c r="J47" s="2">
        <f>Sheet1!$E$79</f>
        <v>0</v>
      </c>
      <c r="K47" s="2">
        <f>Sheet1!$E$78</f>
        <v>0.1</v>
      </c>
      <c r="L47" s="2" t="s">
        <v>102</v>
      </c>
      <c r="M47" s="1" t="s">
        <v>44</v>
      </c>
      <c r="P47" s="2" t="b">
        <v>0</v>
      </c>
    </row>
    <row r="48" spans="1:16" x14ac:dyDescent="0.25">
      <c r="A48" s="2">
        <f>Sheet1!$F$85</f>
        <v>190</v>
      </c>
      <c r="B48" s="1" t="s">
        <v>63</v>
      </c>
      <c r="C48" s="2">
        <v>0</v>
      </c>
      <c r="I48" s="2" t="s">
        <v>43</v>
      </c>
      <c r="J48" s="2">
        <f>Sheet1!$E$85</f>
        <v>-150</v>
      </c>
      <c r="K48" s="2">
        <f>Sheet1!$E$84</f>
        <v>0.9</v>
      </c>
      <c r="L48" s="2" t="s">
        <v>103</v>
      </c>
      <c r="M48" s="1" t="s">
        <v>44</v>
      </c>
      <c r="O48" s="2" t="str">
        <f>Sheet1!$F$84</f>
        <v>L#2</v>
      </c>
      <c r="P48" s="2" t="b">
        <v>0</v>
      </c>
    </row>
    <row r="49" spans="1:16" x14ac:dyDescent="0.25">
      <c r="A49" s="2">
        <f>Sheet1!$G$83</f>
        <v>-450</v>
      </c>
      <c r="B49" s="1" t="s">
        <v>53</v>
      </c>
      <c r="C49" s="2">
        <v>0</v>
      </c>
      <c r="H49" s="2" t="s">
        <v>43</v>
      </c>
      <c r="I49" s="2" t="s">
        <v>43</v>
      </c>
      <c r="J49" s="2">
        <f>Sheet1!$F$83</f>
        <v>0</v>
      </c>
      <c r="K49" s="2">
        <f>Sheet1!$F$82</f>
        <v>0.2</v>
      </c>
      <c r="L49" s="2" t="s">
        <v>104</v>
      </c>
      <c r="M49" s="1" t="s">
        <v>44</v>
      </c>
      <c r="P49" s="2" t="b">
        <v>0</v>
      </c>
    </row>
    <row r="50" spans="1:16" x14ac:dyDescent="0.25">
      <c r="A50" s="2">
        <f>Sheet1!$G$87</f>
        <v>350</v>
      </c>
      <c r="B50" s="1" t="s">
        <v>61</v>
      </c>
      <c r="C50" s="2">
        <v>0</v>
      </c>
      <c r="H50" s="2" t="s">
        <v>43</v>
      </c>
      <c r="I50" s="2" t="s">
        <v>43</v>
      </c>
      <c r="J50" s="2">
        <f>Sheet1!$F$87</f>
        <v>800</v>
      </c>
      <c r="K50" s="2">
        <f>Sheet1!$F$86</f>
        <v>0.8</v>
      </c>
      <c r="L50" s="2" t="s">
        <v>104</v>
      </c>
      <c r="M50" s="1" t="s">
        <v>44</v>
      </c>
      <c r="P5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_PalUtilTempWorksheet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2020-04-06T00:02:15Z</dcterms:created>
  <dcterms:modified xsi:type="dcterms:W3CDTF">2020-04-06T02:20:05Z</dcterms:modified>
</cp:coreProperties>
</file>