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bor\OneDrive - Politechnika Wroclawska\Studia\Semestr IV\Fizyka C5\Ćwiczenie 1 - 100\"/>
    </mc:Choice>
  </mc:AlternateContent>
  <xr:revisionPtr revIDLastSave="40" documentId="8_{2A94C248-1186-418F-823B-C9FD681A67B8}" xr6:coauthVersionLast="43" xr6:coauthVersionMax="43" xr10:uidLastSave="{3F0FD368-F3FC-403A-8A41-2C740673FAF5}"/>
  <bookViews>
    <workbookView xWindow="1029" yWindow="1903" windowWidth="17588" windowHeight="10988" xr2:uid="{ACBAC29A-0BF0-453D-A983-1AFE6875DE3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D32" i="1" l="1"/>
  <c r="C32" i="1"/>
  <c r="E27" i="1"/>
  <c r="E25" i="1"/>
  <c r="E26" i="1"/>
  <c r="E24" i="1"/>
  <c r="C26" i="1"/>
  <c r="C25" i="1"/>
  <c r="C24" i="1"/>
  <c r="C20" i="1"/>
  <c r="C17" i="1"/>
  <c r="I12" i="1"/>
  <c r="C31" i="1" s="1"/>
  <c r="D31" i="1" s="1"/>
  <c r="D33" i="1" s="1"/>
  <c r="G12" i="1"/>
  <c r="E12" i="1"/>
  <c r="C12" i="1"/>
  <c r="I11" i="1"/>
  <c r="G11" i="1"/>
  <c r="E11" i="1"/>
  <c r="C11" i="1"/>
  <c r="G10" i="1"/>
  <c r="E10" i="1"/>
  <c r="C10" i="1"/>
  <c r="C9" i="1"/>
  <c r="I9" i="1"/>
  <c r="G9" i="1"/>
  <c r="E9" i="1"/>
</calcChain>
</file>

<file path=xl/sharedStrings.xml><?xml version="1.0" encoding="utf-8"?>
<sst xmlns="http://schemas.openxmlformats.org/spreadsheetml/2006/main" count="35" uniqueCount="25">
  <si>
    <t>Lp.</t>
  </si>
  <si>
    <t>h</t>
  </si>
  <si>
    <t>m</t>
  </si>
  <si>
    <t>[mm]</t>
  </si>
  <si>
    <t>[g]</t>
  </si>
  <si>
    <t>Średnia</t>
  </si>
  <si>
    <t>Niep. A</t>
  </si>
  <si>
    <t>Niep. B</t>
  </si>
  <si>
    <t>Niep. C</t>
  </si>
  <si>
    <t>Objętość</t>
  </si>
  <si>
    <t>V</t>
  </si>
  <si>
    <t>Gęstość:</t>
  </si>
  <si>
    <t>Ro</t>
  </si>
  <si>
    <t>Niepewność V</t>
  </si>
  <si>
    <t>Podchodne cząstkowe</t>
  </si>
  <si>
    <t>fiw</t>
  </si>
  <si>
    <t>fiz</t>
  </si>
  <si>
    <t>kwadraty</t>
  </si>
  <si>
    <t>fiw^2</t>
  </si>
  <si>
    <t>fiz^2</t>
  </si>
  <si>
    <t>h^2</t>
  </si>
  <si>
    <t>Niepewność rho</t>
  </si>
  <si>
    <t>Pochodne cząstkowe</t>
  </si>
  <si>
    <t>Uc V</t>
  </si>
  <si>
    <t>Uc 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</si>
</sst>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219075</xdr:colOff>
      <xdr:row>1</xdr:row>
      <xdr:rowOff>180975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82D8DF7-93E1-4A24-8495-0FC2E2E90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390525</xdr:colOff>
      <xdr:row>1</xdr:row>
      <xdr:rowOff>200025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7FAF70EB-831E-4E8C-8076-9F91856D0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3905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190500</xdr:colOff>
      <xdr:row>1</xdr:row>
      <xdr:rowOff>180975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BAA8ED10-8AE8-48B4-8B0E-CF9875DDB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361950</xdr:colOff>
      <xdr:row>1</xdr:row>
      <xdr:rowOff>200025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8E892588-D17C-4E00-8C57-5EC867B2D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3619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190500</xdr:colOff>
      <xdr:row>1</xdr:row>
      <xdr:rowOff>180975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5EE0F245-5789-467B-8AB9-0CCEB3B59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9</xdr:col>
      <xdr:colOff>238125</xdr:colOff>
      <xdr:row>1</xdr:row>
      <xdr:rowOff>180975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EF1CA936-9F0F-4DC8-B808-2C6B0A452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2381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3636-4222-4AB9-A4B8-DA5E34654BD7}">
  <dimension ref="B1:K33"/>
  <sheetViews>
    <sheetView tabSelected="1" workbookViewId="0">
      <selection activeCell="I10" sqref="I10"/>
    </sheetView>
  </sheetViews>
  <sheetFormatPr defaultRowHeight="14.6" x14ac:dyDescent="0.4"/>
  <cols>
    <col min="3" max="3" width="12" bestFit="1" customWidth="1"/>
  </cols>
  <sheetData>
    <row r="1" spans="2:11" ht="15" thickBot="1" x14ac:dyDescent="0.45"/>
    <row r="2" spans="2:11" ht="15.9" thickBot="1" x14ac:dyDescent="0.45">
      <c r="B2" s="10" t="s">
        <v>0</v>
      </c>
      <c r="C2" s="1"/>
      <c r="D2" s="1"/>
      <c r="E2" s="1"/>
      <c r="F2" s="1"/>
      <c r="G2" s="2" t="s">
        <v>1</v>
      </c>
      <c r="H2" s="1"/>
      <c r="I2" s="2" t="s">
        <v>2</v>
      </c>
      <c r="J2" s="6"/>
      <c r="K2" s="7"/>
    </row>
    <row r="3" spans="2:11" ht="15.9" thickBot="1" x14ac:dyDescent="0.45">
      <c r="B3" s="11"/>
      <c r="C3" s="3" t="s">
        <v>3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4</v>
      </c>
      <c r="J3" s="4" t="s">
        <v>4</v>
      </c>
      <c r="K3" s="7"/>
    </row>
    <row r="4" spans="2:11" ht="15.9" thickBot="1" x14ac:dyDescent="0.45">
      <c r="B4" s="4">
        <v>1</v>
      </c>
      <c r="C4" s="5">
        <v>11.95</v>
      </c>
      <c r="D4" s="12">
        <v>0.05</v>
      </c>
      <c r="E4" s="5">
        <v>16</v>
      </c>
      <c r="F4" s="12">
        <v>0.01</v>
      </c>
      <c r="G4" s="5">
        <v>49.3</v>
      </c>
      <c r="H4" s="12">
        <v>0.05</v>
      </c>
      <c r="I4" s="5">
        <v>11.9</v>
      </c>
      <c r="J4" s="12">
        <v>0.01</v>
      </c>
      <c r="K4" s="8"/>
    </row>
    <row r="5" spans="2:11" ht="15.9" thickBot="1" x14ac:dyDescent="0.45">
      <c r="B5" s="4">
        <v>2</v>
      </c>
      <c r="C5" s="5">
        <v>11.95</v>
      </c>
      <c r="D5" s="13"/>
      <c r="E5" s="5">
        <v>16</v>
      </c>
      <c r="F5" s="13"/>
      <c r="G5" s="5">
        <v>49.15</v>
      </c>
      <c r="H5" s="13"/>
      <c r="I5" s="5">
        <v>11.88</v>
      </c>
      <c r="J5" s="13"/>
      <c r="K5" s="8"/>
    </row>
    <row r="6" spans="2:11" ht="15.9" thickBot="1" x14ac:dyDescent="0.45">
      <c r="B6" s="4">
        <v>3</v>
      </c>
      <c r="C6" s="5">
        <v>11.9</v>
      </c>
      <c r="D6" s="13"/>
      <c r="E6" s="5">
        <v>16.010000000000002</v>
      </c>
      <c r="F6" s="13"/>
      <c r="G6" s="5">
        <v>49.25</v>
      </c>
      <c r="H6" s="13"/>
      <c r="I6" s="5">
        <v>11.9</v>
      </c>
      <c r="J6" s="13"/>
      <c r="K6" s="8"/>
    </row>
    <row r="7" spans="2:11" ht="15.9" thickBot="1" x14ac:dyDescent="0.45">
      <c r="B7" s="4">
        <v>4</v>
      </c>
      <c r="C7" s="5">
        <v>11.85</v>
      </c>
      <c r="D7" s="13"/>
      <c r="E7" s="5">
        <v>16.010000000000002</v>
      </c>
      <c r="F7" s="13"/>
      <c r="G7" s="5">
        <v>49.2</v>
      </c>
      <c r="H7" s="13"/>
      <c r="I7" s="5">
        <v>11.89</v>
      </c>
      <c r="J7" s="13"/>
      <c r="K7" s="8"/>
    </row>
    <row r="8" spans="2:11" ht="15.9" thickBot="1" x14ac:dyDescent="0.45">
      <c r="B8" s="4">
        <v>5</v>
      </c>
      <c r="C8" s="5">
        <v>11.95</v>
      </c>
      <c r="D8" s="14"/>
      <c r="E8" s="5">
        <v>16.010000000000002</v>
      </c>
      <c r="F8" s="14"/>
      <c r="G8" s="5">
        <v>49.3</v>
      </c>
      <c r="H8" s="14"/>
      <c r="I8" s="5">
        <v>11.9</v>
      </c>
      <c r="J8" s="14"/>
      <c r="K8" s="8"/>
    </row>
    <row r="9" spans="2:11" x14ac:dyDescent="0.4">
      <c r="B9" t="s">
        <v>5</v>
      </c>
      <c r="C9" s="9">
        <f>AVERAGE(C4:C8)</f>
        <v>11.919999999999998</v>
      </c>
      <c r="D9" s="9"/>
      <c r="E9" s="9">
        <f>AVERAGE(E4:E8)</f>
        <v>16.006000000000004</v>
      </c>
      <c r="F9" s="9"/>
      <c r="G9" s="9">
        <f>AVERAGE(G4:G8)</f>
        <v>49.239999999999995</v>
      </c>
      <c r="H9" s="9"/>
      <c r="I9" s="9">
        <f>AVERAGE(I4:I8)</f>
        <v>11.894</v>
      </c>
    </row>
    <row r="10" spans="2:11" x14ac:dyDescent="0.4">
      <c r="B10" t="s">
        <v>6</v>
      </c>
      <c r="C10" s="9">
        <f>SQRT(DEVSQ(C4:C8)/20)</f>
        <v>1.9999999999999882E-2</v>
      </c>
      <c r="D10" s="9"/>
      <c r="E10" s="9">
        <f>SQRT(DEVSQ(E4:E8)/20)</f>
        <v>2.4494897427835612E-3</v>
      </c>
      <c r="F10" s="9"/>
      <c r="G10" s="9">
        <f>SQRT(DEVSQ(G4:G8)/20)</f>
        <v>2.9154759474225942E-2</v>
      </c>
      <c r="H10" s="9"/>
      <c r="I10" s="9">
        <f>SQRT(DEVSQ(I4:I8)/20)</f>
        <v>3.9999999999999151E-3</v>
      </c>
    </row>
    <row r="11" spans="2:11" x14ac:dyDescent="0.4">
      <c r="B11" t="s">
        <v>7</v>
      </c>
      <c r="C11">
        <f>SQRT((D4/3)+(0.05/3))</f>
        <v>0.18257418583505536</v>
      </c>
      <c r="E11">
        <f>SQRT(F4/3)</f>
        <v>5.7735026918962581E-2</v>
      </c>
      <c r="G11">
        <f>SQRT((H4/3)+(0.05/3))</f>
        <v>0.18257418583505536</v>
      </c>
      <c r="I11">
        <f>SQRT(J4/3)</f>
        <v>5.7735026918962581E-2</v>
      </c>
    </row>
    <row r="12" spans="2:11" x14ac:dyDescent="0.4">
      <c r="B12" t="s">
        <v>8</v>
      </c>
      <c r="C12">
        <f>SQRT(C10^2+C11^2)</f>
        <v>0.18366636418607879</v>
      </c>
      <c r="E12">
        <f>SQRT(E10^2+E11^2)</f>
        <v>5.7786965081524533E-2</v>
      </c>
      <c r="G12">
        <f>SQRT(G10^2+G11^2)</f>
        <v>0.18488735309191187</v>
      </c>
      <c r="I12">
        <f>SQRT(I10^2+I11^2)</f>
        <v>5.7873425104561879E-2</v>
      </c>
    </row>
    <row r="16" spans="2:11" x14ac:dyDescent="0.4">
      <c r="B16" t="s">
        <v>9</v>
      </c>
    </row>
    <row r="17" spans="2:6" x14ac:dyDescent="0.4">
      <c r="B17" t="s">
        <v>10</v>
      </c>
      <c r="C17">
        <f>(((3.14159*(E9^2))/4)*G9)-(((3.14159*(C9^2))/4)*G9)</f>
        <v>4412.8041687652703</v>
      </c>
    </row>
    <row r="19" spans="2:6" x14ac:dyDescent="0.4">
      <c r="B19" t="s">
        <v>11</v>
      </c>
    </row>
    <row r="20" spans="2:6" x14ac:dyDescent="0.4">
      <c r="B20" t="s">
        <v>12</v>
      </c>
      <c r="C20">
        <f>I9/C17</f>
        <v>2.695338280404139E-3</v>
      </c>
    </row>
    <row r="22" spans="2:6" x14ac:dyDescent="0.4">
      <c r="B22" t="s">
        <v>13</v>
      </c>
    </row>
    <row r="23" spans="2:6" x14ac:dyDescent="0.4">
      <c r="B23" t="s">
        <v>14</v>
      </c>
      <c r="D23" t="s">
        <v>17</v>
      </c>
    </row>
    <row r="24" spans="2:6" x14ac:dyDescent="0.4">
      <c r="B24" t="s">
        <v>15</v>
      </c>
      <c r="C24">
        <f>((-3.14159*C9)/2)*G9*C12</f>
        <v>-169.33371590346451</v>
      </c>
      <c r="D24" t="s">
        <v>18</v>
      </c>
      <c r="E24">
        <f>C24^2</f>
        <v>28673.907341675229</v>
      </c>
    </row>
    <row r="25" spans="2:6" x14ac:dyDescent="0.4">
      <c r="B25" t="s">
        <v>16</v>
      </c>
      <c r="C25">
        <f>((3.14159*E9)/2)*G9*E12</f>
        <v>71.540217031088275</v>
      </c>
      <c r="D25" t="s">
        <v>19</v>
      </c>
      <c r="E25">
        <f t="shared" ref="E25:E26" si="0">C25^2</f>
        <v>5118.0026528552125</v>
      </c>
    </row>
    <row r="26" spans="2:6" x14ac:dyDescent="0.4">
      <c r="B26" t="s">
        <v>1</v>
      </c>
      <c r="C26">
        <f>(((3.14159*E9^2)/4)-((3.14159*C9^2)/4))*G12</f>
        <v>16.569286809016354</v>
      </c>
      <c r="D26" t="s">
        <v>20</v>
      </c>
      <c r="E26">
        <f t="shared" si="0"/>
        <v>274.54126535944334</v>
      </c>
    </row>
    <row r="27" spans="2:6" x14ac:dyDescent="0.4">
      <c r="D27" t="s">
        <v>23</v>
      </c>
      <c r="E27">
        <f>SQRT(SUM(E24:E26))</f>
        <v>184.57099246601533</v>
      </c>
      <c r="F27">
        <v>190</v>
      </c>
    </row>
    <row r="29" spans="2:6" x14ac:dyDescent="0.4">
      <c r="B29" t="s">
        <v>21</v>
      </c>
    </row>
    <row r="30" spans="2:6" x14ac:dyDescent="0.4">
      <c r="B30" t="s">
        <v>22</v>
      </c>
      <c r="D30" t="s">
        <v>17</v>
      </c>
    </row>
    <row r="31" spans="2:6" x14ac:dyDescent="0.4">
      <c r="B31" t="s">
        <v>10</v>
      </c>
      <c r="C31">
        <f>(1/C17)*I12</f>
        <v>1.3114886337853333E-5</v>
      </c>
      <c r="D31">
        <f>C31^2</f>
        <v>1.7200024365481201E-10</v>
      </c>
    </row>
    <row r="32" spans="2:6" x14ac:dyDescent="0.4">
      <c r="B32" t="s">
        <v>2</v>
      </c>
      <c r="C32">
        <f>(-I9/C17^2)*E27</f>
        <v>-1.127358573868084E-4</v>
      </c>
      <c r="D32">
        <f>C32^2</f>
        <v>1.2709373540738802E-8</v>
      </c>
    </row>
    <row r="33" spans="3:4" x14ac:dyDescent="0.4">
      <c r="C33" t="s">
        <v>24</v>
      </c>
      <c r="D33">
        <f>SQRT(D31+D32)</f>
        <v>1.1349613995371656E-4</v>
      </c>
    </row>
  </sheetData>
  <mergeCells count="5">
    <mergeCell ref="B2:B3"/>
    <mergeCell ref="D4:D8"/>
    <mergeCell ref="F4:F8"/>
    <mergeCell ref="H4:H8"/>
    <mergeCell ref="J4:J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</dc:creator>
  <cp:lastModifiedBy>Kacper Borucki</cp:lastModifiedBy>
  <dcterms:created xsi:type="dcterms:W3CDTF">2019-03-15T11:11:30Z</dcterms:created>
  <dcterms:modified xsi:type="dcterms:W3CDTF">2019-04-05T17:17:02Z</dcterms:modified>
</cp:coreProperties>
</file>