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or\OneDrive - Politechnika Wroclawska\Studia\Semestr IV\Fizyka C5\Ćwiczenie 2 - 29\"/>
    </mc:Choice>
  </mc:AlternateContent>
  <xr:revisionPtr revIDLastSave="69" documentId="8_{2A170AAC-6BFF-479E-8265-05F417BC03DF}" xr6:coauthVersionLast="41" xr6:coauthVersionMax="41" xr10:uidLastSave="{4D34367B-B671-41E0-BCD4-304926D7D49B}"/>
  <bookViews>
    <workbookView xWindow="-103" yWindow="-103" windowWidth="23657" windowHeight="15240" xr2:uid="{35BDBBC3-9549-4190-B3E2-4A96B497B0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L5" i="1"/>
  <c r="L6" i="1"/>
  <c r="L7" i="1"/>
  <c r="L8" i="1"/>
  <c r="L9" i="1"/>
  <c r="L10" i="1"/>
  <c r="L11" i="1"/>
  <c r="L4" i="1"/>
  <c r="B19" i="1"/>
  <c r="J16" i="1"/>
  <c r="B16" i="1" a="1"/>
  <c r="B16" i="1" s="1"/>
  <c r="K12" i="1"/>
  <c r="K5" i="1"/>
  <c r="K6" i="1"/>
  <c r="K7" i="1"/>
  <c r="K8" i="1"/>
  <c r="K9" i="1"/>
  <c r="K10" i="1"/>
  <c r="K11" i="1"/>
  <c r="K4" i="1"/>
  <c r="B17" i="1" l="1"/>
  <c r="C16" i="1"/>
  <c r="C17" i="1"/>
  <c r="J5" i="1"/>
  <c r="J6" i="1"/>
  <c r="J7" i="1"/>
  <c r="J8" i="1"/>
  <c r="J9" i="1"/>
  <c r="J10" i="1"/>
  <c r="J11" i="1"/>
  <c r="J4" i="1"/>
  <c r="D14" i="1"/>
  <c r="L14" i="1" a="1"/>
  <c r="M14" i="1" s="1"/>
  <c r="M15" i="1" l="1"/>
  <c r="L14" i="1"/>
  <c r="L15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<sst xmlns="http://schemas.openxmlformats.org/spreadsheetml/2006/main" count="10" uniqueCount="8">
  <si>
    <t>Lp.</t>
  </si>
  <si>
    <t>[mm]</t>
  </si>
  <si>
    <t>[m]</t>
  </si>
  <si>
    <t>0,905 ± 0,004</t>
  </si>
  <si>
    <t>alfa</t>
  </si>
  <si>
    <t>Moc</t>
  </si>
  <si>
    <t>P [W]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</si>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</sst>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706710177604"/>
          <c:y val="0.13066219087464909"/>
          <c:w val="0.77035734480449625"/>
          <c:h val="0.750375259115931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Arkusz1!$E$4:$E$11</c:f>
              <c:numCache>
                <c:formatCode>General</c:formatCode>
                <c:ptCount val="8"/>
                <c:pt idx="0">
                  <c:v>0</c:v>
                </c:pt>
                <c:pt idx="1">
                  <c:v>3.5999999999999979</c:v>
                </c:pt>
                <c:pt idx="2">
                  <c:v>13.699999999999996</c:v>
                </c:pt>
                <c:pt idx="3">
                  <c:v>28.5</c:v>
                </c:pt>
                <c:pt idx="4">
                  <c:v>47.199999999999996</c:v>
                </c:pt>
                <c:pt idx="5">
                  <c:v>68.699999999999989</c:v>
                </c:pt>
                <c:pt idx="6">
                  <c:v>91</c:v>
                </c:pt>
                <c:pt idx="7">
                  <c:v>117.5</c:v>
                </c:pt>
              </c:numCache>
            </c:numRef>
          </c:xVal>
          <c:yVal>
            <c:numRef>
              <c:f>Arkusz1!$F$4:$F$11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0.2</c:v>
                </c:pt>
                <c:pt idx="3">
                  <c:v>0.45</c:v>
                </c:pt>
                <c:pt idx="4">
                  <c:v>0.77</c:v>
                </c:pt>
                <c:pt idx="5">
                  <c:v>1.1100000000000001</c:v>
                </c:pt>
                <c:pt idx="6">
                  <c:v>1.46</c:v>
                </c:pt>
                <c:pt idx="7">
                  <c:v>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A-4FA0-81F7-F073B450C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72863"/>
        <c:axId val="516754639"/>
      </c:scatterChart>
      <c:valAx>
        <c:axId val="37617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T [K]</a:t>
                </a:r>
              </a:p>
            </c:rich>
          </c:tx>
          <c:layout>
            <c:manualLayout>
              <c:xMode val="edge"/>
              <c:yMode val="edge"/>
              <c:x val="0.89266643082575592"/>
              <c:y val="0.80083009338639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754639"/>
        <c:crosses val="autoZero"/>
        <c:crossBetween val="midCat"/>
      </c:valAx>
      <c:valAx>
        <c:axId val="516754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L</a:t>
                </a:r>
                <a:r>
                  <a:rPr lang="pl-PL" baseline="0"/>
                  <a:t> [mm]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6.6139725478075839E-2"/>
              <c:y val="2.007117417521931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617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72703412073484E-2"/>
          <c:y val="0.13425925925925927"/>
          <c:w val="0.7777384076990375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Arkusz1!$L$3</c:f>
              <c:strCache>
                <c:ptCount val="1"/>
                <c:pt idx="0">
                  <c:v>P [W]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Arkusz1!$E$4:$E$11</c:f>
              <c:numCache>
                <c:formatCode>General</c:formatCode>
                <c:ptCount val="8"/>
                <c:pt idx="0">
                  <c:v>0</c:v>
                </c:pt>
                <c:pt idx="1">
                  <c:v>3.5999999999999979</c:v>
                </c:pt>
                <c:pt idx="2">
                  <c:v>13.699999999999996</c:v>
                </c:pt>
                <c:pt idx="3">
                  <c:v>28.5</c:v>
                </c:pt>
                <c:pt idx="4">
                  <c:v>47.199999999999996</c:v>
                </c:pt>
                <c:pt idx="5">
                  <c:v>68.699999999999989</c:v>
                </c:pt>
                <c:pt idx="6">
                  <c:v>91</c:v>
                </c:pt>
                <c:pt idx="7">
                  <c:v>117.5</c:v>
                </c:pt>
              </c:numCache>
            </c:numRef>
          </c:xVal>
          <c:yVal>
            <c:numRef>
              <c:f>Arkusz1!$L$4:$L$11</c:f>
              <c:numCache>
                <c:formatCode>General</c:formatCode>
                <c:ptCount val="8"/>
                <c:pt idx="0">
                  <c:v>0</c:v>
                </c:pt>
                <c:pt idx="1">
                  <c:v>0.216</c:v>
                </c:pt>
                <c:pt idx="2">
                  <c:v>0.95</c:v>
                </c:pt>
                <c:pt idx="3">
                  <c:v>2.2039999999999997</c:v>
                </c:pt>
                <c:pt idx="4">
                  <c:v>4.1080000000000005</c:v>
                </c:pt>
                <c:pt idx="5">
                  <c:v>6.4349999999999996</c:v>
                </c:pt>
                <c:pt idx="6">
                  <c:v>9.2039999999999988</c:v>
                </c:pt>
                <c:pt idx="7">
                  <c:v>12.787999999999998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0-4F65-93D2-13A74523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12752"/>
        <c:axId val="713899712"/>
      </c:scatterChart>
      <c:valAx>
        <c:axId val="71311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T [K]</a:t>
                </a:r>
              </a:p>
            </c:rich>
          </c:tx>
          <c:layout>
            <c:manualLayout>
              <c:xMode val="edge"/>
              <c:yMode val="edge"/>
              <c:x val="0.86915288713910765"/>
              <c:y val="0.81386555847185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899712"/>
        <c:crosses val="autoZero"/>
        <c:crossBetween val="midCat"/>
      </c:valAx>
      <c:valAx>
        <c:axId val="71389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 [W]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3.27467920676582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11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161925</xdr:colOff>
      <xdr:row>1</xdr:row>
      <xdr:rowOff>180975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07E3C-4F8F-44FC-BC88-EB6435F3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180975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393D3A3-A1B3-417D-A74F-A53BCC6C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190500</xdr:colOff>
      <xdr:row>1</xdr:row>
      <xdr:rowOff>180975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A680578-C917-49B9-A44F-4A8FDA00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152400</xdr:colOff>
      <xdr:row>1</xdr:row>
      <xdr:rowOff>180975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3740C90-703A-4EFC-A5F3-9F186D15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66675</xdr:colOff>
      <xdr:row>1</xdr:row>
      <xdr:rowOff>180975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B250B853-BF72-40E2-85BE-646F1AC9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114300</xdr:colOff>
      <xdr:row>1</xdr:row>
      <xdr:rowOff>180975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FF94F468-9931-4652-A652-08351CD9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123825</xdr:colOff>
      <xdr:row>1</xdr:row>
      <xdr:rowOff>180975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FABD778-99CE-4EDB-B682-3E282540A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</xdr:colOff>
      <xdr:row>2</xdr:row>
      <xdr:rowOff>180975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6102A03-947C-4459-A19D-922B05E2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257175</xdr:colOff>
      <xdr:row>2</xdr:row>
      <xdr:rowOff>180975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2422FC-D030-4572-9DAD-6A1DEA92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257175</xdr:colOff>
      <xdr:row>2</xdr:row>
      <xdr:rowOff>180975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AE25556-11BE-4E1C-B0B8-90C3B4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206828</xdr:colOff>
      <xdr:row>14</xdr:row>
      <xdr:rowOff>142195</xdr:rowOff>
    </xdr:from>
    <xdr:to>
      <xdr:col>10</xdr:col>
      <xdr:colOff>136071</xdr:colOff>
      <xdr:row>30</xdr:row>
      <xdr:rowOff>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8C66FF8D-D286-4A2B-AFC9-91BEFA40B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15</xdr:row>
      <xdr:rowOff>179614</xdr:rowOff>
    </xdr:from>
    <xdr:to>
      <xdr:col>17</xdr:col>
      <xdr:colOff>604157</xdr:colOff>
      <xdr:row>30</xdr:row>
      <xdr:rowOff>146957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5DDCEE74-3B83-48EC-A85D-93530971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32A-5B68-46D7-A124-3BE091000A3A}">
  <dimension ref="B1:M19"/>
  <sheetViews>
    <sheetView tabSelected="1" topLeftCell="A7" workbookViewId="0">
      <selection activeCell="L4" sqref="L4:L11"/>
    </sheetView>
  </sheetViews>
  <sheetFormatPr defaultRowHeight="14.6" x14ac:dyDescent="0.4"/>
  <cols>
    <col min="2" max="2" width="11.84375" bestFit="1" customWidth="1"/>
    <col min="3" max="3" width="9.3828125" bestFit="1" customWidth="1"/>
    <col min="4" max="4" width="10.84375" bestFit="1" customWidth="1"/>
    <col min="5" max="5" width="11.3828125" bestFit="1" customWidth="1"/>
    <col min="10" max="10" width="11" bestFit="1" customWidth="1"/>
    <col min="11" max="11" width="11.84375" bestFit="1" customWidth="1"/>
    <col min="12" max="12" width="9.84375" bestFit="1" customWidth="1"/>
    <col min="13" max="13" width="9.3046875" bestFit="1" customWidth="1"/>
  </cols>
  <sheetData>
    <row r="1" spans="2:13" ht="15" thickBot="1" x14ac:dyDescent="0.45"/>
    <row r="2" spans="2:13" ht="15.45" thickBot="1" x14ac:dyDescent="0.45">
      <c r="B2" s="5" t="s">
        <v>0</v>
      </c>
      <c r="C2" s="1"/>
      <c r="D2" s="1"/>
      <c r="E2" s="1"/>
      <c r="F2" s="1"/>
      <c r="G2" s="1"/>
      <c r="H2" s="1"/>
      <c r="I2" s="1"/>
      <c r="K2" t="s">
        <v>7</v>
      </c>
      <c r="L2" t="s">
        <v>5</v>
      </c>
    </row>
    <row r="3" spans="2:13" ht="15.9" thickBot="1" x14ac:dyDescent="0.45">
      <c r="B3" s="6"/>
      <c r="C3" s="2"/>
      <c r="D3" s="2"/>
      <c r="E3" s="2"/>
      <c r="F3" s="3" t="s">
        <v>1</v>
      </c>
      <c r="G3" s="3" t="s">
        <v>1</v>
      </c>
      <c r="H3" s="3" t="s">
        <v>1</v>
      </c>
      <c r="I3" s="3" t="s">
        <v>2</v>
      </c>
      <c r="L3" s="13" t="s">
        <v>6</v>
      </c>
    </row>
    <row r="4" spans="2:13" ht="15.9" thickBot="1" x14ac:dyDescent="0.45">
      <c r="B4" s="4">
        <v>1</v>
      </c>
      <c r="C4" s="7">
        <v>24.6</v>
      </c>
      <c r="D4" s="3">
        <v>24.6</v>
      </c>
      <c r="E4" s="3">
        <f>D4-$C$4</f>
        <v>0</v>
      </c>
      <c r="F4" s="3">
        <v>0</v>
      </c>
      <c r="G4" s="3">
        <v>0</v>
      </c>
      <c r="H4" s="3">
        <v>0</v>
      </c>
      <c r="I4" s="10" t="s">
        <v>3</v>
      </c>
      <c r="J4">
        <f>F4/1000</f>
        <v>0</v>
      </c>
      <c r="K4" t="e">
        <f>((F4/1000)/0.905)/E4</f>
        <v>#DIV/0!</v>
      </c>
      <c r="L4">
        <f>H4*G4</f>
        <v>0</v>
      </c>
    </row>
    <row r="5" spans="2:13" ht="15.9" thickBot="1" x14ac:dyDescent="0.45">
      <c r="B5" s="4">
        <v>2</v>
      </c>
      <c r="C5" s="8"/>
      <c r="D5" s="3">
        <v>28.2</v>
      </c>
      <c r="E5" s="3">
        <f t="shared" ref="E5:E11" si="0">D5-$C$4</f>
        <v>3.5999999999999979</v>
      </c>
      <c r="F5" s="3">
        <v>0.05</v>
      </c>
      <c r="G5" s="3">
        <v>0.18</v>
      </c>
      <c r="H5" s="3">
        <v>1.2</v>
      </c>
      <c r="I5" s="11"/>
      <c r="J5">
        <f t="shared" ref="J5:J11" si="1">F5/1000</f>
        <v>5.0000000000000002E-5</v>
      </c>
      <c r="K5">
        <f t="shared" ref="K5:K11" si="2">((F5/1000)/0.905)/E5</f>
        <v>1.5346838551258448E-5</v>
      </c>
      <c r="L5">
        <f t="shared" ref="L5:L11" si="3">H5*G5</f>
        <v>0.216</v>
      </c>
    </row>
    <row r="6" spans="2:13" ht="15.9" thickBot="1" x14ac:dyDescent="0.45">
      <c r="B6" s="4">
        <v>3</v>
      </c>
      <c r="C6" s="8"/>
      <c r="D6" s="3">
        <v>38.299999999999997</v>
      </c>
      <c r="E6" s="3">
        <f t="shared" si="0"/>
        <v>13.699999999999996</v>
      </c>
      <c r="F6" s="3">
        <v>0.2</v>
      </c>
      <c r="G6" s="3">
        <v>0.38</v>
      </c>
      <c r="H6" s="3">
        <v>2.5</v>
      </c>
      <c r="I6" s="11"/>
      <c r="J6">
        <f t="shared" si="1"/>
        <v>2.0000000000000001E-4</v>
      </c>
      <c r="K6">
        <f t="shared" si="2"/>
        <v>1.6130983586724207E-5</v>
      </c>
      <c r="L6">
        <f t="shared" si="3"/>
        <v>0.95</v>
      </c>
    </row>
    <row r="7" spans="2:13" ht="15.9" thickBot="1" x14ac:dyDescent="0.45">
      <c r="B7" s="4">
        <v>4</v>
      </c>
      <c r="C7" s="8"/>
      <c r="D7" s="3">
        <v>53.1</v>
      </c>
      <c r="E7" s="3">
        <f t="shared" si="0"/>
        <v>28.5</v>
      </c>
      <c r="F7" s="3">
        <v>0.45</v>
      </c>
      <c r="G7" s="3">
        <v>0.57999999999999996</v>
      </c>
      <c r="H7" s="3">
        <v>3.8</v>
      </c>
      <c r="I7" s="11"/>
      <c r="J7">
        <f t="shared" si="1"/>
        <v>4.4999999999999999E-4</v>
      </c>
      <c r="K7">
        <f t="shared" si="2"/>
        <v>1.7446932247746435E-5</v>
      </c>
      <c r="L7">
        <f t="shared" si="3"/>
        <v>2.2039999999999997</v>
      </c>
    </row>
    <row r="8" spans="2:13" ht="15.9" thickBot="1" x14ac:dyDescent="0.45">
      <c r="B8" s="4">
        <v>5</v>
      </c>
      <c r="C8" s="8"/>
      <c r="D8" s="3">
        <v>71.8</v>
      </c>
      <c r="E8" s="3">
        <f t="shared" si="0"/>
        <v>47.199999999999996</v>
      </c>
      <c r="F8" s="3">
        <v>0.77</v>
      </c>
      <c r="G8" s="3">
        <v>0.79</v>
      </c>
      <c r="H8" s="3">
        <v>5.2</v>
      </c>
      <c r="I8" s="11"/>
      <c r="J8">
        <f t="shared" si="1"/>
        <v>7.7000000000000007E-4</v>
      </c>
      <c r="K8">
        <f t="shared" si="2"/>
        <v>1.802603240003746E-5</v>
      </c>
      <c r="L8">
        <f t="shared" si="3"/>
        <v>4.1080000000000005</v>
      </c>
    </row>
    <row r="9" spans="2:13" ht="15.9" thickBot="1" x14ac:dyDescent="0.45">
      <c r="B9" s="4">
        <v>6</v>
      </c>
      <c r="C9" s="8"/>
      <c r="D9" s="3">
        <v>93.3</v>
      </c>
      <c r="E9" s="3">
        <f t="shared" si="0"/>
        <v>68.699999999999989</v>
      </c>
      <c r="F9" s="3">
        <v>1.1100000000000001</v>
      </c>
      <c r="G9" s="3">
        <v>0.99</v>
      </c>
      <c r="H9" s="3">
        <v>6.5</v>
      </c>
      <c r="I9" s="11"/>
      <c r="J9">
        <f t="shared" si="1"/>
        <v>1.1100000000000001E-3</v>
      </c>
      <c r="K9">
        <f t="shared" si="2"/>
        <v>1.7853265458756549E-5</v>
      </c>
      <c r="L9">
        <f t="shared" si="3"/>
        <v>6.4349999999999996</v>
      </c>
    </row>
    <row r="10" spans="2:13" ht="15.9" thickBot="1" x14ac:dyDescent="0.45">
      <c r="B10" s="4">
        <v>7</v>
      </c>
      <c r="C10" s="8"/>
      <c r="D10" s="3">
        <v>115.6</v>
      </c>
      <c r="E10" s="3">
        <f t="shared" si="0"/>
        <v>91</v>
      </c>
      <c r="F10" s="3">
        <v>1.46</v>
      </c>
      <c r="G10" s="3">
        <v>1.18</v>
      </c>
      <c r="H10" s="3">
        <v>7.8</v>
      </c>
      <c r="I10" s="11"/>
      <c r="J10">
        <f t="shared" si="1"/>
        <v>1.4599999999999999E-3</v>
      </c>
      <c r="K10">
        <f t="shared" si="2"/>
        <v>1.7728128225365791E-5</v>
      </c>
      <c r="L10">
        <f t="shared" si="3"/>
        <v>9.2039999999999988</v>
      </c>
    </row>
    <row r="11" spans="2:13" ht="15.9" thickBot="1" x14ac:dyDescent="0.45">
      <c r="B11" s="4">
        <v>8</v>
      </c>
      <c r="C11" s="9"/>
      <c r="D11" s="3">
        <v>142.1</v>
      </c>
      <c r="E11" s="3">
        <f t="shared" si="0"/>
        <v>117.5</v>
      </c>
      <c r="F11" s="3">
        <v>1.84</v>
      </c>
      <c r="G11" s="3">
        <v>1.39</v>
      </c>
      <c r="H11" s="3">
        <v>9.1999999999999993</v>
      </c>
      <c r="I11" s="12"/>
      <c r="J11">
        <f t="shared" si="1"/>
        <v>1.8400000000000001E-3</v>
      </c>
      <c r="K11">
        <f t="shared" si="2"/>
        <v>1.7303397202303987E-5</v>
      </c>
      <c r="L11">
        <f t="shared" si="3"/>
        <v>12.787999999999998</v>
      </c>
    </row>
    <row r="12" spans="2:13" x14ac:dyDescent="0.4">
      <c r="K12">
        <f>AVERAGE(K5:K11)</f>
        <v>1.7119368238884697E-5</v>
      </c>
    </row>
    <row r="14" spans="2:13" x14ac:dyDescent="0.4">
      <c r="D14">
        <f>F6/(905*E6)</f>
        <v>1.6130983586724207E-5</v>
      </c>
      <c r="L14">
        <f t="array" ref="L14:M15">LINEST(F4:F11,E4:E11,0,1)</f>
        <v>1.5888281557844067E-2</v>
      </c>
      <c r="M14">
        <v>0</v>
      </c>
    </row>
    <row r="15" spans="2:13" x14ac:dyDescent="0.4">
      <c r="B15" t="s">
        <v>4</v>
      </c>
      <c r="L15">
        <v>9.8460023333060503E-5</v>
      </c>
      <c r="M15" t="e">
        <v>#N/A</v>
      </c>
    </row>
    <row r="16" spans="2:13" x14ac:dyDescent="0.4">
      <c r="B16">
        <f t="array" ref="B16:C17">LINEST(J4:J11,E4:E11,0,1)</f>
        <v>1.5888281557844067E-5</v>
      </c>
      <c r="C16">
        <v>0</v>
      </c>
      <c r="J16" t="e">
        <f>reglinp</f>
        <v>#NAME?</v>
      </c>
    </row>
    <row r="17" spans="2:3" x14ac:dyDescent="0.4">
      <c r="B17">
        <v>9.8460023333060661E-8</v>
      </c>
      <c r="C17" t="e">
        <v>#N/A</v>
      </c>
    </row>
    <row r="19" spans="2:3" x14ac:dyDescent="0.4">
      <c r="B19" t="e">
        <f>reglinp</f>
        <v>#NAME?</v>
      </c>
    </row>
  </sheetData>
  <mergeCells count="3">
    <mergeCell ref="B2:B3"/>
    <mergeCell ref="C4:C11"/>
    <mergeCell ref="I4:I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2019-03-21T22:26:00Z</dcterms:created>
  <dcterms:modified xsi:type="dcterms:W3CDTF">2019-03-22T18:35:42Z</dcterms:modified>
</cp:coreProperties>
</file>