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utzki/Desktop/"/>
    </mc:Choice>
  </mc:AlternateContent>
  <xr:revisionPtr revIDLastSave="6" documentId="13_ncr:1_{6A9E3314-7B59-1F4D-9AEA-A9CC670A7BB1}" xr6:coauthVersionLast="47" xr6:coauthVersionMax="47" xr10:uidLastSave="{C32C2B38-A8E0-4534-AB54-C687C5D20705}"/>
  <bookViews>
    <workbookView xWindow="0" yWindow="0" windowWidth="25600" windowHeight="16000" xr2:uid="{F1CEE5CB-6831-8D4A-A002-192798DB03EC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40" i="1"/>
  <c r="H27" i="1"/>
  <c r="P27" i="1"/>
  <c r="P70" i="1"/>
  <c r="P67" i="1"/>
  <c r="P64" i="1"/>
  <c r="P61" i="1"/>
  <c r="P58" i="1"/>
  <c r="P33" i="1"/>
  <c r="P30" i="1"/>
  <c r="P24" i="1"/>
  <c r="P21" i="1"/>
  <c r="D70" i="1"/>
  <c r="C70" i="1"/>
  <c r="L70" i="1" s="1"/>
  <c r="C67" i="1"/>
  <c r="D67" i="1" s="1"/>
  <c r="C64" i="1"/>
  <c r="L64" i="1" s="1"/>
  <c r="C61" i="1"/>
  <c r="D61" i="1" s="1"/>
  <c r="C58" i="1"/>
  <c r="L58" i="1" s="1"/>
  <c r="C52" i="1"/>
  <c r="L52" i="1" s="1"/>
  <c r="C49" i="1"/>
  <c r="D49" i="1" s="1"/>
  <c r="L46" i="1"/>
  <c r="D46" i="1"/>
  <c r="C46" i="1"/>
  <c r="C43" i="1"/>
  <c r="L43" i="1" s="1"/>
  <c r="C40" i="1"/>
  <c r="L40" i="1" s="1"/>
  <c r="C33" i="1"/>
  <c r="L33" i="1" s="1"/>
  <c r="C30" i="1"/>
  <c r="D30" i="1" s="1"/>
  <c r="C27" i="1"/>
  <c r="D27" i="1" s="1"/>
  <c r="C24" i="1"/>
  <c r="L24" i="1" s="1"/>
  <c r="C21" i="1"/>
  <c r="L21" i="1" s="1"/>
  <c r="C9" i="1"/>
  <c r="C6" i="1"/>
  <c r="C12" i="1"/>
  <c r="C15" i="1"/>
  <c r="C3" i="1"/>
  <c r="K72" i="1"/>
  <c r="E72" i="1" s="1"/>
  <c r="K71" i="1"/>
  <c r="E71" i="1" s="1"/>
  <c r="K70" i="1"/>
  <c r="E70" i="1" s="1"/>
  <c r="F70" i="1" s="1"/>
  <c r="G70" i="1" s="1"/>
  <c r="K69" i="1"/>
  <c r="E69" i="1" s="1"/>
  <c r="K68" i="1"/>
  <c r="E68" i="1" s="1"/>
  <c r="K67" i="1"/>
  <c r="E67" i="1" s="1"/>
  <c r="K66" i="1"/>
  <c r="E66" i="1" s="1"/>
  <c r="K65" i="1"/>
  <c r="E65" i="1" s="1"/>
  <c r="F64" i="1" s="1"/>
  <c r="G64" i="1" s="1"/>
  <c r="K64" i="1"/>
  <c r="E64" i="1" s="1"/>
  <c r="K63" i="1"/>
  <c r="E63" i="1" s="1"/>
  <c r="K62" i="1"/>
  <c r="E62" i="1" s="1"/>
  <c r="K61" i="1"/>
  <c r="E61" i="1" s="1"/>
  <c r="K60" i="1"/>
  <c r="E60" i="1" s="1"/>
  <c r="K59" i="1"/>
  <c r="E59" i="1" s="1"/>
  <c r="K58" i="1"/>
  <c r="E58" i="1" s="1"/>
  <c r="F58" i="1" s="1"/>
  <c r="G58" i="1" s="1"/>
  <c r="K54" i="1"/>
  <c r="K53" i="1"/>
  <c r="K52" i="1"/>
  <c r="K51" i="1"/>
  <c r="K50" i="1"/>
  <c r="K49" i="1"/>
  <c r="F49" i="1" s="1"/>
  <c r="G49" i="1" s="1"/>
  <c r="K48" i="1"/>
  <c r="K47" i="1"/>
  <c r="K46" i="1"/>
  <c r="K45" i="1"/>
  <c r="K44" i="1"/>
  <c r="K43" i="1"/>
  <c r="K42" i="1"/>
  <c r="K41" i="1"/>
  <c r="K40" i="1"/>
  <c r="K35" i="1"/>
  <c r="E35" i="1" s="1"/>
  <c r="K34" i="1"/>
  <c r="E34" i="1" s="1"/>
  <c r="K33" i="1"/>
  <c r="E33" i="1" s="1"/>
  <c r="K32" i="1"/>
  <c r="E32" i="1" s="1"/>
  <c r="K31" i="1"/>
  <c r="E31" i="1" s="1"/>
  <c r="K30" i="1"/>
  <c r="E30" i="1" s="1"/>
  <c r="K29" i="1"/>
  <c r="E29" i="1" s="1"/>
  <c r="K28" i="1"/>
  <c r="E28" i="1" s="1"/>
  <c r="K27" i="1"/>
  <c r="E27" i="1" s="1"/>
  <c r="K26" i="1"/>
  <c r="E26" i="1" s="1"/>
  <c r="K25" i="1"/>
  <c r="E25" i="1" s="1"/>
  <c r="K24" i="1"/>
  <c r="E24" i="1" s="1"/>
  <c r="K23" i="1"/>
  <c r="E23" i="1" s="1"/>
  <c r="K22" i="1"/>
  <c r="E22" i="1" s="1"/>
  <c r="K21" i="1"/>
  <c r="E21" i="1" s="1"/>
  <c r="K17" i="1"/>
  <c r="K15" i="1"/>
  <c r="K16" i="1"/>
  <c r="K14" i="1"/>
  <c r="K13" i="1"/>
  <c r="K12" i="1"/>
  <c r="K11" i="1"/>
  <c r="K10" i="1"/>
  <c r="K9" i="1"/>
  <c r="K8" i="1"/>
  <c r="K7" i="1"/>
  <c r="K5" i="1"/>
  <c r="K6" i="1"/>
  <c r="K3" i="1"/>
  <c r="K4" i="1"/>
  <c r="F43" i="1" l="1"/>
  <c r="G43" i="1" s="1"/>
  <c r="F21" i="1"/>
  <c r="G21" i="1" s="1"/>
  <c r="F33" i="1"/>
  <c r="G33" i="1" s="1"/>
  <c r="L61" i="1"/>
  <c r="F30" i="1"/>
  <c r="G30" i="1" s="1"/>
  <c r="H30" i="1" s="1"/>
  <c r="F46" i="1"/>
  <c r="G46" i="1" s="1"/>
  <c r="F61" i="1"/>
  <c r="G61" i="1" s="1"/>
  <c r="H61" i="1" s="1"/>
  <c r="L30" i="1"/>
  <c r="F24" i="1"/>
  <c r="G24" i="1" s="1"/>
  <c r="F27" i="1"/>
  <c r="G27" i="1" s="1"/>
  <c r="F40" i="1"/>
  <c r="G40" i="1" s="1"/>
  <c r="F52" i="1"/>
  <c r="G52" i="1" s="1"/>
  <c r="P52" i="1" s="1"/>
  <c r="F67" i="1"/>
  <c r="G67" i="1" s="1"/>
  <c r="H67" i="1" s="1"/>
  <c r="L27" i="1"/>
  <c r="L49" i="1"/>
  <c r="D58" i="1"/>
  <c r="H58" i="1" s="1"/>
  <c r="H70" i="1"/>
  <c r="D64" i="1"/>
  <c r="L67" i="1"/>
  <c r="H64" i="1"/>
  <c r="D43" i="1"/>
  <c r="D40" i="1"/>
  <c r="D52" i="1"/>
  <c r="H49" i="1"/>
  <c r="D24" i="1"/>
  <c r="H24" i="1" s="1"/>
  <c r="D21" i="1"/>
  <c r="H21" i="1" s="1"/>
  <c r="D33" i="1"/>
  <c r="H33" i="1" s="1"/>
  <c r="D12" i="1"/>
  <c r="L12" i="1" s="1"/>
  <c r="D9" i="1"/>
  <c r="L9" i="1" s="1"/>
  <c r="F12" i="1"/>
  <c r="G12" i="1" s="1"/>
  <c r="P12" i="1" s="1"/>
  <c r="D3" i="1"/>
  <c r="L3" i="1" s="1"/>
  <c r="D6" i="1"/>
  <c r="L6" i="1" s="1"/>
  <c r="D15" i="1"/>
  <c r="L15" i="1" s="1"/>
  <c r="F15" i="1"/>
  <c r="G15" i="1" s="1"/>
  <c r="P15" i="1" s="1"/>
  <c r="F3" i="1"/>
  <c r="G3" i="1" s="1"/>
  <c r="F6" i="1"/>
  <c r="G6" i="1" s="1"/>
  <c r="H6" i="1" s="1"/>
  <c r="F9" i="1"/>
  <c r="G9" i="1" s="1"/>
  <c r="H9" i="1" l="1"/>
  <c r="P9" i="1"/>
  <c r="H3" i="1"/>
  <c r="P3" i="1"/>
  <c r="P6" i="1"/>
  <c r="H43" i="1"/>
  <c r="H52" i="1"/>
  <c r="H46" i="1"/>
  <c r="P46" i="1"/>
  <c r="P49" i="1"/>
  <c r="P43" i="1"/>
  <c r="P40" i="1"/>
  <c r="H15" i="1"/>
  <c r="H12" i="1"/>
  <c r="H40" i="1"/>
</calcChain>
</file>

<file path=xl/sharedStrings.xml><?xml version="1.0" encoding="utf-8"?>
<sst xmlns="http://schemas.openxmlformats.org/spreadsheetml/2006/main" count="134" uniqueCount="29">
  <si>
    <t>Struktura 1</t>
  </si>
  <si>
    <t>11 działek / 100V</t>
  </si>
  <si>
    <t>Lp.</t>
  </si>
  <si>
    <t>m [g]</t>
  </si>
  <si>
    <t>m_śr [g]</t>
  </si>
  <si>
    <t>F [N]</t>
  </si>
  <si>
    <t>U [mV]</t>
  </si>
  <si>
    <t>U_śr [mV]</t>
  </si>
  <si>
    <t>Q [pC]</t>
  </si>
  <si>
    <t>d_33 [pC/N]</t>
  </si>
  <si>
    <t>V [działki]</t>
  </si>
  <si>
    <t>c_v [mV/dz]</t>
  </si>
  <si>
    <t>p [Pa]</t>
  </si>
  <si>
    <t>Działki max.</t>
  </si>
  <si>
    <t>Zakres</t>
  </si>
  <si>
    <t>Znak</t>
  </si>
  <si>
    <t>d_33 przyrostowe</t>
  </si>
  <si>
    <t>Pojemność kondensatora</t>
  </si>
  <si>
    <t>nF</t>
  </si>
  <si>
    <t>-</t>
  </si>
  <si>
    <t>Średnica elektrody</t>
  </si>
  <si>
    <t>mm</t>
  </si>
  <si>
    <t>g=10</t>
  </si>
  <si>
    <t>+</t>
  </si>
  <si>
    <t>Prawdopodobnie wpływ połączenia na układ pomiarowy</t>
  </si>
  <si>
    <t>Struktura 2</t>
  </si>
  <si>
    <t>Obliczyc d33</t>
  </si>
  <si>
    <t>Wykres zależności d33 od masy</t>
  </si>
  <si>
    <t>Obliczyć ciśnienie na próbkę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</si>
</sst>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Próbka 1, polaryzacja ujemna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Arkusz1!$C$3:$C$17</c:f>
              <c:numCache>
                <c:formatCode>0</c:formatCode>
                <c:ptCount val="15"/>
                <c:pt idx="0">
                  <c:v>47.666666666666664</c:v>
                </c:pt>
                <c:pt idx="3">
                  <c:v>150</c:v>
                </c:pt>
                <c:pt idx="6">
                  <c:v>192.66666666666666</c:v>
                </c:pt>
                <c:pt idx="9">
                  <c:v>276</c:v>
                </c:pt>
                <c:pt idx="12">
                  <c:v>441.66666666666669</c:v>
                </c:pt>
              </c:numCache>
            </c:numRef>
          </c:xVal>
          <c:yVal>
            <c:numRef>
              <c:f>Arkusz1!$H$3:$H$17</c:f>
              <c:numCache>
                <c:formatCode>0</c:formatCode>
                <c:ptCount val="15"/>
                <c:pt idx="0">
                  <c:v>62.937062937062954</c:v>
                </c:pt>
                <c:pt idx="3">
                  <c:v>66.060606060606062</c:v>
                </c:pt>
                <c:pt idx="6">
                  <c:v>60.059317844784964</c:v>
                </c:pt>
                <c:pt idx="9">
                  <c:v>54.347826086956516</c:v>
                </c:pt>
                <c:pt idx="12">
                  <c:v>50.458221024258748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5-BC4F-B856-13BD37AAF7A9}"/>
            </c:ext>
          </c:extLst>
        </c:ser>
        <c:ser>
          <c:idx val="1"/>
          <c:order val="1"/>
          <c:tx>
            <c:v>Próbka 1, polaryzacja dodatnia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Arkusz1!$C$21:$C$35</c:f>
              <c:numCache>
                <c:formatCode>0</c:formatCode>
                <c:ptCount val="15"/>
                <c:pt idx="0">
                  <c:v>46.666666666666664</c:v>
                </c:pt>
                <c:pt idx="3">
                  <c:v>150.66666666666666</c:v>
                </c:pt>
                <c:pt idx="6">
                  <c:v>195.66666666666666</c:v>
                </c:pt>
                <c:pt idx="9">
                  <c:v>276.33333333333331</c:v>
                </c:pt>
                <c:pt idx="12">
                  <c:v>444.33333333333331</c:v>
                </c:pt>
              </c:numCache>
            </c:numRef>
          </c:xVal>
          <c:yVal>
            <c:numRef>
              <c:f>Arkusz1!$H$21:$H$35</c:f>
              <c:numCache>
                <c:formatCode>0</c:formatCode>
                <c:ptCount val="15"/>
                <c:pt idx="0">
                  <c:v>174.48979591836735</c:v>
                </c:pt>
                <c:pt idx="3">
                  <c:v>105.24652338811629</c:v>
                </c:pt>
                <c:pt idx="6">
                  <c:v>76.660988074957416</c:v>
                </c:pt>
                <c:pt idx="9">
                  <c:v>63.58779941409616</c:v>
                </c:pt>
                <c:pt idx="12">
                  <c:v>50.155395991855116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75-BC4F-B856-13BD37AAF7A9}"/>
            </c:ext>
          </c:extLst>
        </c:ser>
        <c:ser>
          <c:idx val="2"/>
          <c:order val="2"/>
          <c:tx>
            <c:v>Próbka 2, polaryzacja ujemna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Arkusz1!$C$40:$C$54</c:f>
              <c:numCache>
                <c:formatCode>0</c:formatCode>
                <c:ptCount val="15"/>
                <c:pt idx="0">
                  <c:v>50</c:v>
                </c:pt>
                <c:pt idx="3">
                  <c:v>151</c:v>
                </c:pt>
                <c:pt idx="6">
                  <c:v>195.33333333333334</c:v>
                </c:pt>
                <c:pt idx="9">
                  <c:v>277.33333333333331</c:v>
                </c:pt>
                <c:pt idx="12">
                  <c:v>446.66666666666669</c:v>
                </c:pt>
              </c:numCache>
            </c:numRef>
          </c:xVal>
          <c:yVal>
            <c:numRef>
              <c:f>Arkusz1!$H$40:$H$54</c:f>
              <c:numCache>
                <c:formatCode>0</c:formatCode>
                <c:ptCount val="15"/>
                <c:pt idx="0">
                  <c:v>60.000000000000014</c:v>
                </c:pt>
                <c:pt idx="3">
                  <c:v>43.347381095725474</c:v>
                </c:pt>
                <c:pt idx="6">
                  <c:v>41.886441203847355</c:v>
                </c:pt>
                <c:pt idx="9">
                  <c:v>44.580419580419587</c:v>
                </c:pt>
                <c:pt idx="12">
                  <c:v>42.025586353944561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75-BC4F-B856-13BD37AAF7A9}"/>
            </c:ext>
          </c:extLst>
        </c:ser>
        <c:ser>
          <c:idx val="3"/>
          <c:order val="3"/>
          <c:tx>
            <c:v>Próbka 2, polaryzacja dodatnia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Arkusz1!$C$58:$C$72</c:f>
              <c:numCache>
                <c:formatCode>0</c:formatCode>
                <c:ptCount val="15"/>
                <c:pt idx="0">
                  <c:v>55.666666666666664</c:v>
                </c:pt>
                <c:pt idx="3">
                  <c:v>152</c:v>
                </c:pt>
                <c:pt idx="6">
                  <c:v>192</c:v>
                </c:pt>
                <c:pt idx="9">
                  <c:v>277.33333333333331</c:v>
                </c:pt>
                <c:pt idx="12">
                  <c:v>446.66666666666669</c:v>
                </c:pt>
              </c:numCache>
            </c:numRef>
          </c:xVal>
          <c:yVal>
            <c:numRef>
              <c:f>Arkusz1!$H$58:$H$72</c:f>
              <c:numCache>
                <c:formatCode>0</c:formatCode>
                <c:ptCount val="15"/>
                <c:pt idx="0">
                  <c:v>26.129559063690802</c:v>
                </c:pt>
                <c:pt idx="3">
                  <c:v>35.28708133971292</c:v>
                </c:pt>
                <c:pt idx="6">
                  <c:v>37.878787878787882</c:v>
                </c:pt>
                <c:pt idx="9">
                  <c:v>39.007867132867133</c:v>
                </c:pt>
                <c:pt idx="12">
                  <c:v>36.460554371002132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75-BC4F-B856-13BD37AA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3359"/>
        <c:axId val="1005099023"/>
      </c:scatterChart>
      <c:valAx>
        <c:axId val="100465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9023"/>
        <c:crosses val="autoZero"/>
        <c:crossBetween val="midCat"/>
      </c:valAx>
      <c:valAx>
        <c:axId val="10050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|d33| [pC/N]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5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Próbka 1, polaryzacja ujemna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Arkusz1!$C$3:$C$17</c:f>
              <c:numCache>
                <c:formatCode>0</c:formatCode>
                <c:ptCount val="15"/>
                <c:pt idx="0">
                  <c:v>47.666666666666664</c:v>
                </c:pt>
                <c:pt idx="3">
                  <c:v>150</c:v>
                </c:pt>
                <c:pt idx="6">
                  <c:v>192.66666666666666</c:v>
                </c:pt>
                <c:pt idx="9">
                  <c:v>276</c:v>
                </c:pt>
                <c:pt idx="12">
                  <c:v>441.66666666666669</c:v>
                </c:pt>
              </c:numCache>
            </c:numRef>
          </c:xVal>
          <c:yVal>
            <c:numRef>
              <c:f>Arkusz1!$P$3:$P$17</c:f>
              <c:numCache>
                <c:formatCode>General</c:formatCode>
                <c:ptCount val="15"/>
                <c:pt idx="0">
                  <c:v>62.937062937062954</c:v>
                </c:pt>
                <c:pt idx="3">
                  <c:v>67.515546342907896</c:v>
                </c:pt>
                <c:pt idx="6">
                  <c:v>38.961038961038923</c:v>
                </c:pt>
                <c:pt idx="9">
                  <c:v>41.142857142857146</c:v>
                </c:pt>
                <c:pt idx="12">
                  <c:v>43.978154642138527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5-A84F-99FE-D4E5144E35F7}"/>
            </c:ext>
          </c:extLst>
        </c:ser>
        <c:ser>
          <c:idx val="1"/>
          <c:order val="1"/>
          <c:tx>
            <c:v>Próbka 1, polaryzacja dodatnia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Arkusz1!$C$21:$C$35</c:f>
              <c:numCache>
                <c:formatCode>0</c:formatCode>
                <c:ptCount val="15"/>
                <c:pt idx="0">
                  <c:v>46.666666666666664</c:v>
                </c:pt>
                <c:pt idx="3">
                  <c:v>150.66666666666666</c:v>
                </c:pt>
                <c:pt idx="6">
                  <c:v>195.66666666666666</c:v>
                </c:pt>
                <c:pt idx="9">
                  <c:v>276.33333333333331</c:v>
                </c:pt>
                <c:pt idx="12">
                  <c:v>444.33333333333331</c:v>
                </c:pt>
              </c:numCache>
            </c:numRef>
          </c:xVal>
          <c:yVal>
            <c:numRef>
              <c:f>Arkusz1!$P$21:$P$35</c:f>
              <c:numCache>
                <c:formatCode>General</c:formatCode>
                <c:ptCount val="15"/>
                <c:pt idx="0">
                  <c:v>174.48979591836735</c:v>
                </c:pt>
                <c:pt idx="3">
                  <c:v>74.175824175824147</c:v>
                </c:pt>
                <c:pt idx="6">
                  <c:v>-19.047619047619023</c:v>
                </c:pt>
                <c:pt idx="9">
                  <c:v>31.877213695395525</c:v>
                </c:pt>
                <c:pt idx="12">
                  <c:v>28.061224489795929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B5-A84F-99FE-D4E5144E35F7}"/>
            </c:ext>
          </c:extLst>
        </c:ser>
        <c:ser>
          <c:idx val="2"/>
          <c:order val="2"/>
          <c:tx>
            <c:v>Próbka 2, polaryzacja ujemna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Arkusz1!$C$40:$C$54</c:f>
              <c:numCache>
                <c:formatCode>0</c:formatCode>
                <c:ptCount val="15"/>
                <c:pt idx="0">
                  <c:v>50</c:v>
                </c:pt>
                <c:pt idx="3">
                  <c:v>151</c:v>
                </c:pt>
                <c:pt idx="6">
                  <c:v>195.33333333333334</c:v>
                </c:pt>
                <c:pt idx="9">
                  <c:v>277.33333333333331</c:v>
                </c:pt>
                <c:pt idx="12">
                  <c:v>446.66666666666669</c:v>
                </c:pt>
              </c:numCache>
            </c:numRef>
          </c:xVal>
          <c:yVal>
            <c:numRef>
              <c:f>Arkusz1!$P$40:$P$54</c:f>
              <c:numCache>
                <c:formatCode>General</c:formatCode>
                <c:ptCount val="15"/>
                <c:pt idx="0">
                  <c:v>60.000000000000014</c:v>
                </c:pt>
                <c:pt idx="3">
                  <c:v>35.103510351035112</c:v>
                </c:pt>
                <c:pt idx="6">
                  <c:v>36.910457963089534</c:v>
                </c:pt>
                <c:pt idx="9">
                  <c:v>50.997782705099787</c:v>
                </c:pt>
                <c:pt idx="12">
                  <c:v>37.841292565702005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B5-A84F-99FE-D4E5144E35F7}"/>
            </c:ext>
          </c:extLst>
        </c:ser>
        <c:ser>
          <c:idx val="3"/>
          <c:order val="3"/>
          <c:tx>
            <c:v>Próbka 2, polaryzacja dodatnia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Arkusz1!$C$58:$C$72</c:f>
              <c:numCache>
                <c:formatCode>0</c:formatCode>
                <c:ptCount val="15"/>
                <c:pt idx="0">
                  <c:v>55.666666666666664</c:v>
                </c:pt>
                <c:pt idx="3">
                  <c:v>152</c:v>
                </c:pt>
                <c:pt idx="6">
                  <c:v>192</c:v>
                </c:pt>
                <c:pt idx="9">
                  <c:v>277.33333333333331</c:v>
                </c:pt>
                <c:pt idx="12">
                  <c:v>446.66666666666669</c:v>
                </c:pt>
              </c:numCache>
            </c:numRef>
          </c:xVal>
          <c:yVal>
            <c:numRef>
              <c:f>Arkusz1!$P$58:$P$72</c:f>
              <c:numCache>
                <c:formatCode>General</c:formatCode>
                <c:ptCount val="15"/>
                <c:pt idx="0">
                  <c:v>26.129559063690802</c:v>
                </c:pt>
                <c:pt idx="3">
                  <c:v>40.578798364265495</c:v>
                </c:pt>
                <c:pt idx="6">
                  <c:v>47.727272727272741</c:v>
                </c:pt>
                <c:pt idx="9">
                  <c:v>41.548295454545446</c:v>
                </c:pt>
                <c:pt idx="12">
                  <c:v>32.288577564168115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B5-A84F-99FE-D4E5144E3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3359"/>
        <c:axId val="1005099023"/>
      </c:scatterChart>
      <c:valAx>
        <c:axId val="100465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9023"/>
        <c:crosses val="autoZero"/>
        <c:crossBetween val="midCat"/>
      </c:valAx>
      <c:valAx>
        <c:axId val="10050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|d33| [pC/N]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5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246615</xdr:colOff>
      <xdr:row>49</xdr:row>
      <xdr:rowOff>2724</xdr:rowOff>
    </xdr:from>
    <xdr:to>
      <xdr:col>30</xdr:col>
      <xdr:colOff>20045</xdr:colOff>
      <xdr:row>72</xdr:row>
      <xdr:rowOff>109088</xdr:rowOff>
    </xdr:to>
    <xdr:graphicFrame macro="">
      <xdr:nvGraphicFramePr>
        <xdr:cNvPr id="6" name="Wykres 1">
          <a:extLst>
            <a:ext uri="{FF2B5EF4-FFF2-40B4-BE49-F238E27FC236}">
              <a16:creationId xmlns:a16="http://schemas.microsoft.com/office/drawing/2014/main" id="{ACC496F1-D936-5D44-AA64-1B572D0A9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310116</xdr:colOff>
      <xdr:row>21</xdr:row>
      <xdr:rowOff>0</xdr:rowOff>
    </xdr:from>
    <xdr:to>
      <xdr:col>30</xdr:col>
      <xdr:colOff>68778</xdr:colOff>
      <xdr:row>44</xdr:row>
      <xdr:rowOff>113747</xdr:rowOff>
    </xdr:to>
    <xdr:graphicFrame macro="">
      <xdr:nvGraphicFramePr>
        <xdr:cNvPr id="5" name="Wykres 2">
          <a:extLst>
            <a:ext uri="{FF2B5EF4-FFF2-40B4-BE49-F238E27FC236}">
              <a16:creationId xmlns:a16="http://schemas.microsoft.com/office/drawing/2014/main" id="{D3281015-13AB-2140-95DD-9EC803F7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D2A5-91AD-C24F-B494-F902D5B162FB}">
  <sheetPr>
    <pageSetUpPr fitToPage="1"/>
  </sheetPr>
  <dimension ref="A1:S77"/>
  <sheetViews>
    <sheetView tabSelected="1" topLeftCell="A2" zoomScale="86" workbookViewId="0">
      <selection activeCell="H20" sqref="H20"/>
    </sheetView>
  </sheetViews>
  <sheetFormatPr defaultColWidth="11" defaultRowHeight="15.95"/>
  <cols>
    <col min="5" max="5" width="13" style="3" bestFit="1" customWidth="1"/>
    <col min="6" max="6" width="9.5" style="3" bestFit="1" customWidth="1"/>
    <col min="7" max="7" width="6.375" bestFit="1" customWidth="1"/>
    <col min="8" max="8" width="11.125" style="3" bestFit="1" customWidth="1"/>
    <col min="9" max="9" width="5.125" customWidth="1"/>
    <col min="10" max="10" width="10.5" customWidth="1"/>
    <col min="11" max="11" width="14.625" customWidth="1"/>
    <col min="13" max="13" width="22.125" customWidth="1"/>
    <col min="14" max="14" width="19.5" customWidth="1"/>
    <col min="17" max="17" width="22.5" bestFit="1" customWidth="1"/>
  </cols>
  <sheetData>
    <row r="1" spans="1:19">
      <c r="A1" t="s">
        <v>0</v>
      </c>
      <c r="N1" t="s">
        <v>1</v>
      </c>
    </row>
    <row r="2" spans="1:19">
      <c r="A2" s="1" t="s">
        <v>2</v>
      </c>
      <c r="B2" s="1" t="s">
        <v>3</v>
      </c>
      <c r="C2" s="1" t="s">
        <v>4</v>
      </c>
      <c r="D2" s="1" t="s">
        <v>5</v>
      </c>
      <c r="E2" s="4" t="s">
        <v>6</v>
      </c>
      <c r="F2" s="4" t="s">
        <v>7</v>
      </c>
      <c r="G2" s="1" t="s">
        <v>8</v>
      </c>
      <c r="H2" s="4" t="s">
        <v>9</v>
      </c>
      <c r="I2" s="1"/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>
        <v>1.5</v>
      </c>
      <c r="S2" t="s">
        <v>18</v>
      </c>
    </row>
    <row r="3" spans="1:19">
      <c r="A3">
        <v>1</v>
      </c>
      <c r="B3">
        <v>45</v>
      </c>
      <c r="C3" s="6">
        <f>AVERAGE(B3:B5)</f>
        <v>47.666666666666664</v>
      </c>
      <c r="D3" s="7">
        <f>C3/1000*10</f>
        <v>0.47666666666666663</v>
      </c>
      <c r="E3" s="3">
        <f>J3*K3</f>
        <v>27.272727272727273</v>
      </c>
      <c r="F3" s="6">
        <f>AVERAGE(E3:E5)</f>
        <v>20.000000000000004</v>
      </c>
      <c r="G3" s="6">
        <f>$R$2*F3</f>
        <v>30.000000000000007</v>
      </c>
      <c r="H3" s="6">
        <f>G3/D3</f>
        <v>62.937062937062954</v>
      </c>
      <c r="I3" s="5"/>
      <c r="J3">
        <v>3</v>
      </c>
      <c r="K3" s="2">
        <f t="shared" ref="K3:K17" si="0">N3/M3</f>
        <v>9.0909090909090917</v>
      </c>
      <c r="L3" s="6">
        <f>D3/(PI()*($R$3/2/1000)^2)</f>
        <v>1517.2771241427354</v>
      </c>
      <c r="M3">
        <v>11</v>
      </c>
      <c r="N3">
        <v>100</v>
      </c>
      <c r="O3" t="s">
        <v>19</v>
      </c>
      <c r="P3" s="8">
        <f>(G3-0)/(D3-0)</f>
        <v>62.937062937062954</v>
      </c>
      <c r="Q3" t="s">
        <v>20</v>
      </c>
      <c r="R3">
        <v>20</v>
      </c>
      <c r="S3" t="s">
        <v>21</v>
      </c>
    </row>
    <row r="4" spans="1:19">
      <c r="A4">
        <v>2</v>
      </c>
      <c r="B4">
        <v>50</v>
      </c>
      <c r="C4" s="6"/>
      <c r="D4" s="7"/>
      <c r="E4" s="3">
        <f t="shared" ref="E4:E17" si="1">J4*K4</f>
        <v>20.000000000000004</v>
      </c>
      <c r="F4" s="6"/>
      <c r="G4" s="6"/>
      <c r="H4" s="6"/>
      <c r="I4" s="5"/>
      <c r="J4">
        <v>2.2000000000000002</v>
      </c>
      <c r="K4" s="2">
        <f t="shared" si="0"/>
        <v>9.0909090909090917</v>
      </c>
      <c r="L4" s="6"/>
      <c r="M4">
        <v>11</v>
      </c>
      <c r="N4">
        <v>100</v>
      </c>
      <c r="O4" t="s">
        <v>19</v>
      </c>
      <c r="P4" s="8"/>
      <c r="Q4" t="s">
        <v>22</v>
      </c>
    </row>
    <row r="5" spans="1:19">
      <c r="A5">
        <v>3</v>
      </c>
      <c r="B5">
        <v>48</v>
      </c>
      <c r="C5" s="6"/>
      <c r="D5" s="7"/>
      <c r="E5" s="3">
        <f t="shared" si="1"/>
        <v>12.727272727272728</v>
      </c>
      <c r="F5" s="6"/>
      <c r="G5" s="6"/>
      <c r="H5" s="6"/>
      <c r="I5" s="5"/>
      <c r="J5">
        <v>1.4</v>
      </c>
      <c r="K5" s="2">
        <f t="shared" si="0"/>
        <v>9.0909090909090917</v>
      </c>
      <c r="L5" s="6"/>
      <c r="M5">
        <v>11</v>
      </c>
      <c r="N5">
        <v>100</v>
      </c>
      <c r="O5" t="s">
        <v>19</v>
      </c>
      <c r="P5" s="8"/>
    </row>
    <row r="6" spans="1:19">
      <c r="A6">
        <v>4</v>
      </c>
      <c r="B6">
        <v>154</v>
      </c>
      <c r="C6" s="6">
        <f t="shared" ref="C6" si="2">AVERAGE(B6:B8)</f>
        <v>150</v>
      </c>
      <c r="D6" s="7">
        <f>C6/1000*10</f>
        <v>1.5</v>
      </c>
      <c r="E6" s="3">
        <f t="shared" si="1"/>
        <v>63.63636363636364</v>
      </c>
      <c r="F6" s="6">
        <f t="shared" ref="F6" si="3">AVERAGE(E6:E8)</f>
        <v>66.060606060606062</v>
      </c>
      <c r="G6" s="6">
        <f t="shared" ref="G6" si="4">$R$2*F6</f>
        <v>99.090909090909093</v>
      </c>
      <c r="H6" s="6">
        <f>G6/D6</f>
        <v>66.060606060606062</v>
      </c>
      <c r="I6" s="5"/>
      <c r="J6">
        <v>7</v>
      </c>
      <c r="K6" s="2">
        <f t="shared" si="0"/>
        <v>9.0909090909090917</v>
      </c>
      <c r="L6" s="6">
        <f>D6/(PI()*($R$3/2/1000)^2)</f>
        <v>4774.6482927568604</v>
      </c>
      <c r="M6">
        <v>11</v>
      </c>
      <c r="N6">
        <v>100</v>
      </c>
      <c r="O6" t="s">
        <v>19</v>
      </c>
      <c r="P6" s="8">
        <f>(G6-G3)/(D6-D3)</f>
        <v>67.515546342907896</v>
      </c>
    </row>
    <row r="7" spans="1:19">
      <c r="A7">
        <v>5</v>
      </c>
      <c r="B7">
        <v>151</v>
      </c>
      <c r="C7" s="6"/>
      <c r="D7" s="7"/>
      <c r="E7" s="3">
        <f t="shared" si="1"/>
        <v>76.363636363636374</v>
      </c>
      <c r="F7" s="6"/>
      <c r="G7" s="6"/>
      <c r="H7" s="6"/>
      <c r="I7" s="5"/>
      <c r="J7">
        <v>8.4</v>
      </c>
      <c r="K7" s="2">
        <f t="shared" si="0"/>
        <v>9.0909090909090917</v>
      </c>
      <c r="L7" s="6"/>
      <c r="M7">
        <v>11</v>
      </c>
      <c r="N7">
        <v>100</v>
      </c>
      <c r="O7" t="s">
        <v>19</v>
      </c>
      <c r="P7" s="8"/>
    </row>
    <row r="8" spans="1:19">
      <c r="A8">
        <v>6</v>
      </c>
      <c r="B8">
        <v>145</v>
      </c>
      <c r="C8" s="6"/>
      <c r="D8" s="7"/>
      <c r="E8" s="3">
        <f t="shared" si="1"/>
        <v>58.181818181818187</v>
      </c>
      <c r="F8" s="6"/>
      <c r="G8" s="6"/>
      <c r="H8" s="6"/>
      <c r="I8" s="5"/>
      <c r="J8">
        <v>6.4</v>
      </c>
      <c r="K8" s="2">
        <f t="shared" si="0"/>
        <v>9.0909090909090917</v>
      </c>
      <c r="L8" s="6"/>
      <c r="M8">
        <v>11</v>
      </c>
      <c r="N8">
        <v>100</v>
      </c>
      <c r="O8" t="s">
        <v>19</v>
      </c>
      <c r="P8" s="8"/>
    </row>
    <row r="9" spans="1:19">
      <c r="A9">
        <v>7</v>
      </c>
      <c r="B9">
        <v>189</v>
      </c>
      <c r="C9" s="6">
        <f t="shared" ref="C9" si="5">AVERAGE(B9:B11)</f>
        <v>192.66666666666666</v>
      </c>
      <c r="D9" s="7">
        <f>C9/1000*10</f>
        <v>1.9266666666666665</v>
      </c>
      <c r="E9" s="3">
        <f t="shared" si="1"/>
        <v>85.714285714285708</v>
      </c>
      <c r="F9" s="6">
        <f t="shared" ref="F9" si="6">AVERAGE(E9:E11)</f>
        <v>77.142857142857125</v>
      </c>
      <c r="G9" s="6">
        <f t="shared" ref="G9" si="7">$R$2*F9</f>
        <v>115.71428571428569</v>
      </c>
      <c r="H9" s="6">
        <f>G9/D9</f>
        <v>60.059317844784964</v>
      </c>
      <c r="I9" s="5"/>
      <c r="J9">
        <v>10</v>
      </c>
      <c r="K9" s="2">
        <f t="shared" si="0"/>
        <v>8.5714285714285712</v>
      </c>
      <c r="L9" s="6">
        <f>D9/(PI()*($R$3/2/1000)^2)</f>
        <v>6132.7704738077</v>
      </c>
      <c r="M9">
        <v>35</v>
      </c>
      <c r="N9">
        <v>300</v>
      </c>
      <c r="O9" t="s">
        <v>19</v>
      </c>
      <c r="P9" s="8">
        <f t="shared" ref="P9" si="8">(G9-G6)/(D9-D6)</f>
        <v>38.961038961038923</v>
      </c>
    </row>
    <row r="10" spans="1:19">
      <c r="A10">
        <v>8</v>
      </c>
      <c r="B10">
        <v>195</v>
      </c>
      <c r="C10" s="6"/>
      <c r="D10" s="7"/>
      <c r="E10" s="3">
        <f t="shared" si="1"/>
        <v>77.142857142857139</v>
      </c>
      <c r="F10" s="6"/>
      <c r="G10" s="6"/>
      <c r="H10" s="6"/>
      <c r="I10" s="5"/>
      <c r="J10">
        <v>9</v>
      </c>
      <c r="K10" s="2">
        <f t="shared" si="0"/>
        <v>8.5714285714285712</v>
      </c>
      <c r="L10" s="6"/>
      <c r="M10">
        <v>35</v>
      </c>
      <c r="N10">
        <v>300</v>
      </c>
      <c r="O10" t="s">
        <v>19</v>
      </c>
      <c r="P10" s="8"/>
    </row>
    <row r="11" spans="1:19">
      <c r="A11">
        <v>9</v>
      </c>
      <c r="B11">
        <v>194</v>
      </c>
      <c r="C11" s="6"/>
      <c r="D11" s="7"/>
      <c r="E11" s="3">
        <f t="shared" si="1"/>
        <v>68.571428571428569</v>
      </c>
      <c r="F11" s="6"/>
      <c r="G11" s="6"/>
      <c r="H11" s="6"/>
      <c r="I11" s="5"/>
      <c r="J11">
        <v>8</v>
      </c>
      <c r="K11" s="2">
        <f t="shared" si="0"/>
        <v>8.5714285714285712</v>
      </c>
      <c r="L11" s="6"/>
      <c r="M11">
        <v>35</v>
      </c>
      <c r="N11">
        <v>300</v>
      </c>
      <c r="O11" t="s">
        <v>19</v>
      </c>
      <c r="P11" s="8"/>
    </row>
    <row r="12" spans="1:19">
      <c r="A12">
        <v>10</v>
      </c>
      <c r="B12">
        <v>276</v>
      </c>
      <c r="C12" s="6">
        <f t="shared" ref="C12" si="9">AVERAGE(B12:B14)</f>
        <v>276</v>
      </c>
      <c r="D12" s="7">
        <f>C12/1000*10</f>
        <v>2.7600000000000002</v>
      </c>
      <c r="E12" s="3">
        <f t="shared" si="1"/>
        <v>120</v>
      </c>
      <c r="F12" s="6">
        <f t="shared" ref="F12" si="10">AVERAGE(E12:E14)</f>
        <v>100</v>
      </c>
      <c r="G12" s="6">
        <f t="shared" ref="G12" si="11">$R$2*F12</f>
        <v>150</v>
      </c>
      <c r="H12" s="6">
        <f>G12/D12</f>
        <v>54.347826086956516</v>
      </c>
      <c r="I12" s="5"/>
      <c r="J12">
        <v>14</v>
      </c>
      <c r="K12" s="2">
        <f t="shared" si="0"/>
        <v>8.5714285714285712</v>
      </c>
      <c r="L12" s="6">
        <f>D12/(PI()*($R$3/2/1000)^2)</f>
        <v>8785.3528586726243</v>
      </c>
      <c r="M12">
        <v>35</v>
      </c>
      <c r="N12">
        <v>300</v>
      </c>
      <c r="O12" t="s">
        <v>19</v>
      </c>
      <c r="P12" s="8">
        <f t="shared" ref="P12" si="12">(G12-G9)/(D12-D9)</f>
        <v>41.142857142857146</v>
      </c>
    </row>
    <row r="13" spans="1:19">
      <c r="A13">
        <v>11</v>
      </c>
      <c r="B13">
        <v>276</v>
      </c>
      <c r="C13" s="6"/>
      <c r="D13" s="7"/>
      <c r="E13" s="3">
        <f t="shared" si="1"/>
        <v>85.714285714285708</v>
      </c>
      <c r="F13" s="6"/>
      <c r="G13" s="6"/>
      <c r="H13" s="6"/>
      <c r="I13" s="5"/>
      <c r="J13">
        <v>10</v>
      </c>
      <c r="K13" s="2">
        <f t="shared" si="0"/>
        <v>8.5714285714285712</v>
      </c>
      <c r="L13" s="6"/>
      <c r="M13">
        <v>35</v>
      </c>
      <c r="N13">
        <v>300</v>
      </c>
      <c r="O13" t="s">
        <v>19</v>
      </c>
      <c r="P13" s="8"/>
    </row>
    <row r="14" spans="1:19">
      <c r="A14">
        <v>12</v>
      </c>
      <c r="B14">
        <v>276</v>
      </c>
      <c r="C14" s="6"/>
      <c r="D14" s="7"/>
      <c r="E14" s="3">
        <f t="shared" si="1"/>
        <v>94.285714285714278</v>
      </c>
      <c r="F14" s="6"/>
      <c r="G14" s="6"/>
      <c r="H14" s="6"/>
      <c r="I14" s="5"/>
      <c r="J14">
        <v>11</v>
      </c>
      <c r="K14" s="2">
        <f t="shared" si="0"/>
        <v>8.5714285714285712</v>
      </c>
      <c r="L14" s="6"/>
      <c r="M14">
        <v>35</v>
      </c>
      <c r="N14">
        <v>300</v>
      </c>
      <c r="O14" t="s">
        <v>19</v>
      </c>
      <c r="P14" s="8"/>
    </row>
    <row r="15" spans="1:19">
      <c r="A15">
        <v>13</v>
      </c>
      <c r="B15">
        <v>445</v>
      </c>
      <c r="C15" s="6">
        <f t="shared" ref="C15" si="13">AVERAGE(B15:B17)</f>
        <v>441.66666666666669</v>
      </c>
      <c r="D15" s="7">
        <f>C15/1000*10</f>
        <v>4.416666666666667</v>
      </c>
      <c r="E15" s="3">
        <f t="shared" si="1"/>
        <v>137.14285714285714</v>
      </c>
      <c r="F15" s="6">
        <f t="shared" ref="F15" si="14">AVERAGE(E15:E17)</f>
        <v>148.57142857142856</v>
      </c>
      <c r="G15" s="6">
        <f t="shared" ref="G15" si="15">$R$2*F15</f>
        <v>222.85714285714283</v>
      </c>
      <c r="H15" s="6">
        <f>G15/D15</f>
        <v>50.458221024258748</v>
      </c>
      <c r="I15" s="5"/>
      <c r="J15">
        <v>16</v>
      </c>
      <c r="K15" s="2">
        <f t="shared" si="0"/>
        <v>8.5714285714285712</v>
      </c>
      <c r="L15" s="6">
        <f>D15/(PI()*($R$3/2/1000)^2)</f>
        <v>14058.686639784089</v>
      </c>
      <c r="M15">
        <v>35</v>
      </c>
      <c r="N15">
        <v>300</v>
      </c>
      <c r="O15" t="s">
        <v>19</v>
      </c>
      <c r="P15" s="8">
        <f t="shared" ref="P15" si="16">(G15-G12)/(D15-D12)</f>
        <v>43.978154642138527</v>
      </c>
    </row>
    <row r="16" spans="1:19">
      <c r="A16">
        <v>14</v>
      </c>
      <c r="B16">
        <v>441</v>
      </c>
      <c r="C16" s="6"/>
      <c r="D16" s="7"/>
      <c r="E16" s="3">
        <f t="shared" si="1"/>
        <v>171.42857142857142</v>
      </c>
      <c r="F16" s="6"/>
      <c r="G16" s="6"/>
      <c r="H16" s="6"/>
      <c r="I16" s="5"/>
      <c r="J16">
        <v>20</v>
      </c>
      <c r="K16" s="2">
        <f t="shared" si="0"/>
        <v>8.5714285714285712</v>
      </c>
      <c r="L16" s="6"/>
      <c r="M16">
        <v>35</v>
      </c>
      <c r="N16">
        <v>300</v>
      </c>
      <c r="O16" t="s">
        <v>19</v>
      </c>
      <c r="P16" s="8"/>
    </row>
    <row r="17" spans="1:17">
      <c r="A17">
        <v>15</v>
      </c>
      <c r="B17">
        <v>439</v>
      </c>
      <c r="C17" s="6"/>
      <c r="D17" s="7"/>
      <c r="E17" s="3">
        <f t="shared" si="1"/>
        <v>137.14285714285714</v>
      </c>
      <c r="F17" s="6"/>
      <c r="G17" s="6"/>
      <c r="H17" s="6"/>
      <c r="I17" s="5"/>
      <c r="J17">
        <v>16</v>
      </c>
      <c r="K17" s="2">
        <f t="shared" si="0"/>
        <v>8.5714285714285712</v>
      </c>
      <c r="L17" s="6"/>
      <c r="M17">
        <v>35</v>
      </c>
      <c r="N17">
        <v>300</v>
      </c>
      <c r="O17" t="s">
        <v>19</v>
      </c>
      <c r="P17" s="8"/>
    </row>
    <row r="19" spans="1:17">
      <c r="A19" t="s">
        <v>0</v>
      </c>
      <c r="N19" t="s">
        <v>1</v>
      </c>
    </row>
    <row r="20" spans="1:17">
      <c r="A20" s="1" t="s">
        <v>2</v>
      </c>
      <c r="B20" s="1" t="s">
        <v>3</v>
      </c>
      <c r="C20" s="1" t="s">
        <v>4</v>
      </c>
      <c r="D20" s="1" t="s">
        <v>5</v>
      </c>
      <c r="E20" s="4" t="s">
        <v>6</v>
      </c>
      <c r="F20" s="4" t="s">
        <v>7</v>
      </c>
      <c r="G20" s="1" t="s">
        <v>8</v>
      </c>
      <c r="H20" s="4" t="s">
        <v>9</v>
      </c>
      <c r="I20" s="1"/>
      <c r="J20" s="1" t="s">
        <v>10</v>
      </c>
      <c r="K20" s="1" t="s">
        <v>11</v>
      </c>
      <c r="L20" s="1" t="s">
        <v>12</v>
      </c>
      <c r="M20" s="1" t="s">
        <v>13</v>
      </c>
      <c r="N20" s="1" t="s">
        <v>14</v>
      </c>
      <c r="O20" s="1" t="s">
        <v>15</v>
      </c>
    </row>
    <row r="21" spans="1:17">
      <c r="A21">
        <v>1</v>
      </c>
      <c r="B21">
        <v>46</v>
      </c>
      <c r="C21" s="6">
        <f>AVERAGE(B21:B23)</f>
        <v>46.666666666666664</v>
      </c>
      <c r="D21" s="7">
        <f>C21/1000*10</f>
        <v>0.46666666666666662</v>
      </c>
      <c r="E21" s="3">
        <f t="shared" ref="E21:E35" si="17">J21*K21</f>
        <v>77.142857142857139</v>
      </c>
      <c r="F21" s="6">
        <f>AVERAGE(E21:E23)</f>
        <v>54.285714285714278</v>
      </c>
      <c r="G21" s="6">
        <f>$R$2*F21</f>
        <v>81.428571428571416</v>
      </c>
      <c r="H21" s="6">
        <f>G21/D21</f>
        <v>174.48979591836735</v>
      </c>
      <c r="J21">
        <v>9</v>
      </c>
      <c r="K21">
        <f t="shared" ref="K21:K35" si="18">N21/M21</f>
        <v>8.5714285714285712</v>
      </c>
      <c r="L21" s="6">
        <f>((C21/1000)*10)/((($R$3/2)/1000)^2*PI())</f>
        <v>1485.4461355243564</v>
      </c>
      <c r="M21">
        <v>35</v>
      </c>
      <c r="N21">
        <v>300</v>
      </c>
      <c r="O21" t="s">
        <v>23</v>
      </c>
      <c r="P21" s="8">
        <f>(G21-0)/(D21-0)</f>
        <v>174.48979591836735</v>
      </c>
    </row>
    <row r="22" spans="1:17">
      <c r="A22">
        <v>2</v>
      </c>
      <c r="B22">
        <v>46</v>
      </c>
      <c r="C22" s="6"/>
      <c r="D22" s="7"/>
      <c r="E22" s="3">
        <f t="shared" si="17"/>
        <v>51.428571428571431</v>
      </c>
      <c r="F22" s="6"/>
      <c r="G22" s="6"/>
      <c r="H22" s="6"/>
      <c r="J22">
        <v>6</v>
      </c>
      <c r="K22">
        <f t="shared" si="18"/>
        <v>8.5714285714285712</v>
      </c>
      <c r="L22" s="6"/>
      <c r="M22">
        <v>35</v>
      </c>
      <c r="N22">
        <v>300</v>
      </c>
      <c r="O22" t="s">
        <v>23</v>
      </c>
      <c r="P22" s="8"/>
    </row>
    <row r="23" spans="1:17">
      <c r="A23">
        <v>3</v>
      </c>
      <c r="B23">
        <v>48</v>
      </c>
      <c r="C23" s="6"/>
      <c r="D23" s="7"/>
      <c r="E23" s="3">
        <f t="shared" si="17"/>
        <v>34.285714285714285</v>
      </c>
      <c r="F23" s="6"/>
      <c r="G23" s="6"/>
      <c r="H23" s="6"/>
      <c r="J23">
        <v>4</v>
      </c>
      <c r="K23">
        <f t="shared" si="18"/>
        <v>8.5714285714285712</v>
      </c>
      <c r="L23" s="6"/>
      <c r="M23">
        <v>35</v>
      </c>
      <c r="N23">
        <v>300</v>
      </c>
      <c r="O23" t="s">
        <v>23</v>
      </c>
      <c r="P23" s="8"/>
      <c r="Q23" t="s">
        <v>24</v>
      </c>
    </row>
    <row r="24" spans="1:17">
      <c r="A24">
        <v>4</v>
      </c>
      <c r="B24">
        <v>152</v>
      </c>
      <c r="C24" s="6">
        <f t="shared" ref="C24" si="19">AVERAGE(B24:B26)</f>
        <v>150.66666666666666</v>
      </c>
      <c r="D24" s="7">
        <f>C24/1000*10</f>
        <v>1.5066666666666668</v>
      </c>
      <c r="E24" s="3">
        <f t="shared" si="17"/>
        <v>111.42857142857143</v>
      </c>
      <c r="F24" s="6">
        <f t="shared" ref="F24" si="20">AVERAGE(E24:E26)</f>
        <v>105.71428571428571</v>
      </c>
      <c r="G24" s="6">
        <f t="shared" ref="G24" si="21">$R$2*F24</f>
        <v>158.57142857142856</v>
      </c>
      <c r="H24" s="6">
        <f>G24/D24</f>
        <v>105.24652338811629</v>
      </c>
      <c r="J24">
        <v>13</v>
      </c>
      <c r="K24">
        <f t="shared" si="18"/>
        <v>8.5714285714285712</v>
      </c>
      <c r="L24" s="6">
        <f>((C24/1000)*10)/((($R$3/2)/1000)^2*PI())</f>
        <v>4795.8689518357805</v>
      </c>
      <c r="M24">
        <v>35</v>
      </c>
      <c r="N24">
        <v>300</v>
      </c>
      <c r="O24" t="s">
        <v>23</v>
      </c>
      <c r="P24" s="8">
        <f>(G24-G21)/(D24-D21)</f>
        <v>74.175824175824147</v>
      </c>
    </row>
    <row r="25" spans="1:17">
      <c r="A25">
        <v>5</v>
      </c>
      <c r="B25">
        <v>155</v>
      </c>
      <c r="C25" s="6"/>
      <c r="D25" s="7"/>
      <c r="E25" s="3">
        <f t="shared" si="17"/>
        <v>111.42857142857143</v>
      </c>
      <c r="F25" s="6"/>
      <c r="G25" s="6"/>
      <c r="H25" s="6"/>
      <c r="J25">
        <v>13</v>
      </c>
      <c r="K25">
        <f t="shared" si="18"/>
        <v>8.5714285714285712</v>
      </c>
      <c r="L25" s="6"/>
      <c r="M25">
        <v>35</v>
      </c>
      <c r="N25">
        <v>300</v>
      </c>
      <c r="O25" t="s">
        <v>23</v>
      </c>
      <c r="P25" s="8"/>
    </row>
    <row r="26" spans="1:17">
      <c r="A26">
        <v>6</v>
      </c>
      <c r="B26">
        <v>145</v>
      </c>
      <c r="C26" s="6"/>
      <c r="D26" s="7"/>
      <c r="E26" s="3">
        <f t="shared" si="17"/>
        <v>94.285714285714278</v>
      </c>
      <c r="F26" s="6"/>
      <c r="G26" s="6"/>
      <c r="H26" s="6"/>
      <c r="J26">
        <v>11</v>
      </c>
      <c r="K26">
        <f t="shared" si="18"/>
        <v>8.5714285714285712</v>
      </c>
      <c r="L26" s="6"/>
      <c r="M26">
        <v>35</v>
      </c>
      <c r="N26">
        <v>300</v>
      </c>
      <c r="O26" t="s">
        <v>23</v>
      </c>
      <c r="P26" s="8"/>
    </row>
    <row r="27" spans="1:17">
      <c r="A27">
        <v>7</v>
      </c>
      <c r="B27">
        <v>197</v>
      </c>
      <c r="C27" s="6">
        <f t="shared" ref="C27" si="22">AVERAGE(B27:B29)</f>
        <v>195.66666666666666</v>
      </c>
      <c r="D27" s="7">
        <f>C27/1000*10</f>
        <v>1.9566666666666666</v>
      </c>
      <c r="E27" s="3">
        <f t="shared" si="17"/>
        <v>102.85714285714286</v>
      </c>
      <c r="F27" s="6">
        <f t="shared" ref="F27" si="23">AVERAGE(E27:E29)</f>
        <v>100</v>
      </c>
      <c r="G27" s="6">
        <f t="shared" ref="G27" si="24">$R$2*F27</f>
        <v>150</v>
      </c>
      <c r="H27" s="6">
        <f>G27/D27</f>
        <v>76.660988074957416</v>
      </c>
      <c r="J27">
        <v>12</v>
      </c>
      <c r="K27">
        <f t="shared" si="18"/>
        <v>8.5714285714285712</v>
      </c>
      <c r="L27" s="6">
        <f>((C27/1000)*10)/((($R$3/2)/1000)^2*PI())</f>
        <v>6228.2634396628373</v>
      </c>
      <c r="M27">
        <v>35</v>
      </c>
      <c r="N27">
        <v>300</v>
      </c>
      <c r="O27" t="s">
        <v>23</v>
      </c>
      <c r="P27" s="8">
        <f>(G27-G24)/(D27-D24)</f>
        <v>-19.047619047619023</v>
      </c>
    </row>
    <row r="28" spans="1:17">
      <c r="A28">
        <v>8</v>
      </c>
      <c r="B28">
        <v>195</v>
      </c>
      <c r="C28" s="6"/>
      <c r="D28" s="7"/>
      <c r="E28" s="3">
        <f t="shared" si="17"/>
        <v>102.85714285714286</v>
      </c>
      <c r="F28" s="6"/>
      <c r="G28" s="6"/>
      <c r="H28" s="6"/>
      <c r="J28">
        <v>12</v>
      </c>
      <c r="K28">
        <f t="shared" si="18"/>
        <v>8.5714285714285712</v>
      </c>
      <c r="L28" s="6"/>
      <c r="M28">
        <v>35</v>
      </c>
      <c r="N28">
        <v>300</v>
      </c>
      <c r="O28" t="s">
        <v>23</v>
      </c>
      <c r="P28" s="8"/>
    </row>
    <row r="29" spans="1:17">
      <c r="A29">
        <v>9</v>
      </c>
      <c r="B29">
        <v>195</v>
      </c>
      <c r="C29" s="6"/>
      <c r="D29" s="7"/>
      <c r="E29" s="3">
        <f t="shared" si="17"/>
        <v>94.285714285714278</v>
      </c>
      <c r="F29" s="6"/>
      <c r="G29" s="6"/>
      <c r="H29" s="6"/>
      <c r="J29">
        <v>11</v>
      </c>
      <c r="K29">
        <f t="shared" si="18"/>
        <v>8.5714285714285712</v>
      </c>
      <c r="L29" s="6"/>
      <c r="M29">
        <v>35</v>
      </c>
      <c r="N29">
        <v>300</v>
      </c>
      <c r="O29" t="s">
        <v>23</v>
      </c>
      <c r="P29" s="8"/>
    </row>
    <row r="30" spans="1:17">
      <c r="A30">
        <v>10</v>
      </c>
      <c r="B30">
        <v>279</v>
      </c>
      <c r="C30" s="6">
        <f t="shared" ref="C30" si="25">AVERAGE(B30:B32)</f>
        <v>276.33333333333331</v>
      </c>
      <c r="D30" s="7">
        <f>C30/1000*10</f>
        <v>2.7633333333333332</v>
      </c>
      <c r="E30" s="3">
        <f t="shared" si="17"/>
        <v>120</v>
      </c>
      <c r="F30" s="6">
        <f t="shared" ref="F30" si="26">AVERAGE(E30:E32)</f>
        <v>117.14285714285715</v>
      </c>
      <c r="G30" s="6">
        <f t="shared" ref="G30" si="27">$R$2*F30</f>
        <v>175.71428571428572</v>
      </c>
      <c r="H30" s="6">
        <f>G30/D30</f>
        <v>63.58779941409616</v>
      </c>
      <c r="J30">
        <v>14</v>
      </c>
      <c r="K30">
        <f t="shared" si="18"/>
        <v>8.5714285714285712</v>
      </c>
      <c r="L30" s="6">
        <f>((C30/1000)*10)/((($R$3/2)/1000)^2*PI())</f>
        <v>8795.963188212083</v>
      </c>
      <c r="M30">
        <v>35</v>
      </c>
      <c r="N30">
        <v>300</v>
      </c>
      <c r="O30" t="s">
        <v>23</v>
      </c>
      <c r="P30" s="8">
        <f t="shared" ref="P30" si="28">(G30-G27)/(D30-D27)</f>
        <v>31.877213695395525</v>
      </c>
    </row>
    <row r="31" spans="1:17">
      <c r="A31">
        <v>11</v>
      </c>
      <c r="B31">
        <v>278</v>
      </c>
      <c r="C31" s="6"/>
      <c r="D31" s="7"/>
      <c r="E31" s="3">
        <f t="shared" si="17"/>
        <v>120</v>
      </c>
      <c r="F31" s="6"/>
      <c r="G31" s="6"/>
      <c r="H31" s="6"/>
      <c r="J31">
        <v>14</v>
      </c>
      <c r="K31">
        <f t="shared" si="18"/>
        <v>8.5714285714285712</v>
      </c>
      <c r="L31" s="6"/>
      <c r="M31">
        <v>35</v>
      </c>
      <c r="N31">
        <v>300</v>
      </c>
      <c r="O31" t="s">
        <v>23</v>
      </c>
      <c r="P31" s="8"/>
    </row>
    <row r="32" spans="1:17">
      <c r="A32">
        <v>12</v>
      </c>
      <c r="B32">
        <v>272</v>
      </c>
      <c r="C32" s="6"/>
      <c r="D32" s="7"/>
      <c r="E32" s="3">
        <f t="shared" si="17"/>
        <v>111.42857142857143</v>
      </c>
      <c r="F32" s="6"/>
      <c r="G32" s="6"/>
      <c r="H32" s="6"/>
      <c r="J32">
        <v>13</v>
      </c>
      <c r="K32">
        <f t="shared" si="18"/>
        <v>8.5714285714285712</v>
      </c>
      <c r="L32" s="6"/>
      <c r="M32">
        <v>35</v>
      </c>
      <c r="N32">
        <v>300</v>
      </c>
      <c r="O32" t="s">
        <v>23</v>
      </c>
      <c r="P32" s="8"/>
    </row>
    <row r="33" spans="1:16">
      <c r="A33">
        <v>13</v>
      </c>
      <c r="B33">
        <v>442</v>
      </c>
      <c r="C33" s="6">
        <f t="shared" ref="C33" si="29">AVERAGE(B33:B35)</f>
        <v>444.33333333333331</v>
      </c>
      <c r="D33" s="7">
        <f>C33/1000*10</f>
        <v>4.4433333333333334</v>
      </c>
      <c r="E33" s="3">
        <f t="shared" si="17"/>
        <v>154.28571428571428</v>
      </c>
      <c r="F33" s="6">
        <f t="shared" ref="F33" si="30">AVERAGE(E33:E35)</f>
        <v>148.57142857142858</v>
      </c>
      <c r="G33" s="6">
        <f t="shared" ref="G33" si="31">$R$2*F33</f>
        <v>222.85714285714289</v>
      </c>
      <c r="H33" s="6">
        <f>G33/D33</f>
        <v>50.155395991855116</v>
      </c>
      <c r="J33">
        <v>18</v>
      </c>
      <c r="K33">
        <f t="shared" si="18"/>
        <v>8.5714285714285712</v>
      </c>
      <c r="L33" s="6">
        <f>((C33/1000)*10)/((($R$3/2)/1000)^2*PI())</f>
        <v>14143.569276099766</v>
      </c>
      <c r="M33">
        <v>35</v>
      </c>
      <c r="N33">
        <v>300</v>
      </c>
      <c r="O33" t="s">
        <v>23</v>
      </c>
      <c r="P33" s="8">
        <f t="shared" ref="P33" si="32">(G33-G30)/(D33-D30)</f>
        <v>28.061224489795929</v>
      </c>
    </row>
    <row r="34" spans="1:16">
      <c r="A34">
        <v>14</v>
      </c>
      <c r="B34">
        <v>444</v>
      </c>
      <c r="C34" s="6"/>
      <c r="D34" s="7"/>
      <c r="E34" s="3">
        <f t="shared" si="17"/>
        <v>137.14285714285714</v>
      </c>
      <c r="F34" s="6"/>
      <c r="G34" s="6"/>
      <c r="H34" s="6"/>
      <c r="J34">
        <v>16</v>
      </c>
      <c r="K34">
        <f t="shared" si="18"/>
        <v>8.5714285714285712</v>
      </c>
      <c r="L34" s="6"/>
      <c r="M34">
        <v>35</v>
      </c>
      <c r="N34">
        <v>300</v>
      </c>
      <c r="O34" t="s">
        <v>23</v>
      </c>
      <c r="P34" s="8"/>
    </row>
    <row r="35" spans="1:16">
      <c r="A35">
        <v>15</v>
      </c>
      <c r="B35">
        <v>447</v>
      </c>
      <c r="C35" s="6"/>
      <c r="D35" s="7"/>
      <c r="E35" s="3">
        <f t="shared" si="17"/>
        <v>154.28571428571428</v>
      </c>
      <c r="F35" s="6"/>
      <c r="G35" s="6"/>
      <c r="H35" s="6"/>
      <c r="J35">
        <v>18</v>
      </c>
      <c r="K35">
        <f t="shared" si="18"/>
        <v>8.5714285714285712</v>
      </c>
      <c r="L35" s="6"/>
      <c r="M35">
        <v>35</v>
      </c>
      <c r="N35">
        <v>300</v>
      </c>
      <c r="O35" t="s">
        <v>23</v>
      </c>
      <c r="P35" s="8"/>
    </row>
    <row r="38" spans="1:16">
      <c r="A38" t="s">
        <v>25</v>
      </c>
      <c r="N38" t="s">
        <v>1</v>
      </c>
    </row>
    <row r="39" spans="1:16">
      <c r="A39" s="1" t="s">
        <v>2</v>
      </c>
      <c r="B39" s="1" t="s">
        <v>3</v>
      </c>
      <c r="C39" s="1" t="s">
        <v>4</v>
      </c>
      <c r="D39" s="1" t="s">
        <v>5</v>
      </c>
      <c r="E39" s="4" t="s">
        <v>6</v>
      </c>
      <c r="F39" s="4" t="s">
        <v>7</v>
      </c>
      <c r="G39" s="1" t="s">
        <v>8</v>
      </c>
      <c r="H39" s="4" t="s">
        <v>9</v>
      </c>
      <c r="I39" s="1"/>
      <c r="J39" s="1" t="s">
        <v>10</v>
      </c>
      <c r="K39" s="1" t="s">
        <v>11</v>
      </c>
      <c r="L39" s="1" t="s">
        <v>12</v>
      </c>
      <c r="M39" s="1" t="s">
        <v>13</v>
      </c>
      <c r="N39" s="1" t="s">
        <v>14</v>
      </c>
      <c r="O39" s="1" t="s">
        <v>15</v>
      </c>
    </row>
    <row r="40" spans="1:16">
      <c r="A40">
        <v>1</v>
      </c>
      <c r="B40">
        <v>48</v>
      </c>
      <c r="C40" s="6">
        <f>AVERAGE(B40:B42)</f>
        <v>50</v>
      </c>
      <c r="D40" s="7">
        <f>C40/1000*10</f>
        <v>0.5</v>
      </c>
      <c r="E40" s="3">
        <f>J40*K40</f>
        <v>21.81818181818182</v>
      </c>
      <c r="F40" s="6">
        <f>AVERAGE(E40:E42)</f>
        <v>20.000000000000004</v>
      </c>
      <c r="G40" s="6">
        <f>$R$2*F40</f>
        <v>30.000000000000007</v>
      </c>
      <c r="H40" s="6">
        <f>G40/D40</f>
        <v>60.000000000000014</v>
      </c>
      <c r="J40">
        <v>2.4</v>
      </c>
      <c r="K40">
        <f t="shared" ref="K40:K54" si="33">N40/M40</f>
        <v>9.0909090909090917</v>
      </c>
      <c r="L40" s="6">
        <f>((C40/1000)*10)/((($R$3/2)/1000)^2*PI())</f>
        <v>1591.5494309189535</v>
      </c>
      <c r="M40">
        <v>11</v>
      </c>
      <c r="N40">
        <v>100</v>
      </c>
      <c r="O40" t="s">
        <v>19</v>
      </c>
      <c r="P40" s="8">
        <f>(G40-0)/(D40-0)</f>
        <v>60.000000000000014</v>
      </c>
    </row>
    <row r="41" spans="1:16">
      <c r="A41">
        <v>2</v>
      </c>
      <c r="B41">
        <v>52</v>
      </c>
      <c r="C41" s="6"/>
      <c r="D41" s="7"/>
      <c r="E41" s="3">
        <f t="shared" ref="E41:E54" si="34">J41*K41</f>
        <v>14.545454545454547</v>
      </c>
      <c r="F41" s="6"/>
      <c r="G41" s="6"/>
      <c r="H41" s="6"/>
      <c r="J41">
        <v>1.6</v>
      </c>
      <c r="K41">
        <f t="shared" si="33"/>
        <v>9.0909090909090917</v>
      </c>
      <c r="L41" s="6"/>
      <c r="M41">
        <v>11</v>
      </c>
      <c r="N41">
        <v>100</v>
      </c>
      <c r="O41" t="s">
        <v>19</v>
      </c>
      <c r="P41" s="8"/>
    </row>
    <row r="42" spans="1:16">
      <c r="A42">
        <v>3</v>
      </c>
      <c r="B42">
        <v>50</v>
      </c>
      <c r="C42" s="6"/>
      <c r="D42" s="7"/>
      <c r="E42" s="3">
        <f t="shared" si="34"/>
        <v>23.63636363636364</v>
      </c>
      <c r="F42" s="6"/>
      <c r="G42" s="6"/>
      <c r="H42" s="6"/>
      <c r="J42">
        <v>2.6</v>
      </c>
      <c r="K42">
        <f t="shared" si="33"/>
        <v>9.0909090909090917</v>
      </c>
      <c r="L42" s="6"/>
      <c r="M42">
        <v>11</v>
      </c>
      <c r="N42">
        <v>100</v>
      </c>
      <c r="O42" t="s">
        <v>19</v>
      </c>
      <c r="P42" s="8"/>
    </row>
    <row r="43" spans="1:16">
      <c r="A43">
        <v>4</v>
      </c>
      <c r="B43">
        <v>147</v>
      </c>
      <c r="C43" s="6">
        <f t="shared" ref="C43" si="35">AVERAGE(B43:B45)</f>
        <v>151</v>
      </c>
      <c r="D43" s="7">
        <f>C43/1000*10</f>
        <v>1.51</v>
      </c>
      <c r="E43" s="3">
        <f t="shared" si="34"/>
        <v>43.63636363636364</v>
      </c>
      <c r="F43" s="6">
        <f t="shared" ref="F43" si="36">AVERAGE(E43:E45)</f>
        <v>43.636363636363647</v>
      </c>
      <c r="G43" s="6">
        <f t="shared" ref="G43" si="37">$R$2*F43</f>
        <v>65.454545454545467</v>
      </c>
      <c r="H43" s="6">
        <f>G43/D43</f>
        <v>43.347381095725474</v>
      </c>
      <c r="J43">
        <v>4.8</v>
      </c>
      <c r="K43">
        <f t="shared" si="33"/>
        <v>9.0909090909090917</v>
      </c>
      <c r="L43" s="6">
        <f>((C43/1000)*10)/((($R$3/2)/1000)^2*PI())</f>
        <v>4806.4792813752392</v>
      </c>
      <c r="M43">
        <v>11</v>
      </c>
      <c r="N43">
        <v>100</v>
      </c>
      <c r="O43" t="s">
        <v>19</v>
      </c>
      <c r="P43" s="8">
        <f>(G43-G40)/(D43-D40)</f>
        <v>35.103510351035112</v>
      </c>
    </row>
    <row r="44" spans="1:16">
      <c r="A44">
        <v>5</v>
      </c>
      <c r="B44">
        <v>155</v>
      </c>
      <c r="C44" s="6"/>
      <c r="D44" s="7"/>
      <c r="E44" s="3">
        <f t="shared" si="34"/>
        <v>38.181818181818187</v>
      </c>
      <c r="F44" s="6"/>
      <c r="G44" s="6"/>
      <c r="H44" s="6"/>
      <c r="J44">
        <v>4.2</v>
      </c>
      <c r="K44">
        <f t="shared" si="33"/>
        <v>9.0909090909090917</v>
      </c>
      <c r="L44" s="6"/>
      <c r="M44">
        <v>11</v>
      </c>
      <c r="N44">
        <v>100</v>
      </c>
      <c r="O44" t="s">
        <v>19</v>
      </c>
      <c r="P44" s="8"/>
    </row>
    <row r="45" spans="1:16">
      <c r="A45">
        <v>6</v>
      </c>
      <c r="B45">
        <v>151</v>
      </c>
      <c r="C45" s="6"/>
      <c r="D45" s="7"/>
      <c r="E45" s="3">
        <f t="shared" si="34"/>
        <v>49.090909090909101</v>
      </c>
      <c r="F45" s="6"/>
      <c r="G45" s="6"/>
      <c r="H45" s="6"/>
      <c r="J45">
        <v>5.4</v>
      </c>
      <c r="K45">
        <f t="shared" si="33"/>
        <v>9.0909090909090917</v>
      </c>
      <c r="L45" s="6"/>
      <c r="M45">
        <v>11</v>
      </c>
      <c r="N45">
        <v>100</v>
      </c>
      <c r="O45" t="s">
        <v>19</v>
      </c>
      <c r="P45" s="8"/>
    </row>
    <row r="46" spans="1:16">
      <c r="A46">
        <v>7</v>
      </c>
      <c r="B46">
        <v>196</v>
      </c>
      <c r="C46" s="6">
        <f t="shared" ref="C46" si="38">AVERAGE(B46:B48)</f>
        <v>195.33333333333334</v>
      </c>
      <c r="D46" s="7">
        <f>C46/1000*10</f>
        <v>1.9533333333333334</v>
      </c>
      <c r="E46" s="3">
        <f t="shared" si="34"/>
        <v>45.45454545454546</v>
      </c>
      <c r="F46" s="6">
        <f t="shared" ref="F46" si="39">AVERAGE(E46:E48)</f>
        <v>54.545454545454554</v>
      </c>
      <c r="G46" s="6">
        <f t="shared" ref="G46" si="40">$R$2*F46</f>
        <v>81.818181818181827</v>
      </c>
      <c r="H46" s="6">
        <f>G46/D46</f>
        <v>41.886441203847355</v>
      </c>
      <c r="J46">
        <v>5</v>
      </c>
      <c r="K46">
        <f t="shared" si="33"/>
        <v>9.0909090909090917</v>
      </c>
      <c r="L46" s="6">
        <f>((C46/1000)*10)/((($R$3/2)/1000)^2*PI())</f>
        <v>6217.6531101233786</v>
      </c>
      <c r="M46">
        <v>11</v>
      </c>
      <c r="N46">
        <v>100</v>
      </c>
      <c r="O46" t="s">
        <v>19</v>
      </c>
      <c r="P46" s="8">
        <f t="shared" ref="P46" si="41">(G46-G43)/(D46-D43)</f>
        <v>36.910457963089534</v>
      </c>
    </row>
    <row r="47" spans="1:16">
      <c r="A47">
        <v>8</v>
      </c>
      <c r="B47">
        <v>194</v>
      </c>
      <c r="C47" s="6"/>
      <c r="D47" s="7"/>
      <c r="E47" s="3">
        <f t="shared" si="34"/>
        <v>60</v>
      </c>
      <c r="F47" s="6"/>
      <c r="G47" s="6"/>
      <c r="H47" s="6"/>
      <c r="J47">
        <v>6.6</v>
      </c>
      <c r="K47">
        <f t="shared" si="33"/>
        <v>9.0909090909090917</v>
      </c>
      <c r="L47" s="6"/>
      <c r="M47">
        <v>11</v>
      </c>
      <c r="N47">
        <v>100</v>
      </c>
      <c r="O47" t="s">
        <v>19</v>
      </c>
      <c r="P47" s="8"/>
    </row>
    <row r="48" spans="1:16">
      <c r="A48">
        <v>9</v>
      </c>
      <c r="B48">
        <v>196</v>
      </c>
      <c r="C48" s="6"/>
      <c r="D48" s="7"/>
      <c r="E48" s="3">
        <f t="shared" si="34"/>
        <v>58.181818181818187</v>
      </c>
      <c r="F48" s="6"/>
      <c r="G48" s="6"/>
      <c r="H48" s="6"/>
      <c r="J48">
        <v>6.4</v>
      </c>
      <c r="K48">
        <f t="shared" si="33"/>
        <v>9.0909090909090917</v>
      </c>
      <c r="L48" s="6"/>
      <c r="M48">
        <v>11</v>
      </c>
      <c r="N48">
        <v>100</v>
      </c>
      <c r="O48" t="s">
        <v>19</v>
      </c>
      <c r="P48" s="8"/>
    </row>
    <row r="49" spans="1:16">
      <c r="A49">
        <v>10</v>
      </c>
      <c r="B49">
        <v>280</v>
      </c>
      <c r="C49" s="6">
        <f t="shared" ref="C49" si="42">AVERAGE(B49:B51)</f>
        <v>277.33333333333331</v>
      </c>
      <c r="D49" s="7">
        <f>C49/1000*10</f>
        <v>2.7733333333333334</v>
      </c>
      <c r="E49" s="3">
        <f t="shared" si="34"/>
        <v>82.727272727272734</v>
      </c>
      <c r="F49" s="6">
        <f t="shared" ref="F49" si="43">AVERAGE(E49:E51)</f>
        <v>82.424242424242436</v>
      </c>
      <c r="G49" s="6">
        <f t="shared" ref="G49" si="44">$R$2*F49</f>
        <v>123.63636363636365</v>
      </c>
      <c r="H49" s="6">
        <f>G49/D49</f>
        <v>44.580419580419587</v>
      </c>
      <c r="J49">
        <v>9.1</v>
      </c>
      <c r="K49">
        <f t="shared" si="33"/>
        <v>9.0909090909090917</v>
      </c>
      <c r="L49" s="6">
        <f>((C49/1000)*10)/((($R$3/2)/1000)^2*PI())</f>
        <v>8827.7941768304627</v>
      </c>
      <c r="M49">
        <v>11</v>
      </c>
      <c r="N49">
        <v>100</v>
      </c>
      <c r="O49" t="s">
        <v>19</v>
      </c>
      <c r="P49" s="8">
        <f t="shared" ref="P49" si="45">(G49-G46)/(D49-D46)</f>
        <v>50.997782705099787</v>
      </c>
    </row>
    <row r="50" spans="1:16">
      <c r="A50">
        <v>11</v>
      </c>
      <c r="B50">
        <v>277</v>
      </c>
      <c r="C50" s="6"/>
      <c r="D50" s="7"/>
      <c r="E50" s="3">
        <f t="shared" si="34"/>
        <v>81.818181818181827</v>
      </c>
      <c r="F50" s="6"/>
      <c r="G50" s="6"/>
      <c r="H50" s="6"/>
      <c r="J50">
        <v>9</v>
      </c>
      <c r="K50">
        <f t="shared" si="33"/>
        <v>9.0909090909090917</v>
      </c>
      <c r="L50" s="6"/>
      <c r="M50">
        <v>11</v>
      </c>
      <c r="N50">
        <v>100</v>
      </c>
      <c r="O50" t="s">
        <v>19</v>
      </c>
      <c r="P50" s="8"/>
    </row>
    <row r="51" spans="1:16">
      <c r="A51">
        <v>12</v>
      </c>
      <c r="B51">
        <v>275</v>
      </c>
      <c r="C51" s="6"/>
      <c r="D51" s="7"/>
      <c r="E51" s="3">
        <f t="shared" si="34"/>
        <v>82.727272727272734</v>
      </c>
      <c r="F51" s="6"/>
      <c r="G51" s="6"/>
      <c r="H51" s="6"/>
      <c r="J51">
        <v>9.1</v>
      </c>
      <c r="K51">
        <f t="shared" si="33"/>
        <v>9.0909090909090917</v>
      </c>
      <c r="L51" s="6"/>
      <c r="M51">
        <v>11</v>
      </c>
      <c r="N51">
        <v>100</v>
      </c>
      <c r="O51" t="s">
        <v>19</v>
      </c>
      <c r="P51" s="8"/>
    </row>
    <row r="52" spans="1:16">
      <c r="A52">
        <v>13</v>
      </c>
      <c r="B52">
        <v>445</v>
      </c>
      <c r="C52" s="6">
        <f t="shared" ref="C52" si="46">AVERAGE(B52:B54)</f>
        <v>446.66666666666669</v>
      </c>
      <c r="D52" s="7">
        <f>C52/1000*10</f>
        <v>4.4666666666666668</v>
      </c>
      <c r="E52" s="3">
        <f t="shared" si="34"/>
        <v>120</v>
      </c>
      <c r="F52" s="6">
        <f t="shared" ref="F52" si="47">AVERAGE(E52:E54)</f>
        <v>125.14285714285715</v>
      </c>
      <c r="G52" s="6">
        <f t="shared" ref="G52" si="48">$R$2*F52</f>
        <v>187.71428571428572</v>
      </c>
      <c r="H52" s="6">
        <f>G52/D52</f>
        <v>42.025586353944561</v>
      </c>
      <c r="J52">
        <v>14</v>
      </c>
      <c r="K52">
        <f t="shared" si="33"/>
        <v>8.5714285714285712</v>
      </c>
      <c r="L52" s="6">
        <f>((C52/1000)*10)/((($R$3/2)/1000)^2*PI())</f>
        <v>14217.841582875984</v>
      </c>
      <c r="M52">
        <v>35</v>
      </c>
      <c r="N52">
        <v>300</v>
      </c>
      <c r="O52" t="s">
        <v>19</v>
      </c>
      <c r="P52" s="8">
        <f t="shared" ref="P52" si="49">(G52-G49)/(D52-D49)</f>
        <v>37.841292565702005</v>
      </c>
    </row>
    <row r="53" spans="1:16">
      <c r="A53">
        <v>14</v>
      </c>
      <c r="B53">
        <v>452</v>
      </c>
      <c r="C53" s="6"/>
      <c r="D53" s="7"/>
      <c r="E53" s="3">
        <f t="shared" si="34"/>
        <v>126.85714285714286</v>
      </c>
      <c r="F53" s="6"/>
      <c r="G53" s="6"/>
      <c r="H53" s="6"/>
      <c r="J53">
        <v>14.8</v>
      </c>
      <c r="K53">
        <f t="shared" si="33"/>
        <v>8.5714285714285712</v>
      </c>
      <c r="L53" s="6"/>
      <c r="M53">
        <v>35</v>
      </c>
      <c r="N53">
        <v>300</v>
      </c>
      <c r="O53" t="s">
        <v>19</v>
      </c>
      <c r="P53" s="8"/>
    </row>
    <row r="54" spans="1:16">
      <c r="A54">
        <v>15</v>
      </c>
      <c r="B54">
        <v>443</v>
      </c>
      <c r="C54" s="6"/>
      <c r="D54" s="7"/>
      <c r="E54" s="3">
        <f t="shared" si="34"/>
        <v>128.57142857142856</v>
      </c>
      <c r="F54" s="6"/>
      <c r="G54" s="6"/>
      <c r="H54" s="6"/>
      <c r="J54">
        <v>15</v>
      </c>
      <c r="K54">
        <f t="shared" si="33"/>
        <v>8.5714285714285712</v>
      </c>
      <c r="L54" s="6"/>
      <c r="M54">
        <v>35</v>
      </c>
      <c r="N54">
        <v>300</v>
      </c>
      <c r="O54" t="s">
        <v>19</v>
      </c>
      <c r="P54" s="8"/>
    </row>
    <row r="56" spans="1:16">
      <c r="A56" t="s">
        <v>25</v>
      </c>
      <c r="N56" t="s">
        <v>1</v>
      </c>
    </row>
    <row r="57" spans="1:16">
      <c r="A57" s="1" t="s">
        <v>2</v>
      </c>
      <c r="B57" s="1" t="s">
        <v>3</v>
      </c>
      <c r="C57" s="1" t="s">
        <v>4</v>
      </c>
      <c r="D57" s="1" t="s">
        <v>5</v>
      </c>
      <c r="E57" s="4" t="s">
        <v>6</v>
      </c>
      <c r="F57" s="4" t="s">
        <v>7</v>
      </c>
      <c r="G57" s="1" t="s">
        <v>8</v>
      </c>
      <c r="H57" s="4" t="s">
        <v>9</v>
      </c>
      <c r="I57" s="1"/>
      <c r="J57" s="1" t="s">
        <v>10</v>
      </c>
      <c r="K57" s="1" t="s">
        <v>11</v>
      </c>
      <c r="L57" s="1" t="s">
        <v>12</v>
      </c>
      <c r="M57" s="1" t="s">
        <v>13</v>
      </c>
      <c r="N57" s="1" t="s">
        <v>14</v>
      </c>
      <c r="O57" s="1" t="s">
        <v>15</v>
      </c>
    </row>
    <row r="58" spans="1:16">
      <c r="A58">
        <v>1</v>
      </c>
      <c r="B58">
        <v>59</v>
      </c>
      <c r="C58" s="6">
        <f>AVERAGE(B58:B60)</f>
        <v>55.666666666666664</v>
      </c>
      <c r="D58" s="7">
        <f>C58/1000*10</f>
        <v>0.55666666666666664</v>
      </c>
      <c r="E58" s="3">
        <f t="shared" ref="E58:E72" si="50">J58*K58</f>
        <v>5.454545454545455</v>
      </c>
      <c r="F58" s="6">
        <f>AVERAGE(E58:E60)</f>
        <v>9.6969696969696972</v>
      </c>
      <c r="G58" s="6">
        <f>$R$2*F58</f>
        <v>14.545454545454547</v>
      </c>
      <c r="H58" s="6">
        <f>G58/D58</f>
        <v>26.129559063690802</v>
      </c>
      <c r="J58">
        <v>0.6</v>
      </c>
      <c r="K58">
        <f t="shared" ref="K58:K72" si="51">N58/M58</f>
        <v>9.0909090909090917</v>
      </c>
      <c r="L58" s="6">
        <f>((C58/1000)*10)/((($R$3/2)/1000)^2*PI())</f>
        <v>1771.925033089768</v>
      </c>
      <c r="M58">
        <v>11</v>
      </c>
      <c r="N58">
        <v>100</v>
      </c>
      <c r="O58" t="s">
        <v>23</v>
      </c>
      <c r="P58" s="8">
        <f>(G58-0)/(D58-0)</f>
        <v>26.129559063690802</v>
      </c>
    </row>
    <row r="59" spans="1:16">
      <c r="A59">
        <v>2</v>
      </c>
      <c r="B59">
        <v>52</v>
      </c>
      <c r="C59" s="6"/>
      <c r="D59" s="7"/>
      <c r="E59" s="3">
        <f t="shared" si="50"/>
        <v>9.0909090909090917</v>
      </c>
      <c r="F59" s="6"/>
      <c r="G59" s="6"/>
      <c r="H59" s="6"/>
      <c r="J59">
        <v>1</v>
      </c>
      <c r="K59">
        <f t="shared" si="51"/>
        <v>9.0909090909090917</v>
      </c>
      <c r="L59" s="6"/>
      <c r="M59">
        <v>11</v>
      </c>
      <c r="N59">
        <v>100</v>
      </c>
      <c r="O59" t="s">
        <v>23</v>
      </c>
      <c r="P59" s="8"/>
    </row>
    <row r="60" spans="1:16">
      <c r="A60">
        <v>3</v>
      </c>
      <c r="B60">
        <v>56</v>
      </c>
      <c r="C60" s="6"/>
      <c r="D60" s="7"/>
      <c r="E60" s="3">
        <f t="shared" si="50"/>
        <v>14.545454545454547</v>
      </c>
      <c r="F60" s="6"/>
      <c r="G60" s="6"/>
      <c r="H60" s="6"/>
      <c r="J60">
        <v>1.6</v>
      </c>
      <c r="K60">
        <f t="shared" si="51"/>
        <v>9.0909090909090917</v>
      </c>
      <c r="L60" s="6"/>
      <c r="M60">
        <v>11</v>
      </c>
      <c r="N60">
        <v>100</v>
      </c>
      <c r="O60" t="s">
        <v>23</v>
      </c>
      <c r="P60" s="8"/>
    </row>
    <row r="61" spans="1:16">
      <c r="A61">
        <v>4</v>
      </c>
      <c r="B61">
        <v>155</v>
      </c>
      <c r="C61" s="6">
        <f t="shared" ref="C61" si="52">AVERAGE(B61:B63)</f>
        <v>152</v>
      </c>
      <c r="D61" s="7">
        <f>C61/1000*10</f>
        <v>1.52</v>
      </c>
      <c r="E61" s="3">
        <f t="shared" si="50"/>
        <v>29.090909090909093</v>
      </c>
      <c r="F61" s="6">
        <f t="shared" ref="F61" si="53">AVERAGE(E61:E63)</f>
        <v>35.757575757575758</v>
      </c>
      <c r="G61" s="6">
        <f t="shared" ref="G61" si="54">$R$2*F61</f>
        <v>53.63636363636364</v>
      </c>
      <c r="H61" s="6">
        <f>G61/D61</f>
        <v>35.28708133971292</v>
      </c>
      <c r="J61">
        <v>3.2</v>
      </c>
      <c r="K61">
        <f t="shared" si="51"/>
        <v>9.0909090909090917</v>
      </c>
      <c r="L61" s="6">
        <f>((C61/1000)*10)/((($R$3/2)/1000)^2*PI())</f>
        <v>4838.3102699936189</v>
      </c>
      <c r="M61">
        <v>11</v>
      </c>
      <c r="N61">
        <v>100</v>
      </c>
      <c r="O61" t="s">
        <v>23</v>
      </c>
      <c r="P61" s="8">
        <f>(G61-G58)/(D61-D58)</f>
        <v>40.578798364265495</v>
      </c>
    </row>
    <row r="62" spans="1:16">
      <c r="A62">
        <v>5</v>
      </c>
      <c r="B62">
        <v>145</v>
      </c>
      <c r="C62" s="6"/>
      <c r="D62" s="7"/>
      <c r="E62" s="3">
        <f t="shared" si="50"/>
        <v>40.000000000000007</v>
      </c>
      <c r="F62" s="6"/>
      <c r="G62" s="6"/>
      <c r="H62" s="6"/>
      <c r="J62">
        <v>4.4000000000000004</v>
      </c>
      <c r="K62">
        <f t="shared" si="51"/>
        <v>9.0909090909090917</v>
      </c>
      <c r="L62" s="6"/>
      <c r="M62">
        <v>11</v>
      </c>
      <c r="N62">
        <v>100</v>
      </c>
      <c r="O62" t="s">
        <v>23</v>
      </c>
      <c r="P62" s="8"/>
    </row>
    <row r="63" spans="1:16">
      <c r="A63">
        <v>6</v>
      </c>
      <c r="B63">
        <v>156</v>
      </c>
      <c r="C63" s="6"/>
      <c r="D63" s="7"/>
      <c r="E63" s="3">
        <f t="shared" si="50"/>
        <v>38.181818181818187</v>
      </c>
      <c r="F63" s="6"/>
      <c r="G63" s="6"/>
      <c r="H63" s="6"/>
      <c r="J63">
        <v>4.2</v>
      </c>
      <c r="K63">
        <f t="shared" si="51"/>
        <v>9.0909090909090917</v>
      </c>
      <c r="L63" s="6"/>
      <c r="M63">
        <v>11</v>
      </c>
      <c r="N63">
        <v>100</v>
      </c>
      <c r="O63" t="s">
        <v>23</v>
      </c>
      <c r="P63" s="8"/>
    </row>
    <row r="64" spans="1:16">
      <c r="A64">
        <v>7</v>
      </c>
      <c r="B64">
        <v>189</v>
      </c>
      <c r="C64" s="6">
        <f t="shared" ref="C64" si="55">AVERAGE(B64:B66)</f>
        <v>192</v>
      </c>
      <c r="D64" s="7">
        <f>C64/1000*10</f>
        <v>1.92</v>
      </c>
      <c r="E64" s="3">
        <f t="shared" si="50"/>
        <v>45.45454545454546</v>
      </c>
      <c r="F64" s="6">
        <f t="shared" ref="F64" si="56">AVERAGE(E64:E66)</f>
        <v>48.484848484848492</v>
      </c>
      <c r="G64" s="6">
        <f t="shared" ref="G64" si="57">$R$2*F64</f>
        <v>72.727272727272734</v>
      </c>
      <c r="H64" s="6">
        <f>G64/D64</f>
        <v>37.878787878787882</v>
      </c>
      <c r="J64">
        <v>5</v>
      </c>
      <c r="K64">
        <f t="shared" si="51"/>
        <v>9.0909090909090917</v>
      </c>
      <c r="L64" s="6">
        <f>((C64/1000)*10)/((($R$3/2)/1000)^2*PI())</f>
        <v>6111.5498147287808</v>
      </c>
      <c r="M64">
        <v>11</v>
      </c>
      <c r="N64">
        <v>100</v>
      </c>
      <c r="O64" t="s">
        <v>23</v>
      </c>
      <c r="P64" s="8">
        <f t="shared" ref="P64" si="58">(G64-G61)/(D64-D61)</f>
        <v>47.727272727272741</v>
      </c>
    </row>
    <row r="65" spans="1:16">
      <c r="A65">
        <v>8</v>
      </c>
      <c r="B65">
        <v>194</v>
      </c>
      <c r="C65" s="6"/>
      <c r="D65" s="7"/>
      <c r="E65" s="3">
        <f t="shared" si="50"/>
        <v>52.727272727272734</v>
      </c>
      <c r="F65" s="6"/>
      <c r="G65" s="6"/>
      <c r="H65" s="6"/>
      <c r="J65">
        <v>5.8</v>
      </c>
      <c r="K65">
        <f t="shared" si="51"/>
        <v>9.0909090909090917</v>
      </c>
      <c r="L65" s="6"/>
      <c r="M65">
        <v>11</v>
      </c>
      <c r="N65">
        <v>100</v>
      </c>
      <c r="O65" t="s">
        <v>23</v>
      </c>
      <c r="P65" s="8"/>
    </row>
    <row r="66" spans="1:16">
      <c r="A66">
        <v>9</v>
      </c>
      <c r="B66">
        <v>193</v>
      </c>
      <c r="C66" s="6"/>
      <c r="D66" s="7"/>
      <c r="E66" s="3">
        <f t="shared" si="50"/>
        <v>47.27272727272728</v>
      </c>
      <c r="F66" s="6"/>
      <c r="G66" s="6"/>
      <c r="H66" s="6"/>
      <c r="J66">
        <v>5.2</v>
      </c>
      <c r="K66">
        <f t="shared" si="51"/>
        <v>9.0909090909090917</v>
      </c>
      <c r="L66" s="6"/>
      <c r="M66">
        <v>11</v>
      </c>
      <c r="N66">
        <v>100</v>
      </c>
      <c r="O66" t="s">
        <v>23</v>
      </c>
      <c r="P66" s="8"/>
    </row>
    <row r="67" spans="1:16">
      <c r="A67">
        <v>10</v>
      </c>
      <c r="B67">
        <v>278</v>
      </c>
      <c r="C67" s="6">
        <f t="shared" ref="C67" si="59">AVERAGE(B67:B69)</f>
        <v>277.33333333333331</v>
      </c>
      <c r="D67" s="7">
        <f>C67/1000*10</f>
        <v>2.7733333333333334</v>
      </c>
      <c r="E67" s="3">
        <f t="shared" si="50"/>
        <v>69.090909090909093</v>
      </c>
      <c r="F67" s="6">
        <f t="shared" ref="F67" si="60">AVERAGE(E67:E69)</f>
        <v>72.121212121212125</v>
      </c>
      <c r="G67" s="6">
        <f t="shared" ref="G67" si="61">$R$2*F67</f>
        <v>108.18181818181819</v>
      </c>
      <c r="H67" s="6">
        <f>G67/D67</f>
        <v>39.007867132867133</v>
      </c>
      <c r="J67">
        <v>7.6</v>
      </c>
      <c r="K67">
        <f t="shared" si="51"/>
        <v>9.0909090909090917</v>
      </c>
      <c r="L67" s="6">
        <f>((C67/1000)*10)/((($R$3/2)/1000)^2*PI())</f>
        <v>8827.7941768304627</v>
      </c>
      <c r="M67">
        <v>11</v>
      </c>
      <c r="N67">
        <v>100</v>
      </c>
      <c r="O67" t="s">
        <v>23</v>
      </c>
      <c r="P67" s="8">
        <f t="shared" ref="P67" si="62">(G67-G64)/(D67-D64)</f>
        <v>41.548295454545446</v>
      </c>
    </row>
    <row r="68" spans="1:16">
      <c r="A68">
        <v>11</v>
      </c>
      <c r="B68">
        <v>277</v>
      </c>
      <c r="C68" s="6"/>
      <c r="D68" s="7"/>
      <c r="E68" s="3">
        <f t="shared" si="50"/>
        <v>72.727272727272734</v>
      </c>
      <c r="F68" s="6"/>
      <c r="G68" s="6"/>
      <c r="H68" s="6"/>
      <c r="J68">
        <v>8</v>
      </c>
      <c r="K68">
        <f t="shared" si="51"/>
        <v>9.0909090909090917</v>
      </c>
      <c r="L68" s="6"/>
      <c r="M68">
        <v>11</v>
      </c>
      <c r="N68">
        <v>100</v>
      </c>
      <c r="O68" t="s">
        <v>23</v>
      </c>
      <c r="P68" s="8"/>
    </row>
    <row r="69" spans="1:16">
      <c r="A69">
        <v>12</v>
      </c>
      <c r="B69">
        <v>277</v>
      </c>
      <c r="C69" s="6"/>
      <c r="D69" s="7"/>
      <c r="E69" s="3">
        <f t="shared" si="50"/>
        <v>74.545454545454547</v>
      </c>
      <c r="F69" s="6"/>
      <c r="G69" s="6"/>
      <c r="H69" s="6"/>
      <c r="J69">
        <v>8.1999999999999993</v>
      </c>
      <c r="K69">
        <f t="shared" si="51"/>
        <v>9.0909090909090917</v>
      </c>
      <c r="L69" s="6"/>
      <c r="M69">
        <v>11</v>
      </c>
      <c r="N69">
        <v>100</v>
      </c>
      <c r="O69" t="s">
        <v>23</v>
      </c>
      <c r="P69" s="8"/>
    </row>
    <row r="70" spans="1:16">
      <c r="A70">
        <v>13</v>
      </c>
      <c r="B70">
        <v>445</v>
      </c>
      <c r="C70" s="6">
        <f t="shared" ref="C70" si="63">AVERAGE(B70:B72)</f>
        <v>446.66666666666669</v>
      </c>
      <c r="D70" s="7">
        <f>C70/1000*10</f>
        <v>4.4666666666666668</v>
      </c>
      <c r="E70" s="3">
        <f t="shared" si="50"/>
        <v>111.42857142857143</v>
      </c>
      <c r="F70" s="6">
        <f t="shared" ref="F70" si="64">AVERAGE(E70:E72)</f>
        <v>108.57142857142857</v>
      </c>
      <c r="G70" s="6">
        <f t="shared" ref="G70" si="65">$R$2*F70</f>
        <v>162.85714285714286</v>
      </c>
      <c r="H70" s="6">
        <f>G70/D70</f>
        <v>36.460554371002132</v>
      </c>
      <c r="J70">
        <v>13</v>
      </c>
      <c r="K70">
        <f t="shared" si="51"/>
        <v>8.5714285714285712</v>
      </c>
      <c r="L70" s="6">
        <f>((C70/1000)*10)/((($R$3/2)/1000)^2*PI())</f>
        <v>14217.841582875984</v>
      </c>
      <c r="M70">
        <v>35</v>
      </c>
      <c r="N70">
        <v>300</v>
      </c>
      <c r="O70" t="s">
        <v>23</v>
      </c>
      <c r="P70" s="8">
        <f t="shared" ref="P70" si="66">(G70-G67)/(D70-D67)</f>
        <v>32.288577564168115</v>
      </c>
    </row>
    <row r="71" spans="1:16">
      <c r="A71">
        <v>14</v>
      </c>
      <c r="B71">
        <v>448</v>
      </c>
      <c r="C71" s="6"/>
      <c r="D71" s="7"/>
      <c r="E71" s="3">
        <f t="shared" si="50"/>
        <v>111.42857142857143</v>
      </c>
      <c r="F71" s="6"/>
      <c r="G71" s="6"/>
      <c r="H71" s="6"/>
      <c r="J71">
        <v>13</v>
      </c>
      <c r="K71">
        <f t="shared" si="51"/>
        <v>8.5714285714285712</v>
      </c>
      <c r="L71" s="6"/>
      <c r="M71">
        <v>35</v>
      </c>
      <c r="N71">
        <v>300</v>
      </c>
      <c r="O71" t="s">
        <v>23</v>
      </c>
      <c r="P71" s="8"/>
    </row>
    <row r="72" spans="1:16">
      <c r="A72">
        <v>15</v>
      </c>
      <c r="B72">
        <v>447</v>
      </c>
      <c r="C72" s="6"/>
      <c r="D72" s="7"/>
      <c r="E72" s="3">
        <f t="shared" si="50"/>
        <v>102.85714285714286</v>
      </c>
      <c r="F72" s="6"/>
      <c r="G72" s="6"/>
      <c r="H72" s="6"/>
      <c r="J72">
        <v>12</v>
      </c>
      <c r="K72">
        <f t="shared" si="51"/>
        <v>8.5714285714285712</v>
      </c>
      <c r="L72" s="6"/>
      <c r="M72">
        <v>35</v>
      </c>
      <c r="N72">
        <v>300</v>
      </c>
      <c r="O72" t="s">
        <v>23</v>
      </c>
      <c r="P72" s="8"/>
    </row>
    <row r="75" spans="1:16">
      <c r="J75" t="s">
        <v>26</v>
      </c>
    </row>
    <row r="76" spans="1:16">
      <c r="J76" t="s">
        <v>27</v>
      </c>
    </row>
    <row r="77" spans="1:16">
      <c r="J77" t="s">
        <v>28</v>
      </c>
    </row>
  </sheetData>
  <mergeCells count="140">
    <mergeCell ref="P67:P69"/>
    <mergeCell ref="P70:P72"/>
    <mergeCell ref="P46:P48"/>
    <mergeCell ref="P49:P51"/>
    <mergeCell ref="P52:P54"/>
    <mergeCell ref="P58:P60"/>
    <mergeCell ref="P61:P63"/>
    <mergeCell ref="P64:P66"/>
    <mergeCell ref="P24:P26"/>
    <mergeCell ref="P27:P29"/>
    <mergeCell ref="P30:P32"/>
    <mergeCell ref="P33:P35"/>
    <mergeCell ref="P40:P42"/>
    <mergeCell ref="P43:P45"/>
    <mergeCell ref="P3:P5"/>
    <mergeCell ref="P6:P8"/>
    <mergeCell ref="P9:P11"/>
    <mergeCell ref="P12:P14"/>
    <mergeCell ref="P15:P17"/>
    <mergeCell ref="P21:P23"/>
    <mergeCell ref="C67:C69"/>
    <mergeCell ref="D67:D69"/>
    <mergeCell ref="L67:L69"/>
    <mergeCell ref="C52:C54"/>
    <mergeCell ref="D52:D54"/>
    <mergeCell ref="L52:L54"/>
    <mergeCell ref="C58:C60"/>
    <mergeCell ref="D58:D60"/>
    <mergeCell ref="L58:L60"/>
    <mergeCell ref="C46:C48"/>
    <mergeCell ref="D46:D48"/>
    <mergeCell ref="L46:L48"/>
    <mergeCell ref="C49:C51"/>
    <mergeCell ref="D49:D51"/>
    <mergeCell ref="L49:L51"/>
    <mergeCell ref="C40:C42"/>
    <mergeCell ref="D40:D42"/>
    <mergeCell ref="L40:L42"/>
    <mergeCell ref="C70:C72"/>
    <mergeCell ref="D70:D72"/>
    <mergeCell ref="L70:L72"/>
    <mergeCell ref="C61:C63"/>
    <mergeCell ref="D61:D63"/>
    <mergeCell ref="L61:L63"/>
    <mergeCell ref="C64:C66"/>
    <mergeCell ref="D64:D66"/>
    <mergeCell ref="L64:L66"/>
    <mergeCell ref="L43:L45"/>
    <mergeCell ref="F67:F69"/>
    <mergeCell ref="G67:G69"/>
    <mergeCell ref="H67:H69"/>
    <mergeCell ref="F70:F72"/>
    <mergeCell ref="G70:G72"/>
    <mergeCell ref="H70:H72"/>
    <mergeCell ref="F61:F63"/>
    <mergeCell ref="G61:G63"/>
    <mergeCell ref="H61:H63"/>
    <mergeCell ref="F64:F66"/>
    <mergeCell ref="G64:G66"/>
    <mergeCell ref="H64:H66"/>
    <mergeCell ref="F52:F54"/>
    <mergeCell ref="G52:G54"/>
    <mergeCell ref="H52:H54"/>
    <mergeCell ref="F58:F60"/>
    <mergeCell ref="G58:G60"/>
    <mergeCell ref="H58:H60"/>
    <mergeCell ref="F46:F48"/>
    <mergeCell ref="G46:G48"/>
    <mergeCell ref="H46:H48"/>
    <mergeCell ref="C33:C35"/>
    <mergeCell ref="D33:D35"/>
    <mergeCell ref="F49:F51"/>
    <mergeCell ref="G49:G51"/>
    <mergeCell ref="H49:H51"/>
    <mergeCell ref="F40:F42"/>
    <mergeCell ref="G40:G42"/>
    <mergeCell ref="H40:H42"/>
    <mergeCell ref="F43:F45"/>
    <mergeCell ref="G43:G45"/>
    <mergeCell ref="H43:H45"/>
    <mergeCell ref="C43:C45"/>
    <mergeCell ref="D43:D45"/>
    <mergeCell ref="C27:C29"/>
    <mergeCell ref="D27:D29"/>
    <mergeCell ref="L27:L29"/>
    <mergeCell ref="C30:C32"/>
    <mergeCell ref="D30:D32"/>
    <mergeCell ref="L30:L32"/>
    <mergeCell ref="C21:C23"/>
    <mergeCell ref="D21:D23"/>
    <mergeCell ref="L21:L23"/>
    <mergeCell ref="C24:C26"/>
    <mergeCell ref="D24:D26"/>
    <mergeCell ref="L24:L26"/>
    <mergeCell ref="G27:G29"/>
    <mergeCell ref="H27:H29"/>
    <mergeCell ref="F30:F32"/>
    <mergeCell ref="G30:G32"/>
    <mergeCell ref="H30:H32"/>
    <mergeCell ref="F15:F17"/>
    <mergeCell ref="G3:G5"/>
    <mergeCell ref="G6:G8"/>
    <mergeCell ref="G9:G11"/>
    <mergeCell ref="G12:G14"/>
    <mergeCell ref="G15:G17"/>
    <mergeCell ref="L33:L35"/>
    <mergeCell ref="F21:F23"/>
    <mergeCell ref="G21:G23"/>
    <mergeCell ref="H21:H23"/>
    <mergeCell ref="F24:F26"/>
    <mergeCell ref="G24:G26"/>
    <mergeCell ref="H24:H26"/>
    <mergeCell ref="F27:F29"/>
    <mergeCell ref="F33:F35"/>
    <mergeCell ref="G33:G35"/>
    <mergeCell ref="H33:H35"/>
    <mergeCell ref="C3:C5"/>
    <mergeCell ref="C6:C8"/>
    <mergeCell ref="C9:C11"/>
    <mergeCell ref="C12:C14"/>
    <mergeCell ref="C15:C17"/>
    <mergeCell ref="L3:L5"/>
    <mergeCell ref="L6:L8"/>
    <mergeCell ref="L9:L11"/>
    <mergeCell ref="L12:L14"/>
    <mergeCell ref="L15:L17"/>
    <mergeCell ref="H3:H5"/>
    <mergeCell ref="H6:H8"/>
    <mergeCell ref="H9:H11"/>
    <mergeCell ref="H12:H14"/>
    <mergeCell ref="H15:H17"/>
    <mergeCell ref="D3:D5"/>
    <mergeCell ref="D6:D8"/>
    <mergeCell ref="D9:D11"/>
    <mergeCell ref="D12:D14"/>
    <mergeCell ref="D15:D17"/>
    <mergeCell ref="F3:F5"/>
    <mergeCell ref="F6:F8"/>
    <mergeCell ref="F9:F11"/>
    <mergeCell ref="F12:F14"/>
  </mergeCell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Kacper Borucki (245365)</dc:creator>
  <cp:keywords/>
  <dc:description/>
  <cp:lastModifiedBy>Kacper Borucki (245365)</cp:lastModifiedBy>
  <cp:revision/>
  <dcterms:created xsi:type="dcterms:W3CDTF">2021-10-11T09:18:26Z</dcterms:created>
  <dcterms:modified xsi:type="dcterms:W3CDTF">2021-10-14T08:25:44Z</dcterms:modified>
  <cp:category/>
  <cp:contentStatus/>
</cp:coreProperties>
</file>