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OneDrive - Politechnika Wroclawska\studia\Napęd elektryczny\cw13\"/>
    </mc:Choice>
  </mc:AlternateContent>
  <xr:revisionPtr revIDLastSave="143" documentId="13_ncr:1_{B9ECBCE4-2453-4797-8E4B-F20B28A79911}" xr6:coauthVersionLast="45" xr6:coauthVersionMax="45" xr10:uidLastSave="{D2A0DEC8-7314-4B67-9F8C-9F08ACF8DB4A}"/>
  <bookViews>
    <workbookView xWindow="18660" yWindow="3060" windowWidth="28800" windowHeight="12255" xr2:uid="{096BE678-10BC-4150-A811-9B1DD7BA7535}"/>
  </bookViews>
  <sheets>
    <sheet name="Ch-ka sterowania napędu" sheetId="1" r:id="rId1"/>
    <sheet name="Ch-ka mechaniczna napęd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M4" i="2"/>
  <c r="M5" i="2"/>
  <c r="M6" i="2"/>
  <c r="M7" i="2"/>
  <c r="M8" i="2"/>
  <c r="M9" i="2"/>
  <c r="M10" i="2"/>
  <c r="M11" i="2"/>
  <c r="M12" i="2"/>
  <c r="M13" i="2"/>
  <c r="M14" i="2"/>
  <c r="M3" i="2"/>
  <c r="F4" i="2"/>
  <c r="F5" i="2"/>
  <c r="F6" i="2"/>
  <c r="F7" i="2"/>
  <c r="F8" i="2"/>
  <c r="F9" i="2"/>
  <c r="F10" i="2"/>
  <c r="F11" i="2"/>
  <c r="F12" i="2"/>
  <c r="F13" i="2"/>
  <c r="F14" i="2"/>
  <c r="F3" i="2"/>
  <c r="L9" i="2" l="1"/>
  <c r="O9" i="2" s="1"/>
  <c r="N4" i="2"/>
  <c r="L4" i="2" s="1"/>
  <c r="N5" i="2"/>
  <c r="L5" i="2" s="1"/>
  <c r="O5" i="2" s="1"/>
  <c r="N6" i="2"/>
  <c r="L6" i="2" s="1"/>
  <c r="N7" i="2"/>
  <c r="L7" i="2" s="1"/>
  <c r="N8" i="2"/>
  <c r="L8" i="2" s="1"/>
  <c r="N9" i="2"/>
  <c r="N10" i="2"/>
  <c r="L10" i="2" s="1"/>
  <c r="N11" i="2"/>
  <c r="L11" i="2" s="1"/>
  <c r="N12" i="2"/>
  <c r="L12" i="2" s="1"/>
  <c r="N13" i="2"/>
  <c r="L13" i="2" s="1"/>
  <c r="O13" i="2" s="1"/>
  <c r="N14" i="2"/>
  <c r="L14" i="2" s="1"/>
  <c r="N3" i="2"/>
  <c r="L3" i="2" s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4" i="1"/>
  <c r="O12" i="2" l="1"/>
  <c r="P12" i="2"/>
  <c r="O8" i="2"/>
  <c r="P8" i="2"/>
  <c r="O4" i="2"/>
  <c r="P4" i="2"/>
  <c r="O11" i="2"/>
  <c r="P11" i="2"/>
  <c r="O7" i="2"/>
  <c r="P7" i="2"/>
  <c r="O14" i="2"/>
  <c r="P14" i="2"/>
  <c r="O10" i="2"/>
  <c r="P10" i="2"/>
  <c r="O6" i="2"/>
  <c r="P6" i="2"/>
  <c r="P5" i="2"/>
  <c r="P3" i="2"/>
  <c r="O3" i="2"/>
  <c r="P13" i="2"/>
  <c r="P9" i="2"/>
  <c r="E25" i="1"/>
  <c r="E2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4" i="1"/>
</calcChain>
</file>

<file path=xl/sharedStrings.xml><?xml version="1.0" encoding="utf-8"?>
<sst xmlns="http://schemas.openxmlformats.org/spreadsheetml/2006/main" count="50" uniqueCount="39">
  <si>
    <t>Wyznaczenie charakterystyk sterowania napędu</t>
  </si>
  <si>
    <t>Lp</t>
  </si>
  <si>
    <t>f_s</t>
  </si>
  <si>
    <t>U_s</t>
  </si>
  <si>
    <t>n</t>
  </si>
  <si>
    <t>omega</t>
  </si>
  <si>
    <t>Uwagi</t>
  </si>
  <si>
    <t>Hz</t>
  </si>
  <si>
    <t>V</t>
  </si>
  <si>
    <t>A</t>
  </si>
  <si>
    <t>obr/min</t>
  </si>
  <si>
    <t>rad/s</t>
  </si>
  <si>
    <t>Lp.</t>
  </si>
  <si>
    <t>U_1</t>
  </si>
  <si>
    <t>U_2</t>
  </si>
  <si>
    <t>I_1</t>
  </si>
  <si>
    <t>I_2</t>
  </si>
  <si>
    <t>P</t>
  </si>
  <si>
    <t>Ps</t>
  </si>
  <si>
    <t>M</t>
  </si>
  <si>
    <t>W</t>
  </si>
  <si>
    <t>Nm</t>
  </si>
  <si>
    <t>rd/s</t>
  </si>
  <si>
    <t>-</t>
  </si>
  <si>
    <t>40-50 3 pomiary</t>
  </si>
  <si>
    <t>obroty w lewo - znaki ujemne</t>
  </si>
  <si>
    <t>0-15 3 pomiary</t>
  </si>
  <si>
    <t>15-40 3 pomiary</t>
  </si>
  <si>
    <t>stała woltomierza</t>
  </si>
  <si>
    <t>działki woltomierza</t>
  </si>
  <si>
    <t>Iwzb=0,7A</t>
  </si>
  <si>
    <t>I2 się waha</t>
  </si>
  <si>
    <t>obroty w lewo, znak "-"</t>
  </si>
  <si>
    <t>obroty w prawo, znak "+"</t>
  </si>
  <si>
    <t>cos fi</t>
  </si>
  <si>
    <t>Ss</t>
  </si>
  <si>
    <t>S</t>
  </si>
  <si>
    <t>Pc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</si>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</sst>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Fill="1" applyBorder="1"/>
    <xf numFmtId="0" fontId="1" fillId="0" borderId="1" xfId="0" applyFont="1" applyFill="1" applyBorder="1"/>
    <xf numFmtId="2" fontId="0" fillId="0" borderId="1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5949256342957"/>
          <c:y val="0.1388888888888889"/>
          <c:w val="0.74813897722827849"/>
          <c:h val="0.69570213943422166"/>
        </c:manualLayout>
      </c:layout>
      <c:scatterChart>
        <c:scatterStyle val="smoothMarker"/>
        <c:varyColors val="0"/>
        <c:ser>
          <c:idx val="0"/>
          <c:order val="0"/>
          <c:tx>
            <c:v>Wirowanie w lewo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'Ch-ka sterowania napędu'!$B$4:$B$14</c:f>
              <c:numCache>
                <c:formatCode>General</c:formatCode>
                <c:ptCount val="11"/>
                <c:pt idx="0">
                  <c:v>-3.2</c:v>
                </c:pt>
                <c:pt idx="1">
                  <c:v>-6</c:v>
                </c:pt>
                <c:pt idx="2">
                  <c:v>-9.1999999999999993</c:v>
                </c:pt>
                <c:pt idx="3">
                  <c:v>-12</c:v>
                </c:pt>
                <c:pt idx="4">
                  <c:v>-15.1</c:v>
                </c:pt>
                <c:pt idx="5">
                  <c:v>-22</c:v>
                </c:pt>
                <c:pt idx="6">
                  <c:v>-30.2</c:v>
                </c:pt>
                <c:pt idx="7">
                  <c:v>-39.9</c:v>
                </c:pt>
                <c:pt idx="8">
                  <c:v>-43.1</c:v>
                </c:pt>
                <c:pt idx="9">
                  <c:v>-46.8</c:v>
                </c:pt>
                <c:pt idx="10">
                  <c:v>-50</c:v>
                </c:pt>
              </c:numCache>
            </c:numRef>
          </c:xVal>
          <c:yVal>
            <c:numRef>
              <c:f>'Ch-ka sterowania napędu'!$E$4:$E$14</c:f>
              <c:numCache>
                <c:formatCode>General</c:formatCode>
                <c:ptCount val="11"/>
                <c:pt idx="0">
                  <c:v>70</c:v>
                </c:pt>
                <c:pt idx="1">
                  <c:v>126</c:v>
                </c:pt>
                <c:pt idx="2">
                  <c:v>177</c:v>
                </c:pt>
                <c:pt idx="3">
                  <c:v>205</c:v>
                </c:pt>
                <c:pt idx="4">
                  <c:v>232</c:v>
                </c:pt>
                <c:pt idx="5">
                  <c:v>282</c:v>
                </c:pt>
                <c:pt idx="6">
                  <c:v>325</c:v>
                </c:pt>
                <c:pt idx="7">
                  <c:v>386</c:v>
                </c:pt>
                <c:pt idx="8">
                  <c:v>400</c:v>
                </c:pt>
                <c:pt idx="9">
                  <c:v>416</c:v>
                </c:pt>
                <c:pt idx="10">
                  <c:v>418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A3-4440-8C57-75415C2E01A6}"/>
            </c:ext>
          </c:extLst>
        </c:ser>
        <c:ser>
          <c:idx val="1"/>
          <c:order val="1"/>
          <c:tx>
            <c:v>Wirowanie w prawo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'Ch-ka sterowania napędu'!$B$15:$B$25</c:f>
              <c:numCache>
                <c:formatCode>General</c:formatCode>
                <c:ptCount val="11"/>
                <c:pt idx="0">
                  <c:v>3.2</c:v>
                </c:pt>
                <c:pt idx="1">
                  <c:v>6.2</c:v>
                </c:pt>
                <c:pt idx="2">
                  <c:v>9.1</c:v>
                </c:pt>
                <c:pt idx="3">
                  <c:v>12</c:v>
                </c:pt>
                <c:pt idx="4">
                  <c:v>15.1</c:v>
                </c:pt>
                <c:pt idx="5">
                  <c:v>21.9</c:v>
                </c:pt>
                <c:pt idx="6">
                  <c:v>30</c:v>
                </c:pt>
                <c:pt idx="7">
                  <c:v>40.1</c:v>
                </c:pt>
                <c:pt idx="8">
                  <c:v>43.4</c:v>
                </c:pt>
                <c:pt idx="9">
                  <c:v>46.9</c:v>
                </c:pt>
                <c:pt idx="10">
                  <c:v>50</c:v>
                </c:pt>
              </c:numCache>
            </c:numRef>
          </c:xVal>
          <c:yVal>
            <c:numRef>
              <c:f>'Ch-ka sterowania napędu'!$E$15:$E$25</c:f>
              <c:numCache>
                <c:formatCode>General</c:formatCode>
                <c:ptCount val="11"/>
                <c:pt idx="0">
                  <c:v>70</c:v>
                </c:pt>
                <c:pt idx="1">
                  <c:v>134</c:v>
                </c:pt>
                <c:pt idx="2">
                  <c:v>173</c:v>
                </c:pt>
                <c:pt idx="3">
                  <c:v>205</c:v>
                </c:pt>
                <c:pt idx="4">
                  <c:v>231</c:v>
                </c:pt>
                <c:pt idx="5">
                  <c:v>282</c:v>
                </c:pt>
                <c:pt idx="6">
                  <c:v>325</c:v>
                </c:pt>
                <c:pt idx="7">
                  <c:v>385</c:v>
                </c:pt>
                <c:pt idx="8">
                  <c:v>401</c:v>
                </c:pt>
                <c:pt idx="9">
                  <c:v>416</c:v>
                </c:pt>
                <c:pt idx="10">
                  <c:v>418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CA3-4440-8C57-75415C2E0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199583"/>
        <c:axId val="1320338687"/>
      </c:scatterChart>
      <c:valAx>
        <c:axId val="1553199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f [Hz]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92007071679671526"/>
              <c:y val="0.838966828539185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338687"/>
        <c:crosses val="autoZero"/>
        <c:crossBetween val="midCat"/>
      </c:valAx>
      <c:valAx>
        <c:axId val="132033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U_s [V]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13333333333333333"/>
              <c:y val="5.183253135024788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199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518709999263047E-2"/>
          <c:y val="0.1388888888888889"/>
          <c:w val="0.7942152911231668"/>
          <c:h val="0.69257728200641588"/>
        </c:manualLayout>
      </c:layout>
      <c:scatterChart>
        <c:scatterStyle val="smoothMarker"/>
        <c:varyColors val="0"/>
        <c:ser>
          <c:idx val="0"/>
          <c:order val="0"/>
          <c:tx>
            <c:v>Wirowanie w lewo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'Ch-ka sterowania napędu'!$B$4:$B$14</c:f>
              <c:numCache>
                <c:formatCode>General</c:formatCode>
                <c:ptCount val="11"/>
                <c:pt idx="0">
                  <c:v>-3.2</c:v>
                </c:pt>
                <c:pt idx="1">
                  <c:v>-6</c:v>
                </c:pt>
                <c:pt idx="2">
                  <c:v>-9.1999999999999993</c:v>
                </c:pt>
                <c:pt idx="3">
                  <c:v>-12</c:v>
                </c:pt>
                <c:pt idx="4">
                  <c:v>-15.1</c:v>
                </c:pt>
                <c:pt idx="5">
                  <c:v>-22</c:v>
                </c:pt>
                <c:pt idx="6">
                  <c:v>-30.2</c:v>
                </c:pt>
                <c:pt idx="7">
                  <c:v>-39.9</c:v>
                </c:pt>
                <c:pt idx="8">
                  <c:v>-43.1</c:v>
                </c:pt>
                <c:pt idx="9">
                  <c:v>-46.8</c:v>
                </c:pt>
                <c:pt idx="10">
                  <c:v>-50</c:v>
                </c:pt>
              </c:numCache>
            </c:numRef>
          </c:xVal>
          <c:yVal>
            <c:numRef>
              <c:f>'Ch-ka sterowania napędu'!$F$4:$F$14</c:f>
              <c:numCache>
                <c:formatCode>General</c:formatCode>
                <c:ptCount val="11"/>
                <c:pt idx="0">
                  <c:v>-90</c:v>
                </c:pt>
                <c:pt idx="1">
                  <c:v>-176</c:v>
                </c:pt>
                <c:pt idx="2">
                  <c:v>-271</c:v>
                </c:pt>
                <c:pt idx="3">
                  <c:v>-356</c:v>
                </c:pt>
                <c:pt idx="4">
                  <c:v>-447</c:v>
                </c:pt>
                <c:pt idx="5">
                  <c:v>-659</c:v>
                </c:pt>
                <c:pt idx="6">
                  <c:v>-902</c:v>
                </c:pt>
                <c:pt idx="7">
                  <c:v>-1190</c:v>
                </c:pt>
                <c:pt idx="8">
                  <c:v>-1286</c:v>
                </c:pt>
                <c:pt idx="9">
                  <c:v>-1398</c:v>
                </c:pt>
                <c:pt idx="10">
                  <c:v>-1492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3E-4E1F-8F16-44B96A9FDE14}"/>
            </c:ext>
          </c:extLst>
        </c:ser>
        <c:ser>
          <c:idx val="1"/>
          <c:order val="1"/>
          <c:tx>
            <c:v>Wirowanie w prawo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'Ch-ka sterowania napędu'!$B$15:$B$25</c:f>
              <c:numCache>
                <c:formatCode>General</c:formatCode>
                <c:ptCount val="11"/>
                <c:pt idx="0">
                  <c:v>3.2</c:v>
                </c:pt>
                <c:pt idx="1">
                  <c:v>6.2</c:v>
                </c:pt>
                <c:pt idx="2">
                  <c:v>9.1</c:v>
                </c:pt>
                <c:pt idx="3">
                  <c:v>12</c:v>
                </c:pt>
                <c:pt idx="4">
                  <c:v>15.1</c:v>
                </c:pt>
                <c:pt idx="5">
                  <c:v>21.9</c:v>
                </c:pt>
                <c:pt idx="6">
                  <c:v>30</c:v>
                </c:pt>
                <c:pt idx="7">
                  <c:v>40.1</c:v>
                </c:pt>
                <c:pt idx="8">
                  <c:v>43.4</c:v>
                </c:pt>
                <c:pt idx="9">
                  <c:v>46.9</c:v>
                </c:pt>
                <c:pt idx="10">
                  <c:v>50</c:v>
                </c:pt>
              </c:numCache>
            </c:numRef>
          </c:xVal>
          <c:yVal>
            <c:numRef>
              <c:f>'Ch-ka sterowania napędu'!$F$15:$F$25</c:f>
              <c:numCache>
                <c:formatCode>General</c:formatCode>
                <c:ptCount val="11"/>
                <c:pt idx="0">
                  <c:v>89</c:v>
                </c:pt>
                <c:pt idx="1">
                  <c:v>184</c:v>
                </c:pt>
                <c:pt idx="2">
                  <c:v>263</c:v>
                </c:pt>
                <c:pt idx="3">
                  <c:v>356</c:v>
                </c:pt>
                <c:pt idx="4">
                  <c:v>442</c:v>
                </c:pt>
                <c:pt idx="5">
                  <c:v>656</c:v>
                </c:pt>
                <c:pt idx="6">
                  <c:v>893</c:v>
                </c:pt>
                <c:pt idx="7">
                  <c:v>1197</c:v>
                </c:pt>
                <c:pt idx="8">
                  <c:v>1296</c:v>
                </c:pt>
                <c:pt idx="9">
                  <c:v>1401</c:v>
                </c:pt>
                <c:pt idx="10">
                  <c:v>1492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B3E-4E1F-8F16-44B96A9FD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199583"/>
        <c:axId val="1320338687"/>
      </c:scatterChart>
      <c:valAx>
        <c:axId val="1553199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f [Hz]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88835149280072334"/>
              <c:y val="0.438865558471857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338687"/>
        <c:crosses val="autoZero"/>
        <c:crossBetween val="midCat"/>
      </c:valAx>
      <c:valAx>
        <c:axId val="132033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 [obr/min]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46738660907127433"/>
              <c:y val="4.720290172061825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199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50Hz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'Ch-ka mechaniczna napędu'!$J$3:$J$8</c:f>
              <c:numCache>
                <c:formatCode>General</c:formatCode>
                <c:ptCount val="6"/>
                <c:pt idx="0">
                  <c:v>1.6</c:v>
                </c:pt>
                <c:pt idx="1">
                  <c:v>2.7</c:v>
                </c:pt>
                <c:pt idx="2">
                  <c:v>4.2</c:v>
                </c:pt>
                <c:pt idx="3">
                  <c:v>6</c:v>
                </c:pt>
                <c:pt idx="4">
                  <c:v>8</c:v>
                </c:pt>
                <c:pt idx="5">
                  <c:v>9.8000000000000007</c:v>
                </c:pt>
              </c:numCache>
            </c:numRef>
          </c:xVal>
          <c:yVal>
            <c:numRef>
              <c:f>'Ch-ka mechaniczna napędu'!$K$3:$K$8</c:f>
              <c:numCache>
                <c:formatCode>General</c:formatCode>
                <c:ptCount val="6"/>
                <c:pt idx="0">
                  <c:v>1486</c:v>
                </c:pt>
                <c:pt idx="1">
                  <c:v>1478</c:v>
                </c:pt>
                <c:pt idx="2">
                  <c:v>1469</c:v>
                </c:pt>
                <c:pt idx="3">
                  <c:v>1455</c:v>
                </c:pt>
                <c:pt idx="4">
                  <c:v>1438</c:v>
                </c:pt>
                <c:pt idx="5">
                  <c:v>1420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9F-4D34-86B2-AE3B0161C455}"/>
            </c:ext>
          </c:extLst>
        </c:ser>
        <c:ser>
          <c:idx val="1"/>
          <c:order val="1"/>
          <c:tx>
            <c:v>30Hz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'Ch-ka mechaniczna napędu'!$J$9:$J$14</c:f>
              <c:numCache>
                <c:formatCode>General</c:formatCode>
                <c:ptCount val="6"/>
                <c:pt idx="0">
                  <c:v>1.1000000000000001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8.1999999999999993</c:v>
                </c:pt>
                <c:pt idx="5">
                  <c:v>9.6</c:v>
                </c:pt>
              </c:numCache>
            </c:numRef>
          </c:xVal>
          <c:yVal>
            <c:numRef>
              <c:f>'Ch-ka mechaniczna napędu'!$K$9:$K$14</c:f>
              <c:numCache>
                <c:formatCode>General</c:formatCode>
                <c:ptCount val="6"/>
                <c:pt idx="0">
                  <c:v>894</c:v>
                </c:pt>
                <c:pt idx="1">
                  <c:v>889</c:v>
                </c:pt>
                <c:pt idx="2">
                  <c:v>879</c:v>
                </c:pt>
                <c:pt idx="3">
                  <c:v>865</c:v>
                </c:pt>
                <c:pt idx="4">
                  <c:v>852</c:v>
                </c:pt>
                <c:pt idx="5">
                  <c:v>834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A9F-4D34-86B2-AE3B0161C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5727599"/>
        <c:axId val="1717530479"/>
      </c:scatterChart>
      <c:valAx>
        <c:axId val="1725727599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</a:t>
                </a:r>
                <a:r>
                  <a:rPr lang="pl-PL" baseline="0"/>
                  <a:t> [nM]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530479"/>
        <c:crosses val="autoZero"/>
        <c:crossBetween val="midCat"/>
      </c:valAx>
      <c:valAx>
        <c:axId val="171753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 [obr/min]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727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50Hz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'Ch-ka mechaniczna napędu'!$J$3:$J$8</c:f>
              <c:numCache>
                <c:formatCode>General</c:formatCode>
                <c:ptCount val="6"/>
                <c:pt idx="0">
                  <c:v>1.6</c:v>
                </c:pt>
                <c:pt idx="1">
                  <c:v>2.7</c:v>
                </c:pt>
                <c:pt idx="2">
                  <c:v>4.2</c:v>
                </c:pt>
                <c:pt idx="3">
                  <c:v>6</c:v>
                </c:pt>
                <c:pt idx="4">
                  <c:v>8</c:v>
                </c:pt>
                <c:pt idx="5">
                  <c:v>9.8000000000000007</c:v>
                </c:pt>
              </c:numCache>
            </c:numRef>
          </c:xVal>
          <c:yVal>
            <c:numRef>
              <c:f>'Ch-ka mechaniczna napędu'!$O$3:$O$8</c:f>
              <c:numCache>
                <c:formatCode>0.00</c:formatCode>
                <c:ptCount val="6"/>
                <c:pt idx="0">
                  <c:v>0.34580790246180981</c:v>
                </c:pt>
                <c:pt idx="1">
                  <c:v>0.4567154697054801</c:v>
                </c:pt>
                <c:pt idx="2">
                  <c:v>0.55222217533100593</c:v>
                </c:pt>
                <c:pt idx="3">
                  <c:v>0.59751860274158808</c:v>
                </c:pt>
                <c:pt idx="4">
                  <c:v>0.6274458660919614</c:v>
                </c:pt>
                <c:pt idx="5">
                  <c:v>0.62678714505169264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1D-45E9-86EE-6C98FBACF62B}"/>
            </c:ext>
          </c:extLst>
        </c:ser>
        <c:ser>
          <c:idx val="1"/>
          <c:order val="1"/>
          <c:tx>
            <c:v>30Hz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'Ch-ka mechaniczna napędu'!$J$9:$J$14</c:f>
              <c:numCache>
                <c:formatCode>General</c:formatCode>
                <c:ptCount val="6"/>
                <c:pt idx="0">
                  <c:v>1.1000000000000001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8.1999999999999993</c:v>
                </c:pt>
                <c:pt idx="5">
                  <c:v>9.6</c:v>
                </c:pt>
              </c:numCache>
            </c:numRef>
          </c:xVal>
          <c:yVal>
            <c:numRef>
              <c:f>'Ch-ka mechaniczna napędu'!$O$9:$O$14</c:f>
              <c:numCache>
                <c:formatCode>0.00</c:formatCode>
                <c:ptCount val="6"/>
                <c:pt idx="0">
                  <c:v>0.16744944257670474</c:v>
                </c:pt>
                <c:pt idx="1">
                  <c:v>0.26984307913442762</c:v>
                </c:pt>
                <c:pt idx="2">
                  <c:v>0.40910517666747082</c:v>
                </c:pt>
                <c:pt idx="3">
                  <c:v>0.48963561177570647</c:v>
                </c:pt>
                <c:pt idx="4">
                  <c:v>0.5301551428753557</c:v>
                </c:pt>
                <c:pt idx="5">
                  <c:v>0.52731336313839239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B1D-45E9-86EE-6C98FBACF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5727599"/>
        <c:axId val="1717530479"/>
      </c:scatterChart>
      <c:valAx>
        <c:axId val="1725727599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 [nM]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530479"/>
        <c:crosses val="autoZero"/>
        <c:crossBetween val="midCat"/>
      </c:valAx>
      <c:valAx>
        <c:axId val="171753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eta [-]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727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50Hz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'Ch-ka mechaniczna napędu'!$J$3:$J$8</c:f>
              <c:numCache>
                <c:formatCode>General</c:formatCode>
                <c:ptCount val="6"/>
                <c:pt idx="0">
                  <c:v>1.6</c:v>
                </c:pt>
                <c:pt idx="1">
                  <c:v>2.7</c:v>
                </c:pt>
                <c:pt idx="2">
                  <c:v>4.2</c:v>
                </c:pt>
                <c:pt idx="3">
                  <c:v>6</c:v>
                </c:pt>
                <c:pt idx="4">
                  <c:v>8</c:v>
                </c:pt>
                <c:pt idx="5">
                  <c:v>9.8000000000000007</c:v>
                </c:pt>
              </c:numCache>
            </c:numRef>
          </c:xVal>
          <c:yVal>
            <c:numRef>
              <c:f>'Ch-ka mechaniczna napędu'!$P$3:$P$8</c:f>
              <c:numCache>
                <c:formatCode>0.00</c:formatCode>
                <c:ptCount val="6"/>
                <c:pt idx="0">
                  <c:v>0.13322488008660108</c:v>
                </c:pt>
                <c:pt idx="1">
                  <c:v>0.23424426352469485</c:v>
                </c:pt>
                <c:pt idx="2">
                  <c:v>0.33779405709355176</c:v>
                </c:pt>
                <c:pt idx="3">
                  <c:v>0.44939601106186244</c:v>
                </c:pt>
                <c:pt idx="4">
                  <c:v>0.52691787591288997</c:v>
                </c:pt>
                <c:pt idx="5">
                  <c:v>0.57568324672558724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F5-4645-AA5F-DBC5294A77AA}"/>
            </c:ext>
          </c:extLst>
        </c:ser>
        <c:ser>
          <c:idx val="1"/>
          <c:order val="1"/>
          <c:tx>
            <c:v>30Hz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'Ch-ka mechaniczna napędu'!$J$9:$J$14</c:f>
              <c:numCache>
                <c:formatCode>General</c:formatCode>
                <c:ptCount val="6"/>
                <c:pt idx="0">
                  <c:v>1.1000000000000001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8.1999999999999993</c:v>
                </c:pt>
                <c:pt idx="5">
                  <c:v>9.6</c:v>
                </c:pt>
              </c:numCache>
            </c:numRef>
          </c:xVal>
          <c:yVal>
            <c:numRef>
              <c:f>'Ch-ka mechaniczna napędu'!$P$9:$P$14</c:f>
              <c:numCache>
                <c:formatCode>0.00</c:formatCode>
                <c:ptCount val="6"/>
                <c:pt idx="0">
                  <c:v>5.2108977352846329E-2</c:v>
                </c:pt>
                <c:pt idx="1">
                  <c:v>9.9039839985518061E-2</c:v>
                </c:pt>
                <c:pt idx="2">
                  <c:v>0.20566289882959918</c:v>
                </c:pt>
                <c:pt idx="3">
                  <c:v>0.30936339348567449</c:v>
                </c:pt>
                <c:pt idx="4">
                  <c:v>0.39494866380819499</c:v>
                </c:pt>
                <c:pt idx="5">
                  <c:v>0.4191054323176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BF5-4645-AA5F-DBC5294A7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5727599"/>
        <c:axId val="1717530479"/>
      </c:scatterChart>
      <c:valAx>
        <c:axId val="1725727599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 [nM]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530479"/>
        <c:crosses val="autoZero"/>
        <c:crossBetween val="midCat"/>
      </c:valAx>
      <c:valAx>
        <c:axId val="171753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cosfi [-]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727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26</xdr:row>
      <xdr:rowOff>161924</xdr:rowOff>
    </xdr:from>
    <xdr:to>
      <xdr:col>8</xdr:col>
      <xdr:colOff>0</xdr:colOff>
      <xdr:row>42</xdr:row>
      <xdr:rowOff>109903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657367C-2B2C-44BD-904F-CA9C32E69A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27</xdr:row>
      <xdr:rowOff>0</xdr:rowOff>
    </xdr:from>
    <xdr:to>
      <xdr:col>16</xdr:col>
      <xdr:colOff>142875</xdr:colOff>
      <xdr:row>41</xdr:row>
      <xdr:rowOff>76200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C3567303-98BD-4615-ACAB-D6754AFFA9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</xdr:row>
      <xdr:rowOff>0</xdr:rowOff>
    </xdr:from>
    <xdr:to>
      <xdr:col>10</xdr:col>
      <xdr:colOff>200025</xdr:colOff>
      <xdr:row>30</xdr:row>
      <xdr:rowOff>76200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2B4A0DA-1743-441B-BD39-EB6D27C683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16</xdr:row>
      <xdr:rowOff>0</xdr:rowOff>
    </xdr:from>
    <xdr:to>
      <xdr:col>19</xdr:col>
      <xdr:colOff>190500</xdr:colOff>
      <xdr:row>30</xdr:row>
      <xdr:rowOff>76200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D6F5E05C-4C1B-4FF8-8B7B-24D263C8B5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16</xdr:row>
      <xdr:rowOff>0</xdr:rowOff>
    </xdr:from>
    <xdr:to>
      <xdr:col>27</xdr:col>
      <xdr:colOff>304800</xdr:colOff>
      <xdr:row>30</xdr:row>
      <xdr:rowOff>76200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1AF8633E-9702-408E-BAE5-34D2F4560F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8131-5F1D-4402-8BDD-92050083B4AB}">
  <dimension ref="A1:O25"/>
  <sheetViews>
    <sheetView tabSelected="1" zoomScale="130" zoomScaleNormal="130" workbookViewId="0">
      <selection activeCell="A2" sqref="A2:H25"/>
    </sheetView>
  </sheetViews>
  <sheetFormatPr defaultRowHeight="15" x14ac:dyDescent="0.25"/>
  <cols>
    <col min="7" max="7" width="11.28515625" bestFit="1" customWidth="1"/>
  </cols>
  <sheetData>
    <row r="1" spans="1:15" x14ac:dyDescent="0.25">
      <c r="A1" t="s">
        <v>0</v>
      </c>
    </row>
    <row r="2" spans="1:15" x14ac:dyDescent="0.25">
      <c r="A2" s="2" t="s">
        <v>1</v>
      </c>
      <c r="B2" s="1" t="s">
        <v>2</v>
      </c>
      <c r="C2" s="1" t="s">
        <v>28</v>
      </c>
      <c r="D2" s="1" t="s">
        <v>29</v>
      </c>
      <c r="E2" s="1" t="s">
        <v>3</v>
      </c>
      <c r="F2" s="1" t="s">
        <v>4</v>
      </c>
      <c r="G2" s="1" t="s">
        <v>5</v>
      </c>
      <c r="H2" s="2" t="s">
        <v>6</v>
      </c>
    </row>
    <row r="3" spans="1:15" x14ac:dyDescent="0.25">
      <c r="A3" s="2"/>
      <c r="B3" s="1" t="s">
        <v>7</v>
      </c>
      <c r="C3" s="1"/>
      <c r="D3" s="1"/>
      <c r="E3" s="1" t="s">
        <v>8</v>
      </c>
      <c r="F3" s="1" t="s">
        <v>10</v>
      </c>
      <c r="G3" s="1" t="s">
        <v>11</v>
      </c>
      <c r="H3" s="2"/>
    </row>
    <row r="4" spans="1:15" x14ac:dyDescent="0.25">
      <c r="A4" s="3">
        <v>1</v>
      </c>
      <c r="B4" s="4">
        <v>-3.2</v>
      </c>
      <c r="C4" s="6">
        <v>10</v>
      </c>
      <c r="D4" s="4">
        <v>7</v>
      </c>
      <c r="E4" s="3">
        <f>D4*$C$4</f>
        <v>70</v>
      </c>
      <c r="F4" s="3">
        <v>-90</v>
      </c>
      <c r="G4" s="4">
        <f>2*PI()/60*F4</f>
        <v>-9.4247779607693793</v>
      </c>
      <c r="H4" s="6" t="s">
        <v>32</v>
      </c>
      <c r="O4" t="s">
        <v>25</v>
      </c>
    </row>
    <row r="5" spans="1:15" x14ac:dyDescent="0.25">
      <c r="A5" s="3">
        <v>2</v>
      </c>
      <c r="B5" s="4">
        <v>-6</v>
      </c>
      <c r="C5" s="7"/>
      <c r="D5" s="4">
        <v>12.6</v>
      </c>
      <c r="E5" s="3">
        <f t="shared" ref="E5:E25" si="0">D5*$C$4</f>
        <v>126</v>
      </c>
      <c r="F5" s="3">
        <v>-176</v>
      </c>
      <c r="G5" s="4">
        <f t="shared" ref="G5:G25" si="1">2*PI()/60*F5</f>
        <v>-18.430676901060117</v>
      </c>
      <c r="H5" s="7"/>
      <c r="O5" t="s">
        <v>24</v>
      </c>
    </row>
    <row r="6" spans="1:15" x14ac:dyDescent="0.25">
      <c r="A6" s="3">
        <v>3</v>
      </c>
      <c r="B6" s="4">
        <v>-9.1999999999999993</v>
      </c>
      <c r="C6" s="7"/>
      <c r="D6" s="4">
        <v>17.7</v>
      </c>
      <c r="E6" s="3">
        <f t="shared" si="0"/>
        <v>177</v>
      </c>
      <c r="F6" s="3">
        <v>-271</v>
      </c>
      <c r="G6" s="4">
        <f t="shared" si="1"/>
        <v>-28.379053637427795</v>
      </c>
      <c r="H6" s="7"/>
      <c r="O6" t="s">
        <v>26</v>
      </c>
    </row>
    <row r="7" spans="1:15" x14ac:dyDescent="0.25">
      <c r="A7" s="3">
        <v>4</v>
      </c>
      <c r="B7" s="4">
        <v>-12</v>
      </c>
      <c r="C7" s="7"/>
      <c r="D7" s="4">
        <v>20.5</v>
      </c>
      <c r="E7" s="3">
        <f t="shared" si="0"/>
        <v>205</v>
      </c>
      <c r="F7" s="3">
        <v>-356</v>
      </c>
      <c r="G7" s="4">
        <f t="shared" si="1"/>
        <v>-37.280232822598876</v>
      </c>
      <c r="H7" s="7"/>
      <c r="O7" t="s">
        <v>27</v>
      </c>
    </row>
    <row r="8" spans="1:15" x14ac:dyDescent="0.25">
      <c r="A8" s="3">
        <v>5</v>
      </c>
      <c r="B8" s="4">
        <v>-15.1</v>
      </c>
      <c r="C8" s="7"/>
      <c r="D8" s="4">
        <v>23.2</v>
      </c>
      <c r="E8" s="3">
        <f t="shared" si="0"/>
        <v>232</v>
      </c>
      <c r="F8" s="3">
        <v>-447</v>
      </c>
      <c r="G8" s="4">
        <f t="shared" si="1"/>
        <v>-46.809730538487912</v>
      </c>
      <c r="H8" s="7"/>
    </row>
    <row r="9" spans="1:15" x14ac:dyDescent="0.25">
      <c r="A9" s="3">
        <v>6</v>
      </c>
      <c r="B9" s="4">
        <v>-22</v>
      </c>
      <c r="C9" s="7"/>
      <c r="D9" s="4">
        <v>28.2</v>
      </c>
      <c r="E9" s="3">
        <f t="shared" si="0"/>
        <v>282</v>
      </c>
      <c r="F9" s="3">
        <v>-659</v>
      </c>
      <c r="G9" s="4">
        <f t="shared" si="1"/>
        <v>-69.010318623855781</v>
      </c>
      <c r="H9" s="7"/>
    </row>
    <row r="10" spans="1:15" x14ac:dyDescent="0.25">
      <c r="A10" s="3">
        <v>7</v>
      </c>
      <c r="B10" s="4">
        <v>-30.2</v>
      </c>
      <c r="C10" s="7"/>
      <c r="D10" s="4">
        <v>32.5</v>
      </c>
      <c r="E10" s="3">
        <f t="shared" si="0"/>
        <v>325</v>
      </c>
      <c r="F10" s="3">
        <v>-902</v>
      </c>
      <c r="G10" s="4">
        <f t="shared" si="1"/>
        <v>-94.457219117933107</v>
      </c>
      <c r="H10" s="7"/>
    </row>
    <row r="11" spans="1:15" x14ac:dyDescent="0.25">
      <c r="A11" s="3">
        <v>8</v>
      </c>
      <c r="B11" s="4">
        <v>-39.9</v>
      </c>
      <c r="C11" s="7"/>
      <c r="D11" s="4">
        <v>38.6</v>
      </c>
      <c r="E11" s="3">
        <f t="shared" si="0"/>
        <v>386</v>
      </c>
      <c r="F11" s="3">
        <v>-1190</v>
      </c>
      <c r="G11" s="4">
        <f t="shared" si="1"/>
        <v>-124.61650859239512</v>
      </c>
      <c r="H11" s="7"/>
    </row>
    <row r="12" spans="1:15" x14ac:dyDescent="0.25">
      <c r="A12" s="3">
        <v>9</v>
      </c>
      <c r="B12" s="4">
        <v>-43.1</v>
      </c>
      <c r="C12" s="7"/>
      <c r="D12" s="4">
        <v>40</v>
      </c>
      <c r="E12" s="3">
        <f t="shared" si="0"/>
        <v>400</v>
      </c>
      <c r="F12" s="3">
        <v>-1286</v>
      </c>
      <c r="G12" s="4">
        <f t="shared" si="1"/>
        <v>-134.66960508388246</v>
      </c>
      <c r="H12" s="7"/>
    </row>
    <row r="13" spans="1:15" x14ac:dyDescent="0.25">
      <c r="A13" s="3">
        <v>10</v>
      </c>
      <c r="B13" s="4">
        <v>-46.8</v>
      </c>
      <c r="C13" s="7"/>
      <c r="D13" s="4">
        <v>41.6</v>
      </c>
      <c r="E13" s="3">
        <f t="shared" si="0"/>
        <v>416</v>
      </c>
      <c r="F13" s="3">
        <v>-1398</v>
      </c>
      <c r="G13" s="4">
        <f t="shared" si="1"/>
        <v>-146.39821765728436</v>
      </c>
      <c r="H13" s="7"/>
    </row>
    <row r="14" spans="1:15" x14ac:dyDescent="0.25">
      <c r="A14" s="3">
        <v>11</v>
      </c>
      <c r="B14" s="4">
        <v>-50</v>
      </c>
      <c r="C14" s="7"/>
      <c r="D14" s="4">
        <v>41.8</v>
      </c>
      <c r="E14" s="3">
        <f t="shared" si="0"/>
        <v>418</v>
      </c>
      <c r="F14" s="3">
        <v>-1492</v>
      </c>
      <c r="G14" s="4">
        <f t="shared" si="1"/>
        <v>-156.24187463853238</v>
      </c>
      <c r="H14" s="8"/>
    </row>
    <row r="15" spans="1:15" x14ac:dyDescent="0.25">
      <c r="A15" s="3">
        <v>12</v>
      </c>
      <c r="B15" s="4">
        <v>3.2</v>
      </c>
      <c r="C15" s="7"/>
      <c r="D15" s="4">
        <v>7</v>
      </c>
      <c r="E15" s="3">
        <f t="shared" si="0"/>
        <v>70</v>
      </c>
      <c r="F15" s="3">
        <v>89</v>
      </c>
      <c r="G15" s="4">
        <f t="shared" si="1"/>
        <v>9.320058205649719</v>
      </c>
      <c r="H15" s="6" t="s">
        <v>33</v>
      </c>
    </row>
    <row r="16" spans="1:15" x14ac:dyDescent="0.25">
      <c r="A16" s="3">
        <v>13</v>
      </c>
      <c r="B16" s="4">
        <v>6.2</v>
      </c>
      <c r="C16" s="7"/>
      <c r="D16" s="4">
        <v>13.4</v>
      </c>
      <c r="E16" s="3">
        <f t="shared" si="0"/>
        <v>134</v>
      </c>
      <c r="F16" s="3">
        <v>184</v>
      </c>
      <c r="G16" s="4">
        <f t="shared" si="1"/>
        <v>19.268434942017397</v>
      </c>
      <c r="H16" s="7"/>
    </row>
    <row r="17" spans="1:8" x14ac:dyDescent="0.25">
      <c r="A17" s="3">
        <v>14</v>
      </c>
      <c r="B17" s="4">
        <v>9.1</v>
      </c>
      <c r="C17" s="7"/>
      <c r="D17" s="4">
        <v>17.3</v>
      </c>
      <c r="E17" s="3">
        <f t="shared" si="0"/>
        <v>173</v>
      </c>
      <c r="F17" s="3">
        <v>263</v>
      </c>
      <c r="G17" s="4">
        <f t="shared" si="1"/>
        <v>27.541295596470519</v>
      </c>
      <c r="H17" s="7"/>
    </row>
    <row r="18" spans="1:8" x14ac:dyDescent="0.25">
      <c r="A18" s="3">
        <v>15</v>
      </c>
      <c r="B18" s="4">
        <v>12</v>
      </c>
      <c r="C18" s="7"/>
      <c r="D18" s="4">
        <v>20.5</v>
      </c>
      <c r="E18" s="3">
        <f t="shared" si="0"/>
        <v>205</v>
      </c>
      <c r="F18" s="3">
        <v>356</v>
      </c>
      <c r="G18" s="4">
        <f t="shared" si="1"/>
        <v>37.280232822598876</v>
      </c>
      <c r="H18" s="7"/>
    </row>
    <row r="19" spans="1:8" x14ac:dyDescent="0.25">
      <c r="A19" s="3">
        <v>16</v>
      </c>
      <c r="B19" s="4">
        <v>15.1</v>
      </c>
      <c r="C19" s="7"/>
      <c r="D19" s="4">
        <v>23.1</v>
      </c>
      <c r="E19" s="3">
        <f t="shared" si="0"/>
        <v>231</v>
      </c>
      <c r="F19" s="3">
        <v>442</v>
      </c>
      <c r="G19" s="4">
        <f t="shared" si="1"/>
        <v>46.286131762889617</v>
      </c>
      <c r="H19" s="7"/>
    </row>
    <row r="20" spans="1:8" x14ac:dyDescent="0.25">
      <c r="A20" s="3">
        <v>17</v>
      </c>
      <c r="B20" s="4">
        <v>21.9</v>
      </c>
      <c r="C20" s="7"/>
      <c r="D20" s="4">
        <v>28.2</v>
      </c>
      <c r="E20" s="3">
        <f t="shared" si="0"/>
        <v>282</v>
      </c>
      <c r="F20" s="3">
        <v>656</v>
      </c>
      <c r="G20" s="4">
        <f t="shared" si="1"/>
        <v>68.6961593584968</v>
      </c>
      <c r="H20" s="7"/>
    </row>
    <row r="21" spans="1:8" x14ac:dyDescent="0.25">
      <c r="A21" s="3">
        <v>18</v>
      </c>
      <c r="B21" s="4">
        <v>30</v>
      </c>
      <c r="C21" s="7"/>
      <c r="D21" s="4">
        <v>32.5</v>
      </c>
      <c r="E21" s="3">
        <f t="shared" si="0"/>
        <v>325</v>
      </c>
      <c r="F21" s="3">
        <v>893</v>
      </c>
      <c r="G21" s="4">
        <f t="shared" si="1"/>
        <v>93.514741321856178</v>
      </c>
      <c r="H21" s="7"/>
    </row>
    <row r="22" spans="1:8" x14ac:dyDescent="0.25">
      <c r="A22" s="3">
        <v>19</v>
      </c>
      <c r="B22" s="4">
        <v>40.1</v>
      </c>
      <c r="C22" s="7"/>
      <c r="D22" s="4">
        <v>38.5</v>
      </c>
      <c r="E22" s="3">
        <f t="shared" si="0"/>
        <v>385</v>
      </c>
      <c r="F22" s="3">
        <v>1197</v>
      </c>
      <c r="G22" s="4">
        <f t="shared" si="1"/>
        <v>125.34954687823274</v>
      </c>
      <c r="H22" s="7"/>
    </row>
    <row r="23" spans="1:8" x14ac:dyDescent="0.25">
      <c r="A23" s="3">
        <v>20</v>
      </c>
      <c r="B23" s="4">
        <v>43.4</v>
      </c>
      <c r="C23" s="7"/>
      <c r="D23" s="4">
        <v>40.1</v>
      </c>
      <c r="E23" s="3">
        <f t="shared" si="0"/>
        <v>401</v>
      </c>
      <c r="F23" s="3">
        <v>1296</v>
      </c>
      <c r="G23" s="4">
        <f t="shared" si="1"/>
        <v>135.71680263507906</v>
      </c>
      <c r="H23" s="7"/>
    </row>
    <row r="24" spans="1:8" x14ac:dyDescent="0.25">
      <c r="A24" s="3">
        <v>21</v>
      </c>
      <c r="B24" s="4">
        <v>46.9</v>
      </c>
      <c r="C24" s="7"/>
      <c r="D24" s="4">
        <v>41.6</v>
      </c>
      <c r="E24" s="3">
        <f t="shared" si="0"/>
        <v>416</v>
      </c>
      <c r="F24" s="3">
        <v>1401</v>
      </c>
      <c r="G24" s="4">
        <f t="shared" si="1"/>
        <v>146.71237692264333</v>
      </c>
      <c r="H24" s="7"/>
    </row>
    <row r="25" spans="1:8" x14ac:dyDescent="0.25">
      <c r="A25" s="3">
        <v>22</v>
      </c>
      <c r="B25" s="4">
        <v>50</v>
      </c>
      <c r="C25" s="8"/>
      <c r="D25" s="4">
        <v>41.8</v>
      </c>
      <c r="E25" s="3">
        <f t="shared" si="0"/>
        <v>418</v>
      </c>
      <c r="F25" s="3">
        <v>1492</v>
      </c>
      <c r="G25" s="4">
        <f t="shared" si="1"/>
        <v>156.24187463853238</v>
      </c>
      <c r="H25" s="8"/>
    </row>
  </sheetData>
  <mergeCells count="5">
    <mergeCell ref="A2:A3"/>
    <mergeCell ref="H2:H3"/>
    <mergeCell ref="C4:C25"/>
    <mergeCell ref="H4:H14"/>
    <mergeCell ref="H15:H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D1F7-7077-4506-9453-16A6DDB87253}">
  <dimension ref="A1:Q14"/>
  <sheetViews>
    <sheetView topLeftCell="J1" workbookViewId="0">
      <selection activeCell="K32" sqref="K32"/>
    </sheetView>
  </sheetViews>
  <sheetFormatPr defaultRowHeight="15" x14ac:dyDescent="0.25"/>
  <cols>
    <col min="1" max="15" width="7.28515625" customWidth="1"/>
  </cols>
  <sheetData>
    <row r="1" spans="1:17" x14ac:dyDescent="0.25">
      <c r="A1" s="2" t="s">
        <v>12</v>
      </c>
      <c r="B1" s="1" t="s">
        <v>2</v>
      </c>
      <c r="C1" s="1" t="s">
        <v>13</v>
      </c>
      <c r="D1" s="1" t="s">
        <v>15</v>
      </c>
      <c r="E1" s="1" t="s">
        <v>17</v>
      </c>
      <c r="F1" s="1" t="s">
        <v>37</v>
      </c>
      <c r="G1" s="1" t="s">
        <v>36</v>
      </c>
      <c r="H1" s="1" t="s">
        <v>14</v>
      </c>
      <c r="I1" s="1" t="s">
        <v>16</v>
      </c>
      <c r="J1" s="1" t="s">
        <v>19</v>
      </c>
      <c r="K1" s="1" t="s">
        <v>4</v>
      </c>
      <c r="L1" s="1" t="s">
        <v>18</v>
      </c>
      <c r="M1" s="1" t="s">
        <v>35</v>
      </c>
      <c r="N1" s="1" t="s">
        <v>5</v>
      </c>
      <c r="O1" s="1" t="s">
        <v>38</v>
      </c>
      <c r="P1" s="10" t="s">
        <v>34</v>
      </c>
    </row>
    <row r="2" spans="1:17" x14ac:dyDescent="0.25">
      <c r="A2" s="2"/>
      <c r="B2" s="1" t="s">
        <v>7</v>
      </c>
      <c r="C2" s="1" t="s">
        <v>8</v>
      </c>
      <c r="D2" s="1" t="s">
        <v>9</v>
      </c>
      <c r="E2" s="1" t="s">
        <v>20</v>
      </c>
      <c r="F2" s="1"/>
      <c r="G2" s="1"/>
      <c r="H2" s="1" t="s">
        <v>8</v>
      </c>
      <c r="I2" s="1" t="s">
        <v>9</v>
      </c>
      <c r="J2" s="1" t="s">
        <v>21</v>
      </c>
      <c r="K2" s="1" t="s">
        <v>10</v>
      </c>
      <c r="L2" s="1" t="s">
        <v>20</v>
      </c>
      <c r="M2" s="1" t="s">
        <v>20</v>
      </c>
      <c r="N2" s="1" t="s">
        <v>22</v>
      </c>
      <c r="O2" s="1" t="s">
        <v>23</v>
      </c>
      <c r="P2" s="10" t="s">
        <v>23</v>
      </c>
      <c r="Q2" s="9" t="s">
        <v>30</v>
      </c>
    </row>
    <row r="3" spans="1:17" x14ac:dyDescent="0.25">
      <c r="A3" s="3">
        <v>1</v>
      </c>
      <c r="B3" s="5">
        <v>50</v>
      </c>
      <c r="C3" s="3">
        <v>220</v>
      </c>
      <c r="D3" s="3">
        <v>1.55</v>
      </c>
      <c r="E3" s="3">
        <v>240</v>
      </c>
      <c r="F3" s="3">
        <f>E3*3</f>
        <v>720</v>
      </c>
      <c r="G3" s="3">
        <f>3*D3*C3</f>
        <v>1023.0000000000001</v>
      </c>
      <c r="H3" s="3">
        <v>415</v>
      </c>
      <c r="I3" s="3">
        <v>2.6</v>
      </c>
      <c r="J3" s="3">
        <v>1.6</v>
      </c>
      <c r="K3" s="3">
        <v>1486</v>
      </c>
      <c r="L3" s="4">
        <f>N3*J3</f>
        <v>248.98168977250307</v>
      </c>
      <c r="M3" s="3">
        <f>I3*H3*SQRT(3)</f>
        <v>1868.8828213668185</v>
      </c>
      <c r="N3" s="4">
        <f>2*PI()/60*K3</f>
        <v>155.61355610781442</v>
      </c>
      <c r="O3" s="11">
        <f>L3/F3</f>
        <v>0.34580790246180981</v>
      </c>
      <c r="P3" s="11">
        <f>L3/M3</f>
        <v>0.13322488008660108</v>
      </c>
    </row>
    <row r="4" spans="1:17" x14ac:dyDescent="0.25">
      <c r="A4" s="3">
        <v>2</v>
      </c>
      <c r="B4" s="5"/>
      <c r="C4" s="3">
        <v>220</v>
      </c>
      <c r="D4" s="3">
        <v>1.95</v>
      </c>
      <c r="E4" s="3">
        <v>305</v>
      </c>
      <c r="F4" s="3">
        <f t="shared" ref="F4:F14" si="0">E4*3</f>
        <v>915</v>
      </c>
      <c r="G4" s="3">
        <f t="shared" ref="G4:G14" si="1">3*D4*C4</f>
        <v>1287</v>
      </c>
      <c r="H4" s="3">
        <v>412</v>
      </c>
      <c r="I4" s="3">
        <v>2.5</v>
      </c>
      <c r="J4" s="3">
        <v>2.7</v>
      </c>
      <c r="K4" s="3">
        <v>1478</v>
      </c>
      <c r="L4" s="4">
        <f>N4*J4</f>
        <v>417.89465478051432</v>
      </c>
      <c r="M4" s="3">
        <f>I4*H4*SQRT(3)</f>
        <v>1784.0123317959435</v>
      </c>
      <c r="N4" s="4">
        <f>2*PI()/60*K4</f>
        <v>154.77579806685713</v>
      </c>
      <c r="O4" s="11">
        <f>L4/F4</f>
        <v>0.4567154697054801</v>
      </c>
      <c r="P4" s="11">
        <f>L4/M4</f>
        <v>0.23424426352469485</v>
      </c>
      <c r="Q4" t="s">
        <v>31</v>
      </c>
    </row>
    <row r="5" spans="1:17" x14ac:dyDescent="0.25">
      <c r="A5" s="3">
        <v>3</v>
      </c>
      <c r="B5" s="5"/>
      <c r="C5" s="3">
        <v>220</v>
      </c>
      <c r="D5" s="3">
        <v>2.4</v>
      </c>
      <c r="E5" s="3">
        <v>390</v>
      </c>
      <c r="F5" s="3">
        <f t="shared" si="0"/>
        <v>1170</v>
      </c>
      <c r="G5" s="3">
        <f t="shared" si="1"/>
        <v>1583.9999999999998</v>
      </c>
      <c r="H5" s="3">
        <v>409</v>
      </c>
      <c r="I5" s="3">
        <v>2.7</v>
      </c>
      <c r="J5" s="3">
        <v>4.2</v>
      </c>
      <c r="K5" s="3">
        <v>1469</v>
      </c>
      <c r="L5" s="4">
        <f>N5*J5</f>
        <v>646.0999451372769</v>
      </c>
      <c r="M5" s="3">
        <f>I5*H5*SQRT(3)</f>
        <v>1912.7037067983115</v>
      </c>
      <c r="N5" s="4">
        <f>2*PI()/60*K5</f>
        <v>153.83332027078021</v>
      </c>
      <c r="O5" s="11">
        <f>L5/F5</f>
        <v>0.55222217533100593</v>
      </c>
      <c r="P5" s="11">
        <f>L5/M5</f>
        <v>0.33779405709355176</v>
      </c>
    </row>
    <row r="6" spans="1:17" x14ac:dyDescent="0.25">
      <c r="A6" s="3">
        <v>4</v>
      </c>
      <c r="B6" s="5"/>
      <c r="C6" s="3">
        <v>220</v>
      </c>
      <c r="D6" s="3">
        <v>3</v>
      </c>
      <c r="E6" s="3">
        <v>510</v>
      </c>
      <c r="F6" s="3">
        <f t="shared" si="0"/>
        <v>1530</v>
      </c>
      <c r="G6" s="3">
        <f t="shared" si="1"/>
        <v>1980</v>
      </c>
      <c r="H6" s="3">
        <v>405</v>
      </c>
      <c r="I6" s="3">
        <v>2.9</v>
      </c>
      <c r="J6" s="3">
        <v>6</v>
      </c>
      <c r="K6" s="3">
        <v>1455</v>
      </c>
      <c r="L6" s="4">
        <f>N6*J6</f>
        <v>914.20346219462976</v>
      </c>
      <c r="M6" s="3">
        <f>I6*H6*SQRT(3)</f>
        <v>2034.2936734896462</v>
      </c>
      <c r="N6" s="4">
        <f>2*PI()/60*K6</f>
        <v>152.36724369910496</v>
      </c>
      <c r="O6" s="11">
        <f>L6/F6</f>
        <v>0.59751860274158808</v>
      </c>
      <c r="P6" s="11">
        <f>L6/M6</f>
        <v>0.44939601106186244</v>
      </c>
    </row>
    <row r="7" spans="1:17" x14ac:dyDescent="0.25">
      <c r="A7" s="3">
        <v>5</v>
      </c>
      <c r="B7" s="5"/>
      <c r="C7" s="3">
        <v>220</v>
      </c>
      <c r="D7" s="3">
        <v>3.7</v>
      </c>
      <c r="E7" s="3">
        <v>640</v>
      </c>
      <c r="F7" s="3">
        <f t="shared" si="0"/>
        <v>1920</v>
      </c>
      <c r="G7" s="3">
        <f t="shared" si="1"/>
        <v>2442.0000000000005</v>
      </c>
      <c r="H7" s="3">
        <v>400</v>
      </c>
      <c r="I7" s="3">
        <v>3.3</v>
      </c>
      <c r="J7" s="3">
        <v>8</v>
      </c>
      <c r="K7" s="3">
        <v>1438</v>
      </c>
      <c r="L7" s="4">
        <f>N7*J7</f>
        <v>1204.696062896566</v>
      </c>
      <c r="M7" s="3">
        <f>I7*H7*SQRT(3)</f>
        <v>2286.3070659909181</v>
      </c>
      <c r="N7" s="4">
        <f>2*PI()/60*K7</f>
        <v>150.58700786207075</v>
      </c>
      <c r="O7" s="11">
        <f>L7/F7</f>
        <v>0.6274458660919614</v>
      </c>
      <c r="P7" s="11">
        <f>L7/M7</f>
        <v>0.52691787591288997</v>
      </c>
    </row>
    <row r="8" spans="1:17" x14ac:dyDescent="0.25">
      <c r="A8" s="3">
        <v>6</v>
      </c>
      <c r="B8" s="5"/>
      <c r="C8" s="3">
        <v>220</v>
      </c>
      <c r="D8" s="3">
        <v>4.3499999999999996</v>
      </c>
      <c r="E8" s="3">
        <v>775</v>
      </c>
      <c r="F8" s="3">
        <f t="shared" si="0"/>
        <v>2325</v>
      </c>
      <c r="G8" s="3">
        <f t="shared" si="1"/>
        <v>2870.9999999999995</v>
      </c>
      <c r="H8" s="3">
        <v>395</v>
      </c>
      <c r="I8" s="3">
        <v>3.7</v>
      </c>
      <c r="J8" s="3">
        <v>9.8000000000000007</v>
      </c>
      <c r="K8" s="3">
        <v>1420</v>
      </c>
      <c r="L8" s="4">
        <f>N8*J8</f>
        <v>1457.2801122451854</v>
      </c>
      <c r="M8" s="3">
        <f>I8*H8*SQRT(3)</f>
        <v>2531.3922552619142</v>
      </c>
      <c r="N8" s="4">
        <f>2*PI()/60*K8</f>
        <v>148.70205226991686</v>
      </c>
      <c r="O8" s="11">
        <f>L8/F8</f>
        <v>0.62678714505169264</v>
      </c>
      <c r="P8" s="11">
        <f>L8/M8</f>
        <v>0.57568324672558724</v>
      </c>
    </row>
    <row r="9" spans="1:17" x14ac:dyDescent="0.25">
      <c r="A9" s="3">
        <v>7</v>
      </c>
      <c r="B9" s="5">
        <v>30.1</v>
      </c>
      <c r="C9" s="3">
        <v>220</v>
      </c>
      <c r="D9" s="3">
        <v>1.4</v>
      </c>
      <c r="E9" s="3">
        <v>205</v>
      </c>
      <c r="F9" s="3">
        <f t="shared" si="0"/>
        <v>615</v>
      </c>
      <c r="G9" s="3">
        <f t="shared" si="1"/>
        <v>923.99999999999989</v>
      </c>
      <c r="H9" s="3">
        <v>326</v>
      </c>
      <c r="I9" s="3">
        <v>3.5</v>
      </c>
      <c r="J9" s="3">
        <v>1.1000000000000001</v>
      </c>
      <c r="K9" s="3">
        <v>894</v>
      </c>
      <c r="L9" s="4">
        <f>N9*J9</f>
        <v>102.98140718467342</v>
      </c>
      <c r="M9" s="3">
        <f>I9*H9*SQRT(3)</f>
        <v>1976.2699714360888</v>
      </c>
      <c r="N9" s="4">
        <f>2*PI()/60*K9</f>
        <v>93.619461076975824</v>
      </c>
      <c r="O9" s="11">
        <f>L9/F9</f>
        <v>0.16744944257670474</v>
      </c>
      <c r="P9" s="11">
        <f>L9/M9</f>
        <v>5.2108977352846329E-2</v>
      </c>
    </row>
    <row r="10" spans="1:17" x14ac:dyDescent="0.25">
      <c r="A10" s="3">
        <v>8</v>
      </c>
      <c r="B10" s="5"/>
      <c r="C10" s="3">
        <v>220</v>
      </c>
      <c r="D10" s="3">
        <v>1.55</v>
      </c>
      <c r="E10" s="3">
        <v>230</v>
      </c>
      <c r="F10" s="3">
        <f t="shared" si="0"/>
        <v>690</v>
      </c>
      <c r="G10" s="3">
        <f t="shared" si="1"/>
        <v>1023.0000000000001</v>
      </c>
      <c r="H10" s="3">
        <v>324</v>
      </c>
      <c r="I10" s="3">
        <v>3.35</v>
      </c>
      <c r="J10" s="3">
        <v>2</v>
      </c>
      <c r="K10" s="3">
        <v>889</v>
      </c>
      <c r="L10" s="4">
        <f>N10*J10</f>
        <v>186.19172460275507</v>
      </c>
      <c r="M10" s="3">
        <f>I10*H10*SQRT(3)</f>
        <v>1879.9679465352594</v>
      </c>
      <c r="N10" s="4">
        <f>2*PI()/60*K10</f>
        <v>93.095862301377537</v>
      </c>
      <c r="O10" s="11">
        <f>L10/F10</f>
        <v>0.26984307913442762</v>
      </c>
      <c r="P10" s="11">
        <f>L10/M10</f>
        <v>9.9039839985518061E-2</v>
      </c>
    </row>
    <row r="11" spans="1:17" x14ac:dyDescent="0.25">
      <c r="A11" s="3">
        <v>9</v>
      </c>
      <c r="B11" s="5"/>
      <c r="C11" s="3">
        <v>220</v>
      </c>
      <c r="D11" s="3">
        <v>1.9</v>
      </c>
      <c r="E11" s="3">
        <v>300</v>
      </c>
      <c r="F11" s="3">
        <f t="shared" si="0"/>
        <v>900</v>
      </c>
      <c r="G11" s="3">
        <f t="shared" si="1"/>
        <v>1253.9999999999998</v>
      </c>
      <c r="H11" s="3">
        <v>321</v>
      </c>
      <c r="I11" s="3">
        <v>3.22</v>
      </c>
      <c r="J11" s="3">
        <v>4</v>
      </c>
      <c r="K11" s="3">
        <v>879</v>
      </c>
      <c r="L11" s="4">
        <f>N11*J11</f>
        <v>368.19465900072373</v>
      </c>
      <c r="M11" s="3">
        <f>I11*H11*SQRT(3)</f>
        <v>1790.2823557193431</v>
      </c>
      <c r="N11" s="4">
        <f>2*PI()/60*K11</f>
        <v>92.048664750180933</v>
      </c>
      <c r="O11" s="11">
        <f>L11/F11</f>
        <v>0.40910517666747082</v>
      </c>
      <c r="P11" s="11">
        <f>L11/M11</f>
        <v>0.20566289882959918</v>
      </c>
    </row>
    <row r="12" spans="1:17" x14ac:dyDescent="0.25">
      <c r="A12" s="3">
        <v>10</v>
      </c>
      <c r="B12" s="5"/>
      <c r="C12" s="3">
        <v>220</v>
      </c>
      <c r="D12" s="3">
        <v>2.2999999999999998</v>
      </c>
      <c r="E12" s="3">
        <v>370</v>
      </c>
      <c r="F12" s="3">
        <f t="shared" si="0"/>
        <v>1110</v>
      </c>
      <c r="G12" s="3">
        <f t="shared" si="1"/>
        <v>1517.9999999999998</v>
      </c>
      <c r="H12" s="3">
        <v>315</v>
      </c>
      <c r="I12" s="3">
        <v>3.22</v>
      </c>
      <c r="J12" s="3">
        <v>6</v>
      </c>
      <c r="K12" s="3">
        <v>865</v>
      </c>
      <c r="L12" s="4">
        <f>N12*J12</f>
        <v>543.49552907103418</v>
      </c>
      <c r="M12" s="3">
        <f>I12*H12*SQRT(3)</f>
        <v>1756.8191341171123</v>
      </c>
      <c r="N12" s="4">
        <f>2*PI()/60*K12</f>
        <v>90.582588178505702</v>
      </c>
      <c r="O12" s="11">
        <f>L12/F12</f>
        <v>0.48963561177570647</v>
      </c>
      <c r="P12" s="11">
        <f>L12/M12</f>
        <v>0.30936339348567449</v>
      </c>
    </row>
    <row r="13" spans="1:17" x14ac:dyDescent="0.25">
      <c r="A13" s="3">
        <v>11</v>
      </c>
      <c r="B13" s="5"/>
      <c r="C13" s="3">
        <v>220</v>
      </c>
      <c r="D13" s="3">
        <v>2.8</v>
      </c>
      <c r="E13" s="3">
        <v>460</v>
      </c>
      <c r="F13" s="3">
        <f t="shared" si="0"/>
        <v>1380</v>
      </c>
      <c r="G13" s="3">
        <f t="shared" si="1"/>
        <v>1847.9999999999998</v>
      </c>
      <c r="H13" s="3">
        <v>310</v>
      </c>
      <c r="I13" s="3">
        <v>3.45</v>
      </c>
      <c r="J13" s="3">
        <v>8.1999999999999993</v>
      </c>
      <c r="K13" s="3">
        <v>852</v>
      </c>
      <c r="L13" s="4">
        <f>N13*J13</f>
        <v>731.61409716799085</v>
      </c>
      <c r="M13" s="3">
        <f>I13*H13*SQRT(3)</f>
        <v>1852.4283386949141</v>
      </c>
      <c r="N13" s="4">
        <f>2*PI()/60*K13</f>
        <v>89.221231361950117</v>
      </c>
      <c r="O13" s="11">
        <f>L13/F13</f>
        <v>0.5301551428753557</v>
      </c>
      <c r="P13" s="11">
        <f>L13/M13</f>
        <v>0.39494866380819499</v>
      </c>
    </row>
    <row r="14" spans="1:17" x14ac:dyDescent="0.25">
      <c r="A14" s="3">
        <v>12</v>
      </c>
      <c r="B14" s="5"/>
      <c r="C14" s="3">
        <v>220</v>
      </c>
      <c r="D14" s="3">
        <v>3.15</v>
      </c>
      <c r="E14" s="3">
        <v>530</v>
      </c>
      <c r="F14" s="3">
        <f t="shared" si="0"/>
        <v>1590</v>
      </c>
      <c r="G14" s="3">
        <f t="shared" si="1"/>
        <v>2079</v>
      </c>
      <c r="H14" s="3">
        <v>308</v>
      </c>
      <c r="I14" s="3">
        <v>3.75</v>
      </c>
      <c r="J14" s="3">
        <v>9.6</v>
      </c>
      <c r="K14" s="3">
        <v>834</v>
      </c>
      <c r="L14" s="4">
        <f>N14*J14</f>
        <v>838.42824739004391</v>
      </c>
      <c r="M14" s="3">
        <f>I14*H14*SQRT(3)</f>
        <v>2000.5186827420532</v>
      </c>
      <c r="N14" s="4">
        <f>2*PI()/60*K14</f>
        <v>87.336275769796245</v>
      </c>
      <c r="O14" s="11">
        <f>L14/F14</f>
        <v>0.52731336313839239</v>
      </c>
      <c r="P14" s="11">
        <f>L14/M14</f>
        <v>0.4191054323176</v>
      </c>
    </row>
  </sheetData>
  <mergeCells count="3">
    <mergeCell ref="A1:A2"/>
    <mergeCell ref="B3:B8"/>
    <mergeCell ref="B9:B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Ch-ka sterowania napędu</vt:lpstr>
      <vt:lpstr>Ch-ka mechaniczna napędu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Borucki</dc:creator>
  <cp:lastModifiedBy>Kacper Borucki</cp:lastModifiedBy>
  <dcterms:created xsi:type="dcterms:W3CDTF">2019-11-27T08:34:12Z</dcterms:created>
  <dcterms:modified xsi:type="dcterms:W3CDTF">2019-11-27T15:45:06Z</dcterms:modified>
</cp:coreProperties>
</file>