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cuments\programming\thesis\urbs\myopic\input\"/>
    </mc:Choice>
  </mc:AlternateContent>
  <xr:revisionPtr revIDLastSave="0" documentId="13_ncr:1_{60D21683-30D1-4339-914B-B8DFE16ADCE3}" xr6:coauthVersionLast="47" xr6:coauthVersionMax="47" xr10:uidLastSave="{00000000-0000-0000-0000-000000000000}"/>
  <bookViews>
    <workbookView xWindow="-120" yWindow="-120" windowWidth="29040" windowHeight="15990" xr2:uid="{2550D6F6-3412-4AFF-951F-F0AA6F8F82E1}"/>
  </bookViews>
  <sheets>
    <sheet name="Sheet1" sheetId="1" r:id="rId1"/>
  </sheets>
  <definedNames>
    <definedName name="_xlnm._FilterDatabase" localSheetId="0" hidden="1">Sheet1!$A$1:$K$154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F2" i="1"/>
  <c r="H21" i="1"/>
  <c r="G21" i="1"/>
  <c r="G10" i="1"/>
  <c r="H10" i="1"/>
  <c r="I10" i="1"/>
  <c r="J10" i="1"/>
  <c r="F10" i="1"/>
  <c r="K10" i="1"/>
  <c r="E10" i="1"/>
  <c r="F71" i="1"/>
  <c r="G71" i="1"/>
  <c r="H71" i="1"/>
  <c r="I71" i="1"/>
  <c r="J71" i="1"/>
  <c r="K71" i="1"/>
  <c r="F73" i="1"/>
  <c r="G73" i="1"/>
  <c r="H73" i="1"/>
  <c r="I73" i="1"/>
  <c r="J73" i="1"/>
  <c r="K73" i="1"/>
  <c r="E73" i="1"/>
  <c r="E71" i="1"/>
  <c r="E24" i="1" l="1"/>
  <c r="H20" i="1"/>
  <c r="G20" i="1"/>
  <c r="F20" i="1"/>
  <c r="F19" i="1"/>
  <c r="K60" i="1" l="1"/>
  <c r="K66" i="1" s="1"/>
  <c r="J60" i="1"/>
  <c r="I60" i="1"/>
  <c r="I66" i="1" s="1"/>
  <c r="H60" i="1"/>
  <c r="G60" i="1"/>
  <c r="G66" i="1" s="1"/>
  <c r="F60" i="1"/>
  <c r="E60" i="1"/>
  <c r="E66" i="1" s="1"/>
  <c r="J58" i="1"/>
  <c r="H58" i="1"/>
  <c r="F58" i="1"/>
  <c r="J57" i="1"/>
  <c r="H57" i="1"/>
  <c r="F57" i="1"/>
  <c r="E45" i="1"/>
  <c r="H42" i="1"/>
  <c r="G42" i="1"/>
  <c r="F42" i="1"/>
  <c r="H41" i="1"/>
  <c r="G41" i="1"/>
  <c r="F41" i="1"/>
  <c r="F40" i="1"/>
  <c r="H37" i="1"/>
  <c r="G37" i="1"/>
  <c r="F37" i="1"/>
  <c r="H36" i="1"/>
  <c r="G36" i="1"/>
  <c r="F36" i="1"/>
  <c r="J66" i="1" l="1"/>
  <c r="F66" i="1"/>
  <c r="H66" i="1"/>
</calcChain>
</file>

<file path=xl/sharedStrings.xml><?xml version="1.0" encoding="utf-8"?>
<sst xmlns="http://schemas.openxmlformats.org/spreadsheetml/2006/main" count="1030" uniqueCount="92">
  <si>
    <t>ID</t>
  </si>
  <si>
    <t>Sheet</t>
  </si>
  <si>
    <t>Parameter</t>
  </si>
  <si>
    <t>CO2 limit</t>
  </si>
  <si>
    <t>Global</t>
  </si>
  <si>
    <t>CO2</t>
  </si>
  <si>
    <t>Geothermie</t>
  </si>
  <si>
    <t>Nuclear</t>
  </si>
  <si>
    <t>Biomass</t>
  </si>
  <si>
    <t>Coal</t>
  </si>
  <si>
    <t>Gas</t>
  </si>
  <si>
    <t>Oil</t>
  </si>
  <si>
    <t>Other</t>
  </si>
  <si>
    <t>Elec sell</t>
  </si>
  <si>
    <t>Elec buy</t>
  </si>
  <si>
    <t>Commodity</t>
  </si>
  <si>
    <t>price</t>
  </si>
  <si>
    <t>Dimension</t>
  </si>
  <si>
    <t>€/MWh</t>
  </si>
  <si>
    <t>Photovoltaics</t>
  </si>
  <si>
    <t>Others</t>
  </si>
  <si>
    <t>Slack plant</t>
  </si>
  <si>
    <t>Curtailment</t>
  </si>
  <si>
    <t>Export</t>
  </si>
  <si>
    <t>Import</t>
  </si>
  <si>
    <t>Electric chargers</t>
  </si>
  <si>
    <t>Process</t>
  </si>
  <si>
    <t>inst-cap</t>
  </si>
  <si>
    <t>MW</t>
  </si>
  <si>
    <t>inv-cost</t>
  </si>
  <si>
    <t>€/MW</t>
  </si>
  <si>
    <t>cap-up</t>
  </si>
  <si>
    <t>Notes</t>
  </si>
  <si>
    <t>inf</t>
  </si>
  <si>
    <t>fix-cost</t>
  </si>
  <si>
    <t>var-cost</t>
  </si>
  <si>
    <t>€/MW/year</t>
  </si>
  <si>
    <t>MtCO2/a</t>
  </si>
  <si>
    <t>Site</t>
  </si>
  <si>
    <t>Bayern</t>
  </si>
  <si>
    <t>Pump storage</t>
  </si>
  <si>
    <t>Battery</t>
  </si>
  <si>
    <t>Space heating storage</t>
  </si>
  <si>
    <t>Process heating storage A</t>
  </si>
  <si>
    <t>Process heating storage B</t>
  </si>
  <si>
    <t>Storage</t>
  </si>
  <si>
    <t>inv-cost-p</t>
  </si>
  <si>
    <t>inv-cost-c</t>
  </si>
  <si>
    <t>fix-cost-p</t>
  </si>
  <si>
    <t>fix-cost-c</t>
  </si>
  <si>
    <t>var-cost-p</t>
  </si>
  <si>
    <t>var-cost-c</t>
  </si>
  <si>
    <t>€/MWh/year</t>
  </si>
  <si>
    <t>Electric charging</t>
  </si>
  <si>
    <t>Space heating</t>
  </si>
  <si>
    <t>Process heating A</t>
  </si>
  <si>
    <t>Process heating B</t>
  </si>
  <si>
    <t>Process heating C</t>
  </si>
  <si>
    <t>TWh/year</t>
  </si>
  <si>
    <t>Demand</t>
  </si>
  <si>
    <t>-</t>
  </si>
  <si>
    <t>Elec_Rest</t>
  </si>
  <si>
    <t>Hydro power plants</t>
  </si>
  <si>
    <t>Onshore wind parks</t>
  </si>
  <si>
    <t>Biomass power plants</t>
  </si>
  <si>
    <t>Geothermal power plants</t>
  </si>
  <si>
    <t>Coal power plants</t>
  </si>
  <si>
    <t>Oil power plants</t>
  </si>
  <si>
    <t>Gas power plants</t>
  </si>
  <si>
    <t>Nuclear power plants</t>
  </si>
  <si>
    <t>Space heating (heat pumps)</t>
  </si>
  <si>
    <t>Process heating 100- (heat pumps)</t>
  </si>
  <si>
    <t>Process heating 100+ (electric heaters)</t>
  </si>
  <si>
    <t>Process heating 200+ (electric heaters)</t>
  </si>
  <si>
    <t>Electricity (end-use)</t>
  </si>
  <si>
    <t>CO2 is internalised in the fossil fuel prices</t>
  </si>
  <si>
    <t>Operation costs are in the process sheet</t>
  </si>
  <si>
    <t>Irrelevant, as it is stopped in 2023</t>
  </si>
  <si>
    <t>H2 power plants</t>
  </si>
  <si>
    <t>https://www.stmuv.bayern.de/themen/klimaschutz/klimaschutzpolitik/</t>
  </si>
  <si>
    <t>https://ens.dk/en/our-services/projections-and-models/technology-data/technology-data-generation-electricity-and</t>
  </si>
  <si>
    <t>https://ens.dk/en/our-services/projections-and-models/technology-data/technology-data-energy-storage</t>
  </si>
  <si>
    <t>https://ens.dk/en/our-services/projections-and-models/technology-data/technology-data-individual-heating-plants</t>
  </si>
  <si>
    <t>https://ens.dk/en/our-services/projections-and-models/technology-data/technology-data-industrial-process-heat</t>
  </si>
  <si>
    <t>Always the most expensive commodity</t>
  </si>
  <si>
    <t>Assumption</t>
  </si>
  <si>
    <t>Godoy 2023</t>
  </si>
  <si>
    <t>H2</t>
  </si>
  <si>
    <t>https://sustainability.crugroup.com/article/energy-from-green-hydrogen-will-be-expensive-even-in-2050</t>
  </si>
  <si>
    <t>inst-cap-p</t>
  </si>
  <si>
    <t>inst-cap-c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</si>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</sst>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#,##0.0"/>
  </numFmts>
  <fonts count="4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2"/>
      <name val="Calibri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1"/>
      <name val="LTUnivers 430 BasicReg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04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  <xf numFmtId="0" fontId="8" fillId="9" borderId="4" applyNumberFormat="0" applyAlignment="0" applyProtection="0"/>
    <xf numFmtId="0" fontId="9" fillId="10" borderId="5" applyNumberFormat="0" applyAlignment="0" applyProtection="0"/>
    <xf numFmtId="0" fontId="10" fillId="10" borderId="4" applyNumberFormat="0" applyAlignment="0" applyProtection="0"/>
    <xf numFmtId="0" fontId="11" fillId="0" borderId="6" applyNumberFormat="0" applyFill="0" applyAlignment="0" applyProtection="0"/>
    <xf numFmtId="0" fontId="12" fillId="11" borderId="7" applyNumberFormat="0" applyAlignment="0" applyProtection="0"/>
    <xf numFmtId="0" fontId="13" fillId="0" borderId="0" applyNumberFormat="0" applyFill="0" applyBorder="0" applyAlignment="0" applyProtection="0"/>
    <xf numFmtId="0" fontId="2" fillId="12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6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20" fillId="47" borderId="0" applyNumberFormat="0" applyBorder="0" applyAlignment="0" applyProtection="0"/>
    <xf numFmtId="0" fontId="20" fillId="47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2" borderId="0" applyNumberFormat="0" applyBorder="0" applyAlignment="0" applyProtection="0"/>
    <xf numFmtId="0" fontId="20" fillId="52" borderId="0" applyNumberFormat="0" applyBorder="0" applyAlignment="0" applyProtection="0"/>
    <xf numFmtId="0" fontId="20" fillId="52" borderId="0" applyNumberFormat="0" applyBorder="0" applyAlignment="0" applyProtection="0"/>
    <xf numFmtId="0" fontId="20" fillId="52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1" fillId="55" borderId="10" applyNumberFormat="0" applyAlignment="0" applyProtection="0"/>
    <xf numFmtId="0" fontId="21" fillId="55" borderId="10" applyNumberFormat="0" applyAlignment="0" applyProtection="0"/>
    <xf numFmtId="0" fontId="21" fillId="55" borderId="10" applyNumberFormat="0" applyAlignment="0" applyProtection="0"/>
    <xf numFmtId="0" fontId="21" fillId="55" borderId="10" applyNumberFormat="0" applyAlignment="0" applyProtection="0"/>
    <xf numFmtId="0" fontId="22" fillId="55" borderId="11" applyNumberFormat="0" applyAlignment="0" applyProtection="0"/>
    <xf numFmtId="0" fontId="22" fillId="55" borderId="11" applyNumberFormat="0" applyAlignment="0" applyProtection="0"/>
    <xf numFmtId="0" fontId="22" fillId="55" borderId="11" applyNumberFormat="0" applyAlignment="0" applyProtection="0"/>
    <xf numFmtId="0" fontId="22" fillId="55" borderId="11" applyNumberFormat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3" fillId="42" borderId="11" applyNumberFormat="0" applyAlignment="0" applyProtection="0"/>
    <xf numFmtId="0" fontId="23" fillId="42" borderId="11" applyNumberFormat="0" applyAlignment="0" applyProtection="0"/>
    <xf numFmtId="0" fontId="23" fillId="42" borderId="11" applyNumberFormat="0" applyAlignment="0" applyProtection="0"/>
    <xf numFmtId="0" fontId="23" fillId="42" borderId="11" applyNumberFormat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27" fillId="56" borderId="0" applyNumberFormat="0" applyBorder="0" applyAlignment="0" applyProtection="0"/>
    <xf numFmtId="0" fontId="18" fillId="57" borderId="13" applyNumberFormat="0" applyFont="0" applyAlignment="0" applyProtection="0"/>
    <xf numFmtId="0" fontId="18" fillId="57" borderId="13" applyNumberFormat="0" applyFont="0" applyAlignment="0" applyProtection="0"/>
    <xf numFmtId="0" fontId="18" fillId="57" borderId="13" applyNumberFormat="0" applyFont="0" applyAlignment="0" applyProtection="0"/>
    <xf numFmtId="0" fontId="18" fillId="57" borderId="13" applyNumberFormat="0" applyFont="0" applyAlignment="0" applyProtection="0"/>
    <xf numFmtId="9" fontId="19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" fillId="0" borderId="0"/>
    <xf numFmtId="0" fontId="2" fillId="0" borderId="0"/>
    <xf numFmtId="0" fontId="19" fillId="0" borderId="0"/>
    <xf numFmtId="0" fontId="19" fillId="0" borderId="0"/>
    <xf numFmtId="0" fontId="36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58" borderId="18" applyNumberFormat="0" applyAlignment="0" applyProtection="0"/>
    <xf numFmtId="0" fontId="35" fillId="58" borderId="18" applyNumberFormat="0" applyAlignment="0" applyProtection="0"/>
    <xf numFmtId="0" fontId="35" fillId="58" borderId="18" applyNumberFormat="0" applyAlignment="0" applyProtection="0"/>
    <xf numFmtId="0" fontId="35" fillId="58" borderId="18" applyNumberFormat="0" applyAlignment="0" applyProtection="0"/>
    <xf numFmtId="0" fontId="39" fillId="8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57" borderId="13" applyNumberFormat="0" applyFont="0" applyAlignment="0" applyProtection="0"/>
    <xf numFmtId="0" fontId="18" fillId="57" borderId="13" applyNumberFormat="0" applyFont="0" applyAlignment="0" applyProtection="0"/>
    <xf numFmtId="0" fontId="18" fillId="57" borderId="13" applyNumberFormat="0" applyFont="0" applyAlignment="0" applyProtection="0"/>
    <xf numFmtId="0" fontId="18" fillId="57" borderId="13" applyNumberFormat="0" applyFont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57" borderId="13" applyNumberFormat="0" applyFont="0" applyAlignment="0" applyProtection="0"/>
    <xf numFmtId="0" fontId="18" fillId="57" borderId="13" applyNumberFormat="0" applyFont="0" applyAlignment="0" applyProtection="0"/>
    <xf numFmtId="0" fontId="18" fillId="57" borderId="13" applyNumberFormat="0" applyFont="0" applyAlignment="0" applyProtection="0"/>
    <xf numFmtId="0" fontId="18" fillId="57" borderId="13" applyNumberFormat="0" applyFont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57" borderId="13" applyNumberFormat="0" applyFont="0" applyAlignment="0" applyProtection="0"/>
    <xf numFmtId="0" fontId="18" fillId="57" borderId="13" applyNumberFormat="0" applyFont="0" applyAlignment="0" applyProtection="0"/>
    <xf numFmtId="0" fontId="18" fillId="57" borderId="13" applyNumberFormat="0" applyFont="0" applyAlignment="0" applyProtection="0"/>
    <xf numFmtId="0" fontId="18" fillId="57" borderId="13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0"/>
    <xf numFmtId="0" fontId="42" fillId="0" borderId="0"/>
    <xf numFmtId="0" fontId="41" fillId="0" borderId="0"/>
    <xf numFmtId="0" fontId="43" fillId="0" borderId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57" borderId="13" applyNumberFormat="0" applyFont="0" applyAlignment="0" applyProtection="0"/>
    <xf numFmtId="0" fontId="18" fillId="57" borderId="13" applyNumberFormat="0" applyFont="0" applyAlignment="0" applyProtection="0"/>
    <xf numFmtId="0" fontId="18" fillId="57" borderId="13" applyNumberFormat="0" applyFont="0" applyAlignment="0" applyProtection="0"/>
    <xf numFmtId="0" fontId="18" fillId="57" borderId="13" applyNumberFormat="0" applyFont="0" applyAlignment="0" applyProtection="0"/>
    <xf numFmtId="0" fontId="19" fillId="0" borderId="0"/>
    <xf numFmtId="164" fontId="19" fillId="0" borderId="0" applyFon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0" fontId="43" fillId="0" borderId="0"/>
    <xf numFmtId="0" fontId="41" fillId="0" borderId="0"/>
    <xf numFmtId="0" fontId="4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horizontal="right" vertical="center"/>
    </xf>
    <xf numFmtId="4" fontId="0" fillId="0" borderId="0" xfId="0" applyNumberFormat="1"/>
    <xf numFmtId="4" fontId="0" fillId="2" borderId="0" xfId="0" applyNumberFormat="1" applyFill="1"/>
    <xf numFmtId="4" fontId="0" fillId="0" borderId="0" xfId="0" applyNumberFormat="1" applyAlignment="1">
      <alignment horizontal="right" vertical="center"/>
    </xf>
    <xf numFmtId="4" fontId="0" fillId="4" borderId="0" xfId="0" applyNumberFormat="1" applyFill="1" applyAlignment="1">
      <alignment horizontal="right"/>
    </xf>
    <xf numFmtId="4" fontId="0" fillId="4" borderId="0" xfId="0" applyNumberFormat="1" applyFill="1"/>
    <xf numFmtId="4" fontId="0" fillId="2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center" vertical="center"/>
    </xf>
    <xf numFmtId="4" fontId="0" fillId="5" borderId="0" xfId="0" applyNumberFormat="1" applyFill="1"/>
    <xf numFmtId="0" fontId="0" fillId="5" borderId="0" xfId="0" applyFill="1"/>
    <xf numFmtId="3" fontId="0" fillId="0" borderId="0" xfId="0" applyNumberFormat="1" applyAlignment="1">
      <alignment horizontal="right" vertical="center"/>
    </xf>
    <xf numFmtId="0" fontId="17" fillId="0" borderId="0" xfId="34"/>
    <xf numFmtId="0" fontId="0" fillId="0" borderId="0" xfId="0" quotePrefix="1"/>
    <xf numFmtId="3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404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20% - Akzent1" xfId="35" xr:uid="{6CAB731C-98D3-4B02-A286-72ACDD7DFC3D}"/>
    <cellStyle name="20% - Akzent1 2" xfId="36" xr:uid="{BFAA5A71-AF44-4B9C-8A59-1E98A0B838E2}"/>
    <cellStyle name="20% - Akzent1 2 2" xfId="362" xr:uid="{839CA388-3F90-4A8A-9723-C02C060B9062}"/>
    <cellStyle name="20% - Akzent1 2 3" xfId="324" xr:uid="{DC701EBC-E4FA-4427-B03F-D6D3BC2EF614}"/>
    <cellStyle name="20% - Akzent1 2 4" xfId="291" xr:uid="{170B6E9D-A350-4771-8057-7B8D8AC223AF}"/>
    <cellStyle name="20% - Akzent1 2 5" xfId="258" xr:uid="{CAA0C3DA-840E-4F14-8B34-F495D4B3593A}"/>
    <cellStyle name="20% - Akzent1 3" xfId="361" xr:uid="{723BE424-BBDF-4BDC-8459-68EBA0A4C40C}"/>
    <cellStyle name="20% - Akzent1 4" xfId="323" xr:uid="{8A06930D-F0AA-43E3-8BF1-4403208B135D}"/>
    <cellStyle name="20% - Akzent1 5" xfId="290" xr:uid="{A8770ED9-0480-429D-9B2B-3A6C2AE796A3}"/>
    <cellStyle name="20% - Akzent1 6" xfId="257" xr:uid="{522BF41B-AF5F-49D6-9CA8-4925514FDA04}"/>
    <cellStyle name="20% - Akzent2" xfId="37" xr:uid="{DEC015BA-7E03-48C8-9CAF-8448E5210FBE}"/>
    <cellStyle name="20% - Akzent2 2" xfId="38" xr:uid="{EBD35A24-9AF5-4B5F-90CF-BB917744FB1D}"/>
    <cellStyle name="20% - Akzent2 2 2" xfId="364" xr:uid="{50583E39-52D2-4A67-9ECE-A71A20CFF3A2}"/>
    <cellStyle name="20% - Akzent2 2 3" xfId="326" xr:uid="{E0D715AF-FE36-4C84-9754-81E735C66C3F}"/>
    <cellStyle name="20% - Akzent2 2 4" xfId="293" xr:uid="{9910CDC5-1668-4F54-B5B3-8B204F9C869D}"/>
    <cellStyle name="20% - Akzent2 2 5" xfId="260" xr:uid="{C58D2C83-849D-4AF4-BE62-E8467FDB6DA9}"/>
    <cellStyle name="20% - Akzent2 3" xfId="363" xr:uid="{E428A47B-447B-413B-9C80-38093B2F557C}"/>
    <cellStyle name="20% - Akzent2 4" xfId="325" xr:uid="{462EBA32-F93B-4814-824B-E713627657ED}"/>
    <cellStyle name="20% - Akzent2 5" xfId="292" xr:uid="{7DE5D27F-2A60-4342-88B7-6FDEE20DBB30}"/>
    <cellStyle name="20% - Akzent2 6" xfId="259" xr:uid="{B7837383-A5DC-4465-86CB-FA93F5C83FCB}"/>
    <cellStyle name="20% - Akzent3" xfId="39" xr:uid="{9545057C-AB35-489E-9DA8-F880709205FF}"/>
    <cellStyle name="20% - Akzent3 2" xfId="40" xr:uid="{D2538D38-80F5-4730-84BD-E5A5B7966194}"/>
    <cellStyle name="20% - Akzent3 2 2" xfId="366" xr:uid="{1EFAF6A4-2348-40EC-A9D2-3ADE1779A9BF}"/>
    <cellStyle name="20% - Akzent3 2 3" xfId="328" xr:uid="{0CCADB19-8EDD-4012-8046-571468F9C974}"/>
    <cellStyle name="20% - Akzent3 2 4" xfId="295" xr:uid="{685958E9-82D1-454B-9A97-DC6D1D9FFBC9}"/>
    <cellStyle name="20% - Akzent3 2 5" xfId="262" xr:uid="{13BE8E9B-631F-4FA3-B66C-946EFDB6CEEA}"/>
    <cellStyle name="20% - Akzent3 3" xfId="365" xr:uid="{7CB809D9-11E9-4E78-BC95-7A0EB5C391A5}"/>
    <cellStyle name="20% - Akzent3 4" xfId="327" xr:uid="{5B70A53D-8AB2-4890-84C3-7EDA500AC229}"/>
    <cellStyle name="20% - Akzent3 5" xfId="294" xr:uid="{3C0441D9-3EE4-41F2-856A-3845B75CED93}"/>
    <cellStyle name="20% - Akzent3 6" xfId="261" xr:uid="{E2907A60-2EF7-4064-9751-1643BCC37962}"/>
    <cellStyle name="20% - Akzent4" xfId="41" xr:uid="{8C6EA2FD-9E58-4F9C-B67A-B742C8BA7034}"/>
    <cellStyle name="20% - Akzent4 2" xfId="42" xr:uid="{36937C80-2A6E-4D3D-96FA-58052E80F0DA}"/>
    <cellStyle name="20% - Akzent4 2 2" xfId="368" xr:uid="{B54390D8-6359-49DA-8234-0DAB5B44EF1C}"/>
    <cellStyle name="20% - Akzent4 2 3" xfId="330" xr:uid="{595766BA-5BFA-4DAC-A584-C30C6B6E9C70}"/>
    <cellStyle name="20% - Akzent4 2 4" xfId="297" xr:uid="{472BB08A-85CD-4B83-9794-5C775F1FC658}"/>
    <cellStyle name="20% - Akzent4 2 5" xfId="264" xr:uid="{4872F6B6-05A6-4254-85CF-7A2B24C38682}"/>
    <cellStyle name="20% - Akzent4 3" xfId="367" xr:uid="{11F1E77A-B8AE-428B-8895-A42F4683A36A}"/>
    <cellStyle name="20% - Akzent4 4" xfId="329" xr:uid="{712F5227-73E9-4F2A-95F4-9FF450C48B0E}"/>
    <cellStyle name="20% - Akzent4 5" xfId="296" xr:uid="{027AB571-F0CF-4854-B9B9-28267A24FD59}"/>
    <cellStyle name="20% - Akzent4 6" xfId="263" xr:uid="{3CF39821-8BE2-4545-A78C-EEC1553E5295}"/>
    <cellStyle name="20% - Akzent5" xfId="43" xr:uid="{BA2E1D65-1CDC-4061-B263-388AEA25B7CE}"/>
    <cellStyle name="20% - Akzent5 2" xfId="44" xr:uid="{043C7F3A-B49C-45E3-B847-1C889C133332}"/>
    <cellStyle name="20% - Akzent5 2 2" xfId="370" xr:uid="{9A8C03DD-36DC-42B5-BAB1-D6DF1A790534}"/>
    <cellStyle name="20% - Akzent5 2 3" xfId="332" xr:uid="{EC0F7673-ACCA-4E11-9684-4F8524136302}"/>
    <cellStyle name="20% - Akzent5 2 4" xfId="299" xr:uid="{697DA63B-9A3D-4F5A-9DA1-EE984FCEC175}"/>
    <cellStyle name="20% - Akzent5 2 5" xfId="266" xr:uid="{5F384DEE-7815-4B2D-A8D6-A4AE47875E4E}"/>
    <cellStyle name="20% - Akzent5 3" xfId="369" xr:uid="{084B9DC9-41E3-496E-B834-9EB23DC40F36}"/>
    <cellStyle name="20% - Akzent5 4" xfId="331" xr:uid="{0E6ADB01-C659-4155-8BD8-BDE36F6323CA}"/>
    <cellStyle name="20% - Akzent5 5" xfId="298" xr:uid="{C077F2B9-236B-40A5-B687-B2ABF3BDD091}"/>
    <cellStyle name="20% - Akzent5 6" xfId="265" xr:uid="{253CBF90-8DBF-4590-A35D-C44132700BD7}"/>
    <cellStyle name="20% - Akzent6" xfId="45" xr:uid="{E4BEBC81-EB57-4EA6-A90B-928F93D9B81F}"/>
    <cellStyle name="20% - Akzent6 2" xfId="46" xr:uid="{21CFA1A4-5F55-46A1-A731-48586DFDA867}"/>
    <cellStyle name="20% - Akzent6 2 2" xfId="372" xr:uid="{CD2E019E-38A5-476A-9535-C485895F49F4}"/>
    <cellStyle name="20% - Akzent6 2 3" xfId="334" xr:uid="{4BBD1DEC-8E1C-4B6F-8FC5-C7DC97385B0C}"/>
    <cellStyle name="20% - Akzent6 2 4" xfId="301" xr:uid="{BD6DCA4D-4006-4372-AE28-E6548BD8554D}"/>
    <cellStyle name="20% - Akzent6 2 5" xfId="268" xr:uid="{172F3E7D-4112-4729-BBBF-753E7F41D029}"/>
    <cellStyle name="20% - Akzent6 3" xfId="371" xr:uid="{9FB8EA02-4592-4E24-AA18-F51FF1B70DB6}"/>
    <cellStyle name="20% - Akzent6 4" xfId="333" xr:uid="{500381DD-B79A-44D8-9691-8757F63D6CFA}"/>
    <cellStyle name="20% - Akzent6 5" xfId="300" xr:uid="{C35B9B39-1737-4680-B4DD-80755EF82C8F}"/>
    <cellStyle name="20% - Akzent6 6" xfId="267" xr:uid="{23F7F0BA-E0B3-4DF1-9DA2-9BCC83960926}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40% - Akzent1" xfId="47" xr:uid="{C9434375-EAB9-41D2-9849-CC523CE0EE88}"/>
    <cellStyle name="40% - Akzent1 2" xfId="48" xr:uid="{5CA78C44-E171-4DF6-869F-B3050824FA2A}"/>
    <cellStyle name="40% - Akzent1 2 2" xfId="374" xr:uid="{BA98C8BA-44B2-4244-88EE-2A7A5A690535}"/>
    <cellStyle name="40% - Akzent1 2 3" xfId="336" xr:uid="{FE806BCA-1CEC-4C51-8F54-319BD171308B}"/>
    <cellStyle name="40% - Akzent1 2 4" xfId="303" xr:uid="{1102A6B6-6FAA-41C2-82F5-4D78368E3CB8}"/>
    <cellStyle name="40% - Akzent1 2 5" xfId="270" xr:uid="{C328E34F-E1A4-45BF-B11D-24FCE97199A0}"/>
    <cellStyle name="40% - Akzent1 3" xfId="373" xr:uid="{459C41EB-D775-4EA8-AF20-033FC5694E55}"/>
    <cellStyle name="40% - Akzent1 4" xfId="335" xr:uid="{A4A13E36-BB2F-474E-B723-B903D05B5E39}"/>
    <cellStyle name="40% - Akzent1 5" xfId="302" xr:uid="{6523FFC0-019C-4BBE-9021-9510AFE8149B}"/>
    <cellStyle name="40% - Akzent1 6" xfId="269" xr:uid="{3C1BDDF7-B4F2-4DC7-8437-EE0366582D1D}"/>
    <cellStyle name="40% - Akzent2" xfId="49" xr:uid="{CDA40823-BAE3-4C30-8C09-D1C9CC91123D}"/>
    <cellStyle name="40% - Akzent2 2" xfId="50" xr:uid="{5F25BB05-4AC0-4490-88EC-DB070E1144C5}"/>
    <cellStyle name="40% - Akzent2 2 2" xfId="376" xr:uid="{4513E2F6-C62E-423B-930B-7CA6B2F8FD01}"/>
    <cellStyle name="40% - Akzent2 2 3" xfId="338" xr:uid="{4A6C3A96-079D-441D-8C33-66C71D266653}"/>
    <cellStyle name="40% - Akzent2 2 4" xfId="305" xr:uid="{F439244A-BB6D-4234-954D-B596C92E54AF}"/>
    <cellStyle name="40% - Akzent2 2 5" xfId="272" xr:uid="{6DA00673-90BC-49BD-A018-2E3C8C4B9A6D}"/>
    <cellStyle name="40% - Akzent2 3" xfId="375" xr:uid="{DAE1D909-BC5E-4FA0-A915-79461B07E16E}"/>
    <cellStyle name="40% - Akzent2 4" xfId="337" xr:uid="{998B0038-20DE-42DA-84EC-5628D45341AE}"/>
    <cellStyle name="40% - Akzent2 5" xfId="304" xr:uid="{7BCFC78E-AA10-46B3-BF0E-6C1F6BA284F0}"/>
    <cellStyle name="40% - Akzent2 6" xfId="271" xr:uid="{D3AB3214-D59B-499F-BB35-B9A58C686BFD}"/>
    <cellStyle name="40% - Akzent3" xfId="51" xr:uid="{6AC47A27-AF5B-4205-ACA9-FD39761BA9C2}"/>
    <cellStyle name="40% - Akzent3 2" xfId="52" xr:uid="{E0B08A27-5037-4134-82F9-384D438B25BB}"/>
    <cellStyle name="40% - Akzent3 2 2" xfId="378" xr:uid="{46D55418-90A7-4BF1-A583-4C71B9B779EF}"/>
    <cellStyle name="40% - Akzent3 2 3" xfId="340" xr:uid="{068132D4-8183-4B5A-87DA-3021B64F43A1}"/>
    <cellStyle name="40% - Akzent3 2 4" xfId="307" xr:uid="{D3FB2E03-52F1-410F-9162-D9B1B66A607E}"/>
    <cellStyle name="40% - Akzent3 2 5" xfId="274" xr:uid="{AF9D85D5-6A79-4218-90B0-A5945AFF6379}"/>
    <cellStyle name="40% - Akzent3 3" xfId="377" xr:uid="{5D7D819F-B1B0-451D-9E9C-2FE19870D3CB}"/>
    <cellStyle name="40% - Akzent3 4" xfId="339" xr:uid="{3303F72E-2BAA-4A38-AE9B-5B8E50EB4A47}"/>
    <cellStyle name="40% - Akzent3 5" xfId="306" xr:uid="{DD824027-404E-4CCE-AD58-34C9AC89002B}"/>
    <cellStyle name="40% - Akzent3 6" xfId="273" xr:uid="{5661296A-75DF-4E17-B737-B63C01D2CBF3}"/>
    <cellStyle name="40% - Akzent4" xfId="53" xr:uid="{840EC9D4-F260-4553-BE00-93D7A932A30D}"/>
    <cellStyle name="40% - Akzent4 2" xfId="54" xr:uid="{BC7006EA-C21A-4B1B-8E34-476C1AA66BC2}"/>
    <cellStyle name="40% - Akzent4 2 2" xfId="380" xr:uid="{BB95C95E-599D-443C-A7C8-813EF4732E58}"/>
    <cellStyle name="40% - Akzent4 2 3" xfId="342" xr:uid="{E7735C46-8CB0-491A-8938-C53BEC5AF141}"/>
    <cellStyle name="40% - Akzent4 2 4" xfId="309" xr:uid="{74C53181-EA2B-4D04-A59B-534C946BABC5}"/>
    <cellStyle name="40% - Akzent4 2 5" xfId="276" xr:uid="{2718A67F-3E3F-4724-9B18-A80B21BCF36C}"/>
    <cellStyle name="40% - Akzent4 3" xfId="379" xr:uid="{12E263BC-83ED-453D-84AB-21E8A6868226}"/>
    <cellStyle name="40% - Akzent4 4" xfId="341" xr:uid="{D5A923D5-E899-4146-88D6-5CCD7A617862}"/>
    <cellStyle name="40% - Akzent4 5" xfId="308" xr:uid="{53E071AC-E24C-4280-ACFF-C67A62281BEE}"/>
    <cellStyle name="40% - Akzent4 6" xfId="275" xr:uid="{5CA8ADC7-D86E-483A-AE84-31CDE0BA24B4}"/>
    <cellStyle name="40% - Akzent5" xfId="55" xr:uid="{638BFB31-A670-4802-936E-1795713C9BBC}"/>
    <cellStyle name="40% - Akzent5 2" xfId="56" xr:uid="{A7721672-E53D-4390-9AB4-3106BCDC7A63}"/>
    <cellStyle name="40% - Akzent5 2 2" xfId="382" xr:uid="{8D819CA6-C067-4696-B1E7-EFE70D12EC4B}"/>
    <cellStyle name="40% - Akzent5 2 3" xfId="344" xr:uid="{8E157F79-D574-4F39-9C0F-57CF1E226BB6}"/>
    <cellStyle name="40% - Akzent5 2 4" xfId="311" xr:uid="{0918F609-DFD2-4F40-B73C-AD2B7CB8B227}"/>
    <cellStyle name="40% - Akzent5 2 5" xfId="278" xr:uid="{09314EEB-0824-4D42-97EE-27575EC5AAFF}"/>
    <cellStyle name="40% - Akzent5 3" xfId="381" xr:uid="{5A22785D-2B3E-410C-A353-C46FF49B6AD4}"/>
    <cellStyle name="40% - Akzent5 4" xfId="343" xr:uid="{8152A10C-3483-4821-9F70-7EEBA56A5812}"/>
    <cellStyle name="40% - Akzent5 5" xfId="310" xr:uid="{A4F400E9-0DC8-4446-967C-4A9EF4074C4C}"/>
    <cellStyle name="40% - Akzent5 6" xfId="277" xr:uid="{EE1B60BC-38A1-4076-A7E0-5BA2E0296723}"/>
    <cellStyle name="40% - Akzent6" xfId="57" xr:uid="{9C7D89D8-6BE1-47DE-B08B-B523E9B0EDC2}"/>
    <cellStyle name="40% - Akzent6 2" xfId="58" xr:uid="{65836A86-5D69-460D-85AA-3632DC01A648}"/>
    <cellStyle name="40% - Akzent6 2 2" xfId="384" xr:uid="{B7653E05-360C-48DE-A890-CD27E3ED15EA}"/>
    <cellStyle name="40% - Akzent6 2 3" xfId="346" xr:uid="{D2C9B5E5-5ABF-418E-8975-1F1F22DCA99E}"/>
    <cellStyle name="40% - Akzent6 2 4" xfId="313" xr:uid="{B10CDD0C-377B-4A86-834A-89D55DC678ED}"/>
    <cellStyle name="40% - Akzent6 2 5" xfId="280" xr:uid="{920ADFB3-F2B1-4C41-968C-FC9ED9DBDB02}"/>
    <cellStyle name="40% - Akzent6 3" xfId="383" xr:uid="{11ECC9FB-3A4B-4276-B0F2-04EBCDCCEC6A}"/>
    <cellStyle name="40% - Akzent6 4" xfId="345" xr:uid="{9674DCFB-3AB1-4124-98D6-E889B2065E17}"/>
    <cellStyle name="40% - Akzent6 5" xfId="312" xr:uid="{CCB28F58-5241-4EC9-A0C0-E68790210838}"/>
    <cellStyle name="40% - Akzent6 6" xfId="279" xr:uid="{4C1CEBC6-5B5D-4543-B71B-79B92F79639B}"/>
    <cellStyle name="60% - Accent1 2" xfId="251" xr:uid="{28F1E14C-6D6C-42C5-817B-54EBAEBE85A3}"/>
    <cellStyle name="60% - Accent2 2" xfId="252" xr:uid="{95345076-7EDB-4330-9ADD-D11F9AED7372}"/>
    <cellStyle name="60% - Accent3 2" xfId="253" xr:uid="{EBAC0E48-47ED-42AF-B461-F427DCA5E962}"/>
    <cellStyle name="60% - Accent4 2" xfId="254" xr:uid="{B0EC91EF-464A-4DE1-8EF7-02FEE154C9A8}"/>
    <cellStyle name="60% - Accent5 2" xfId="255" xr:uid="{93C66C29-69F3-4921-B379-3254CC3825D0}"/>
    <cellStyle name="60% - Accent6 2" xfId="256" xr:uid="{3FBC49C9-FA96-41DA-9866-9BBDF3BAAF39}"/>
    <cellStyle name="60% - Akzent1" xfId="59" xr:uid="{8F4735B9-EF3D-47FF-BD84-C4F9B631DA80}"/>
    <cellStyle name="60% - Akzent1 2" xfId="60" xr:uid="{01A4A4AC-1F44-4AD9-A9F9-B67508FA7233}"/>
    <cellStyle name="60% - Akzent2" xfId="61" xr:uid="{7BC7060F-5529-4994-810E-6DF049C62BB6}"/>
    <cellStyle name="60% - Akzent2 2" xfId="62" xr:uid="{FB7B907D-C06D-46B2-8EA2-E529B6AE56E9}"/>
    <cellStyle name="60% - Akzent3" xfId="63" xr:uid="{9CE1FC56-A464-4887-B468-CBEE5760FC6A}"/>
    <cellStyle name="60% - Akzent3 2" xfId="64" xr:uid="{165F2CE7-9ED8-470C-9190-1A9CFCBB4BCD}"/>
    <cellStyle name="60% - Akzent4" xfId="65" xr:uid="{58DDC449-FC33-4699-B125-99D79988EA60}"/>
    <cellStyle name="60% - Akzent4 2" xfId="66" xr:uid="{C3F06484-BA7A-452E-9BB5-7DCEE77B8D0D}"/>
    <cellStyle name="60% - Akzent5" xfId="67" xr:uid="{91D52F72-0559-4E16-9380-01A8E00500FC}"/>
    <cellStyle name="60% - Akzent5 2" xfId="68" xr:uid="{CC394DA4-EC4B-4B26-8962-DAF973AAD690}"/>
    <cellStyle name="60% - Akzent6" xfId="69" xr:uid="{79391B78-B586-467C-AA5A-E06AAA11F876}"/>
    <cellStyle name="60% - Akzent6 2" xfId="70" xr:uid="{10E088A9-3814-426C-8F2E-772F9FCC8E71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kzent1 2" xfId="71" xr:uid="{48D7C744-B0E6-4562-8287-35099339E4E5}"/>
    <cellStyle name="Akzent1 3" xfId="72" xr:uid="{E6A6E050-3D4B-454C-BD03-A6F64F9FF356}"/>
    <cellStyle name="Akzent1 4" xfId="73" xr:uid="{C77E42A3-CD68-49CD-ADD1-36E69FA5352F}"/>
    <cellStyle name="Akzent1 5" xfId="74" xr:uid="{63F8F2C6-D69A-4365-99FB-F82E3D8F2DB8}"/>
    <cellStyle name="Akzent2 2" xfId="75" xr:uid="{DBFE55F6-E752-4211-85CA-9FC151D9B549}"/>
    <cellStyle name="Akzent2 3" xfId="76" xr:uid="{5216BFEB-BDCC-4BBC-8C7D-5DEB19601201}"/>
    <cellStyle name="Akzent2 4" xfId="77" xr:uid="{900359CA-5086-49A0-8150-AC18E46ADE7C}"/>
    <cellStyle name="Akzent2 5" xfId="78" xr:uid="{246A9C83-6FBF-4426-B029-80F87AAFDE1D}"/>
    <cellStyle name="Akzent3 2" xfId="79" xr:uid="{038069ED-6227-422A-B8A4-E438D0446B24}"/>
    <cellStyle name="Akzent3 3" xfId="80" xr:uid="{E73BBFA9-9855-444C-832F-8B01DA193F23}"/>
    <cellStyle name="Akzent3 4" xfId="81" xr:uid="{7EC06262-F280-417B-8865-E73D332AF927}"/>
    <cellStyle name="Akzent3 5" xfId="82" xr:uid="{2DC6D9A5-F349-4976-8729-192946E5D825}"/>
    <cellStyle name="Akzent4 2" xfId="83" xr:uid="{9AB0D3EF-F0C5-4837-9E96-14FCCB647281}"/>
    <cellStyle name="Akzent4 3" xfId="84" xr:uid="{2211002A-0B06-4FE5-B47E-4C176073728B}"/>
    <cellStyle name="Akzent4 4" xfId="85" xr:uid="{3056D8C7-C4AF-4917-B989-F27B7485FF85}"/>
    <cellStyle name="Akzent4 5" xfId="86" xr:uid="{71EF5BEE-6C0D-4852-96C8-D8724B1CF130}"/>
    <cellStyle name="Akzent5 2" xfId="87" xr:uid="{C245CF2A-2B26-4920-B255-E6588601348B}"/>
    <cellStyle name="Akzent5 3" xfId="88" xr:uid="{B857A007-AFCE-4C66-9615-CDE96E81F806}"/>
    <cellStyle name="Akzent5 4" xfId="89" xr:uid="{BCB48EE5-ED66-4343-89A1-11947B80BAFA}"/>
    <cellStyle name="Akzent5 5" xfId="90" xr:uid="{46DDC704-F857-4486-9DE6-1907AEC5CAE6}"/>
    <cellStyle name="Akzent6 2" xfId="91" xr:uid="{ABFD11CF-F018-4AB8-9CB8-C335E10E34AE}"/>
    <cellStyle name="Akzent6 3" xfId="92" xr:uid="{34B190A0-3278-4053-ACEE-499C2D026E55}"/>
    <cellStyle name="Akzent6 4" xfId="93" xr:uid="{1ADD513D-783B-4D7D-A094-BE1DCD1547BE}"/>
    <cellStyle name="Akzent6 5" xfId="94" xr:uid="{2D918C61-4F97-47FC-B68A-7F794F70C6A6}"/>
    <cellStyle name="Ausgabe 2" xfId="95" xr:uid="{27AC1597-4D42-4BCC-B1B9-9238C599B5A7}"/>
    <cellStyle name="Ausgabe 3" xfId="96" xr:uid="{2244DF8E-2935-4F2E-9E84-D048FCB5A742}"/>
    <cellStyle name="Ausgabe 4" xfId="97" xr:uid="{9D15269B-6938-4FBE-8C9D-0FC4CC45772E}"/>
    <cellStyle name="Ausgabe 5" xfId="98" xr:uid="{09807EE7-858F-476C-8989-4741A6BF8F36}"/>
    <cellStyle name="Bad" xfId="6" builtinId="27" customBuiltin="1"/>
    <cellStyle name="Berechnung 2" xfId="99" xr:uid="{D01F586D-37F6-48AE-8D5F-9646D870D99A}"/>
    <cellStyle name="Berechnung 3" xfId="100" xr:uid="{F78B6A19-3532-4261-8EB0-E2FDB144E3F6}"/>
    <cellStyle name="Berechnung 4" xfId="101" xr:uid="{2D043659-22E1-4AD8-9258-17BF5105B95C}"/>
    <cellStyle name="Berechnung 5" xfId="102" xr:uid="{581E0C66-239E-4585-8F2C-0836E1692EC5}"/>
    <cellStyle name="Besuchter Hyperlink 2" xfId="103" xr:uid="{29082B1F-8127-4876-9724-466DCFF67DA6}"/>
    <cellStyle name="Besuchter Hyperlink 3" xfId="104" xr:uid="{96F1F555-CF2E-4D78-853B-44087E7D0CFE}"/>
    <cellStyle name="Calculation" xfId="9" builtinId="22" customBuiltin="1"/>
    <cellStyle name="Check Cell" xfId="11" builtinId="23" customBuiltin="1"/>
    <cellStyle name="Eingabe 2" xfId="105" xr:uid="{3ED30A26-F741-4DDF-B397-8BCD12FAB67F}"/>
    <cellStyle name="Eingabe 3" xfId="106" xr:uid="{B35363E4-43A1-402C-853C-7D14BA039E26}"/>
    <cellStyle name="Eingabe 4" xfId="107" xr:uid="{E0CF8EF0-C19D-4BA4-BB17-FC5B06EDD378}"/>
    <cellStyle name="Eingabe 5" xfId="108" xr:uid="{455BEBD9-B4AA-4CA0-86DB-80C790A273CF}"/>
    <cellStyle name="Ergebnis 2" xfId="109" xr:uid="{AAA1F21B-1390-425D-8EA7-2948A9112A7C}"/>
    <cellStyle name="Ergebnis 3" xfId="110" xr:uid="{74C8F4DB-9B0E-4A12-9B04-8C1603F0B0E6}"/>
    <cellStyle name="Ergebnis 4" xfId="111" xr:uid="{583B4FB1-61EF-4B75-9F04-F5E0E5168C57}"/>
    <cellStyle name="Ergebnis 5" xfId="112" xr:uid="{425BF676-02F1-4DFF-95BE-C774C4B37F11}"/>
    <cellStyle name="Erklärender Text 2" xfId="113" xr:uid="{B988F72D-4800-4ACC-A5CF-56A70A4F232C}"/>
    <cellStyle name="Erklärender Text 3" xfId="114" xr:uid="{C9EB755A-8738-409F-9522-2CED5FE1375B}"/>
    <cellStyle name="Erklärender Text 4" xfId="115" xr:uid="{20AA4BFB-45C7-4E08-8AE6-0BD5225E8E2E}"/>
    <cellStyle name="Erklärender Text 5" xfId="116" xr:uid="{365E910B-245C-4112-A84E-823618F91DF1}"/>
    <cellStyle name="Euro" xfId="390" xr:uid="{578131A7-14C9-4E93-8465-86F43E03BA21}"/>
    <cellStyle name="Euro 2" xfId="392" xr:uid="{00A273C1-CCD2-404D-BF1E-3B8F8AD4A484}"/>
    <cellStyle name="Euro 2 2" xfId="402" xr:uid="{D6E1B621-F5D2-4D24-AD0B-223D62DEC6EF}"/>
    <cellStyle name="Euro 3" xfId="401" xr:uid="{9A21EDFB-6A55-4740-8740-71326D4282A7}"/>
    <cellStyle name="Explanatory Text" xfId="14" builtinId="53" customBuiltin="1"/>
    <cellStyle name="Good" xfId="5" builtinId="26" customBuiltin="1"/>
    <cellStyle name="Gut 2" xfId="117" xr:uid="{DB7111DE-9BB4-45E1-A229-0C5D01515B7A}"/>
    <cellStyle name="Gut 3" xfId="118" xr:uid="{77607F19-DB31-415D-8362-88B7D9B71591}"/>
    <cellStyle name="Gut 4" xfId="119" xr:uid="{A9D3E033-4238-4557-B67C-45B76167BB89}"/>
    <cellStyle name="Gut 5" xfId="120" xr:uid="{9CA49722-B5EE-47B0-99F2-7855DD96781F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34" builtinId="8"/>
    <cellStyle name="Hyperlink 2" xfId="121" xr:uid="{BB8CE75D-856F-4D44-B28F-C7FEF318BB1C}"/>
    <cellStyle name="Hyperlink 3" xfId="122" xr:uid="{A7A74190-5961-42F7-9B6D-493EAA90EB81}"/>
    <cellStyle name="Input" xfId="7" builtinId="20" customBuiltin="1"/>
    <cellStyle name="Komma 2" xfId="123" xr:uid="{5A1C51FF-1395-4361-A907-52C0B679BE3D}"/>
    <cellStyle name="Komma 2 2" xfId="124" xr:uid="{F431E379-7206-4730-A07D-8A38101228FE}"/>
    <cellStyle name="Komma 2 3" xfId="125" xr:uid="{83DF112D-239F-4154-84C0-DAE4C9AE5AF7}"/>
    <cellStyle name="Komma 2 3 2" xfId="126" xr:uid="{747664C4-BC08-471A-BC28-D7F60C2338B1}"/>
    <cellStyle name="Komma 2 3 3" xfId="127" xr:uid="{36727B8E-3B83-424C-A7B1-CD53027EB8A4}"/>
    <cellStyle name="Komma 2 4" xfId="128" xr:uid="{BE7BCC96-A002-4E88-9AA6-74C7259D6D5A}"/>
    <cellStyle name="Komma 2 5" xfId="129" xr:uid="{AC4363C0-50FB-43D8-8897-546693E87AA5}"/>
    <cellStyle name="Komma 3" xfId="130" xr:uid="{69F9AD7C-D99C-449F-8E65-8D79E5DDEAA3}"/>
    <cellStyle name="Komma 3 2" xfId="131" xr:uid="{1E0BC365-CCF2-40B1-BAC6-4B81D6C83E29}"/>
    <cellStyle name="Komma 3 2 2" xfId="132" xr:uid="{1AA671D4-2084-48B7-9FF5-4FA0D2D52785}"/>
    <cellStyle name="Komma 3 2 3" xfId="133" xr:uid="{F9A1CBC3-3594-49E6-B515-9C2435D55541}"/>
    <cellStyle name="Komma 3 3" xfId="134" xr:uid="{0D7F7F81-669F-4B5B-B79E-BF98BABD9AE2}"/>
    <cellStyle name="Komma 3 4" xfId="135" xr:uid="{7ADB2089-EE05-4C32-9DDB-103F49FF0FEA}"/>
    <cellStyle name="Komma 4" xfId="136" xr:uid="{E8D1721D-8C1A-4DC8-B42A-D58090D56634}"/>
    <cellStyle name="Komma 4 2" xfId="137" xr:uid="{69B6399A-0408-4454-A364-5D6B287EE5E6}"/>
    <cellStyle name="Komma 4 2 2" xfId="348" xr:uid="{EF8FF075-2E06-44C6-9F0C-05884EBDE22E}"/>
    <cellStyle name="Komma 4 2 3" xfId="397" xr:uid="{79D54F98-0D99-43D1-89A3-AC370060788F}"/>
    <cellStyle name="Komma 4 2 4" xfId="315" xr:uid="{798085C9-3582-4F50-8793-F52C690C7A60}"/>
    <cellStyle name="Komma 4 2 5" xfId="282" xr:uid="{8E1E9887-7683-4182-BF17-37B9177A9D06}"/>
    <cellStyle name="Komma 4 3" xfId="138" xr:uid="{C91B3992-401C-4A34-8D88-048F0C2F78F6}"/>
    <cellStyle name="Komma 4 3 2" xfId="349" xr:uid="{37A92960-67B2-4BB2-B7B4-F69B6A2A70FF}"/>
    <cellStyle name="Komma 4 3 3" xfId="398" xr:uid="{447DDCE3-E3D9-4AE0-B33B-6AB2E3E0271C}"/>
    <cellStyle name="Komma 4 3 4" xfId="316" xr:uid="{4F5E8356-7C14-47AF-9143-E73382FE2192}"/>
    <cellStyle name="Komma 4 3 5" xfId="283" xr:uid="{98F5254D-F347-44C9-B1BF-F14E996351B7}"/>
    <cellStyle name="Komma 4 4" xfId="347" xr:uid="{4524097C-70CC-431A-B5AC-EC28A73CAAC3}"/>
    <cellStyle name="Komma 4 5" xfId="396" xr:uid="{9CFB32E8-B32B-41CE-ACEA-8ADE683529F8}"/>
    <cellStyle name="Komma 4 6" xfId="314" xr:uid="{D491212C-5090-4A76-B8F6-06971AC97377}"/>
    <cellStyle name="Komma 4 7" xfId="281" xr:uid="{9258FDCD-8C13-4FD4-ADDC-08D9C1EEB21E}"/>
    <cellStyle name="Komma 5" xfId="139" xr:uid="{AF1288C6-D487-427A-8808-8B30B19C3191}"/>
    <cellStyle name="Komma 5 2" xfId="350" xr:uid="{078F170E-2A18-4E51-A2C1-820EEA756CE9}"/>
    <cellStyle name="Komma 5 3" xfId="399" xr:uid="{AEC0AA55-86EE-4C12-B2AA-8744DDE69FFF}"/>
    <cellStyle name="Komma 5 4" xfId="317" xr:uid="{F363CD44-C5EA-4B74-8CCB-E16C5ECA5278}"/>
    <cellStyle name="Komma 5 5" xfId="284" xr:uid="{C6A2BAE7-982B-48A4-8BD6-E77F2501C330}"/>
    <cellStyle name="Komma 6" xfId="140" xr:uid="{E7F598DF-4F20-4BF8-A4DD-DA51E5DD5361}"/>
    <cellStyle name="Komma 6 2" xfId="351" xr:uid="{65811061-6313-4416-B208-19F1E6805414}"/>
    <cellStyle name="Komma 6 3" xfId="400" xr:uid="{C750CAA0-8A7B-4134-B6EC-23D825E9BB45}"/>
    <cellStyle name="Komma 6 4" xfId="318" xr:uid="{17E09F4D-CB79-484E-9919-F909622C5FAA}"/>
    <cellStyle name="Komma 6 5" xfId="285" xr:uid="{8888A50F-0571-4119-9328-9D11A86B3F6E}"/>
    <cellStyle name="Komma 7" xfId="403" xr:uid="{29DC09BF-19C1-4058-A304-8A67C61DC0DB}"/>
    <cellStyle name="Linked Cell" xfId="10" builtinId="24" customBuiltin="1"/>
    <cellStyle name="Neutral 2" xfId="141" xr:uid="{98BA1FDC-9769-4259-B8D8-5C1F8B67E079}"/>
    <cellStyle name="Neutral 3" xfId="142" xr:uid="{1E04322B-B4ED-4BCF-8733-AC0ABD2B7C11}"/>
    <cellStyle name="Neutral 4" xfId="143" xr:uid="{63639319-45D4-4E93-BE24-228C48D2CD91}"/>
    <cellStyle name="Neutral 5" xfId="144" xr:uid="{16A5FE40-3793-471A-BDD5-1A3A84781133}"/>
    <cellStyle name="Neutral 6" xfId="250" xr:uid="{7BFD3552-6FA5-4D8E-A1F4-EE90F9B5D8C8}"/>
    <cellStyle name="Normal" xfId="0" builtinId="0"/>
    <cellStyle name="Note" xfId="13" builtinId="10" customBuiltin="1"/>
    <cellStyle name="Notiz 2" xfId="145" xr:uid="{09A41E44-6211-427B-B998-513752301CAB}"/>
    <cellStyle name="Notiz 2 2" xfId="385" xr:uid="{8B065567-6834-4C08-B8DD-14DC39238AB7}"/>
    <cellStyle name="Notiz 2 3" xfId="352" xr:uid="{A4A71032-502D-4670-AF12-2527C84B7014}"/>
    <cellStyle name="Notiz 2 4" xfId="319" xr:uid="{CA8BDD10-15B2-44E0-B065-2A1BB69E8A5A}"/>
    <cellStyle name="Notiz 2 5" xfId="286" xr:uid="{13E268F7-B82D-4A41-BFE8-0D59CDDCC72C}"/>
    <cellStyle name="Notiz 3" xfId="146" xr:uid="{7F1E125D-EA1E-4584-B09F-70C0AA7E23E6}"/>
    <cellStyle name="Notiz 3 2" xfId="386" xr:uid="{1BAD808E-F24A-4419-A4CB-9CAE048C4351}"/>
    <cellStyle name="Notiz 3 3" xfId="353" xr:uid="{A343D629-EBBC-46DC-9E13-2475C77B08DE}"/>
    <cellStyle name="Notiz 3 4" xfId="320" xr:uid="{50A8EBEF-8CE9-46B5-955C-3442EFBE47B6}"/>
    <cellStyle name="Notiz 3 5" xfId="287" xr:uid="{B2B40021-6274-4942-8C59-C7C6F378815A}"/>
    <cellStyle name="Notiz 4" xfId="147" xr:uid="{C054F5DF-779F-4A5A-859C-B4CB512FE7B3}"/>
    <cellStyle name="Notiz 4 2" xfId="387" xr:uid="{6EDC763F-69DD-42FE-80D0-FC5CF1BD1C54}"/>
    <cellStyle name="Notiz 4 3" xfId="354" xr:uid="{C02C38C5-FDA1-4EA8-85F8-27BE06C520C6}"/>
    <cellStyle name="Notiz 4 4" xfId="321" xr:uid="{FB942699-4810-4A1F-8A03-F886B8E335AE}"/>
    <cellStyle name="Notiz 4 5" xfId="288" xr:uid="{E376A5B3-33A5-4956-983A-11F6A6988B19}"/>
    <cellStyle name="Notiz 5" xfId="148" xr:uid="{EDD4207C-F5FB-4075-B56C-878C0D0D01BA}"/>
    <cellStyle name="Notiz 5 2" xfId="388" xr:uid="{32BCE921-089E-4664-98A4-D2179F73AA79}"/>
    <cellStyle name="Notiz 5 3" xfId="355" xr:uid="{F06A1554-F46C-41FB-A6E5-8DBAA5E59BCF}"/>
    <cellStyle name="Notiz 5 4" xfId="322" xr:uid="{75994F90-6D02-48C4-9D12-EDE3D677866C}"/>
    <cellStyle name="Notiz 5 5" xfId="289" xr:uid="{04816714-22C9-44EE-98BC-805849E83EBA}"/>
    <cellStyle name="Output" xfId="8" builtinId="21" customBuiltin="1"/>
    <cellStyle name="Prozent 2" xfId="149" xr:uid="{169DE65A-87B9-498E-B080-3A1300D29DB5}"/>
    <cellStyle name="Prozent 2 2" xfId="150" xr:uid="{9F47CA4D-360A-4883-812C-A05F21AD3AC4}"/>
    <cellStyle name="Prozent 3" xfId="151" xr:uid="{624425FE-B1C2-4165-86E7-41AE9A4B6A90}"/>
    <cellStyle name="Prozent 3 2" xfId="152" xr:uid="{F323AB6A-9C72-425E-9F5B-91434F7AA358}"/>
    <cellStyle name="Prozent 3 3" xfId="153" xr:uid="{68C96FCB-4F19-4C13-B29C-F6116D1082F4}"/>
    <cellStyle name="Prozent 3 3 2" xfId="154" xr:uid="{8FC8D6CE-7A5D-4B14-85B1-6893CFBCB29F}"/>
    <cellStyle name="Prozent 3 3 3" xfId="155" xr:uid="{1866653E-2726-4994-A7B3-F2485966B009}"/>
    <cellStyle name="Prozent 3 4" xfId="156" xr:uid="{7D4D1D4D-3D96-4B3C-934D-D4591C4DF018}"/>
    <cellStyle name="Prozent 3 5" xfId="157" xr:uid="{12C309C5-856A-474B-83A8-4C227469FBE8}"/>
    <cellStyle name="Prozent 4" xfId="158" xr:uid="{D24DA416-F028-4DBF-9D12-A6A008D52027}"/>
    <cellStyle name="Prozent 4 2" xfId="159" xr:uid="{BEB053D9-2A50-4412-B8A2-008663339B10}"/>
    <cellStyle name="Prozent 4 2 2" xfId="160" xr:uid="{62E1AED6-8F69-406E-BC3D-A5A32E4801DF}"/>
    <cellStyle name="Prozent 4 2 3" xfId="161" xr:uid="{EDDC212D-91B4-49F1-ABC0-C31CBABBA40A}"/>
    <cellStyle name="Prozent 4 3" xfId="162" xr:uid="{D5914B33-9135-4ABE-8DAD-349E459C2ADA}"/>
    <cellStyle name="Prozent 4 4" xfId="163" xr:uid="{8C748EBB-587A-484B-B7AC-4D4A2ED23738}"/>
    <cellStyle name="Prozent 5" xfId="164" xr:uid="{992DA13D-1023-44AE-AEE6-B9D6F0712E06}"/>
    <cellStyle name="Prozent 5 2" xfId="165" xr:uid="{599E3086-BC9D-4789-AF68-239F77944F67}"/>
    <cellStyle name="Prozent 5 2 2" xfId="166" xr:uid="{6176F047-36CA-4D8E-A927-B40B1F99B67D}"/>
    <cellStyle name="Prozent 5 2 3" xfId="167" xr:uid="{B8D40068-392C-4C4C-8912-E0421883D3E5}"/>
    <cellStyle name="Prozent 5 3" xfId="168" xr:uid="{552B2353-B8D3-466A-B49C-E186526ED8F2}"/>
    <cellStyle name="Prozent 5 4" xfId="169" xr:uid="{F8DBC2A7-FF95-4116-BEE1-CE782C8E8486}"/>
    <cellStyle name="Prozent 6" xfId="170" xr:uid="{F58CF616-3D8C-4277-BB60-B33821C4F70D}"/>
    <cellStyle name="Prozent 6 2" xfId="171" xr:uid="{0901624B-5C8B-4163-AE09-FCDF3F63A77B}"/>
    <cellStyle name="Prozent 6 2 2" xfId="172" xr:uid="{915ECD47-87E6-448E-B90D-88139158716F}"/>
    <cellStyle name="Prozent 6 2 3" xfId="173" xr:uid="{CB6E8A8A-33F0-4AB6-BE18-731A2D076347}"/>
    <cellStyle name="Prozent 6 3" xfId="174" xr:uid="{83A54147-BF9B-4949-A0B9-0287F7A33693}"/>
    <cellStyle name="Prozent 6 4" xfId="175" xr:uid="{1997F961-66AE-420A-A855-B8BD4C2B0B91}"/>
    <cellStyle name="Prozent 7" xfId="176" xr:uid="{FE8D22DE-E5A1-408E-BA8A-1D9A4E314D98}"/>
    <cellStyle name="Schlecht 2" xfId="177" xr:uid="{6062D1FA-C8E0-4488-AD6B-8F2425815DAA}"/>
    <cellStyle name="Schlecht 3" xfId="178" xr:uid="{A23E42D9-E3C7-43E5-AD97-FDB999A6DC2F}"/>
    <cellStyle name="Schlecht 4" xfId="179" xr:uid="{C94E8D3C-3DB8-4A4F-957A-B25FF88DDC5A}"/>
    <cellStyle name="Schlecht 5" xfId="180" xr:uid="{E849E367-2C93-4AF3-BAB8-20F01EDD5447}"/>
    <cellStyle name="Standard 10" xfId="181" xr:uid="{BA5B1AFF-6FB8-41BB-AC7B-96E966D68304}"/>
    <cellStyle name="Standard 11" xfId="182" xr:uid="{176BB741-0AD0-4FB2-80ED-9F641EE09205}"/>
    <cellStyle name="Standard 12" xfId="183" xr:uid="{04CF87A7-50DB-46A5-A027-3C80D9AC2B54}"/>
    <cellStyle name="Standard 2" xfId="184" xr:uid="{515DBC52-7724-4528-978A-9A692D304B19}"/>
    <cellStyle name="Standard 2 2" xfId="185" xr:uid="{42FEA29C-E146-46D6-A5B6-F85712981481}"/>
    <cellStyle name="Standard 2 2 2" xfId="359" xr:uid="{7B2482BF-5802-46B8-93F1-4018FFC59BD4}"/>
    <cellStyle name="Standard 2 2 2 2" xfId="393" xr:uid="{BAE05921-B2C1-4FBE-BE94-188F30EFC56B}"/>
    <cellStyle name="Standard 2 3" xfId="358" xr:uid="{FE038A3C-F0A8-4C5B-92EF-B851D9CB024B}"/>
    <cellStyle name="Standard 2 4" xfId="357" xr:uid="{7755D3B9-2593-4216-9A3C-A8B86E50F7B2}"/>
    <cellStyle name="Standard 2 4 2" xfId="389" xr:uid="{CAB2D37F-63C3-4A24-A861-0E6C2B8A7B35}"/>
    <cellStyle name="Standard 2 5" xfId="391" xr:uid="{61693E0C-8324-48BB-8E2B-F70A6E9E6988}"/>
    <cellStyle name="Standard 2 6" xfId="394" xr:uid="{7943335B-7390-495B-9912-6254BB174FE6}"/>
    <cellStyle name="Standard 2 7" xfId="395" xr:uid="{B1EFA498-7B38-47BF-9FCE-01E0F947039D}"/>
    <cellStyle name="Standard 3" xfId="186" xr:uid="{EF0CF147-F6B9-4AFB-96AB-F6BFA4A2C4E5}"/>
    <cellStyle name="Standard 3 2" xfId="187" xr:uid="{5340CE37-41E6-45F9-92F1-8984C1888A76}"/>
    <cellStyle name="Standard 3 3" xfId="188" xr:uid="{7D88E582-8818-4156-A3D4-9B7701D1F20C}"/>
    <cellStyle name="Standard 3 3 2" xfId="189" xr:uid="{1799F700-CC77-471C-B8AA-67BF498D6641}"/>
    <cellStyle name="Standard 3 3 3" xfId="190" xr:uid="{D2EDF2C6-7F2E-408D-BAB4-C1F4EC3F8A33}"/>
    <cellStyle name="Standard 3 4" xfId="191" xr:uid="{3B14347F-2188-4DF4-AE82-B0AA1F4B201D}"/>
    <cellStyle name="Standard 3 5" xfId="192" xr:uid="{7021B9EB-0870-4588-99D9-526A391D2D89}"/>
    <cellStyle name="Standard 3 6" xfId="360" xr:uid="{7BB5F260-07F6-4554-A4FF-A609059195C8}"/>
    <cellStyle name="Standard 4" xfId="193" xr:uid="{4A13BF56-E38D-4330-A08E-57051EB37784}"/>
    <cellStyle name="Standard 4 2" xfId="194" xr:uid="{C8A1D81F-B613-46FC-8572-4991343487CF}"/>
    <cellStyle name="Standard 4 2 2" xfId="195" xr:uid="{DDEF8EBD-7428-46EA-8A4E-1CD9A18FD937}"/>
    <cellStyle name="Standard 4 2 3" xfId="196" xr:uid="{B15BD5C9-17FB-49CD-A34C-4BC0FB93DB3D}"/>
    <cellStyle name="Standard 4 3" xfId="197" xr:uid="{FD14D952-C7BD-4B08-9A31-43DCC5B1096E}"/>
    <cellStyle name="Standard 4 4" xfId="198" xr:uid="{F6D764C4-E51E-486A-BC3D-0F613E9A2EC7}"/>
    <cellStyle name="Standard 5" xfId="199" xr:uid="{430C24A2-BE9F-4A34-9C99-E9DC27B30461}"/>
    <cellStyle name="Standard 5 2" xfId="200" xr:uid="{E78444A5-7AE2-4F0D-9A6A-FC5CE2592BD1}"/>
    <cellStyle name="Standard 5 2 2" xfId="201" xr:uid="{6F99B261-8571-4E3E-AE39-7055C66C024F}"/>
    <cellStyle name="Standard 5 2 3" xfId="202" xr:uid="{6D3355B5-A39C-45C7-995F-F7B5EF70EDDD}"/>
    <cellStyle name="Standard 5 3" xfId="203" xr:uid="{F9E91D0C-8BF6-4F16-8C85-8054E66A8B90}"/>
    <cellStyle name="Standard 5 4" xfId="204" xr:uid="{A9BFD78C-BCAB-4408-B489-4CBC4BE1CE07}"/>
    <cellStyle name="Standard 6" xfId="205" xr:uid="{B92B9C8C-E361-4815-BA98-69668419D8D9}"/>
    <cellStyle name="Standard 6 2" xfId="206" xr:uid="{A48070DD-8C6A-4512-8FEA-6706921BE3D0}"/>
    <cellStyle name="Standard 6 2 2" xfId="207" xr:uid="{917C82A5-2312-4CA8-9158-9D72C2C45B4E}"/>
    <cellStyle name="Standard 6 2 3" xfId="208" xr:uid="{30EF28E7-A630-4CFA-A8F4-64BBE084E837}"/>
    <cellStyle name="Standard 6 3" xfId="209" xr:uid="{07CC8CA9-B68B-4DF2-BC07-D69689DC51D7}"/>
    <cellStyle name="Standard 6 4" xfId="210" xr:uid="{A2418FBE-C8D4-4215-97A1-56CE84192C7D}"/>
    <cellStyle name="Standard 7" xfId="211" xr:uid="{7C69CCF5-F7D2-49E1-8914-7C29AFA238C6}"/>
    <cellStyle name="Standard 7 2" xfId="212" xr:uid="{95332F27-4033-4BB0-996C-4A022D784FE6}"/>
    <cellStyle name="Standard 7 3" xfId="213" xr:uid="{0FB96CF1-CCA3-4EC4-AE76-86F881C1479B}"/>
    <cellStyle name="Standard 8" xfId="214" xr:uid="{806A933D-B579-4DA3-A12D-B4DF758B2FE3}"/>
    <cellStyle name="Standard 8 2" xfId="215" xr:uid="{5508C16C-80CD-45F7-9819-5CDE0F2C5989}"/>
    <cellStyle name="Standard 8 3" xfId="216" xr:uid="{1518D29D-69B1-4D7C-9A2C-3B3BD06F828D}"/>
    <cellStyle name="Standard 9" xfId="217" xr:uid="{F349D38A-644F-4A24-A09D-2CEE15A96494}"/>
    <cellStyle name="Total" xfId="15" builtinId="25" customBuiltin="1"/>
    <cellStyle name="Überschrift 1 2" xfId="218" xr:uid="{9309A0BA-6429-482A-954C-D9BBCAC7773C}"/>
    <cellStyle name="Überschrift 1 3" xfId="219" xr:uid="{29E41D96-77ED-42CA-83C7-34753D3E5FEF}"/>
    <cellStyle name="Überschrift 1 4" xfId="220" xr:uid="{F8BF3BCD-7607-4885-9732-8135402278F4}"/>
    <cellStyle name="Überschrift 1 5" xfId="221" xr:uid="{34B9AAD6-2A53-489A-8802-D767003EC976}"/>
    <cellStyle name="Überschrift 2 2" xfId="222" xr:uid="{21C74B24-E7B1-44FD-AE9B-27FB4A57E265}"/>
    <cellStyle name="Überschrift 2 3" xfId="223" xr:uid="{42E9986B-4E9A-4A15-867C-200B4494D38A}"/>
    <cellStyle name="Überschrift 2 4" xfId="224" xr:uid="{8D52D18E-123E-478B-8A89-E9C010149970}"/>
    <cellStyle name="Überschrift 2 5" xfId="225" xr:uid="{E5E2510E-5FD7-4BAF-8517-C8FF50BCA5B0}"/>
    <cellStyle name="Überschrift 3 2" xfId="226" xr:uid="{8A583BBF-99D9-4470-B068-AE55BD9A78C0}"/>
    <cellStyle name="Überschrift 3 3" xfId="227" xr:uid="{1CE80143-F2B2-4072-9D16-9963BD8D20E3}"/>
    <cellStyle name="Überschrift 3 4" xfId="228" xr:uid="{6B3206CC-75E3-40A0-9915-F0600AD512B5}"/>
    <cellStyle name="Überschrift 3 5" xfId="229" xr:uid="{BCF6AA29-7D8C-486C-9736-056B5D078597}"/>
    <cellStyle name="Überschrift 4 2" xfId="230" xr:uid="{96C4565C-8B88-4866-B0F3-D43A23C27914}"/>
    <cellStyle name="Überschrift 4 3" xfId="231" xr:uid="{4F2C2C15-8082-4701-9263-8805D2495CB1}"/>
    <cellStyle name="Überschrift 4 4" xfId="232" xr:uid="{EBD13ADE-6F0A-4E11-9B26-3CD9DEFE4B09}"/>
    <cellStyle name="Überschrift 4 5" xfId="233" xr:uid="{09401566-B656-4962-9919-D764BFC98845}"/>
    <cellStyle name="Überschrift 5" xfId="234" xr:uid="{9E61BCB3-21A1-4949-8C32-CCAFE69C03ED}"/>
    <cellStyle name="Überschrift 6" xfId="235" xr:uid="{33AB033E-45CC-47B7-80BD-AACA6769EDC8}"/>
    <cellStyle name="Überschrift 7" xfId="236" xr:uid="{DB9AEAFD-BA02-4EBB-8F50-56FBD53514C6}"/>
    <cellStyle name="Überschrift 8" xfId="237" xr:uid="{8BA73686-134C-4584-8730-D58EBF7430CB}"/>
    <cellStyle name="Überschrift 9" xfId="356" xr:uid="{7A436E4F-06AB-453E-9D6D-537E08D15122}"/>
    <cellStyle name="Verknüpfte Zelle 2" xfId="238" xr:uid="{7DFE887D-BB69-444B-9E65-4FFCDE1A08DB}"/>
    <cellStyle name="Verknüpfte Zelle 3" xfId="239" xr:uid="{2260059C-7D20-4630-B15E-1D8D4087A911}"/>
    <cellStyle name="Verknüpfte Zelle 4" xfId="240" xr:uid="{EAE2C004-C0DA-4601-B154-8ACD434CB2B5}"/>
    <cellStyle name="Verknüpfte Zelle 5" xfId="241" xr:uid="{2365AA3F-BAD2-4E96-AF8C-A380FA82E03D}"/>
    <cellStyle name="Warnender Text 2" xfId="242" xr:uid="{5D40BB01-D972-446B-8672-44663406FDDA}"/>
    <cellStyle name="Warnender Text 3" xfId="243" xr:uid="{8E81F10A-678E-4DB0-8482-F060FC3C4792}"/>
    <cellStyle name="Warnender Text 4" xfId="244" xr:uid="{1CC0F598-26F1-454E-B667-8E056D81D4FC}"/>
    <cellStyle name="Warnender Text 5" xfId="245" xr:uid="{2594AD65-915A-43CD-8457-503EB55742EA}"/>
    <cellStyle name="Warning Text" xfId="12" builtinId="11" customBuiltin="1"/>
    <cellStyle name="Zelle überprüfen 2" xfId="246" xr:uid="{E31BE10D-F787-4425-A26C-3ADBFFD71B6D}"/>
    <cellStyle name="Zelle überprüfen 3" xfId="247" xr:uid="{F6FA0A15-AB72-43D0-9043-BDF02DAB6520}"/>
    <cellStyle name="Zelle überprüfen 4" xfId="248" xr:uid="{05FEADCF-EC04-4A6A-8C46-87F48B3F087A}"/>
    <cellStyle name="Zelle überprüfen 5" xfId="249" xr:uid="{1F4A419A-8E60-46EF-B459-C6509DAA66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ens.dk/en/our-services/projections-and-models/technology-data/technology-data-generation-electricity-and" TargetMode="External"/><Relationship Id="rId7" Type="http://schemas.openxmlformats.org/officeDocument/2006/relationships/hyperlink" Target="https://sustainability.crugroup.com/article/energy-from-green-hydrogen-will-be-expensive-even-in-2050" TargetMode="External"/><Relationship Id="rId2" Type="http://schemas.openxmlformats.org/officeDocument/2006/relationships/hyperlink" Target="https://ens.dk/en/our-services/projections-and-models/technology-data/technology-data-generation-electricity-and" TargetMode="External"/><Relationship Id="rId1" Type="http://schemas.openxmlformats.org/officeDocument/2006/relationships/hyperlink" Target="https://www.stmuv.bayern.de/themen/klimaschutz/klimaschutzpolitik/" TargetMode="External"/><Relationship Id="rId6" Type="http://schemas.openxmlformats.org/officeDocument/2006/relationships/hyperlink" Target="https://ens.dk/en/our-services/projections-and-models/technology-data/technology-data-generation-electricity-and" TargetMode="External"/><Relationship Id="rId5" Type="http://schemas.openxmlformats.org/officeDocument/2006/relationships/hyperlink" Target="https://ens.dk/en/our-services/projections-and-models/technology-data/technology-data-generation-electricity-and" TargetMode="External"/><Relationship Id="rId4" Type="http://schemas.openxmlformats.org/officeDocument/2006/relationships/hyperlink" Target="https://ens.dk/en/our-services/projections-and-models/technology-data/technology-data-generation-electricity-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649A-627C-4949-86D2-A3A5E4D13864}">
  <dimension ref="A1:M164"/>
  <sheetViews>
    <sheetView tabSelected="1" workbookViewId="0">
      <pane ySplit="1" topLeftCell="A35" activePane="bottomLeft" state="frozen"/>
      <selection pane="bottomLeft" activeCell="E52" sqref="E52"/>
    </sheetView>
  </sheetViews>
  <sheetFormatPr defaultRowHeight="15"/>
  <cols>
    <col min="1" max="1" width="28.140625" customWidth="1"/>
    <col min="2" max="2" width="10.42578125" bestFit="1" customWidth="1"/>
    <col min="3" max="3" width="14.28515625" bestFit="1" customWidth="1"/>
    <col min="4" max="4" width="14.28515625" customWidth="1"/>
    <col min="5" max="11" width="11.7109375" bestFit="1" customWidth="1"/>
    <col min="12" max="12" width="15.140625" customWidth="1"/>
    <col min="13" max="13" width="64.28515625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38</v>
      </c>
      <c r="E1" s="2">
        <v>2020</v>
      </c>
      <c r="F1" s="2">
        <v>2025</v>
      </c>
      <c r="G1" s="2">
        <v>2030</v>
      </c>
      <c r="H1" s="2">
        <v>2035</v>
      </c>
      <c r="I1" s="2">
        <v>2040</v>
      </c>
      <c r="J1" s="2">
        <v>2045</v>
      </c>
      <c r="K1" s="2">
        <v>2050</v>
      </c>
      <c r="L1" s="2" t="s">
        <v>17</v>
      </c>
      <c r="M1" s="2" t="s">
        <v>32</v>
      </c>
    </row>
    <row r="2" spans="1:13">
      <c r="A2" s="6" t="s">
        <v>3</v>
      </c>
      <c r="B2" s="4" t="s">
        <v>4</v>
      </c>
      <c r="C2" s="4" t="s">
        <v>3</v>
      </c>
      <c r="D2" s="4" t="s">
        <v>39</v>
      </c>
      <c r="E2" s="10">
        <v>4.6820000000000004</v>
      </c>
      <c r="F2" s="10">
        <f>E2*0.8</f>
        <v>3.7456000000000005</v>
      </c>
      <c r="G2" s="10">
        <f t="shared" ref="G2:H2" si="0">F2*0.8</f>
        <v>2.9964800000000005</v>
      </c>
      <c r="H2" s="10">
        <f t="shared" si="0"/>
        <v>2.3971840000000006</v>
      </c>
      <c r="I2" s="10">
        <v>0</v>
      </c>
      <c r="J2" s="10">
        <v>0</v>
      </c>
      <c r="K2" s="10">
        <v>0</v>
      </c>
      <c r="L2" s="4" t="s">
        <v>37</v>
      </c>
      <c r="M2" s="21" t="s">
        <v>79</v>
      </c>
    </row>
    <row r="3" spans="1:13">
      <c r="A3" s="7" t="s">
        <v>5</v>
      </c>
      <c r="B3" s="3" t="s">
        <v>15</v>
      </c>
      <c r="C3" s="3" t="s">
        <v>16</v>
      </c>
      <c r="D3" s="3" t="s">
        <v>39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3" t="s">
        <v>18</v>
      </c>
      <c r="M3" t="s">
        <v>75</v>
      </c>
    </row>
    <row r="4" spans="1:13">
      <c r="A4" s="7" t="s">
        <v>6</v>
      </c>
      <c r="B4" s="3" t="s">
        <v>15</v>
      </c>
      <c r="C4" s="3" t="s">
        <v>16</v>
      </c>
      <c r="D4" s="3" t="s">
        <v>39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3" t="s">
        <v>18</v>
      </c>
      <c r="M4" t="s">
        <v>76</v>
      </c>
    </row>
    <row r="5" spans="1:13">
      <c r="A5" s="7" t="s">
        <v>7</v>
      </c>
      <c r="B5" s="3" t="s">
        <v>15</v>
      </c>
      <c r="C5" s="3" t="s">
        <v>16</v>
      </c>
      <c r="D5" s="3" t="s">
        <v>39</v>
      </c>
      <c r="E5" s="11">
        <v>2.6</v>
      </c>
      <c r="F5" s="9">
        <v>2.6520000000000001</v>
      </c>
      <c r="G5" s="9">
        <v>2.7050400000000003</v>
      </c>
      <c r="H5" s="9">
        <v>2.7591408000000004</v>
      </c>
      <c r="I5" s="9">
        <v>2.8143236160000002</v>
      </c>
      <c r="J5" s="9">
        <v>2.8706100883200003</v>
      </c>
      <c r="K5" s="9">
        <v>2.9280222900864006</v>
      </c>
      <c r="L5" s="3" t="s">
        <v>18</v>
      </c>
      <c r="M5" t="s">
        <v>77</v>
      </c>
    </row>
    <row r="6" spans="1:13">
      <c r="A6" s="7" t="s">
        <v>8</v>
      </c>
      <c r="B6" s="3" t="s">
        <v>15</v>
      </c>
      <c r="C6" s="3" t="s">
        <v>16</v>
      </c>
      <c r="D6" s="3" t="s">
        <v>39</v>
      </c>
      <c r="E6" s="11">
        <v>7</v>
      </c>
      <c r="F6" s="9">
        <v>7.1400000000000006</v>
      </c>
      <c r="G6" s="9">
        <v>7.2828000000000008</v>
      </c>
      <c r="H6" s="9">
        <v>7.4284560000000006</v>
      </c>
      <c r="I6" s="9">
        <v>7.5770251200000009</v>
      </c>
      <c r="J6" s="9">
        <v>7.7285656224000014</v>
      </c>
      <c r="K6" s="9">
        <v>7.883136934848002</v>
      </c>
      <c r="L6" s="3" t="s">
        <v>18</v>
      </c>
      <c r="M6" t="s">
        <v>86</v>
      </c>
    </row>
    <row r="7" spans="1:13">
      <c r="A7" s="7" t="s">
        <v>9</v>
      </c>
      <c r="B7" s="3" t="s">
        <v>15</v>
      </c>
      <c r="C7" s="3" t="s">
        <v>16</v>
      </c>
      <c r="D7" s="3" t="s">
        <v>39</v>
      </c>
      <c r="E7" s="11">
        <v>8.15</v>
      </c>
      <c r="F7" s="9">
        <v>27.741091302211302</v>
      </c>
      <c r="G7" s="9">
        <v>47.332182604422606</v>
      </c>
      <c r="H7" s="9">
        <v>56.805584594594592</v>
      </c>
      <c r="I7" s="9">
        <v>66.278986584766585</v>
      </c>
      <c r="J7" s="9">
        <v>72.757548574938568</v>
      </c>
      <c r="K7" s="9">
        <v>79.236110565110565</v>
      </c>
      <c r="L7" s="3" t="s">
        <v>18</v>
      </c>
      <c r="M7" t="s">
        <v>86</v>
      </c>
    </row>
    <row r="8" spans="1:13">
      <c r="A8" s="7" t="s">
        <v>10</v>
      </c>
      <c r="B8" s="3" t="s">
        <v>15</v>
      </c>
      <c r="C8" s="3" t="s">
        <v>16</v>
      </c>
      <c r="D8" s="3" t="s">
        <v>39</v>
      </c>
      <c r="E8" s="11">
        <v>20.100000000000001</v>
      </c>
      <c r="F8" s="9">
        <v>20.502000000000002</v>
      </c>
      <c r="G8" s="9">
        <v>27.992005949288941</v>
      </c>
      <c r="H8" s="9">
        <v>31.736446522217683</v>
      </c>
      <c r="I8" s="9">
        <v>35.480887095146429</v>
      </c>
      <c r="J8" s="9">
        <v>37.93953455115517</v>
      </c>
      <c r="K8" s="9">
        <v>40.398182007163911</v>
      </c>
      <c r="L8" s="3" t="s">
        <v>18</v>
      </c>
      <c r="M8" t="s">
        <v>86</v>
      </c>
    </row>
    <row r="9" spans="1:13">
      <c r="A9" s="7" t="s">
        <v>11</v>
      </c>
      <c r="B9" s="3" t="s">
        <v>15</v>
      </c>
      <c r="C9" s="3" t="s">
        <v>16</v>
      </c>
      <c r="D9" s="3" t="s">
        <v>39</v>
      </c>
      <c r="E9" s="11">
        <v>50.46240705882353</v>
      </c>
      <c r="F9" s="9">
        <v>50.46240705882353</v>
      </c>
      <c r="G9" s="9">
        <v>50.46240705882353</v>
      </c>
      <c r="H9" s="9">
        <v>56.764982647058829</v>
      </c>
      <c r="I9" s="9">
        <v>63.067558235294122</v>
      </c>
      <c r="J9" s="9">
        <v>67.009793823529421</v>
      </c>
      <c r="K9" s="9">
        <v>70.952029411764713</v>
      </c>
      <c r="L9" s="3" t="s">
        <v>18</v>
      </c>
      <c r="M9" t="s">
        <v>86</v>
      </c>
    </row>
    <row r="10" spans="1:13">
      <c r="A10" s="7" t="s">
        <v>87</v>
      </c>
      <c r="B10" s="3" t="s">
        <v>15</v>
      </c>
      <c r="C10" s="3" t="s">
        <v>16</v>
      </c>
      <c r="D10" s="3" t="s">
        <v>39</v>
      </c>
      <c r="E10" s="11">
        <f>8/0.033</f>
        <v>242.42424242424241</v>
      </c>
      <c r="F10" s="9">
        <f>$E$10-($E$10-$K$10)/($K$1-$E$1)*(F1-$E$1)</f>
        <v>217.17171717171715</v>
      </c>
      <c r="G10" s="9">
        <f t="shared" ref="G10:J10" si="1">$E$10-($E$10-$K$10)/($K$1-$E$1)*(G1-$E$1)</f>
        <v>191.91919191919192</v>
      </c>
      <c r="H10" s="9">
        <f t="shared" si="1"/>
        <v>166.66666666666666</v>
      </c>
      <c r="I10" s="9">
        <f t="shared" si="1"/>
        <v>141.4141414141414</v>
      </c>
      <c r="J10" s="9">
        <f t="shared" si="1"/>
        <v>116.16161616161615</v>
      </c>
      <c r="K10" s="9">
        <f>3/0.033</f>
        <v>90.909090909090907</v>
      </c>
      <c r="L10" s="3" t="s">
        <v>18</v>
      </c>
      <c r="M10" s="21" t="s">
        <v>88</v>
      </c>
    </row>
    <row r="11" spans="1:13">
      <c r="A11" s="7" t="s">
        <v>12</v>
      </c>
      <c r="B11" s="3" t="s">
        <v>15</v>
      </c>
      <c r="C11" s="3" t="s">
        <v>16</v>
      </c>
      <c r="D11" s="3" t="s">
        <v>39</v>
      </c>
      <c r="E11" s="9">
        <v>55</v>
      </c>
      <c r="F11" s="9">
        <v>56.1</v>
      </c>
      <c r="G11" s="9">
        <v>57.222000000000001</v>
      </c>
      <c r="H11" s="9">
        <v>58.366440000000004</v>
      </c>
      <c r="I11" s="9">
        <v>59.533768800000004</v>
      </c>
      <c r="J11" s="9">
        <v>60.724444176000006</v>
      </c>
      <c r="K11" s="9">
        <v>61.938933059520004</v>
      </c>
      <c r="L11" s="3" t="s">
        <v>18</v>
      </c>
      <c r="M11" t="s">
        <v>84</v>
      </c>
    </row>
    <row r="12" spans="1:13">
      <c r="A12" s="7" t="s">
        <v>13</v>
      </c>
      <c r="B12" s="3" t="s">
        <v>15</v>
      </c>
      <c r="C12" s="3" t="s">
        <v>16</v>
      </c>
      <c r="D12" s="3" t="s">
        <v>39</v>
      </c>
      <c r="E12" s="11">
        <v>20</v>
      </c>
      <c r="F12" s="9">
        <v>20.399999999999999</v>
      </c>
      <c r="G12" s="9">
        <v>20.808</v>
      </c>
      <c r="H12" s="9">
        <v>21.224160000000001</v>
      </c>
      <c r="I12" s="9">
        <v>21.648643200000002</v>
      </c>
      <c r="J12" s="9">
        <v>22.081616064000002</v>
      </c>
      <c r="K12" s="9">
        <v>22.523248385280002</v>
      </c>
      <c r="L12" s="3" t="s">
        <v>18</v>
      </c>
      <c r="M12" t="s">
        <v>85</v>
      </c>
    </row>
    <row r="13" spans="1:13">
      <c r="A13" s="7" t="s">
        <v>14</v>
      </c>
      <c r="B13" s="3" t="s">
        <v>15</v>
      </c>
      <c r="C13" s="3" t="s">
        <v>16</v>
      </c>
      <c r="D13" s="3" t="s">
        <v>39</v>
      </c>
      <c r="E13" s="11">
        <v>100</v>
      </c>
      <c r="F13" s="11">
        <v>100</v>
      </c>
      <c r="G13" s="11">
        <v>100</v>
      </c>
      <c r="H13" s="11">
        <v>100</v>
      </c>
      <c r="I13" s="11">
        <v>100</v>
      </c>
      <c r="J13" s="11">
        <v>100</v>
      </c>
      <c r="K13" s="11">
        <v>100</v>
      </c>
      <c r="L13" s="3" t="s">
        <v>18</v>
      </c>
      <c r="M13" t="s">
        <v>85</v>
      </c>
    </row>
    <row r="14" spans="1:13">
      <c r="A14" s="8" t="s">
        <v>62</v>
      </c>
      <c r="B14" s="5" t="s">
        <v>26</v>
      </c>
      <c r="C14" s="5" t="s">
        <v>31</v>
      </c>
      <c r="D14" s="5" t="s">
        <v>39</v>
      </c>
      <c r="E14" s="12">
        <v>1981</v>
      </c>
      <c r="F14" s="12">
        <v>1981</v>
      </c>
      <c r="G14" s="12">
        <v>1981</v>
      </c>
      <c r="H14" s="12">
        <v>1981</v>
      </c>
      <c r="I14" s="12">
        <v>1981</v>
      </c>
      <c r="J14" s="12">
        <v>1981</v>
      </c>
      <c r="K14" s="12">
        <v>1981</v>
      </c>
      <c r="L14" s="5" t="s">
        <v>28</v>
      </c>
      <c r="M14" s="22" t="s">
        <v>60</v>
      </c>
    </row>
    <row r="15" spans="1:13">
      <c r="A15" s="8" t="s">
        <v>63</v>
      </c>
      <c r="B15" s="5" t="s">
        <v>26</v>
      </c>
      <c r="C15" s="5" t="s">
        <v>31</v>
      </c>
      <c r="D15" s="5" t="s">
        <v>39</v>
      </c>
      <c r="E15" s="12" t="s">
        <v>33</v>
      </c>
      <c r="F15" s="12" t="s">
        <v>33</v>
      </c>
      <c r="G15" s="12" t="s">
        <v>33</v>
      </c>
      <c r="H15" s="12" t="s">
        <v>33</v>
      </c>
      <c r="I15" s="12" t="s">
        <v>33</v>
      </c>
      <c r="J15" s="12" t="s">
        <v>33</v>
      </c>
      <c r="K15" s="12" t="s">
        <v>33</v>
      </c>
      <c r="L15" s="5" t="s">
        <v>28</v>
      </c>
      <c r="M15" s="22" t="s">
        <v>60</v>
      </c>
    </row>
    <row r="16" spans="1:13">
      <c r="A16" s="8" t="s">
        <v>19</v>
      </c>
      <c r="B16" s="5" t="s">
        <v>26</v>
      </c>
      <c r="C16" s="5" t="s">
        <v>31</v>
      </c>
      <c r="D16" s="5" t="s">
        <v>39</v>
      </c>
      <c r="E16" s="12" t="s">
        <v>33</v>
      </c>
      <c r="F16" s="12" t="s">
        <v>33</v>
      </c>
      <c r="G16" s="12" t="s">
        <v>33</v>
      </c>
      <c r="H16" s="12" t="s">
        <v>33</v>
      </c>
      <c r="I16" s="12" t="s">
        <v>33</v>
      </c>
      <c r="J16" s="12" t="s">
        <v>33</v>
      </c>
      <c r="K16" s="12" t="s">
        <v>33</v>
      </c>
      <c r="L16" s="5" t="s">
        <v>28</v>
      </c>
      <c r="M16" s="22" t="s">
        <v>60</v>
      </c>
    </row>
    <row r="17" spans="1:13">
      <c r="A17" s="8" t="s">
        <v>64</v>
      </c>
      <c r="B17" s="5" t="s">
        <v>26</v>
      </c>
      <c r="C17" s="5" t="s">
        <v>31</v>
      </c>
      <c r="D17" s="5" t="s">
        <v>39</v>
      </c>
      <c r="E17" s="12">
        <v>1848</v>
      </c>
      <c r="F17" s="12">
        <v>1848</v>
      </c>
      <c r="G17" s="12">
        <v>1848</v>
      </c>
      <c r="H17" s="12">
        <v>1848</v>
      </c>
      <c r="I17" s="12">
        <v>1848</v>
      </c>
      <c r="J17" s="12">
        <v>1848</v>
      </c>
      <c r="K17" s="12">
        <v>1848</v>
      </c>
      <c r="L17" s="5" t="s">
        <v>28</v>
      </c>
      <c r="M17" s="22" t="s">
        <v>60</v>
      </c>
    </row>
    <row r="18" spans="1:13">
      <c r="A18" s="8" t="s">
        <v>65</v>
      </c>
      <c r="B18" s="5" t="s">
        <v>26</v>
      </c>
      <c r="C18" s="5" t="s">
        <v>31</v>
      </c>
      <c r="D18" s="5" t="s">
        <v>39</v>
      </c>
      <c r="E18" s="12">
        <v>46</v>
      </c>
      <c r="F18" s="12">
        <v>46</v>
      </c>
      <c r="G18" s="12">
        <v>46</v>
      </c>
      <c r="H18" s="12">
        <v>46</v>
      </c>
      <c r="I18" s="12">
        <v>46</v>
      </c>
      <c r="J18" s="12">
        <v>46</v>
      </c>
      <c r="K18" s="12">
        <v>46</v>
      </c>
      <c r="L18" s="5" t="s">
        <v>28</v>
      </c>
      <c r="M18" s="22" t="s">
        <v>60</v>
      </c>
    </row>
    <row r="19" spans="1:13">
      <c r="A19" s="8" t="s">
        <v>66</v>
      </c>
      <c r="B19" s="5" t="s">
        <v>26</v>
      </c>
      <c r="C19" s="5" t="s">
        <v>31</v>
      </c>
      <c r="D19" s="5" t="s">
        <v>39</v>
      </c>
      <c r="E19" s="12">
        <v>839</v>
      </c>
      <c r="F19" s="13">
        <f>E19*0.5</f>
        <v>419.5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5" t="s">
        <v>28</v>
      </c>
      <c r="M19" s="22" t="s">
        <v>60</v>
      </c>
    </row>
    <row r="20" spans="1:13">
      <c r="A20" s="8" t="s">
        <v>67</v>
      </c>
      <c r="B20" s="5" t="s">
        <v>26</v>
      </c>
      <c r="C20" s="5" t="s">
        <v>31</v>
      </c>
      <c r="D20" s="5" t="s">
        <v>39</v>
      </c>
      <c r="E20" s="12">
        <v>1388</v>
      </c>
      <c r="F20" s="13">
        <f>E20*0.75</f>
        <v>1041</v>
      </c>
      <c r="G20" s="13">
        <f>E20*0.5</f>
        <v>694</v>
      </c>
      <c r="H20" s="13">
        <f>E20*0.25</f>
        <v>347</v>
      </c>
      <c r="I20" s="13">
        <v>0</v>
      </c>
      <c r="J20" s="13">
        <v>0</v>
      </c>
      <c r="K20" s="13">
        <v>0</v>
      </c>
      <c r="L20" s="5" t="s">
        <v>28</v>
      </c>
      <c r="M20" s="22" t="s">
        <v>60</v>
      </c>
    </row>
    <row r="21" spans="1:13">
      <c r="A21" s="8" t="s">
        <v>68</v>
      </c>
      <c r="B21" s="5" t="s">
        <v>26</v>
      </c>
      <c r="C21" s="5" t="s">
        <v>31</v>
      </c>
      <c r="D21" s="5" t="s">
        <v>39</v>
      </c>
      <c r="E21" s="12">
        <v>4219</v>
      </c>
      <c r="F21" s="12">
        <v>4219</v>
      </c>
      <c r="G21" s="10">
        <f>E21*0.5</f>
        <v>2109.5</v>
      </c>
      <c r="H21" s="10">
        <f>E21*0.25</f>
        <v>1054.75</v>
      </c>
      <c r="I21" s="13">
        <v>0</v>
      </c>
      <c r="J21" s="13">
        <v>0</v>
      </c>
      <c r="K21" s="13">
        <v>0</v>
      </c>
      <c r="L21" s="5" t="s">
        <v>28</v>
      </c>
      <c r="M21" s="22" t="s">
        <v>60</v>
      </c>
    </row>
    <row r="22" spans="1:13">
      <c r="A22" s="8" t="s">
        <v>69</v>
      </c>
      <c r="B22" s="5" t="s">
        <v>26</v>
      </c>
      <c r="C22" s="5" t="s">
        <v>31</v>
      </c>
      <c r="D22" s="5" t="s">
        <v>39</v>
      </c>
      <c r="E22" s="12">
        <v>2698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5" t="s">
        <v>28</v>
      </c>
      <c r="M22" s="22" t="s">
        <v>60</v>
      </c>
    </row>
    <row r="23" spans="1:13">
      <c r="A23" s="8" t="s">
        <v>78</v>
      </c>
      <c r="B23" s="5" t="s">
        <v>26</v>
      </c>
      <c r="C23" s="5" t="s">
        <v>31</v>
      </c>
      <c r="D23" s="5" t="s">
        <v>39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5" t="s">
        <v>28</v>
      </c>
      <c r="M23" s="22" t="s">
        <v>60</v>
      </c>
    </row>
    <row r="24" spans="1:13">
      <c r="A24" s="8" t="s">
        <v>20</v>
      </c>
      <c r="B24" s="5" t="s">
        <v>26</v>
      </c>
      <c r="C24" s="5" t="s">
        <v>31</v>
      </c>
      <c r="D24" s="5" t="s">
        <v>39</v>
      </c>
      <c r="E24" s="12">
        <f>165+341-E18</f>
        <v>460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5" t="s">
        <v>28</v>
      </c>
      <c r="M24" s="22" t="s">
        <v>60</v>
      </c>
    </row>
    <row r="25" spans="1:13">
      <c r="A25" s="8" t="s">
        <v>21</v>
      </c>
      <c r="B25" s="5" t="s">
        <v>26</v>
      </c>
      <c r="C25" s="5" t="s">
        <v>31</v>
      </c>
      <c r="D25" s="5" t="s">
        <v>39</v>
      </c>
      <c r="E25" s="12">
        <v>999999</v>
      </c>
      <c r="F25" s="12">
        <v>999999</v>
      </c>
      <c r="G25" s="12">
        <v>999999</v>
      </c>
      <c r="H25" s="12">
        <v>999999</v>
      </c>
      <c r="I25" s="12">
        <v>999999</v>
      </c>
      <c r="J25" s="12">
        <v>999999</v>
      </c>
      <c r="K25" s="12">
        <v>999999</v>
      </c>
      <c r="L25" s="5" t="s">
        <v>28</v>
      </c>
      <c r="M25" s="22" t="s">
        <v>60</v>
      </c>
    </row>
    <row r="26" spans="1:13">
      <c r="A26" s="8" t="s">
        <v>22</v>
      </c>
      <c r="B26" s="5" t="s">
        <v>26</v>
      </c>
      <c r="C26" s="5" t="s">
        <v>31</v>
      </c>
      <c r="D26" s="5" t="s">
        <v>39</v>
      </c>
      <c r="E26" s="12">
        <v>999999</v>
      </c>
      <c r="F26" s="12">
        <v>999999</v>
      </c>
      <c r="G26" s="12">
        <v>999999</v>
      </c>
      <c r="H26" s="12">
        <v>999999</v>
      </c>
      <c r="I26" s="12">
        <v>999999</v>
      </c>
      <c r="J26" s="12">
        <v>999999</v>
      </c>
      <c r="K26" s="12">
        <v>999999</v>
      </c>
      <c r="L26" s="5" t="s">
        <v>28</v>
      </c>
      <c r="M26" s="22" t="s">
        <v>60</v>
      </c>
    </row>
    <row r="27" spans="1:13">
      <c r="A27" s="8" t="s">
        <v>23</v>
      </c>
      <c r="B27" s="5" t="s">
        <v>26</v>
      </c>
      <c r="C27" s="5" t="s">
        <v>31</v>
      </c>
      <c r="D27" s="5" t="s">
        <v>39</v>
      </c>
      <c r="E27" s="12">
        <v>2000</v>
      </c>
      <c r="F27" s="12">
        <v>2500</v>
      </c>
      <c r="G27" s="12">
        <v>3000</v>
      </c>
      <c r="H27" s="12">
        <v>3500</v>
      </c>
      <c r="I27" s="12">
        <v>4000</v>
      </c>
      <c r="J27" s="12">
        <v>4500</v>
      </c>
      <c r="K27" s="12">
        <v>5000</v>
      </c>
      <c r="L27" s="5" t="s">
        <v>28</v>
      </c>
      <c r="M27" s="22" t="s">
        <v>60</v>
      </c>
    </row>
    <row r="28" spans="1:13">
      <c r="A28" s="8" t="s">
        <v>24</v>
      </c>
      <c r="B28" s="5" t="s">
        <v>26</v>
      </c>
      <c r="C28" s="5" t="s">
        <v>31</v>
      </c>
      <c r="D28" s="5" t="s">
        <v>39</v>
      </c>
      <c r="E28" s="12">
        <v>2000</v>
      </c>
      <c r="F28" s="12">
        <v>2500</v>
      </c>
      <c r="G28" s="12">
        <v>3000</v>
      </c>
      <c r="H28" s="12">
        <v>3500</v>
      </c>
      <c r="I28" s="12">
        <v>4000</v>
      </c>
      <c r="J28" s="12">
        <v>4500</v>
      </c>
      <c r="K28" s="12">
        <v>5000</v>
      </c>
      <c r="L28" s="5" t="s">
        <v>28</v>
      </c>
      <c r="M28" s="22" t="s">
        <v>60</v>
      </c>
    </row>
    <row r="29" spans="1:13">
      <c r="A29" s="8" t="s">
        <v>70</v>
      </c>
      <c r="B29" s="5" t="s">
        <v>26</v>
      </c>
      <c r="C29" s="5" t="s">
        <v>31</v>
      </c>
      <c r="D29" s="5" t="s">
        <v>39</v>
      </c>
      <c r="E29" s="12" t="s">
        <v>33</v>
      </c>
      <c r="F29" s="12" t="s">
        <v>33</v>
      </c>
      <c r="G29" s="12" t="s">
        <v>33</v>
      </c>
      <c r="H29" s="12" t="s">
        <v>33</v>
      </c>
      <c r="I29" s="12" t="s">
        <v>33</v>
      </c>
      <c r="J29" s="12" t="s">
        <v>33</v>
      </c>
      <c r="K29" s="12" t="s">
        <v>33</v>
      </c>
      <c r="L29" s="5" t="s">
        <v>28</v>
      </c>
      <c r="M29" s="22" t="s">
        <v>60</v>
      </c>
    </row>
    <row r="30" spans="1:13">
      <c r="A30" s="8" t="s">
        <v>71</v>
      </c>
      <c r="B30" s="5" t="s">
        <v>26</v>
      </c>
      <c r="C30" s="5" t="s">
        <v>31</v>
      </c>
      <c r="D30" s="5" t="s">
        <v>39</v>
      </c>
      <c r="E30" s="12" t="s">
        <v>33</v>
      </c>
      <c r="F30" s="12" t="s">
        <v>33</v>
      </c>
      <c r="G30" s="12" t="s">
        <v>33</v>
      </c>
      <c r="H30" s="12" t="s">
        <v>33</v>
      </c>
      <c r="I30" s="12" t="s">
        <v>33</v>
      </c>
      <c r="J30" s="12" t="s">
        <v>33</v>
      </c>
      <c r="K30" s="12" t="s">
        <v>33</v>
      </c>
      <c r="L30" s="5" t="s">
        <v>28</v>
      </c>
      <c r="M30" s="22" t="s">
        <v>60</v>
      </c>
    </row>
    <row r="31" spans="1:13">
      <c r="A31" s="8" t="s">
        <v>72</v>
      </c>
      <c r="B31" s="5" t="s">
        <v>26</v>
      </c>
      <c r="C31" s="5" t="s">
        <v>31</v>
      </c>
      <c r="D31" s="5" t="s">
        <v>39</v>
      </c>
      <c r="E31" s="12" t="s">
        <v>33</v>
      </c>
      <c r="F31" s="12" t="s">
        <v>33</v>
      </c>
      <c r="G31" s="12" t="s">
        <v>33</v>
      </c>
      <c r="H31" s="12" t="s">
        <v>33</v>
      </c>
      <c r="I31" s="12" t="s">
        <v>33</v>
      </c>
      <c r="J31" s="12" t="s">
        <v>33</v>
      </c>
      <c r="K31" s="12" t="s">
        <v>33</v>
      </c>
      <c r="L31" s="5" t="s">
        <v>28</v>
      </c>
      <c r="M31" s="22" t="s">
        <v>60</v>
      </c>
    </row>
    <row r="32" spans="1:13">
      <c r="A32" s="8" t="s">
        <v>73</v>
      </c>
      <c r="B32" s="5" t="s">
        <v>26</v>
      </c>
      <c r="C32" s="5" t="s">
        <v>31</v>
      </c>
      <c r="D32" s="5" t="s">
        <v>39</v>
      </c>
      <c r="E32" s="12" t="s">
        <v>33</v>
      </c>
      <c r="F32" s="12" t="s">
        <v>33</v>
      </c>
      <c r="G32" s="12" t="s">
        <v>33</v>
      </c>
      <c r="H32" s="12" t="s">
        <v>33</v>
      </c>
      <c r="I32" s="12" t="s">
        <v>33</v>
      </c>
      <c r="J32" s="12" t="s">
        <v>33</v>
      </c>
      <c r="K32" s="12" t="s">
        <v>33</v>
      </c>
      <c r="L32" s="5" t="s">
        <v>28</v>
      </c>
      <c r="M32" s="22" t="s">
        <v>60</v>
      </c>
    </row>
    <row r="33" spans="1:13">
      <c r="A33" s="8" t="s">
        <v>25</v>
      </c>
      <c r="B33" s="5" t="s">
        <v>26</v>
      </c>
      <c r="C33" s="5" t="s">
        <v>31</v>
      </c>
      <c r="D33" s="5" t="s">
        <v>39</v>
      </c>
      <c r="E33" s="12" t="s">
        <v>33</v>
      </c>
      <c r="F33" s="12" t="s">
        <v>33</v>
      </c>
      <c r="G33" s="12" t="s">
        <v>33</v>
      </c>
      <c r="H33" s="12" t="s">
        <v>33</v>
      </c>
      <c r="I33" s="12" t="s">
        <v>33</v>
      </c>
      <c r="J33" s="12" t="s">
        <v>33</v>
      </c>
      <c r="K33" s="12" t="s">
        <v>33</v>
      </c>
      <c r="L33" s="5" t="s">
        <v>28</v>
      </c>
      <c r="M33" s="22" t="s">
        <v>60</v>
      </c>
    </row>
    <row r="34" spans="1:13">
      <c r="A34" s="8" t="s">
        <v>74</v>
      </c>
      <c r="B34" s="5" t="s">
        <v>26</v>
      </c>
      <c r="C34" s="5" t="s">
        <v>31</v>
      </c>
      <c r="D34" s="5" t="s">
        <v>39</v>
      </c>
      <c r="E34" s="12" t="s">
        <v>33</v>
      </c>
      <c r="F34" s="12" t="s">
        <v>33</v>
      </c>
      <c r="G34" s="12" t="s">
        <v>33</v>
      </c>
      <c r="H34" s="12" t="s">
        <v>33</v>
      </c>
      <c r="I34" s="12" t="s">
        <v>33</v>
      </c>
      <c r="J34" s="12" t="s">
        <v>33</v>
      </c>
      <c r="K34" s="12" t="s">
        <v>33</v>
      </c>
      <c r="L34" s="5" t="s">
        <v>28</v>
      </c>
      <c r="M34" s="22" t="s">
        <v>60</v>
      </c>
    </row>
    <row r="35" spans="1:13">
      <c r="A35" s="6" t="s">
        <v>62</v>
      </c>
      <c r="B35" s="4" t="s">
        <v>26</v>
      </c>
      <c r="C35" s="4" t="s">
        <v>27</v>
      </c>
      <c r="D35" s="4" t="s">
        <v>39</v>
      </c>
      <c r="E35" s="14">
        <v>1981</v>
      </c>
      <c r="F35" s="14">
        <v>1981</v>
      </c>
      <c r="G35" s="14">
        <v>1981</v>
      </c>
      <c r="H35" s="14">
        <v>1981</v>
      </c>
      <c r="I35" s="14">
        <v>1981</v>
      </c>
      <c r="J35" s="14">
        <v>1981</v>
      </c>
      <c r="K35" s="14">
        <v>1981</v>
      </c>
      <c r="L35" s="4" t="s">
        <v>28</v>
      </c>
      <c r="M35" s="22" t="s">
        <v>60</v>
      </c>
    </row>
    <row r="36" spans="1:13">
      <c r="A36" s="6" t="s">
        <v>63</v>
      </c>
      <c r="B36" s="4" t="s">
        <v>26</v>
      </c>
      <c r="C36" s="4" t="s">
        <v>27</v>
      </c>
      <c r="D36" s="4" t="s">
        <v>39</v>
      </c>
      <c r="E36" s="14">
        <v>2533</v>
      </c>
      <c r="F36" s="10">
        <f>E36*0.75</f>
        <v>1899.75</v>
      </c>
      <c r="G36" s="10">
        <f>E36*0.5</f>
        <v>1266.5</v>
      </c>
      <c r="H36" s="10">
        <f>E36*0.25</f>
        <v>633.25</v>
      </c>
      <c r="I36" s="10">
        <v>0</v>
      </c>
      <c r="J36" s="10">
        <v>0</v>
      </c>
      <c r="K36" s="10">
        <v>0</v>
      </c>
      <c r="L36" s="4" t="s">
        <v>28</v>
      </c>
      <c r="M36" s="22" t="s">
        <v>60</v>
      </c>
    </row>
    <row r="37" spans="1:13">
      <c r="A37" s="6" t="s">
        <v>19</v>
      </c>
      <c r="B37" s="4" t="s">
        <v>26</v>
      </c>
      <c r="C37" s="4" t="s">
        <v>27</v>
      </c>
      <c r="D37" s="4" t="s">
        <v>39</v>
      </c>
      <c r="E37" s="14">
        <v>14035</v>
      </c>
      <c r="F37" s="10">
        <f>E37*0.75</f>
        <v>10526.25</v>
      </c>
      <c r="G37" s="10">
        <f>E37*0.5</f>
        <v>7017.5</v>
      </c>
      <c r="H37" s="10">
        <f>E37*0.25</f>
        <v>3508.75</v>
      </c>
      <c r="I37" s="10">
        <v>0</v>
      </c>
      <c r="J37" s="10">
        <v>0</v>
      </c>
      <c r="K37" s="10">
        <v>0</v>
      </c>
      <c r="L37" s="4" t="s">
        <v>28</v>
      </c>
      <c r="M37" s="22" t="s">
        <v>60</v>
      </c>
    </row>
    <row r="38" spans="1:13">
      <c r="A38" s="6" t="s">
        <v>64</v>
      </c>
      <c r="B38" s="4" t="s">
        <v>26</v>
      </c>
      <c r="C38" s="4" t="s">
        <v>27</v>
      </c>
      <c r="D38" s="4" t="s">
        <v>39</v>
      </c>
      <c r="E38" s="14">
        <v>1848</v>
      </c>
      <c r="F38" s="14">
        <v>1848</v>
      </c>
      <c r="G38" s="14">
        <v>1848</v>
      </c>
      <c r="H38" s="14">
        <v>1848</v>
      </c>
      <c r="I38" s="14">
        <v>1848</v>
      </c>
      <c r="J38" s="14">
        <v>1848</v>
      </c>
      <c r="K38" s="14">
        <v>1848</v>
      </c>
      <c r="L38" s="4" t="s">
        <v>28</v>
      </c>
      <c r="M38" s="22" t="s">
        <v>60</v>
      </c>
    </row>
    <row r="39" spans="1:13">
      <c r="A39" s="6" t="s">
        <v>65</v>
      </c>
      <c r="B39" s="4" t="s">
        <v>26</v>
      </c>
      <c r="C39" s="4" t="s">
        <v>27</v>
      </c>
      <c r="D39" s="4" t="s">
        <v>39</v>
      </c>
      <c r="E39" s="14">
        <v>46</v>
      </c>
      <c r="F39" s="14">
        <v>46</v>
      </c>
      <c r="G39" s="14">
        <v>46</v>
      </c>
      <c r="H39" s="14">
        <v>46</v>
      </c>
      <c r="I39" s="14">
        <v>46</v>
      </c>
      <c r="J39" s="14">
        <v>46</v>
      </c>
      <c r="K39" s="14">
        <v>46</v>
      </c>
      <c r="L39" s="4" t="s">
        <v>28</v>
      </c>
      <c r="M39" s="22" t="s">
        <v>60</v>
      </c>
    </row>
    <row r="40" spans="1:13">
      <c r="A40" s="6" t="s">
        <v>66</v>
      </c>
      <c r="B40" s="4" t="s">
        <v>26</v>
      </c>
      <c r="C40" s="4" t="s">
        <v>27</v>
      </c>
      <c r="D40" s="4" t="s">
        <v>39</v>
      </c>
      <c r="E40" s="14">
        <v>839</v>
      </c>
      <c r="F40" s="10">
        <f>E40*0.5</f>
        <v>419.5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4" t="s">
        <v>28</v>
      </c>
      <c r="M40" s="22" t="s">
        <v>60</v>
      </c>
    </row>
    <row r="41" spans="1:13">
      <c r="A41" s="6" t="s">
        <v>67</v>
      </c>
      <c r="B41" s="4" t="s">
        <v>26</v>
      </c>
      <c r="C41" s="4" t="s">
        <v>27</v>
      </c>
      <c r="D41" s="4" t="s">
        <v>39</v>
      </c>
      <c r="E41" s="14">
        <v>1388</v>
      </c>
      <c r="F41" s="10">
        <f>E41*0.75</f>
        <v>1041</v>
      </c>
      <c r="G41" s="10">
        <f>E41*0.5</f>
        <v>694</v>
      </c>
      <c r="H41" s="10">
        <f>E41*0.25</f>
        <v>347</v>
      </c>
      <c r="I41" s="10">
        <v>0</v>
      </c>
      <c r="J41" s="10">
        <v>0</v>
      </c>
      <c r="K41" s="10">
        <v>0</v>
      </c>
      <c r="L41" s="4" t="s">
        <v>28</v>
      </c>
      <c r="M41" s="22" t="s">
        <v>60</v>
      </c>
    </row>
    <row r="42" spans="1:13">
      <c r="A42" s="6" t="s">
        <v>68</v>
      </c>
      <c r="B42" s="4" t="s">
        <v>26</v>
      </c>
      <c r="C42" s="4" t="s">
        <v>27</v>
      </c>
      <c r="D42" s="4" t="s">
        <v>39</v>
      </c>
      <c r="E42" s="14">
        <v>4219</v>
      </c>
      <c r="F42" s="10">
        <f>E42*0.75</f>
        <v>3164.25</v>
      </c>
      <c r="G42" s="10">
        <f>E42*0.5</f>
        <v>2109.5</v>
      </c>
      <c r="H42" s="10">
        <f>E42*0.25</f>
        <v>1054.75</v>
      </c>
      <c r="I42" s="10">
        <v>0</v>
      </c>
      <c r="J42" s="10">
        <v>0</v>
      </c>
      <c r="K42" s="10">
        <v>0</v>
      </c>
      <c r="L42" s="4" t="s">
        <v>28</v>
      </c>
      <c r="M42" s="22" t="s">
        <v>60</v>
      </c>
    </row>
    <row r="43" spans="1:13">
      <c r="A43" s="6" t="s">
        <v>69</v>
      </c>
      <c r="B43" s="4" t="s">
        <v>26</v>
      </c>
      <c r="C43" s="4" t="s">
        <v>27</v>
      </c>
      <c r="D43" s="4" t="s">
        <v>39</v>
      </c>
      <c r="E43" s="14">
        <v>2698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4" t="s">
        <v>28</v>
      </c>
      <c r="M43" s="22" t="s">
        <v>60</v>
      </c>
    </row>
    <row r="44" spans="1:13">
      <c r="A44" s="6" t="s">
        <v>78</v>
      </c>
      <c r="B44" s="4" t="s">
        <v>26</v>
      </c>
      <c r="C44" s="4" t="s">
        <v>27</v>
      </c>
      <c r="D44" s="4" t="s">
        <v>39</v>
      </c>
      <c r="E44" s="14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4" t="s">
        <v>28</v>
      </c>
      <c r="M44" s="22" t="s">
        <v>60</v>
      </c>
    </row>
    <row r="45" spans="1:13">
      <c r="A45" s="6" t="s">
        <v>20</v>
      </c>
      <c r="B45" s="4" t="s">
        <v>26</v>
      </c>
      <c r="C45" s="4" t="s">
        <v>27</v>
      </c>
      <c r="D45" s="4" t="s">
        <v>39</v>
      </c>
      <c r="E45" s="14">
        <f>165+341-E39</f>
        <v>460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4" t="s">
        <v>28</v>
      </c>
      <c r="M45" s="22" t="s">
        <v>60</v>
      </c>
    </row>
    <row r="46" spans="1:13">
      <c r="A46" s="6" t="s">
        <v>21</v>
      </c>
      <c r="B46" s="4" t="s">
        <v>26</v>
      </c>
      <c r="C46" s="4" t="s">
        <v>27</v>
      </c>
      <c r="D46" s="4" t="s">
        <v>39</v>
      </c>
      <c r="E46" s="14">
        <v>999999</v>
      </c>
      <c r="F46" s="14">
        <v>999999</v>
      </c>
      <c r="G46" s="14">
        <v>999999</v>
      </c>
      <c r="H46" s="14">
        <v>999999</v>
      </c>
      <c r="I46" s="14">
        <v>999999</v>
      </c>
      <c r="J46" s="14">
        <v>999999</v>
      </c>
      <c r="K46" s="14">
        <v>999999</v>
      </c>
      <c r="L46" s="4" t="s">
        <v>28</v>
      </c>
      <c r="M46" s="22" t="s">
        <v>60</v>
      </c>
    </row>
    <row r="47" spans="1:13">
      <c r="A47" s="6" t="s">
        <v>22</v>
      </c>
      <c r="B47" s="4" t="s">
        <v>26</v>
      </c>
      <c r="C47" s="4" t="s">
        <v>27</v>
      </c>
      <c r="D47" s="4" t="s">
        <v>39</v>
      </c>
      <c r="E47" s="14">
        <v>999999</v>
      </c>
      <c r="F47" s="14">
        <v>999999</v>
      </c>
      <c r="G47" s="14">
        <v>999999</v>
      </c>
      <c r="H47" s="14">
        <v>999999</v>
      </c>
      <c r="I47" s="14">
        <v>999999</v>
      </c>
      <c r="J47" s="14">
        <v>999999</v>
      </c>
      <c r="K47" s="14">
        <v>999999</v>
      </c>
      <c r="L47" s="4" t="s">
        <v>28</v>
      </c>
      <c r="M47" s="22" t="s">
        <v>60</v>
      </c>
    </row>
    <row r="48" spans="1:13">
      <c r="A48" s="6" t="s">
        <v>23</v>
      </c>
      <c r="B48" s="4" t="s">
        <v>26</v>
      </c>
      <c r="C48" s="4" t="s">
        <v>27</v>
      </c>
      <c r="D48" s="4" t="s">
        <v>39</v>
      </c>
      <c r="E48" s="14">
        <v>2000</v>
      </c>
      <c r="F48" s="14">
        <v>2500</v>
      </c>
      <c r="G48" s="14">
        <v>3000</v>
      </c>
      <c r="H48" s="14">
        <v>3500</v>
      </c>
      <c r="I48" s="14">
        <v>4000</v>
      </c>
      <c r="J48" s="14">
        <v>4500</v>
      </c>
      <c r="K48" s="14">
        <v>5000</v>
      </c>
      <c r="L48" s="4" t="s">
        <v>28</v>
      </c>
      <c r="M48" s="22" t="s">
        <v>60</v>
      </c>
    </row>
    <row r="49" spans="1:13">
      <c r="A49" s="6" t="s">
        <v>24</v>
      </c>
      <c r="B49" s="4" t="s">
        <v>26</v>
      </c>
      <c r="C49" s="4" t="s">
        <v>27</v>
      </c>
      <c r="D49" s="4" t="s">
        <v>39</v>
      </c>
      <c r="E49" s="14">
        <v>2000</v>
      </c>
      <c r="F49" s="14">
        <v>2500</v>
      </c>
      <c r="G49" s="14">
        <v>3000</v>
      </c>
      <c r="H49" s="14">
        <v>3500</v>
      </c>
      <c r="I49" s="14">
        <v>4000</v>
      </c>
      <c r="J49" s="14">
        <v>4500</v>
      </c>
      <c r="K49" s="14">
        <v>5000</v>
      </c>
      <c r="L49" s="4" t="s">
        <v>28</v>
      </c>
      <c r="M49" s="22" t="s">
        <v>60</v>
      </c>
    </row>
    <row r="50" spans="1:13">
      <c r="A50" s="6" t="s">
        <v>70</v>
      </c>
      <c r="B50" s="4" t="s">
        <v>26</v>
      </c>
      <c r="C50" s="4" t="s">
        <v>27</v>
      </c>
      <c r="D50" s="4" t="s">
        <v>39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4" t="s">
        <v>28</v>
      </c>
      <c r="M50" s="22" t="s">
        <v>60</v>
      </c>
    </row>
    <row r="51" spans="1:13">
      <c r="A51" s="6" t="s">
        <v>71</v>
      </c>
      <c r="B51" s="4" t="s">
        <v>26</v>
      </c>
      <c r="C51" s="4" t="s">
        <v>27</v>
      </c>
      <c r="D51" s="4" t="s">
        <v>39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4" t="s">
        <v>28</v>
      </c>
      <c r="M51" s="22" t="s">
        <v>60</v>
      </c>
    </row>
    <row r="52" spans="1:13">
      <c r="A52" s="6" t="s">
        <v>72</v>
      </c>
      <c r="B52" s="4" t="s">
        <v>26</v>
      </c>
      <c r="C52" s="4" t="s">
        <v>27</v>
      </c>
      <c r="D52" s="4" t="s">
        <v>39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4" t="s">
        <v>28</v>
      </c>
      <c r="M52" s="22" t="s">
        <v>60</v>
      </c>
    </row>
    <row r="53" spans="1:13">
      <c r="A53" s="6" t="s">
        <v>73</v>
      </c>
      <c r="B53" s="4" t="s">
        <v>26</v>
      </c>
      <c r="C53" s="4" t="s">
        <v>27</v>
      </c>
      <c r="D53" s="4" t="s">
        <v>39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4" t="s">
        <v>28</v>
      </c>
      <c r="M53" s="22" t="s">
        <v>60</v>
      </c>
    </row>
    <row r="54" spans="1:13">
      <c r="A54" s="6" t="s">
        <v>25</v>
      </c>
      <c r="B54" s="4" t="s">
        <v>26</v>
      </c>
      <c r="C54" s="4" t="s">
        <v>27</v>
      </c>
      <c r="D54" s="4" t="s">
        <v>39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4" t="s">
        <v>28</v>
      </c>
      <c r="M54" s="22" t="s">
        <v>60</v>
      </c>
    </row>
    <row r="55" spans="1:13">
      <c r="A55" s="6" t="s">
        <v>74</v>
      </c>
      <c r="B55" s="4" t="s">
        <v>26</v>
      </c>
      <c r="C55" s="4" t="s">
        <v>27</v>
      </c>
      <c r="D55" s="4" t="s">
        <v>39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4" t="s">
        <v>28</v>
      </c>
      <c r="M55" s="22" t="s">
        <v>60</v>
      </c>
    </row>
    <row r="56" spans="1:13">
      <c r="A56" s="7" t="s">
        <v>62</v>
      </c>
      <c r="B56" s="3" t="s">
        <v>26</v>
      </c>
      <c r="C56" s="3" t="s">
        <v>29</v>
      </c>
      <c r="D56" s="3" t="s">
        <v>39</v>
      </c>
      <c r="E56" s="15">
        <v>2208000</v>
      </c>
      <c r="F56" s="15">
        <v>2208000</v>
      </c>
      <c r="G56" s="15">
        <v>2208000</v>
      </c>
      <c r="H56" s="15">
        <v>2208000</v>
      </c>
      <c r="I56" s="15">
        <v>2208000</v>
      </c>
      <c r="J56" s="15">
        <v>2208000</v>
      </c>
      <c r="K56" s="15">
        <v>2208000</v>
      </c>
      <c r="L56" s="3" t="s">
        <v>30</v>
      </c>
      <c r="M56" s="21" t="s">
        <v>80</v>
      </c>
    </row>
    <row r="57" spans="1:13">
      <c r="A57" s="7" t="s">
        <v>63</v>
      </c>
      <c r="B57" s="3" t="s">
        <v>26</v>
      </c>
      <c r="C57" s="3" t="s">
        <v>29</v>
      </c>
      <c r="D57" s="3" t="s">
        <v>39</v>
      </c>
      <c r="E57" s="9">
        <v>1345000</v>
      </c>
      <c r="F57" s="9">
        <f>AVERAGE(E57,G57)</f>
        <v>1294500</v>
      </c>
      <c r="G57" s="9">
        <v>1244000</v>
      </c>
      <c r="H57" s="9">
        <f>AVERAGE(G57,I57)</f>
        <v>1225000</v>
      </c>
      <c r="I57" s="9">
        <v>1206000</v>
      </c>
      <c r="J57" s="9">
        <f>AVERAGE(I57,K57)</f>
        <v>1186500</v>
      </c>
      <c r="K57" s="9">
        <v>1167000</v>
      </c>
      <c r="L57" s="3" t="s">
        <v>30</v>
      </c>
      <c r="M57" s="21" t="s">
        <v>80</v>
      </c>
    </row>
    <row r="58" spans="1:13">
      <c r="A58" s="7" t="s">
        <v>19</v>
      </c>
      <c r="B58" s="3" t="s">
        <v>26</v>
      </c>
      <c r="C58" s="3" t="s">
        <v>29</v>
      </c>
      <c r="D58" s="3" t="s">
        <v>39</v>
      </c>
      <c r="E58" s="15">
        <v>733470</v>
      </c>
      <c r="F58" s="9">
        <f>AVERAGE(E58,G58)</f>
        <v>565735</v>
      </c>
      <c r="G58" s="9">
        <v>398000</v>
      </c>
      <c r="H58" s="9">
        <f>AVERAGE(G58,I58)</f>
        <v>370500</v>
      </c>
      <c r="I58" s="9">
        <v>343000</v>
      </c>
      <c r="J58" s="9">
        <f>AVERAGE(I58,K58)</f>
        <v>315500</v>
      </c>
      <c r="K58" s="9">
        <v>288000</v>
      </c>
      <c r="L58" s="3" t="s">
        <v>30</v>
      </c>
      <c r="M58" s="21" t="s">
        <v>80</v>
      </c>
    </row>
    <row r="59" spans="1:13">
      <c r="A59" s="7" t="s">
        <v>64</v>
      </c>
      <c r="B59" s="3" t="s">
        <v>26</v>
      </c>
      <c r="C59" s="3" t="s">
        <v>29</v>
      </c>
      <c r="D59" s="3" t="s">
        <v>39</v>
      </c>
      <c r="E59" s="15">
        <v>2209000</v>
      </c>
      <c r="F59" s="15">
        <v>2209001</v>
      </c>
      <c r="G59" s="15">
        <v>2209002</v>
      </c>
      <c r="H59" s="15">
        <v>2209003</v>
      </c>
      <c r="I59" s="15">
        <v>2209004</v>
      </c>
      <c r="J59" s="15">
        <v>2209005</v>
      </c>
      <c r="K59" s="15">
        <v>2209006</v>
      </c>
      <c r="L59" s="3" t="s">
        <v>30</v>
      </c>
      <c r="M59" s="21" t="s">
        <v>80</v>
      </c>
    </row>
    <row r="60" spans="1:13">
      <c r="A60" s="7" t="s">
        <v>65</v>
      </c>
      <c r="B60" s="3" t="s">
        <v>26</v>
      </c>
      <c r="C60" s="3" t="s">
        <v>29</v>
      </c>
      <c r="D60" s="3" t="s">
        <v>39</v>
      </c>
      <c r="E60" s="9">
        <f>3392*1000</f>
        <v>3392000</v>
      </c>
      <c r="F60" s="9">
        <f t="shared" ref="F60:K60" si="2">3392*1000</f>
        <v>3392000</v>
      </c>
      <c r="G60" s="9">
        <f t="shared" si="2"/>
        <v>3392000</v>
      </c>
      <c r="H60" s="9">
        <f t="shared" si="2"/>
        <v>3392000</v>
      </c>
      <c r="I60" s="9">
        <f t="shared" si="2"/>
        <v>3392000</v>
      </c>
      <c r="J60" s="9">
        <f t="shared" si="2"/>
        <v>3392000</v>
      </c>
      <c r="K60" s="9">
        <f t="shared" si="2"/>
        <v>3392000</v>
      </c>
      <c r="L60" s="3" t="s">
        <v>30</v>
      </c>
      <c r="M60" s="21" t="s">
        <v>80</v>
      </c>
    </row>
    <row r="61" spans="1:13">
      <c r="A61" s="7" t="s">
        <v>66</v>
      </c>
      <c r="B61" s="3" t="s">
        <v>26</v>
      </c>
      <c r="C61" s="3" t="s">
        <v>29</v>
      </c>
      <c r="D61" s="3" t="s">
        <v>39</v>
      </c>
      <c r="E61" s="15">
        <v>3845510</v>
      </c>
      <c r="F61" s="15">
        <v>3845510</v>
      </c>
      <c r="G61" s="15">
        <v>3845510</v>
      </c>
      <c r="H61" s="15">
        <v>3845510</v>
      </c>
      <c r="I61" s="15">
        <v>3845510</v>
      </c>
      <c r="J61" s="15">
        <v>3845510</v>
      </c>
      <c r="K61" s="15">
        <v>3845510</v>
      </c>
      <c r="L61" s="3" t="s">
        <v>30</v>
      </c>
      <c r="M61" s="21" t="s">
        <v>80</v>
      </c>
    </row>
    <row r="62" spans="1:13">
      <c r="A62" s="7" t="s">
        <v>67</v>
      </c>
      <c r="B62" s="3" t="s">
        <v>26</v>
      </c>
      <c r="C62" s="3" t="s">
        <v>29</v>
      </c>
      <c r="D62" s="3" t="s">
        <v>39</v>
      </c>
      <c r="E62" s="15">
        <v>343000</v>
      </c>
      <c r="F62" s="15">
        <v>343000</v>
      </c>
      <c r="G62" s="15">
        <v>343000</v>
      </c>
      <c r="H62" s="15">
        <v>343000</v>
      </c>
      <c r="I62" s="15">
        <v>343000</v>
      </c>
      <c r="J62" s="15">
        <v>343000</v>
      </c>
      <c r="K62" s="15">
        <v>343000</v>
      </c>
      <c r="L62" s="3" t="s">
        <v>30</v>
      </c>
      <c r="M62" s="21" t="s">
        <v>80</v>
      </c>
    </row>
    <row r="63" spans="1:13">
      <c r="A63" s="7" t="s">
        <v>68</v>
      </c>
      <c r="B63" s="3" t="s">
        <v>26</v>
      </c>
      <c r="C63" s="3" t="s">
        <v>29</v>
      </c>
      <c r="D63" s="3" t="s">
        <v>39</v>
      </c>
      <c r="E63" s="15">
        <v>880000</v>
      </c>
      <c r="F63" s="15">
        <v>880000</v>
      </c>
      <c r="G63" s="15">
        <v>880000</v>
      </c>
      <c r="H63" s="15">
        <v>880000</v>
      </c>
      <c r="I63" s="15">
        <v>880000</v>
      </c>
      <c r="J63" s="15">
        <v>880000</v>
      </c>
      <c r="K63" s="15">
        <v>880000</v>
      </c>
      <c r="L63" s="3" t="s">
        <v>30</v>
      </c>
      <c r="M63" s="21" t="s">
        <v>80</v>
      </c>
    </row>
    <row r="64" spans="1:13">
      <c r="A64" s="7" t="s">
        <v>69</v>
      </c>
      <c r="B64" s="3" t="s">
        <v>26</v>
      </c>
      <c r="C64" s="3" t="s">
        <v>29</v>
      </c>
      <c r="D64" s="3" t="s">
        <v>39</v>
      </c>
      <c r="E64" s="15">
        <v>7940450</v>
      </c>
      <c r="F64" s="15">
        <v>7940450</v>
      </c>
      <c r="G64" s="15">
        <v>7940450</v>
      </c>
      <c r="H64" s="15">
        <v>7940450</v>
      </c>
      <c r="I64" s="15">
        <v>7940450</v>
      </c>
      <c r="J64" s="15">
        <v>7940450</v>
      </c>
      <c r="K64" s="15">
        <v>7940450</v>
      </c>
      <c r="L64" s="3" t="s">
        <v>30</v>
      </c>
      <c r="M64" s="21" t="s">
        <v>80</v>
      </c>
    </row>
    <row r="65" spans="1:13">
      <c r="A65" s="7" t="s">
        <v>78</v>
      </c>
      <c r="B65" s="3" t="s">
        <v>26</v>
      </c>
      <c r="C65" s="3" t="s">
        <v>29</v>
      </c>
      <c r="D65" s="3" t="s">
        <v>39</v>
      </c>
      <c r="E65" s="15">
        <v>880000</v>
      </c>
      <c r="F65" s="15">
        <v>880000</v>
      </c>
      <c r="G65" s="15">
        <v>880000</v>
      </c>
      <c r="H65" s="15">
        <v>880000</v>
      </c>
      <c r="I65" s="15">
        <v>880000</v>
      </c>
      <c r="J65" s="15">
        <v>880000</v>
      </c>
      <c r="K65" s="15">
        <v>880000</v>
      </c>
      <c r="L65" s="3" t="s">
        <v>30</v>
      </c>
      <c r="M65" s="21" t="s">
        <v>80</v>
      </c>
    </row>
    <row r="66" spans="1:13">
      <c r="A66" s="7" t="s">
        <v>20</v>
      </c>
      <c r="B66" s="3" t="s">
        <v>26</v>
      </c>
      <c r="C66" s="3" t="s">
        <v>29</v>
      </c>
      <c r="D66" s="3" t="s">
        <v>39</v>
      </c>
      <c r="E66" s="15">
        <f>MAX(E56:E64)</f>
        <v>7940450</v>
      </c>
      <c r="F66" s="15">
        <f t="shared" ref="F66:K66" si="3">MAX(F56:F64)</f>
        <v>7940450</v>
      </c>
      <c r="G66" s="15">
        <f t="shared" si="3"/>
        <v>7940450</v>
      </c>
      <c r="H66" s="15">
        <f t="shared" si="3"/>
        <v>7940450</v>
      </c>
      <c r="I66" s="15">
        <f t="shared" si="3"/>
        <v>7940450</v>
      </c>
      <c r="J66" s="15">
        <f t="shared" si="3"/>
        <v>7940450</v>
      </c>
      <c r="K66" s="15">
        <f t="shared" si="3"/>
        <v>7940450</v>
      </c>
      <c r="L66" s="3" t="s">
        <v>30</v>
      </c>
      <c r="M66" s="22" t="s">
        <v>60</v>
      </c>
    </row>
    <row r="67" spans="1:13">
      <c r="A67" s="7" t="s">
        <v>21</v>
      </c>
      <c r="B67" s="3" t="s">
        <v>26</v>
      </c>
      <c r="C67" s="3" t="s">
        <v>29</v>
      </c>
      <c r="D67" s="3" t="s">
        <v>39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3" t="s">
        <v>30</v>
      </c>
      <c r="M67" s="22" t="s">
        <v>60</v>
      </c>
    </row>
    <row r="68" spans="1:13">
      <c r="A68" s="7" t="s">
        <v>22</v>
      </c>
      <c r="B68" s="3" t="s">
        <v>26</v>
      </c>
      <c r="C68" s="3" t="s">
        <v>29</v>
      </c>
      <c r="D68" s="3" t="s">
        <v>39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3" t="s">
        <v>30</v>
      </c>
      <c r="M68" s="22" t="s">
        <v>60</v>
      </c>
    </row>
    <row r="69" spans="1:13">
      <c r="A69" s="7" t="s">
        <v>23</v>
      </c>
      <c r="B69" s="3" t="s">
        <v>26</v>
      </c>
      <c r="C69" s="3" t="s">
        <v>29</v>
      </c>
      <c r="D69" s="3" t="s">
        <v>39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3" t="s">
        <v>30</v>
      </c>
      <c r="M69" s="22" t="s">
        <v>60</v>
      </c>
    </row>
    <row r="70" spans="1:13">
      <c r="A70" s="7" t="s">
        <v>24</v>
      </c>
      <c r="B70" s="3" t="s">
        <v>26</v>
      </c>
      <c r="C70" s="3" t="s">
        <v>29</v>
      </c>
      <c r="D70" s="3" t="s">
        <v>39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3" t="s">
        <v>30</v>
      </c>
      <c r="M70" s="22" t="s">
        <v>60</v>
      </c>
    </row>
    <row r="71" spans="1:13">
      <c r="A71" s="7" t="s">
        <v>70</v>
      </c>
      <c r="B71" s="3" t="s">
        <v>26</v>
      </c>
      <c r="C71" s="3" t="s">
        <v>29</v>
      </c>
      <c r="D71" s="3" t="s">
        <v>39</v>
      </c>
      <c r="E71" s="23">
        <f>220130/0.32</f>
        <v>687906.25</v>
      </c>
      <c r="F71" s="23">
        <f t="shared" ref="F71:K71" si="4">220130/0.32</f>
        <v>687906.25</v>
      </c>
      <c r="G71" s="23">
        <f t="shared" si="4"/>
        <v>687906.25</v>
      </c>
      <c r="H71" s="23">
        <f t="shared" si="4"/>
        <v>687906.25</v>
      </c>
      <c r="I71" s="23">
        <f t="shared" si="4"/>
        <v>687906.25</v>
      </c>
      <c r="J71" s="23">
        <f t="shared" si="4"/>
        <v>687906.25</v>
      </c>
      <c r="K71" s="23">
        <f t="shared" si="4"/>
        <v>687906.25</v>
      </c>
      <c r="L71" s="3" t="s">
        <v>30</v>
      </c>
      <c r="M71" s="21" t="s">
        <v>82</v>
      </c>
    </row>
    <row r="72" spans="1:13">
      <c r="A72" s="7" t="s">
        <v>71</v>
      </c>
      <c r="B72" s="3" t="s">
        <v>26</v>
      </c>
      <c r="C72" s="3" t="s">
        <v>29</v>
      </c>
      <c r="D72" s="3" t="s">
        <v>39</v>
      </c>
      <c r="E72" s="23">
        <v>860000</v>
      </c>
      <c r="F72" s="23">
        <v>860001</v>
      </c>
      <c r="G72" s="23">
        <v>860002</v>
      </c>
      <c r="H72" s="23">
        <v>860003</v>
      </c>
      <c r="I72" s="23">
        <v>860004</v>
      </c>
      <c r="J72" s="23">
        <v>860005</v>
      </c>
      <c r="K72" s="23">
        <v>860006</v>
      </c>
      <c r="L72" s="3" t="s">
        <v>30</v>
      </c>
      <c r="M72" s="21" t="s">
        <v>83</v>
      </c>
    </row>
    <row r="73" spans="1:13">
      <c r="A73" s="7" t="s">
        <v>72</v>
      </c>
      <c r="B73" s="3" t="s">
        <v>26</v>
      </c>
      <c r="C73" s="3" t="s">
        <v>29</v>
      </c>
      <c r="D73" s="3" t="s">
        <v>39</v>
      </c>
      <c r="E73" s="23">
        <f>0.07*1000000</f>
        <v>70000</v>
      </c>
      <c r="F73" s="23">
        <f t="shared" ref="F73:K73" si="5">0.07*1000000</f>
        <v>70000</v>
      </c>
      <c r="G73" s="23">
        <f t="shared" si="5"/>
        <v>70000</v>
      </c>
      <c r="H73" s="23">
        <f t="shared" si="5"/>
        <v>70000</v>
      </c>
      <c r="I73" s="23">
        <f t="shared" si="5"/>
        <v>70000</v>
      </c>
      <c r="J73" s="23">
        <f t="shared" si="5"/>
        <v>70000</v>
      </c>
      <c r="K73" s="23">
        <f t="shared" si="5"/>
        <v>70000</v>
      </c>
      <c r="L73" s="3" t="s">
        <v>30</v>
      </c>
      <c r="M73" s="21" t="s">
        <v>83</v>
      </c>
    </row>
    <row r="74" spans="1:13">
      <c r="A74" s="7" t="s">
        <v>73</v>
      </c>
      <c r="B74" s="3" t="s">
        <v>26</v>
      </c>
      <c r="C74" s="3" t="s">
        <v>29</v>
      </c>
      <c r="D74" s="3" t="s">
        <v>39</v>
      </c>
      <c r="E74" s="23">
        <v>100000</v>
      </c>
      <c r="F74" s="23">
        <v>100001</v>
      </c>
      <c r="G74" s="23">
        <v>100002</v>
      </c>
      <c r="H74" s="23">
        <v>100003</v>
      </c>
      <c r="I74" s="23">
        <v>100004</v>
      </c>
      <c r="J74" s="23">
        <v>100005</v>
      </c>
      <c r="K74" s="23">
        <v>100006</v>
      </c>
      <c r="L74" s="3" t="s">
        <v>30</v>
      </c>
      <c r="M74" s="21" t="s">
        <v>83</v>
      </c>
    </row>
    <row r="75" spans="1:13">
      <c r="A75" s="7" t="s">
        <v>25</v>
      </c>
      <c r="B75" s="3" t="s">
        <v>26</v>
      </c>
      <c r="C75" s="3" t="s">
        <v>29</v>
      </c>
      <c r="D75" s="3" t="s">
        <v>39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3" t="s">
        <v>30</v>
      </c>
      <c r="M75" s="22" t="s">
        <v>60</v>
      </c>
    </row>
    <row r="76" spans="1:13">
      <c r="A76" s="7" t="s">
        <v>74</v>
      </c>
      <c r="B76" s="3" t="s">
        <v>26</v>
      </c>
      <c r="C76" s="3" t="s">
        <v>29</v>
      </c>
      <c r="D76" s="3" t="s">
        <v>39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3" t="s">
        <v>30</v>
      </c>
      <c r="M76" s="22" t="s">
        <v>60</v>
      </c>
    </row>
    <row r="77" spans="1:13">
      <c r="A77" s="6" t="s">
        <v>62</v>
      </c>
      <c r="B77" s="4" t="s">
        <v>26</v>
      </c>
      <c r="C77" s="4" t="s">
        <v>34</v>
      </c>
      <c r="D77" s="4" t="s">
        <v>39</v>
      </c>
      <c r="E77" s="14">
        <v>22080</v>
      </c>
      <c r="F77" s="14">
        <v>22080</v>
      </c>
      <c r="G77" s="14">
        <v>22080</v>
      </c>
      <c r="H77" s="14">
        <v>22080</v>
      </c>
      <c r="I77" s="14">
        <v>22080</v>
      </c>
      <c r="J77" s="14">
        <v>22080</v>
      </c>
      <c r="K77" s="14">
        <v>22080</v>
      </c>
      <c r="L77" s="4" t="s">
        <v>36</v>
      </c>
      <c r="M77" s="21" t="s">
        <v>80</v>
      </c>
    </row>
    <row r="78" spans="1:13">
      <c r="A78" s="6" t="s">
        <v>63</v>
      </c>
      <c r="B78" s="4" t="s">
        <v>26</v>
      </c>
      <c r="C78" s="4" t="s">
        <v>34</v>
      </c>
      <c r="D78" s="4" t="s">
        <v>39</v>
      </c>
      <c r="E78" s="14">
        <v>13985</v>
      </c>
      <c r="F78" s="14">
        <v>13985</v>
      </c>
      <c r="G78" s="14">
        <v>13985</v>
      </c>
      <c r="H78" s="14">
        <v>13985</v>
      </c>
      <c r="I78" s="14">
        <v>13985</v>
      </c>
      <c r="J78" s="14">
        <v>13985</v>
      </c>
      <c r="K78" s="14">
        <v>13985</v>
      </c>
      <c r="L78" s="4" t="s">
        <v>36</v>
      </c>
      <c r="M78" s="21" t="s">
        <v>80</v>
      </c>
    </row>
    <row r="79" spans="1:13">
      <c r="A79" s="6" t="s">
        <v>19</v>
      </c>
      <c r="B79" s="4" t="s">
        <v>26</v>
      </c>
      <c r="C79" s="4" t="s">
        <v>34</v>
      </c>
      <c r="D79" s="4" t="s">
        <v>39</v>
      </c>
      <c r="E79" s="14">
        <v>11589</v>
      </c>
      <c r="F79" s="14">
        <v>11589</v>
      </c>
      <c r="G79" s="14">
        <v>11589</v>
      </c>
      <c r="H79" s="14">
        <v>11589</v>
      </c>
      <c r="I79" s="14">
        <v>11589</v>
      </c>
      <c r="J79" s="14">
        <v>11589</v>
      </c>
      <c r="K79" s="14">
        <v>11589</v>
      </c>
      <c r="L79" s="4" t="s">
        <v>36</v>
      </c>
      <c r="M79" s="21" t="s">
        <v>80</v>
      </c>
    </row>
    <row r="80" spans="1:13">
      <c r="A80" s="6" t="s">
        <v>64</v>
      </c>
      <c r="B80" s="4" t="s">
        <v>26</v>
      </c>
      <c r="C80" s="4" t="s">
        <v>34</v>
      </c>
      <c r="D80" s="4" t="s">
        <v>39</v>
      </c>
      <c r="E80" s="14">
        <v>103823</v>
      </c>
      <c r="F80" s="14">
        <v>103823</v>
      </c>
      <c r="G80" s="14">
        <v>103823</v>
      </c>
      <c r="H80" s="14">
        <v>103823</v>
      </c>
      <c r="I80" s="14">
        <v>103823</v>
      </c>
      <c r="J80" s="14">
        <v>103823</v>
      </c>
      <c r="K80" s="14">
        <v>103823</v>
      </c>
      <c r="L80" s="4" t="s">
        <v>36</v>
      </c>
      <c r="M80" s="21" t="s">
        <v>80</v>
      </c>
    </row>
    <row r="81" spans="1:13">
      <c r="A81" s="6" t="s">
        <v>65</v>
      </c>
      <c r="B81" s="4" t="s">
        <v>26</v>
      </c>
      <c r="C81" s="4" t="s">
        <v>34</v>
      </c>
      <c r="D81" s="4" t="s">
        <v>39</v>
      </c>
      <c r="E81" s="14">
        <v>80051</v>
      </c>
      <c r="F81" s="14">
        <v>80051</v>
      </c>
      <c r="G81" s="14">
        <v>80051</v>
      </c>
      <c r="H81" s="14">
        <v>80051</v>
      </c>
      <c r="I81" s="14">
        <v>80051</v>
      </c>
      <c r="J81" s="14">
        <v>80051</v>
      </c>
      <c r="K81" s="14">
        <v>80051</v>
      </c>
      <c r="L81" s="4" t="s">
        <v>36</v>
      </c>
      <c r="M81" s="21" t="s">
        <v>80</v>
      </c>
    </row>
    <row r="82" spans="1:13">
      <c r="A82" s="6" t="s">
        <v>66</v>
      </c>
      <c r="B82" s="4" t="s">
        <v>26</v>
      </c>
      <c r="C82" s="4" t="s">
        <v>34</v>
      </c>
      <c r="D82" s="4" t="s">
        <v>39</v>
      </c>
      <c r="E82" s="14">
        <v>61528</v>
      </c>
      <c r="F82" s="14">
        <v>61528</v>
      </c>
      <c r="G82" s="14">
        <v>61528</v>
      </c>
      <c r="H82" s="14">
        <v>61528</v>
      </c>
      <c r="I82" s="14">
        <v>61528</v>
      </c>
      <c r="J82" s="14">
        <v>61528</v>
      </c>
      <c r="K82" s="14">
        <v>61528</v>
      </c>
      <c r="L82" s="4" t="s">
        <v>36</v>
      </c>
      <c r="M82" s="21" t="s">
        <v>80</v>
      </c>
    </row>
    <row r="83" spans="1:13">
      <c r="A83" s="6" t="s">
        <v>67</v>
      </c>
      <c r="B83" s="4" t="s">
        <v>26</v>
      </c>
      <c r="C83" s="4" t="s">
        <v>34</v>
      </c>
      <c r="D83" s="4" t="s">
        <v>39</v>
      </c>
      <c r="E83" s="14">
        <v>8815</v>
      </c>
      <c r="F83" s="14">
        <v>8815</v>
      </c>
      <c r="G83" s="14">
        <v>8815</v>
      </c>
      <c r="H83" s="14">
        <v>8815</v>
      </c>
      <c r="I83" s="14">
        <v>8815</v>
      </c>
      <c r="J83" s="14">
        <v>8815</v>
      </c>
      <c r="K83" s="14">
        <v>8815</v>
      </c>
      <c r="L83" s="4" t="s">
        <v>36</v>
      </c>
      <c r="M83" s="21" t="s">
        <v>80</v>
      </c>
    </row>
    <row r="84" spans="1:13">
      <c r="A84" s="6" t="s">
        <v>68</v>
      </c>
      <c r="B84" s="4" t="s">
        <v>26</v>
      </c>
      <c r="C84" s="4" t="s">
        <v>34</v>
      </c>
      <c r="D84" s="4" t="s">
        <v>39</v>
      </c>
      <c r="E84" s="14">
        <v>29304</v>
      </c>
      <c r="F84" s="14">
        <v>29304</v>
      </c>
      <c r="G84" s="14">
        <v>29304</v>
      </c>
      <c r="H84" s="14">
        <v>29304</v>
      </c>
      <c r="I84" s="14">
        <v>29304</v>
      </c>
      <c r="J84" s="14">
        <v>29304</v>
      </c>
      <c r="K84" s="14">
        <v>29304</v>
      </c>
      <c r="L84" s="4" t="s">
        <v>36</v>
      </c>
      <c r="M84" s="21" t="s">
        <v>80</v>
      </c>
    </row>
    <row r="85" spans="1:13">
      <c r="A85" s="6" t="s">
        <v>69</v>
      </c>
      <c r="B85" s="4" t="s">
        <v>26</v>
      </c>
      <c r="C85" s="4" t="s">
        <v>34</v>
      </c>
      <c r="D85" s="4" t="s">
        <v>39</v>
      </c>
      <c r="E85" s="14">
        <v>111166</v>
      </c>
      <c r="F85" s="14">
        <v>111166</v>
      </c>
      <c r="G85" s="14">
        <v>111166</v>
      </c>
      <c r="H85" s="14">
        <v>111166</v>
      </c>
      <c r="I85" s="14">
        <v>111166</v>
      </c>
      <c r="J85" s="14">
        <v>111166</v>
      </c>
      <c r="K85" s="14">
        <v>111166</v>
      </c>
      <c r="L85" s="4" t="s">
        <v>36</v>
      </c>
      <c r="M85" s="21" t="s">
        <v>80</v>
      </c>
    </row>
    <row r="86" spans="1:13">
      <c r="A86" s="6" t="s">
        <v>78</v>
      </c>
      <c r="B86" s="4" t="s">
        <v>26</v>
      </c>
      <c r="C86" s="4" t="s">
        <v>34</v>
      </c>
      <c r="D86" s="4" t="s">
        <v>39</v>
      </c>
      <c r="E86" s="14">
        <v>29304</v>
      </c>
      <c r="F86" s="14">
        <v>29304</v>
      </c>
      <c r="G86" s="14">
        <v>29304</v>
      </c>
      <c r="H86" s="14">
        <v>29304</v>
      </c>
      <c r="I86" s="14">
        <v>29304</v>
      </c>
      <c r="J86" s="14">
        <v>29304</v>
      </c>
      <c r="K86" s="14">
        <v>29304</v>
      </c>
      <c r="L86" s="4" t="s">
        <v>36</v>
      </c>
      <c r="M86" s="21" t="s">
        <v>80</v>
      </c>
    </row>
    <row r="87" spans="1:13">
      <c r="A87" s="6" t="s">
        <v>20</v>
      </c>
      <c r="B87" s="4" t="s">
        <v>26</v>
      </c>
      <c r="C87" s="4" t="s">
        <v>34</v>
      </c>
      <c r="D87" s="4" t="s">
        <v>39</v>
      </c>
      <c r="E87" s="14">
        <v>111166</v>
      </c>
      <c r="F87" s="14">
        <v>111166</v>
      </c>
      <c r="G87" s="14">
        <v>111166</v>
      </c>
      <c r="H87" s="14">
        <v>111166</v>
      </c>
      <c r="I87" s="14">
        <v>111166</v>
      </c>
      <c r="J87" s="14">
        <v>111166</v>
      </c>
      <c r="K87" s="14">
        <v>111166</v>
      </c>
      <c r="L87" s="4" t="s">
        <v>36</v>
      </c>
      <c r="M87" s="22" t="s">
        <v>60</v>
      </c>
    </row>
    <row r="88" spans="1:13">
      <c r="A88" s="6" t="s">
        <v>21</v>
      </c>
      <c r="B88" s="4" t="s">
        <v>26</v>
      </c>
      <c r="C88" s="4" t="s">
        <v>34</v>
      </c>
      <c r="D88" s="4" t="s">
        <v>39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4" t="s">
        <v>36</v>
      </c>
      <c r="M88" s="22" t="s">
        <v>60</v>
      </c>
    </row>
    <row r="89" spans="1:13">
      <c r="A89" s="6" t="s">
        <v>22</v>
      </c>
      <c r="B89" s="4" t="s">
        <v>26</v>
      </c>
      <c r="C89" s="4" t="s">
        <v>34</v>
      </c>
      <c r="D89" s="4" t="s">
        <v>39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4" t="s">
        <v>36</v>
      </c>
      <c r="M89" s="22" t="s">
        <v>60</v>
      </c>
    </row>
    <row r="90" spans="1:13">
      <c r="A90" s="6" t="s">
        <v>23</v>
      </c>
      <c r="B90" s="4" t="s">
        <v>26</v>
      </c>
      <c r="C90" s="4" t="s">
        <v>34</v>
      </c>
      <c r="D90" s="4" t="s">
        <v>39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4" t="s">
        <v>36</v>
      </c>
      <c r="M90" s="22" t="s">
        <v>60</v>
      </c>
    </row>
    <row r="91" spans="1:13">
      <c r="A91" s="6" t="s">
        <v>24</v>
      </c>
      <c r="B91" s="4" t="s">
        <v>26</v>
      </c>
      <c r="C91" s="4" t="s">
        <v>34</v>
      </c>
      <c r="D91" s="4" t="s">
        <v>39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4" t="s">
        <v>36</v>
      </c>
      <c r="M91" s="22" t="s">
        <v>60</v>
      </c>
    </row>
    <row r="92" spans="1:13">
      <c r="A92" s="6" t="s">
        <v>70</v>
      </c>
      <c r="B92" s="4" t="s">
        <v>26</v>
      </c>
      <c r="C92" s="4" t="s">
        <v>34</v>
      </c>
      <c r="D92" s="4" t="s">
        <v>39</v>
      </c>
      <c r="E92" s="14">
        <v>10319</v>
      </c>
      <c r="F92" s="14">
        <v>10319</v>
      </c>
      <c r="G92" s="14">
        <v>10319</v>
      </c>
      <c r="H92" s="14">
        <v>10319</v>
      </c>
      <c r="I92" s="14">
        <v>10319</v>
      </c>
      <c r="J92" s="14">
        <v>10319</v>
      </c>
      <c r="K92" s="14">
        <v>10319</v>
      </c>
      <c r="L92" s="4" t="s">
        <v>36</v>
      </c>
      <c r="M92" s="21" t="s">
        <v>82</v>
      </c>
    </row>
    <row r="93" spans="1:13">
      <c r="A93" s="6" t="s">
        <v>71</v>
      </c>
      <c r="B93" s="4" t="s">
        <v>26</v>
      </c>
      <c r="C93" s="4" t="s">
        <v>34</v>
      </c>
      <c r="D93" s="4" t="s">
        <v>39</v>
      </c>
      <c r="E93" s="14">
        <v>12900</v>
      </c>
      <c r="F93" s="14">
        <v>12900</v>
      </c>
      <c r="G93" s="14">
        <v>12900</v>
      </c>
      <c r="H93" s="14">
        <v>12900</v>
      </c>
      <c r="I93" s="14">
        <v>12900</v>
      </c>
      <c r="J93" s="14">
        <v>12900</v>
      </c>
      <c r="K93" s="14">
        <v>12900</v>
      </c>
      <c r="L93" s="4" t="s">
        <v>36</v>
      </c>
      <c r="M93" s="21" t="s">
        <v>83</v>
      </c>
    </row>
    <row r="94" spans="1:13">
      <c r="A94" s="6" t="s">
        <v>72</v>
      </c>
      <c r="B94" s="4" t="s">
        <v>26</v>
      </c>
      <c r="C94" s="4" t="s">
        <v>34</v>
      </c>
      <c r="D94" s="4" t="s">
        <v>39</v>
      </c>
      <c r="E94" s="14">
        <v>1050</v>
      </c>
      <c r="F94" s="14">
        <v>1050</v>
      </c>
      <c r="G94" s="14">
        <v>1050</v>
      </c>
      <c r="H94" s="14">
        <v>1050</v>
      </c>
      <c r="I94" s="14">
        <v>1050</v>
      </c>
      <c r="J94" s="14">
        <v>1050</v>
      </c>
      <c r="K94" s="14">
        <v>1050</v>
      </c>
      <c r="L94" s="4" t="s">
        <v>36</v>
      </c>
      <c r="M94" s="21" t="s">
        <v>83</v>
      </c>
    </row>
    <row r="95" spans="1:13">
      <c r="A95" s="6" t="s">
        <v>73</v>
      </c>
      <c r="B95" s="4" t="s">
        <v>26</v>
      </c>
      <c r="C95" s="4" t="s">
        <v>34</v>
      </c>
      <c r="D95" s="4" t="s">
        <v>39</v>
      </c>
      <c r="E95" s="14">
        <v>1500</v>
      </c>
      <c r="F95" s="14">
        <v>1500</v>
      </c>
      <c r="G95" s="14">
        <v>1500</v>
      </c>
      <c r="H95" s="14">
        <v>1500</v>
      </c>
      <c r="I95" s="14">
        <v>1500</v>
      </c>
      <c r="J95" s="14">
        <v>1500</v>
      </c>
      <c r="K95" s="14">
        <v>1500</v>
      </c>
      <c r="L95" s="4" t="s">
        <v>36</v>
      </c>
      <c r="M95" s="21" t="s">
        <v>83</v>
      </c>
    </row>
    <row r="96" spans="1:13">
      <c r="A96" s="6" t="s">
        <v>25</v>
      </c>
      <c r="B96" s="4" t="s">
        <v>26</v>
      </c>
      <c r="C96" s="4" t="s">
        <v>34</v>
      </c>
      <c r="D96" s="4" t="s">
        <v>39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4" t="s">
        <v>36</v>
      </c>
      <c r="M96" s="22" t="s">
        <v>60</v>
      </c>
    </row>
    <row r="97" spans="1:13">
      <c r="A97" s="6" t="s">
        <v>74</v>
      </c>
      <c r="B97" s="4" t="s">
        <v>26</v>
      </c>
      <c r="C97" s="4" t="s">
        <v>34</v>
      </c>
      <c r="D97" s="4" t="s">
        <v>39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4" t="s">
        <v>36</v>
      </c>
      <c r="M97" s="22" t="s">
        <v>60</v>
      </c>
    </row>
    <row r="98" spans="1:13">
      <c r="A98" s="7" t="s">
        <v>62</v>
      </c>
      <c r="B98" s="3" t="s">
        <v>26</v>
      </c>
      <c r="C98" s="3" t="s">
        <v>35</v>
      </c>
      <c r="D98" s="3" t="s">
        <v>39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3" t="s">
        <v>18</v>
      </c>
      <c r="M98" s="21" t="s">
        <v>80</v>
      </c>
    </row>
    <row r="99" spans="1:13">
      <c r="A99" s="7" t="s">
        <v>63</v>
      </c>
      <c r="B99" s="3" t="s">
        <v>26</v>
      </c>
      <c r="C99" s="3" t="s">
        <v>35</v>
      </c>
      <c r="D99" s="3" t="s">
        <v>39</v>
      </c>
      <c r="E99" s="15">
        <v>1.5</v>
      </c>
      <c r="F99" s="15">
        <v>1.5</v>
      </c>
      <c r="G99" s="15">
        <v>1.5</v>
      </c>
      <c r="H99" s="15">
        <v>1.5</v>
      </c>
      <c r="I99" s="15">
        <v>1.5</v>
      </c>
      <c r="J99" s="15">
        <v>1.5</v>
      </c>
      <c r="K99" s="15">
        <v>1.5</v>
      </c>
      <c r="L99" s="3" t="s">
        <v>18</v>
      </c>
      <c r="M99" s="21" t="s">
        <v>80</v>
      </c>
    </row>
    <row r="100" spans="1:13">
      <c r="A100" s="7" t="s">
        <v>19</v>
      </c>
      <c r="B100" s="3" t="s">
        <v>26</v>
      </c>
      <c r="C100" s="3" t="s">
        <v>35</v>
      </c>
      <c r="D100" s="3" t="s">
        <v>39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3" t="s">
        <v>18</v>
      </c>
      <c r="M100" s="21" t="s">
        <v>80</v>
      </c>
    </row>
    <row r="101" spans="1:13">
      <c r="A101" s="7" t="s">
        <v>64</v>
      </c>
      <c r="B101" s="3" t="s">
        <v>26</v>
      </c>
      <c r="C101" s="3" t="s">
        <v>35</v>
      </c>
      <c r="D101" s="3" t="s">
        <v>39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3" t="s">
        <v>18</v>
      </c>
      <c r="M101" s="21" t="s">
        <v>80</v>
      </c>
    </row>
    <row r="102" spans="1:13">
      <c r="A102" s="7" t="s">
        <v>65</v>
      </c>
      <c r="B102" s="3" t="s">
        <v>26</v>
      </c>
      <c r="C102" s="3" t="s">
        <v>35</v>
      </c>
      <c r="D102" s="3" t="s">
        <v>39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3" t="s">
        <v>18</v>
      </c>
      <c r="M102" s="21" t="s">
        <v>80</v>
      </c>
    </row>
    <row r="103" spans="1:13">
      <c r="A103" s="7" t="s">
        <v>66</v>
      </c>
      <c r="B103" s="3" t="s">
        <v>26</v>
      </c>
      <c r="C103" s="3" t="s">
        <v>35</v>
      </c>
      <c r="D103" s="3" t="s">
        <v>39</v>
      </c>
      <c r="E103" s="15">
        <v>3.5</v>
      </c>
      <c r="F103" s="15">
        <v>3.5</v>
      </c>
      <c r="G103" s="15">
        <v>3.5</v>
      </c>
      <c r="H103" s="15">
        <v>3.5</v>
      </c>
      <c r="I103" s="15">
        <v>3.5</v>
      </c>
      <c r="J103" s="15">
        <v>3.5</v>
      </c>
      <c r="K103" s="15">
        <v>3.5</v>
      </c>
      <c r="L103" s="3" t="s">
        <v>18</v>
      </c>
      <c r="M103" s="21" t="s">
        <v>80</v>
      </c>
    </row>
    <row r="104" spans="1:13">
      <c r="A104" s="7" t="s">
        <v>67</v>
      </c>
      <c r="B104" s="3" t="s">
        <v>26</v>
      </c>
      <c r="C104" s="3" t="s">
        <v>35</v>
      </c>
      <c r="D104" s="3" t="s">
        <v>39</v>
      </c>
      <c r="E104" s="15">
        <v>6</v>
      </c>
      <c r="F104" s="15">
        <v>6</v>
      </c>
      <c r="G104" s="15">
        <v>6</v>
      </c>
      <c r="H104" s="15">
        <v>6</v>
      </c>
      <c r="I104" s="15">
        <v>6</v>
      </c>
      <c r="J104" s="15">
        <v>6</v>
      </c>
      <c r="K104" s="15">
        <v>6</v>
      </c>
      <c r="L104" s="3" t="s">
        <v>18</v>
      </c>
      <c r="M104" s="21" t="s">
        <v>80</v>
      </c>
    </row>
    <row r="105" spans="1:13">
      <c r="A105" s="7" t="s">
        <v>68</v>
      </c>
      <c r="B105" s="3" t="s">
        <v>26</v>
      </c>
      <c r="C105" s="3" t="s">
        <v>35</v>
      </c>
      <c r="D105" s="3" t="s">
        <v>39</v>
      </c>
      <c r="E105" s="15">
        <v>4.4000000000000004</v>
      </c>
      <c r="F105" s="15">
        <v>4.4000000000000004</v>
      </c>
      <c r="G105" s="15">
        <v>4.4000000000000004</v>
      </c>
      <c r="H105" s="15">
        <v>4.4000000000000004</v>
      </c>
      <c r="I105" s="15">
        <v>4.4000000000000004</v>
      </c>
      <c r="J105" s="15">
        <v>4.4000000000000004</v>
      </c>
      <c r="K105" s="15">
        <v>4.4000000000000004</v>
      </c>
      <c r="L105" s="3" t="s">
        <v>18</v>
      </c>
      <c r="M105" s="21" t="s">
        <v>80</v>
      </c>
    </row>
    <row r="106" spans="1:13">
      <c r="A106" s="7" t="s">
        <v>69</v>
      </c>
      <c r="B106" s="3" t="s">
        <v>26</v>
      </c>
      <c r="C106" s="3" t="s">
        <v>35</v>
      </c>
      <c r="D106" s="3" t="s">
        <v>39</v>
      </c>
      <c r="E106" s="15">
        <v>3.5</v>
      </c>
      <c r="F106" s="15">
        <v>3.5</v>
      </c>
      <c r="G106" s="15">
        <v>3.5</v>
      </c>
      <c r="H106" s="15">
        <v>3.5</v>
      </c>
      <c r="I106" s="15">
        <v>3.5</v>
      </c>
      <c r="J106" s="15">
        <v>3.5</v>
      </c>
      <c r="K106" s="15">
        <v>3.5</v>
      </c>
      <c r="L106" s="3" t="s">
        <v>18</v>
      </c>
      <c r="M106" s="21" t="s">
        <v>80</v>
      </c>
    </row>
    <row r="107" spans="1:13">
      <c r="A107" s="7" t="s">
        <v>78</v>
      </c>
      <c r="B107" s="3" t="s">
        <v>26</v>
      </c>
      <c r="C107" s="3" t="s">
        <v>35</v>
      </c>
      <c r="D107" s="3" t="s">
        <v>39</v>
      </c>
      <c r="E107" s="15">
        <v>4.4000000000000004</v>
      </c>
      <c r="F107" s="15">
        <v>4.4000000000000004</v>
      </c>
      <c r="G107" s="15">
        <v>4.4000000000000004</v>
      </c>
      <c r="H107" s="15">
        <v>4.4000000000000004</v>
      </c>
      <c r="I107" s="15">
        <v>4.4000000000000004</v>
      </c>
      <c r="J107" s="15">
        <v>4.4000000000000004</v>
      </c>
      <c r="K107" s="15">
        <v>4.4000000000000004</v>
      </c>
      <c r="L107" s="3" t="s">
        <v>18</v>
      </c>
      <c r="M107" s="21" t="s">
        <v>80</v>
      </c>
    </row>
    <row r="108" spans="1:13">
      <c r="A108" s="7" t="s">
        <v>20</v>
      </c>
      <c r="B108" s="3" t="s">
        <v>26</v>
      </c>
      <c r="C108" s="3" t="s">
        <v>35</v>
      </c>
      <c r="D108" s="3" t="s">
        <v>39</v>
      </c>
      <c r="E108" s="15">
        <v>6</v>
      </c>
      <c r="F108" s="15">
        <v>6</v>
      </c>
      <c r="G108" s="15">
        <v>6</v>
      </c>
      <c r="H108" s="15">
        <v>6</v>
      </c>
      <c r="I108" s="15">
        <v>6</v>
      </c>
      <c r="J108" s="15">
        <v>6</v>
      </c>
      <c r="K108" s="15">
        <v>6</v>
      </c>
      <c r="L108" s="3" t="s">
        <v>18</v>
      </c>
      <c r="M108" s="22" t="s">
        <v>60</v>
      </c>
    </row>
    <row r="109" spans="1:13">
      <c r="A109" s="7" t="s">
        <v>21</v>
      </c>
      <c r="B109" s="3" t="s">
        <v>26</v>
      </c>
      <c r="C109" s="3" t="s">
        <v>35</v>
      </c>
      <c r="D109" s="3" t="s">
        <v>39</v>
      </c>
      <c r="E109" s="24">
        <v>9999</v>
      </c>
      <c r="F109" s="24">
        <v>9999</v>
      </c>
      <c r="G109" s="24">
        <v>9999</v>
      </c>
      <c r="H109" s="24">
        <v>9999</v>
      </c>
      <c r="I109" s="24">
        <v>9999</v>
      </c>
      <c r="J109" s="24">
        <v>9999</v>
      </c>
      <c r="K109" s="24">
        <v>9999</v>
      </c>
      <c r="L109" s="3" t="s">
        <v>18</v>
      </c>
      <c r="M109" s="22" t="s">
        <v>60</v>
      </c>
    </row>
    <row r="110" spans="1:13">
      <c r="A110" s="7" t="s">
        <v>22</v>
      </c>
      <c r="B110" s="3" t="s">
        <v>26</v>
      </c>
      <c r="C110" s="3" t="s">
        <v>35</v>
      </c>
      <c r="D110" s="3" t="s">
        <v>39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3" t="s">
        <v>18</v>
      </c>
      <c r="M110" s="22" t="s">
        <v>60</v>
      </c>
    </row>
    <row r="111" spans="1:13">
      <c r="A111" s="7" t="s">
        <v>23</v>
      </c>
      <c r="B111" s="3" t="s">
        <v>26</v>
      </c>
      <c r="C111" s="3" t="s">
        <v>35</v>
      </c>
      <c r="D111" s="3" t="s">
        <v>39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  <c r="K111" s="15">
        <v>0</v>
      </c>
      <c r="L111" s="3" t="s">
        <v>18</v>
      </c>
      <c r="M111" s="22" t="s">
        <v>60</v>
      </c>
    </row>
    <row r="112" spans="1:13">
      <c r="A112" s="7" t="s">
        <v>24</v>
      </c>
      <c r="B112" s="3" t="s">
        <v>26</v>
      </c>
      <c r="C112" s="3" t="s">
        <v>35</v>
      </c>
      <c r="D112" s="3" t="s">
        <v>39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3" t="s">
        <v>18</v>
      </c>
      <c r="M112" s="22" t="s">
        <v>60</v>
      </c>
    </row>
    <row r="113" spans="1:13">
      <c r="A113" s="7" t="s">
        <v>70</v>
      </c>
      <c r="B113" s="3" t="s">
        <v>26</v>
      </c>
      <c r="C113" s="3" t="s">
        <v>35</v>
      </c>
      <c r="D113" s="3" t="s">
        <v>39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3" t="s">
        <v>18</v>
      </c>
      <c r="M113" s="21" t="s">
        <v>82</v>
      </c>
    </row>
    <row r="114" spans="1:13">
      <c r="A114" s="7" t="s">
        <v>71</v>
      </c>
      <c r="B114" s="3" t="s">
        <v>26</v>
      </c>
      <c r="C114" s="3" t="s">
        <v>35</v>
      </c>
      <c r="D114" s="3" t="s">
        <v>39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3" t="s">
        <v>18</v>
      </c>
      <c r="M114" s="21" t="s">
        <v>83</v>
      </c>
    </row>
    <row r="115" spans="1:13">
      <c r="A115" s="7" t="s">
        <v>72</v>
      </c>
      <c r="B115" s="3" t="s">
        <v>26</v>
      </c>
      <c r="C115" s="3" t="s">
        <v>35</v>
      </c>
      <c r="D115" s="3" t="s">
        <v>39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3" t="s">
        <v>18</v>
      </c>
      <c r="M115" s="21" t="s">
        <v>83</v>
      </c>
    </row>
    <row r="116" spans="1:13">
      <c r="A116" s="7" t="s">
        <v>73</v>
      </c>
      <c r="B116" s="3" t="s">
        <v>26</v>
      </c>
      <c r="C116" s="3" t="s">
        <v>35</v>
      </c>
      <c r="D116" s="3" t="s">
        <v>39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3" t="s">
        <v>18</v>
      </c>
      <c r="M116" s="21" t="s">
        <v>83</v>
      </c>
    </row>
    <row r="117" spans="1:13">
      <c r="A117" s="7" t="s">
        <v>25</v>
      </c>
      <c r="B117" s="3" t="s">
        <v>26</v>
      </c>
      <c r="C117" s="3" t="s">
        <v>35</v>
      </c>
      <c r="D117" s="3" t="s">
        <v>39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0</v>
      </c>
      <c r="K117" s="15">
        <v>0</v>
      </c>
      <c r="L117" s="3" t="s">
        <v>18</v>
      </c>
      <c r="M117" s="22" t="s">
        <v>60</v>
      </c>
    </row>
    <row r="118" spans="1:13">
      <c r="A118" s="7" t="s">
        <v>74</v>
      </c>
      <c r="B118" s="3" t="s">
        <v>26</v>
      </c>
      <c r="C118" s="3" t="s">
        <v>35</v>
      </c>
      <c r="D118" s="3" t="s">
        <v>39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3" t="s">
        <v>18</v>
      </c>
      <c r="M118" s="22" t="s">
        <v>60</v>
      </c>
    </row>
    <row r="119" spans="1:13">
      <c r="A119" s="6" t="s">
        <v>40</v>
      </c>
      <c r="B119" s="4" t="s">
        <v>45</v>
      </c>
      <c r="C119" s="4" t="s">
        <v>46</v>
      </c>
      <c r="D119" s="4" t="s">
        <v>39</v>
      </c>
      <c r="E119" s="10">
        <v>1200000</v>
      </c>
      <c r="F119" s="10">
        <v>1200000</v>
      </c>
      <c r="G119" s="10">
        <v>1200000</v>
      </c>
      <c r="H119" s="10">
        <v>1200000</v>
      </c>
      <c r="I119" s="10">
        <v>1200000</v>
      </c>
      <c r="J119" s="10">
        <v>1200000</v>
      </c>
      <c r="K119" s="10">
        <v>1200000</v>
      </c>
      <c r="L119" s="4" t="s">
        <v>18</v>
      </c>
      <c r="M119" s="1" t="s">
        <v>81</v>
      </c>
    </row>
    <row r="120" spans="1:13">
      <c r="A120" s="6" t="s">
        <v>41</v>
      </c>
      <c r="B120" s="4" t="s">
        <v>45</v>
      </c>
      <c r="C120" s="4" t="s">
        <v>46</v>
      </c>
      <c r="D120" s="4" t="s">
        <v>39</v>
      </c>
      <c r="E120" s="10">
        <v>270000</v>
      </c>
      <c r="F120" s="10">
        <v>270000</v>
      </c>
      <c r="G120" s="10">
        <v>270000</v>
      </c>
      <c r="H120" s="10">
        <v>270000</v>
      </c>
      <c r="I120" s="10">
        <v>270000</v>
      </c>
      <c r="J120" s="10">
        <v>270000</v>
      </c>
      <c r="K120" s="10">
        <v>270000</v>
      </c>
      <c r="L120" s="4" t="s">
        <v>18</v>
      </c>
      <c r="M120" s="1" t="s">
        <v>81</v>
      </c>
    </row>
    <row r="121" spans="1:13">
      <c r="A121" s="6" t="s">
        <v>42</v>
      </c>
      <c r="B121" s="4" t="s">
        <v>45</v>
      </c>
      <c r="C121" s="4" t="s">
        <v>46</v>
      </c>
      <c r="D121" s="4" t="s">
        <v>39</v>
      </c>
      <c r="E121" s="10">
        <v>1500</v>
      </c>
      <c r="F121" s="10">
        <v>1500</v>
      </c>
      <c r="G121" s="10">
        <v>1500</v>
      </c>
      <c r="H121" s="10">
        <v>1500</v>
      </c>
      <c r="I121" s="10">
        <v>1500</v>
      </c>
      <c r="J121" s="10">
        <v>1500</v>
      </c>
      <c r="K121" s="10">
        <v>1500</v>
      </c>
      <c r="L121" s="4" t="s">
        <v>18</v>
      </c>
      <c r="M121" s="1" t="s">
        <v>81</v>
      </c>
    </row>
    <row r="122" spans="1:13">
      <c r="A122" s="6" t="s">
        <v>43</v>
      </c>
      <c r="B122" s="4" t="s">
        <v>45</v>
      </c>
      <c r="C122" s="4" t="s">
        <v>46</v>
      </c>
      <c r="D122" s="4" t="s">
        <v>39</v>
      </c>
      <c r="E122" s="10">
        <v>1500</v>
      </c>
      <c r="F122" s="10">
        <v>1500</v>
      </c>
      <c r="G122" s="10">
        <v>1500</v>
      </c>
      <c r="H122" s="10">
        <v>1500</v>
      </c>
      <c r="I122" s="10">
        <v>1500</v>
      </c>
      <c r="J122" s="10">
        <v>1500</v>
      </c>
      <c r="K122" s="10">
        <v>1500</v>
      </c>
      <c r="L122" s="4" t="s">
        <v>18</v>
      </c>
      <c r="M122" s="1" t="s">
        <v>81</v>
      </c>
    </row>
    <row r="123" spans="1:13">
      <c r="A123" s="6" t="s">
        <v>44</v>
      </c>
      <c r="B123" s="4" t="s">
        <v>45</v>
      </c>
      <c r="C123" s="4" t="s">
        <v>46</v>
      </c>
      <c r="D123" s="4" t="s">
        <v>39</v>
      </c>
      <c r="E123" s="10">
        <v>2000</v>
      </c>
      <c r="F123" s="10">
        <v>2000</v>
      </c>
      <c r="G123" s="10">
        <v>2000</v>
      </c>
      <c r="H123" s="10">
        <v>2000</v>
      </c>
      <c r="I123" s="10">
        <v>2000</v>
      </c>
      <c r="J123" s="10">
        <v>2000</v>
      </c>
      <c r="K123" s="10">
        <v>2000</v>
      </c>
      <c r="L123" s="4" t="s">
        <v>18</v>
      </c>
      <c r="M123" s="1" t="s">
        <v>81</v>
      </c>
    </row>
    <row r="124" spans="1:13">
      <c r="A124" s="7" t="s">
        <v>40</v>
      </c>
      <c r="B124" s="3" t="s">
        <v>45</v>
      </c>
      <c r="C124" s="3" t="s">
        <v>47</v>
      </c>
      <c r="D124" s="3" t="s">
        <v>39</v>
      </c>
      <c r="E124" s="20">
        <v>22500</v>
      </c>
      <c r="F124" s="20">
        <v>22500</v>
      </c>
      <c r="G124" s="20">
        <v>22500</v>
      </c>
      <c r="H124" s="20">
        <v>22500</v>
      </c>
      <c r="I124" s="20">
        <v>22500</v>
      </c>
      <c r="J124" s="20">
        <v>22500</v>
      </c>
      <c r="K124" s="20">
        <v>22500</v>
      </c>
      <c r="L124" s="3" t="s">
        <v>18</v>
      </c>
      <c r="M124" s="1" t="s">
        <v>81</v>
      </c>
    </row>
    <row r="125" spans="1:13">
      <c r="A125" s="7" t="s">
        <v>41</v>
      </c>
      <c r="B125" s="3" t="s">
        <v>45</v>
      </c>
      <c r="C125" s="3" t="s">
        <v>47</v>
      </c>
      <c r="D125" s="3" t="s">
        <v>39</v>
      </c>
      <c r="E125" s="20">
        <v>232000</v>
      </c>
      <c r="F125" s="20">
        <v>232000</v>
      </c>
      <c r="G125" s="20">
        <v>232000</v>
      </c>
      <c r="H125" s="20">
        <v>232000</v>
      </c>
      <c r="I125" s="20">
        <v>232000</v>
      </c>
      <c r="J125" s="20">
        <v>232000</v>
      </c>
      <c r="K125" s="20">
        <v>232000</v>
      </c>
      <c r="L125" s="3" t="s">
        <v>18</v>
      </c>
      <c r="M125" s="1" t="s">
        <v>81</v>
      </c>
    </row>
    <row r="126" spans="1:13">
      <c r="A126" s="7" t="s">
        <v>42</v>
      </c>
      <c r="B126" s="3" t="s">
        <v>45</v>
      </c>
      <c r="C126" s="3" t="s">
        <v>47</v>
      </c>
      <c r="D126" s="3" t="s">
        <v>39</v>
      </c>
      <c r="E126" s="20">
        <v>15000</v>
      </c>
      <c r="F126" s="20">
        <v>15000</v>
      </c>
      <c r="G126" s="20">
        <v>15000</v>
      </c>
      <c r="H126" s="20">
        <v>15000</v>
      </c>
      <c r="I126" s="20">
        <v>15000</v>
      </c>
      <c r="J126" s="20">
        <v>15000</v>
      </c>
      <c r="K126" s="20">
        <v>15000</v>
      </c>
      <c r="L126" s="3" t="s">
        <v>18</v>
      </c>
      <c r="M126" s="1" t="s">
        <v>81</v>
      </c>
    </row>
    <row r="127" spans="1:13">
      <c r="A127" s="7" t="s">
        <v>43</v>
      </c>
      <c r="B127" s="3" t="s">
        <v>45</v>
      </c>
      <c r="C127" s="3" t="s">
        <v>47</v>
      </c>
      <c r="D127" s="3" t="s">
        <v>39</v>
      </c>
      <c r="E127" s="20">
        <v>15000</v>
      </c>
      <c r="F127" s="20">
        <v>15000</v>
      </c>
      <c r="G127" s="20">
        <v>15000</v>
      </c>
      <c r="H127" s="20">
        <v>15000</v>
      </c>
      <c r="I127" s="20">
        <v>15000</v>
      </c>
      <c r="J127" s="20">
        <v>15000</v>
      </c>
      <c r="K127" s="20">
        <v>15000</v>
      </c>
      <c r="L127" s="3" t="s">
        <v>18</v>
      </c>
      <c r="M127" s="1" t="s">
        <v>81</v>
      </c>
    </row>
    <row r="128" spans="1:13">
      <c r="A128" s="7" t="s">
        <v>44</v>
      </c>
      <c r="B128" s="3" t="s">
        <v>45</v>
      </c>
      <c r="C128" s="3" t="s">
        <v>47</v>
      </c>
      <c r="D128" s="3" t="s">
        <v>39</v>
      </c>
      <c r="E128" s="9">
        <v>20000</v>
      </c>
      <c r="F128" s="9">
        <v>20000</v>
      </c>
      <c r="G128" s="9">
        <v>20000</v>
      </c>
      <c r="H128" s="9">
        <v>20000</v>
      </c>
      <c r="I128" s="9">
        <v>20000</v>
      </c>
      <c r="J128" s="9">
        <v>20000</v>
      </c>
      <c r="K128" s="9">
        <v>20000</v>
      </c>
      <c r="L128" s="3" t="s">
        <v>18</v>
      </c>
      <c r="M128" s="1" t="s">
        <v>81</v>
      </c>
    </row>
    <row r="129" spans="1:13">
      <c r="A129" s="6" t="s">
        <v>40</v>
      </c>
      <c r="B129" s="4" t="s">
        <v>45</v>
      </c>
      <c r="C129" s="4" t="s">
        <v>48</v>
      </c>
      <c r="D129" s="4" t="s">
        <v>39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4" t="s">
        <v>36</v>
      </c>
      <c r="M129" s="1" t="s">
        <v>81</v>
      </c>
    </row>
    <row r="130" spans="1:13">
      <c r="A130" s="6" t="s">
        <v>41</v>
      </c>
      <c r="B130" s="4" t="s">
        <v>45</v>
      </c>
      <c r="C130" s="4" t="s">
        <v>48</v>
      </c>
      <c r="D130" s="4" t="s">
        <v>39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4" t="s">
        <v>36</v>
      </c>
      <c r="M130" s="1" t="s">
        <v>81</v>
      </c>
    </row>
    <row r="131" spans="1:13">
      <c r="A131" s="6" t="s">
        <v>42</v>
      </c>
      <c r="B131" s="4" t="s">
        <v>45</v>
      </c>
      <c r="C131" s="4" t="s">
        <v>48</v>
      </c>
      <c r="D131" s="4" t="s">
        <v>39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4" t="s">
        <v>36</v>
      </c>
      <c r="M131" s="1" t="s">
        <v>81</v>
      </c>
    </row>
    <row r="132" spans="1:13">
      <c r="A132" s="6" t="s">
        <v>43</v>
      </c>
      <c r="B132" s="4" t="s">
        <v>45</v>
      </c>
      <c r="C132" s="4" t="s">
        <v>48</v>
      </c>
      <c r="D132" s="4" t="s">
        <v>39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4" t="s">
        <v>36</v>
      </c>
      <c r="M132" s="1" t="s">
        <v>81</v>
      </c>
    </row>
    <row r="133" spans="1:13">
      <c r="A133" s="6" t="s">
        <v>44</v>
      </c>
      <c r="B133" s="4" t="s">
        <v>45</v>
      </c>
      <c r="C133" s="4" t="s">
        <v>48</v>
      </c>
      <c r="D133" s="4" t="s">
        <v>39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4" t="s">
        <v>36</v>
      </c>
      <c r="M133" s="1" t="s">
        <v>81</v>
      </c>
    </row>
    <row r="134" spans="1:13">
      <c r="A134" s="7" t="s">
        <v>40</v>
      </c>
      <c r="B134" s="3" t="s">
        <v>45</v>
      </c>
      <c r="C134" s="3" t="s">
        <v>49</v>
      </c>
      <c r="D134" s="3" t="s">
        <v>39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3" t="s">
        <v>52</v>
      </c>
      <c r="M134" s="1" t="s">
        <v>81</v>
      </c>
    </row>
    <row r="135" spans="1:13">
      <c r="A135" s="7" t="s">
        <v>41</v>
      </c>
      <c r="B135" s="3" t="s">
        <v>45</v>
      </c>
      <c r="C135" s="3" t="s">
        <v>49</v>
      </c>
      <c r="D135" s="3" t="s">
        <v>39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3" t="s">
        <v>52</v>
      </c>
      <c r="M135" s="1" t="s">
        <v>81</v>
      </c>
    </row>
    <row r="136" spans="1:13">
      <c r="A136" s="7" t="s">
        <v>42</v>
      </c>
      <c r="B136" s="3" t="s">
        <v>45</v>
      </c>
      <c r="C136" s="3" t="s">
        <v>49</v>
      </c>
      <c r="D136" s="3" t="s">
        <v>39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3" t="s">
        <v>52</v>
      </c>
      <c r="M136" s="1" t="s">
        <v>81</v>
      </c>
    </row>
    <row r="137" spans="1:13">
      <c r="A137" s="7" t="s">
        <v>43</v>
      </c>
      <c r="B137" s="3" t="s">
        <v>45</v>
      </c>
      <c r="C137" s="3" t="s">
        <v>49</v>
      </c>
      <c r="D137" s="3" t="s">
        <v>39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3" t="s">
        <v>52</v>
      </c>
      <c r="M137" s="1" t="s">
        <v>81</v>
      </c>
    </row>
    <row r="138" spans="1:13">
      <c r="A138" s="7" t="s">
        <v>44</v>
      </c>
      <c r="B138" s="3" t="s">
        <v>45</v>
      </c>
      <c r="C138" s="3" t="s">
        <v>49</v>
      </c>
      <c r="D138" s="3" t="s">
        <v>39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3" t="s">
        <v>52</v>
      </c>
      <c r="M138" s="1" t="s">
        <v>81</v>
      </c>
    </row>
    <row r="139" spans="1:13">
      <c r="A139" s="6" t="s">
        <v>40</v>
      </c>
      <c r="B139" s="4" t="s">
        <v>45</v>
      </c>
      <c r="C139" s="4" t="s">
        <v>50</v>
      </c>
      <c r="D139" s="4" t="s">
        <v>39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4" t="s">
        <v>18</v>
      </c>
      <c r="M139" s="1" t="s">
        <v>81</v>
      </c>
    </row>
    <row r="140" spans="1:13">
      <c r="A140" s="6" t="s">
        <v>41</v>
      </c>
      <c r="B140" s="4" t="s">
        <v>45</v>
      </c>
      <c r="C140" s="4" t="s">
        <v>50</v>
      </c>
      <c r="D140" s="4" t="s">
        <v>39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4" t="s">
        <v>18</v>
      </c>
      <c r="M140" s="1" t="s">
        <v>81</v>
      </c>
    </row>
    <row r="141" spans="1:13">
      <c r="A141" s="6" t="s">
        <v>42</v>
      </c>
      <c r="B141" s="4" t="s">
        <v>45</v>
      </c>
      <c r="C141" s="4" t="s">
        <v>50</v>
      </c>
      <c r="D141" s="4" t="s">
        <v>39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4" t="s">
        <v>18</v>
      </c>
      <c r="M141" s="1" t="s">
        <v>81</v>
      </c>
    </row>
    <row r="142" spans="1:13">
      <c r="A142" s="6" t="s">
        <v>43</v>
      </c>
      <c r="B142" s="4" t="s">
        <v>45</v>
      </c>
      <c r="C142" s="4" t="s">
        <v>50</v>
      </c>
      <c r="D142" s="4" t="s">
        <v>39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4" t="s">
        <v>18</v>
      </c>
      <c r="M142" s="1" t="s">
        <v>81</v>
      </c>
    </row>
    <row r="143" spans="1:13">
      <c r="A143" s="6" t="s">
        <v>44</v>
      </c>
      <c r="B143" s="4" t="s">
        <v>45</v>
      </c>
      <c r="C143" s="4" t="s">
        <v>50</v>
      </c>
      <c r="D143" s="4" t="s">
        <v>39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4" t="s">
        <v>18</v>
      </c>
      <c r="M143" s="1" t="s">
        <v>81</v>
      </c>
    </row>
    <row r="144" spans="1:13">
      <c r="A144" s="7" t="s">
        <v>40</v>
      </c>
      <c r="B144" s="3" t="s">
        <v>45</v>
      </c>
      <c r="C144" s="3" t="s">
        <v>51</v>
      </c>
      <c r="D144" s="3" t="s">
        <v>39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3" t="s">
        <v>18</v>
      </c>
      <c r="M144" s="1" t="s">
        <v>81</v>
      </c>
    </row>
    <row r="145" spans="1:13">
      <c r="A145" s="7" t="s">
        <v>41</v>
      </c>
      <c r="B145" s="3" t="s">
        <v>45</v>
      </c>
      <c r="C145" s="3" t="s">
        <v>51</v>
      </c>
      <c r="D145" s="3" t="s">
        <v>39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3" t="s">
        <v>18</v>
      </c>
      <c r="M145" s="1" t="s">
        <v>81</v>
      </c>
    </row>
    <row r="146" spans="1:13">
      <c r="A146" s="7" t="s">
        <v>42</v>
      </c>
      <c r="B146" s="3" t="s">
        <v>45</v>
      </c>
      <c r="C146" s="3" t="s">
        <v>51</v>
      </c>
      <c r="D146" s="3" t="s">
        <v>39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3" t="s">
        <v>18</v>
      </c>
      <c r="M146" s="1" t="s">
        <v>81</v>
      </c>
    </row>
    <row r="147" spans="1:13">
      <c r="A147" s="7" t="s">
        <v>43</v>
      </c>
      <c r="B147" s="3" t="s">
        <v>45</v>
      </c>
      <c r="C147" s="3" t="s">
        <v>51</v>
      </c>
      <c r="D147" s="3" t="s">
        <v>39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3" t="s">
        <v>18</v>
      </c>
      <c r="M147" s="1" t="s">
        <v>81</v>
      </c>
    </row>
    <row r="148" spans="1:13">
      <c r="A148" s="7" t="s">
        <v>44</v>
      </c>
      <c r="B148" s="3" t="s">
        <v>45</v>
      </c>
      <c r="C148" s="3" t="s">
        <v>51</v>
      </c>
      <c r="D148" s="3" t="s">
        <v>39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3" t="s">
        <v>18</v>
      </c>
      <c r="M148" s="1" t="s">
        <v>81</v>
      </c>
    </row>
    <row r="149" spans="1:13">
      <c r="A149" s="16" t="s">
        <v>61</v>
      </c>
      <c r="B149" s="17" t="s">
        <v>59</v>
      </c>
      <c r="C149" s="17" t="s">
        <v>60</v>
      </c>
      <c r="D149" s="17" t="s">
        <v>39</v>
      </c>
      <c r="E149" s="18">
        <v>76.53</v>
      </c>
      <c r="F149" s="18">
        <v>76.53</v>
      </c>
      <c r="G149" s="18">
        <v>76.53</v>
      </c>
      <c r="H149" s="18">
        <v>78.81</v>
      </c>
      <c r="I149" s="18">
        <v>81.319999999999993</v>
      </c>
      <c r="J149" s="18">
        <v>83.99</v>
      </c>
      <c r="K149" s="18">
        <v>86.83</v>
      </c>
      <c r="L149" s="17" t="s">
        <v>58</v>
      </c>
      <c r="M149" s="19" t="s">
        <v>86</v>
      </c>
    </row>
    <row r="150" spans="1:13">
      <c r="A150" s="16" t="s">
        <v>53</v>
      </c>
      <c r="B150" s="17" t="s">
        <v>59</v>
      </c>
      <c r="C150" s="17" t="s">
        <v>60</v>
      </c>
      <c r="D150" s="17" t="s">
        <v>39</v>
      </c>
      <c r="E150" s="18">
        <v>2.16</v>
      </c>
      <c r="F150" s="18">
        <v>2.8200000000000003</v>
      </c>
      <c r="G150" s="18">
        <v>3.48</v>
      </c>
      <c r="H150" s="18">
        <v>7.21</v>
      </c>
      <c r="I150" s="18">
        <v>10.94</v>
      </c>
      <c r="J150" s="18">
        <v>12.13</v>
      </c>
      <c r="K150" s="18">
        <v>13.31</v>
      </c>
      <c r="L150" s="17" t="s">
        <v>58</v>
      </c>
      <c r="M150" s="19" t="s">
        <v>86</v>
      </c>
    </row>
    <row r="151" spans="1:13">
      <c r="A151" s="16" t="s">
        <v>54</v>
      </c>
      <c r="B151" s="17" t="s">
        <v>59</v>
      </c>
      <c r="C151" s="17" t="s">
        <v>60</v>
      </c>
      <c r="D151" s="17" t="s">
        <v>39</v>
      </c>
      <c r="E151" s="18">
        <v>2.73</v>
      </c>
      <c r="F151" s="18">
        <v>2.73</v>
      </c>
      <c r="G151" s="18">
        <v>2.73</v>
      </c>
      <c r="H151" s="18">
        <v>5.13</v>
      </c>
      <c r="I151" s="18">
        <v>7.22</v>
      </c>
      <c r="J151" s="18">
        <v>9.0299999999999994</v>
      </c>
      <c r="K151" s="18">
        <v>10.56</v>
      </c>
      <c r="L151" s="17" t="s">
        <v>58</v>
      </c>
      <c r="M151" s="19" t="s">
        <v>86</v>
      </c>
    </row>
    <row r="152" spans="1:13">
      <c r="A152" s="16" t="s">
        <v>55</v>
      </c>
      <c r="B152" s="17" t="s">
        <v>59</v>
      </c>
      <c r="C152" s="17" t="s">
        <v>60</v>
      </c>
      <c r="D152" s="17" t="s">
        <v>39</v>
      </c>
      <c r="E152" s="18">
        <v>7.3449999999999998</v>
      </c>
      <c r="F152" s="18">
        <v>7.3449999999999998</v>
      </c>
      <c r="G152" s="18">
        <v>7.3449999999999998</v>
      </c>
      <c r="H152" s="18">
        <v>11.44</v>
      </c>
      <c r="I152" s="18">
        <v>15.345000000000001</v>
      </c>
      <c r="J152" s="18">
        <v>19.765000000000001</v>
      </c>
      <c r="K152" s="18">
        <v>24.09</v>
      </c>
      <c r="L152" s="17" t="s">
        <v>58</v>
      </c>
      <c r="M152" s="19" t="s">
        <v>86</v>
      </c>
    </row>
    <row r="153" spans="1:13">
      <c r="A153" s="16" t="s">
        <v>56</v>
      </c>
      <c r="B153" s="17" t="s">
        <v>59</v>
      </c>
      <c r="C153" s="17" t="s">
        <v>60</v>
      </c>
      <c r="D153" s="17" t="s">
        <v>39</v>
      </c>
      <c r="E153" s="18">
        <v>4.407</v>
      </c>
      <c r="F153" s="18">
        <v>4.407</v>
      </c>
      <c r="G153" s="18">
        <v>4.407</v>
      </c>
      <c r="H153" s="18">
        <v>6.8639999999999999</v>
      </c>
      <c r="I153" s="18">
        <v>9.2070000000000007</v>
      </c>
      <c r="J153" s="18">
        <v>11.859</v>
      </c>
      <c r="K153" s="18">
        <v>14.453999999999999</v>
      </c>
      <c r="L153" s="17" t="s">
        <v>58</v>
      </c>
      <c r="M153" s="19" t="s">
        <v>86</v>
      </c>
    </row>
    <row r="154" spans="1:13">
      <c r="A154" s="16" t="s">
        <v>57</v>
      </c>
      <c r="B154" s="17" t="s">
        <v>59</v>
      </c>
      <c r="C154" s="17" t="s">
        <v>60</v>
      </c>
      <c r="D154" s="17" t="s">
        <v>39</v>
      </c>
      <c r="E154" s="18">
        <v>2.9380000000000002</v>
      </c>
      <c r="F154" s="18">
        <v>2.9380000000000002</v>
      </c>
      <c r="G154" s="18">
        <v>2.9380000000000002</v>
      </c>
      <c r="H154" s="18">
        <v>4.5759999999999996</v>
      </c>
      <c r="I154" s="18">
        <v>6.1380000000000008</v>
      </c>
      <c r="J154" s="18">
        <v>7.9060000000000006</v>
      </c>
      <c r="K154" s="18">
        <v>9.636000000000001</v>
      </c>
      <c r="L154" s="17" t="s">
        <v>58</v>
      </c>
      <c r="M154" s="19" t="s">
        <v>86</v>
      </c>
    </row>
    <row r="155" spans="1:13">
      <c r="A155" s="6" t="s">
        <v>40</v>
      </c>
      <c r="B155" s="4" t="s">
        <v>45</v>
      </c>
      <c r="C155" s="4" t="s">
        <v>89</v>
      </c>
      <c r="D155" s="4" t="s">
        <v>39</v>
      </c>
      <c r="E155">
        <v>543</v>
      </c>
      <c r="F155">
        <v>543</v>
      </c>
      <c r="G155">
        <v>543</v>
      </c>
      <c r="H155">
        <v>543</v>
      </c>
      <c r="I155">
        <v>543</v>
      </c>
      <c r="J155">
        <v>543</v>
      </c>
      <c r="K155">
        <v>543</v>
      </c>
      <c r="L155" s="4" t="s">
        <v>28</v>
      </c>
    </row>
    <row r="156" spans="1:13">
      <c r="A156" s="6" t="s">
        <v>41</v>
      </c>
      <c r="B156" s="4" t="s">
        <v>45</v>
      </c>
      <c r="C156" s="4" t="s">
        <v>89</v>
      </c>
      <c r="D156" s="4" t="s">
        <v>39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4" t="s">
        <v>28</v>
      </c>
    </row>
    <row r="157" spans="1:13">
      <c r="A157" s="6" t="s">
        <v>42</v>
      </c>
      <c r="B157" s="4" t="s">
        <v>45</v>
      </c>
      <c r="C157" s="4" t="s">
        <v>89</v>
      </c>
      <c r="D157" s="4" t="s">
        <v>39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4" t="s">
        <v>28</v>
      </c>
    </row>
    <row r="158" spans="1:13">
      <c r="A158" s="6" t="s">
        <v>43</v>
      </c>
      <c r="B158" s="4" t="s">
        <v>45</v>
      </c>
      <c r="C158" s="4" t="s">
        <v>89</v>
      </c>
      <c r="D158" s="4" t="s">
        <v>39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4" t="s">
        <v>28</v>
      </c>
    </row>
    <row r="159" spans="1:13">
      <c r="A159" s="6" t="s">
        <v>44</v>
      </c>
      <c r="B159" s="4" t="s">
        <v>45</v>
      </c>
      <c r="C159" s="4" t="s">
        <v>89</v>
      </c>
      <c r="D159" s="4" t="s">
        <v>39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4" t="s">
        <v>28</v>
      </c>
    </row>
    <row r="160" spans="1:13">
      <c r="A160" s="7" t="s">
        <v>40</v>
      </c>
      <c r="B160" s="3" t="s">
        <v>45</v>
      </c>
      <c r="C160" s="4" t="s">
        <v>90</v>
      </c>
      <c r="D160" s="3" t="s">
        <v>39</v>
      </c>
      <c r="E160" s="9">
        <v>4500</v>
      </c>
      <c r="F160" s="9">
        <v>4500</v>
      </c>
      <c r="G160" s="9">
        <v>4500</v>
      </c>
      <c r="H160" s="9">
        <v>4500</v>
      </c>
      <c r="I160" s="9">
        <v>4500</v>
      </c>
      <c r="J160" s="9">
        <v>4500</v>
      </c>
      <c r="K160" s="9">
        <v>4500</v>
      </c>
      <c r="L160" s="3" t="s">
        <v>91</v>
      </c>
    </row>
    <row r="161" spans="1:12">
      <c r="A161" s="7" t="s">
        <v>41</v>
      </c>
      <c r="B161" s="3" t="s">
        <v>45</v>
      </c>
      <c r="C161" s="4" t="s">
        <v>90</v>
      </c>
      <c r="D161" s="3" t="s">
        <v>39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3" t="s">
        <v>91</v>
      </c>
    </row>
    <row r="162" spans="1:12">
      <c r="A162" s="7" t="s">
        <v>42</v>
      </c>
      <c r="B162" s="3" t="s">
        <v>45</v>
      </c>
      <c r="C162" s="4" t="s">
        <v>90</v>
      </c>
      <c r="D162" s="3" t="s">
        <v>39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3" t="s">
        <v>91</v>
      </c>
    </row>
    <row r="163" spans="1:12">
      <c r="A163" s="7" t="s">
        <v>43</v>
      </c>
      <c r="B163" s="3" t="s">
        <v>45</v>
      </c>
      <c r="C163" s="4" t="s">
        <v>90</v>
      </c>
      <c r="D163" s="3" t="s">
        <v>39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3" t="s">
        <v>91</v>
      </c>
    </row>
    <row r="164" spans="1:12">
      <c r="A164" s="7" t="s">
        <v>44</v>
      </c>
      <c r="B164" s="3" t="s">
        <v>45</v>
      </c>
      <c r="C164" s="4" t="s">
        <v>90</v>
      </c>
      <c r="D164" s="3" t="s">
        <v>39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3" t="s">
        <v>91</v>
      </c>
    </row>
  </sheetData>
  <autoFilter ref="A1:K154" xr:uid="{C329649A-627C-4949-86D2-A3A5E4D13864}"/>
  <hyperlinks>
    <hyperlink ref="M2" r:id="rId1" xr:uid="{27F6A87E-3EC0-419E-B99E-EAEB622193BD}"/>
    <hyperlink ref="M56" r:id="rId2" xr:uid="{D076EFFA-6781-4615-ACDB-7FA0947621EC}"/>
    <hyperlink ref="M57" r:id="rId3" xr:uid="{EF023227-EA7E-4D2D-83C8-4AD771BF52F5}"/>
    <hyperlink ref="M58" r:id="rId4" xr:uid="{F9CCDE59-8949-4825-BF5D-43D8469CA6AD}"/>
    <hyperlink ref="M59" r:id="rId5" xr:uid="{01EC0805-3203-4D30-BDCD-AF45B6A4FC07}"/>
    <hyperlink ref="M60" r:id="rId6" xr:uid="{7A01A65F-78F3-4579-A05D-9CE9CA9D7917}"/>
    <hyperlink ref="M10" r:id="rId7" xr:uid="{3307B274-C1A2-4831-B4FC-7D746C36A24B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Borvendég</dc:creator>
  <cp:lastModifiedBy>Máté Borvendég</cp:lastModifiedBy>
  <dcterms:created xsi:type="dcterms:W3CDTF">2023-06-09T12:27:25Z</dcterms:created>
  <dcterms:modified xsi:type="dcterms:W3CDTF">2023-09-20T02:39:57Z</dcterms:modified>
</cp:coreProperties>
</file>