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icro\Práce\bosan\bosan.cz\server\assets\"/>
    </mc:Choice>
  </mc:AlternateContent>
  <xr:revisionPtr revIDLastSave="0" documentId="13_ncr:1_{46657CC9-BCF5-4A90-8801-9A8545481DE9}" xr6:coauthVersionLast="43" xr6:coauthVersionMax="43" xr10:uidLastSave="{00000000-0000-0000-0000-000000000000}"/>
  <bookViews>
    <workbookView xWindow="-120" yWindow="-120" windowWidth="24240" windowHeight="13140" tabRatio="512" firstSheet="4" activeTab="7" xr2:uid="{00000000-000D-0000-FFFF-FFFF00000000}"/>
  </bookViews>
  <sheets>
    <sheet name="Souhrnný AKCE_TABORY" sheetId="1" state="hidden" r:id="rId1"/>
    <sheet name="Formulář  AKCE" sheetId="2" state="hidden" r:id="rId2"/>
    <sheet name="Seznam_do_35_účastníků" sheetId="3" state="hidden" r:id="rId3"/>
    <sheet name="Seznam_do_70_účastníků" sheetId="4" state="hidden" r:id="rId4"/>
    <sheet name="Rozpocet akce" sheetId="5" r:id="rId5"/>
    <sheet name="pokyny" sheetId="6" state="hidden" r:id="rId6"/>
    <sheet name="Rozpocet tábora" sheetId="7" state="hidden" r:id="rId7"/>
    <sheet name="Seznam účastníků" sheetId="8" r:id="rId8"/>
    <sheet name="Přehled o vybraných poplatcích" sheetId="9" r:id="rId9"/>
    <sheet name="Soupis výdajů" sheetId="10" r:id="rId10"/>
    <sheet name="Report z akce" sheetId="11" r:id="rId11"/>
    <sheet name="Zhodnocení" sheetId="12" state="hidden" r:id="rId12"/>
    <sheet name="Vrátit" sheetId="13" r:id="rId13"/>
  </sheets>
  <definedNames>
    <definedName name="_1Excel_BuiltIn_Print_Area_2">'Seznam účastníků'!$A:$F</definedName>
    <definedName name="Excel_BuiltIn_Print_Area">'Report z akce'!$B$17</definedName>
    <definedName name="Excel_BuiltIn_Print_Area_6_1">('Seznam účastníků'!$A:$F,'Seznam účastníků'!$A:$F)</definedName>
    <definedName name="_xlnm.Print_Area" localSheetId="7">'Seznam účastníků'!$A$1:$F$44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2" l="1"/>
  <c r="D8" i="2"/>
  <c r="J13" i="2"/>
  <c r="F40" i="2"/>
  <c r="I40" i="2"/>
  <c r="B45" i="2"/>
  <c r="A1" i="9"/>
  <c r="A2" i="9"/>
  <c r="B4" i="9"/>
  <c r="B5" i="9"/>
  <c r="D12" i="9" s="1"/>
  <c r="B6" i="9"/>
  <c r="B7" i="9"/>
  <c r="B12" i="9"/>
  <c r="C12" i="9"/>
  <c r="B13" i="9"/>
  <c r="B11" i="13" s="1"/>
  <c r="C13" i="9"/>
  <c r="C11" i="13" s="1"/>
  <c r="D13" i="9"/>
  <c r="B14" i="9"/>
  <c r="C14" i="9"/>
  <c r="C12" i="13" s="1"/>
  <c r="B15" i="9"/>
  <c r="B13" i="13" s="1"/>
  <c r="C15" i="9"/>
  <c r="B16" i="9"/>
  <c r="B14" i="13" s="1"/>
  <c r="C16" i="9"/>
  <c r="D16" i="9"/>
  <c r="B17" i="9"/>
  <c r="C17" i="9"/>
  <c r="C15" i="13" s="1"/>
  <c r="B18" i="9"/>
  <c r="C18" i="9"/>
  <c r="C16" i="13" s="1"/>
  <c r="D18" i="9"/>
  <c r="B19" i="9"/>
  <c r="C19" i="9"/>
  <c r="C17" i="13" s="1"/>
  <c r="B20" i="9"/>
  <c r="B18" i="13" s="1"/>
  <c r="C20" i="9"/>
  <c r="C18" i="13" s="1"/>
  <c r="B21" i="9"/>
  <c r="C21" i="9"/>
  <c r="D21" i="9"/>
  <c r="B22" i="9"/>
  <c r="C22" i="9"/>
  <c r="B23" i="9"/>
  <c r="C23" i="9"/>
  <c r="C21" i="13" s="1"/>
  <c r="B24" i="9"/>
  <c r="C24" i="9"/>
  <c r="D24" i="9"/>
  <c r="B25" i="9"/>
  <c r="B23" i="13" s="1"/>
  <c r="C25" i="9"/>
  <c r="G25" i="9"/>
  <c r="B26" i="9"/>
  <c r="C26" i="9"/>
  <c r="C24" i="13" s="1"/>
  <c r="D26" i="9"/>
  <c r="B27" i="9"/>
  <c r="C27" i="9"/>
  <c r="D27" i="9"/>
  <c r="E27" i="9"/>
  <c r="E25" i="13" s="1"/>
  <c r="G27" i="9"/>
  <c r="B28" i="9"/>
  <c r="C28" i="9"/>
  <c r="C26" i="13" s="1"/>
  <c r="D28" i="9"/>
  <c r="E28" i="9"/>
  <c r="G28" i="9"/>
  <c r="B29" i="9"/>
  <c r="B27" i="13" s="1"/>
  <c r="C29" i="9"/>
  <c r="C27" i="13" s="1"/>
  <c r="D29" i="9"/>
  <c r="E29" i="9"/>
  <c r="E27" i="13" s="1"/>
  <c r="G29" i="9"/>
  <c r="B30" i="9"/>
  <c r="C30" i="9"/>
  <c r="D30" i="9"/>
  <c r="E30" i="9"/>
  <c r="E28" i="13" s="1"/>
  <c r="G30" i="9"/>
  <c r="B31" i="9"/>
  <c r="C31" i="9"/>
  <c r="D31" i="9"/>
  <c r="E31" i="9"/>
  <c r="E29" i="13" s="1"/>
  <c r="G31" i="9"/>
  <c r="B32" i="9"/>
  <c r="C32" i="9"/>
  <c r="C30" i="13" s="1"/>
  <c r="D32" i="9"/>
  <c r="E32" i="9"/>
  <c r="G32" i="9"/>
  <c r="B33" i="9"/>
  <c r="B31" i="13" s="1"/>
  <c r="C33" i="9"/>
  <c r="C31" i="13" s="1"/>
  <c r="D33" i="9"/>
  <c r="E33" i="9"/>
  <c r="E31" i="13" s="1"/>
  <c r="G33" i="9"/>
  <c r="B34" i="9"/>
  <c r="B32" i="13" s="1"/>
  <c r="C34" i="9"/>
  <c r="D34" i="9"/>
  <c r="E34" i="9"/>
  <c r="E32" i="13" s="1"/>
  <c r="G34" i="9"/>
  <c r="B35" i="9"/>
  <c r="C35" i="9"/>
  <c r="D35" i="9"/>
  <c r="E35" i="9"/>
  <c r="E33" i="13" s="1"/>
  <c r="G35" i="9"/>
  <c r="B36" i="9"/>
  <c r="B34" i="13" s="1"/>
  <c r="C36" i="9"/>
  <c r="D36" i="9"/>
  <c r="E36" i="9"/>
  <c r="G36" i="9"/>
  <c r="B37" i="9"/>
  <c r="B35" i="13" s="1"/>
  <c r="C37" i="9"/>
  <c r="C35" i="13" s="1"/>
  <c r="D37" i="9"/>
  <c r="E37" i="9"/>
  <c r="E35" i="13" s="1"/>
  <c r="G37" i="9"/>
  <c r="B38" i="9"/>
  <c r="B36" i="13" s="1"/>
  <c r="C38" i="9"/>
  <c r="D38" i="9"/>
  <c r="E38" i="9"/>
  <c r="E36" i="13" s="1"/>
  <c r="G38" i="9"/>
  <c r="B39" i="9"/>
  <c r="C39" i="9"/>
  <c r="C37" i="13" s="1"/>
  <c r="D39" i="9"/>
  <c r="E39" i="9"/>
  <c r="E37" i="13" s="1"/>
  <c r="G39" i="9"/>
  <c r="B40" i="9"/>
  <c r="C40" i="9"/>
  <c r="C38" i="13" s="1"/>
  <c r="D40" i="9"/>
  <c r="E40" i="9"/>
  <c r="E38" i="13" s="1"/>
  <c r="G40" i="9"/>
  <c r="B41" i="9"/>
  <c r="C41" i="9"/>
  <c r="C39" i="13" s="1"/>
  <c r="D41" i="9"/>
  <c r="E41" i="9"/>
  <c r="E39" i="13" s="1"/>
  <c r="G41" i="9"/>
  <c r="B42" i="9"/>
  <c r="B40" i="13" s="1"/>
  <c r="C42" i="9"/>
  <c r="D42" i="9"/>
  <c r="E42" i="9"/>
  <c r="E40" i="13" s="1"/>
  <c r="G42" i="9"/>
  <c r="B43" i="9"/>
  <c r="C43" i="9"/>
  <c r="D43" i="9"/>
  <c r="E43" i="9"/>
  <c r="E41" i="13" s="1"/>
  <c r="G43" i="9"/>
  <c r="B44" i="9"/>
  <c r="C44" i="9"/>
  <c r="D44" i="9"/>
  <c r="E44" i="9"/>
  <c r="G44" i="9"/>
  <c r="B45" i="9"/>
  <c r="B43" i="13" s="1"/>
  <c r="C45" i="9"/>
  <c r="D45" i="9"/>
  <c r="E45" i="9"/>
  <c r="E43" i="13" s="1"/>
  <c r="G45" i="9"/>
  <c r="B46" i="9"/>
  <c r="C46" i="9"/>
  <c r="D46" i="9"/>
  <c r="E46" i="9"/>
  <c r="G46" i="9"/>
  <c r="B47" i="9"/>
  <c r="C47" i="9"/>
  <c r="D47" i="9"/>
  <c r="E47" i="9"/>
  <c r="G47" i="9"/>
  <c r="A1" i="11"/>
  <c r="A2" i="11"/>
  <c r="B4" i="11"/>
  <c r="B5" i="11"/>
  <c r="B6" i="11"/>
  <c r="B7" i="11"/>
  <c r="A2" i="5"/>
  <c r="B8" i="5"/>
  <c r="D8" i="5"/>
  <c r="H19" i="5"/>
  <c r="G27" i="5"/>
  <c r="J27" i="5" s="1"/>
  <c r="H27" i="5"/>
  <c r="I41" i="5"/>
  <c r="B3" i="7"/>
  <c r="B4" i="7"/>
  <c r="D8" i="7"/>
  <c r="D9" i="7"/>
  <c r="D10" i="7"/>
  <c r="C11" i="7"/>
  <c r="D14" i="7"/>
  <c r="D15" i="7"/>
  <c r="D16" i="7"/>
  <c r="D17" i="7"/>
  <c r="D18" i="7"/>
  <c r="D19" i="7"/>
  <c r="B20" i="7"/>
  <c r="C20" i="7"/>
  <c r="B23" i="7"/>
  <c r="B29" i="7"/>
  <c r="E36" i="7"/>
  <c r="B9" i="8"/>
  <c r="B10" i="8"/>
  <c r="B11" i="8"/>
  <c r="B12" i="8"/>
  <c r="C4" i="3"/>
  <c r="C5" i="3"/>
  <c r="D5" i="3"/>
  <c r="C6" i="3"/>
  <c r="B9" i="3"/>
  <c r="C9" i="3"/>
  <c r="D9" i="3"/>
  <c r="G9" i="3" s="1"/>
  <c r="E9" i="3"/>
  <c r="F9" i="3"/>
  <c r="B10" i="3"/>
  <c r="C10" i="3"/>
  <c r="D10" i="3"/>
  <c r="J10" i="3" s="1"/>
  <c r="E10" i="3"/>
  <c r="F10" i="3"/>
  <c r="B11" i="3"/>
  <c r="C11" i="3"/>
  <c r="D11" i="3"/>
  <c r="G11" i="3" s="1"/>
  <c r="E11" i="3"/>
  <c r="F11" i="3"/>
  <c r="B12" i="3"/>
  <c r="C12" i="3"/>
  <c r="D12" i="3"/>
  <c r="J12" i="3" s="1"/>
  <c r="E12" i="3"/>
  <c r="F12" i="3"/>
  <c r="G12" i="3"/>
  <c r="B13" i="3"/>
  <c r="C13" i="3"/>
  <c r="D13" i="3"/>
  <c r="G13" i="3" s="1"/>
  <c r="E13" i="3"/>
  <c r="F13" i="3"/>
  <c r="B14" i="3"/>
  <c r="C14" i="3"/>
  <c r="D14" i="3"/>
  <c r="J14" i="3" s="1"/>
  <c r="E14" i="3"/>
  <c r="F14" i="3"/>
  <c r="B15" i="3"/>
  <c r="C15" i="3"/>
  <c r="D15" i="3"/>
  <c r="G15" i="3" s="1"/>
  <c r="I15" i="3" s="1"/>
  <c r="E15" i="3"/>
  <c r="F15" i="3"/>
  <c r="B16" i="3"/>
  <c r="C16" i="3"/>
  <c r="D16" i="3"/>
  <c r="J16" i="3" s="1"/>
  <c r="E16" i="3"/>
  <c r="F16" i="3"/>
  <c r="B17" i="3"/>
  <c r="C17" i="3"/>
  <c r="D17" i="3"/>
  <c r="J17" i="3" s="1"/>
  <c r="E17" i="3"/>
  <c r="F17" i="3"/>
  <c r="B18" i="3"/>
  <c r="C18" i="3"/>
  <c r="D18" i="3"/>
  <c r="J18" i="3" s="1"/>
  <c r="E18" i="3"/>
  <c r="F18" i="3"/>
  <c r="H18" i="3"/>
  <c r="B19" i="3"/>
  <c r="C19" i="3"/>
  <c r="D19" i="3"/>
  <c r="J19" i="3" s="1"/>
  <c r="E19" i="3"/>
  <c r="F19" i="3"/>
  <c r="B20" i="3"/>
  <c r="C20" i="3"/>
  <c r="D20" i="3"/>
  <c r="J20" i="3" s="1"/>
  <c r="E20" i="3"/>
  <c r="F20" i="3"/>
  <c r="B21" i="3"/>
  <c r="C21" i="3"/>
  <c r="D21" i="3"/>
  <c r="G21" i="3" s="1"/>
  <c r="E21" i="3"/>
  <c r="F21" i="3"/>
  <c r="B22" i="3"/>
  <c r="C22" i="3"/>
  <c r="D22" i="3"/>
  <c r="J22" i="3" s="1"/>
  <c r="E22" i="3"/>
  <c r="F22" i="3"/>
  <c r="B23" i="3"/>
  <c r="C23" i="3"/>
  <c r="D23" i="3"/>
  <c r="J23" i="3" s="1"/>
  <c r="E23" i="3"/>
  <c r="F23" i="3"/>
  <c r="H23" i="3"/>
  <c r="B24" i="3"/>
  <c r="C24" i="3"/>
  <c r="D24" i="3"/>
  <c r="J24" i="3" s="1"/>
  <c r="E24" i="3"/>
  <c r="F24" i="3"/>
  <c r="K24" i="3" s="1"/>
  <c r="G24" i="3"/>
  <c r="H24" i="3"/>
  <c r="B25" i="3"/>
  <c r="C25" i="3"/>
  <c r="D25" i="3"/>
  <c r="E25" i="3"/>
  <c r="F25" i="3"/>
  <c r="G25" i="3"/>
  <c r="H25" i="3"/>
  <c r="J25" i="3"/>
  <c r="B26" i="3"/>
  <c r="C26" i="3"/>
  <c r="D26" i="3"/>
  <c r="J26" i="3" s="1"/>
  <c r="E26" i="3"/>
  <c r="F26" i="3"/>
  <c r="G26" i="3"/>
  <c r="H26" i="3"/>
  <c r="B27" i="3"/>
  <c r="C27" i="3"/>
  <c r="D27" i="3"/>
  <c r="G27" i="3" s="1"/>
  <c r="E27" i="3"/>
  <c r="F27" i="3"/>
  <c r="J27" i="3"/>
  <c r="B28" i="3"/>
  <c r="C28" i="3"/>
  <c r="D28" i="3"/>
  <c r="J28" i="3" s="1"/>
  <c r="E28" i="3"/>
  <c r="F28" i="3"/>
  <c r="K28" i="3" s="1"/>
  <c r="B29" i="3"/>
  <c r="C29" i="3"/>
  <c r="D29" i="3"/>
  <c r="J29" i="3" s="1"/>
  <c r="E29" i="3"/>
  <c r="F29" i="3"/>
  <c r="B30" i="3"/>
  <c r="C30" i="3"/>
  <c r="D30" i="3"/>
  <c r="J30" i="3" s="1"/>
  <c r="E30" i="3"/>
  <c r="F30" i="3"/>
  <c r="B31" i="3"/>
  <c r="C31" i="3"/>
  <c r="D31" i="3"/>
  <c r="E31" i="3"/>
  <c r="F31" i="3"/>
  <c r="K31" i="3" s="1"/>
  <c r="G31" i="3"/>
  <c r="H31" i="3"/>
  <c r="J31" i="3"/>
  <c r="B32" i="3"/>
  <c r="C32" i="3"/>
  <c r="D32" i="3"/>
  <c r="J32" i="3" s="1"/>
  <c r="E32" i="3"/>
  <c r="F32" i="3"/>
  <c r="H32" i="3"/>
  <c r="K32" i="3"/>
  <c r="B33" i="3"/>
  <c r="C33" i="3"/>
  <c r="D33" i="3"/>
  <c r="J33" i="3" s="1"/>
  <c r="E33" i="3"/>
  <c r="F33" i="3"/>
  <c r="H33" i="3"/>
  <c r="B34" i="3"/>
  <c r="C34" i="3"/>
  <c r="D34" i="3"/>
  <c r="J34" i="3" s="1"/>
  <c r="E34" i="3"/>
  <c r="F34" i="3"/>
  <c r="G34" i="3"/>
  <c r="H34" i="3"/>
  <c r="B35" i="3"/>
  <c r="C35" i="3"/>
  <c r="D35" i="3"/>
  <c r="J35" i="3" s="1"/>
  <c r="E35" i="3"/>
  <c r="F35" i="3"/>
  <c r="H35" i="3"/>
  <c r="B36" i="3"/>
  <c r="C36" i="3"/>
  <c r="D36" i="3"/>
  <c r="J36" i="3" s="1"/>
  <c r="E36" i="3"/>
  <c r="F36" i="3"/>
  <c r="K36" i="3" s="1"/>
  <c r="B37" i="3"/>
  <c r="C37" i="3"/>
  <c r="D37" i="3"/>
  <c r="G37" i="3" s="1"/>
  <c r="E37" i="3"/>
  <c r="F37" i="3"/>
  <c r="B38" i="3"/>
  <c r="C38" i="3"/>
  <c r="D38" i="3"/>
  <c r="J38" i="3" s="1"/>
  <c r="E38" i="3"/>
  <c r="F38" i="3"/>
  <c r="B39" i="3"/>
  <c r="C39" i="3"/>
  <c r="D39" i="3"/>
  <c r="J39" i="3" s="1"/>
  <c r="K39" i="3" s="1"/>
  <c r="E39" i="3"/>
  <c r="F39" i="3"/>
  <c r="B40" i="3"/>
  <c r="C40" i="3"/>
  <c r="D40" i="3"/>
  <c r="J40" i="3" s="1"/>
  <c r="K40" i="3" s="1"/>
  <c r="E40" i="3"/>
  <c r="F40" i="3"/>
  <c r="B41" i="3"/>
  <c r="C41" i="3"/>
  <c r="D41" i="3"/>
  <c r="J41" i="3" s="1"/>
  <c r="K41" i="3" s="1"/>
  <c r="E41" i="3"/>
  <c r="F41" i="3"/>
  <c r="H41" i="3"/>
  <c r="B42" i="3"/>
  <c r="C42" i="3"/>
  <c r="D42" i="3"/>
  <c r="J42" i="3" s="1"/>
  <c r="K42" i="3" s="1"/>
  <c r="E42" i="3"/>
  <c r="F42" i="3"/>
  <c r="B43" i="3"/>
  <c r="C43" i="3"/>
  <c r="D43" i="3"/>
  <c r="G43" i="3" s="1"/>
  <c r="E43" i="3"/>
  <c r="F43" i="3"/>
  <c r="J43" i="3"/>
  <c r="A50" i="3"/>
  <c r="F52" i="3"/>
  <c r="H9" i="4"/>
  <c r="J9" i="4" s="1"/>
  <c r="I9" i="4"/>
  <c r="H10" i="4"/>
  <c r="J10" i="4" s="1"/>
  <c r="I10" i="4"/>
  <c r="H11" i="4"/>
  <c r="J11" i="4" s="1"/>
  <c r="I11" i="4"/>
  <c r="H12" i="4"/>
  <c r="J12" i="4" s="1"/>
  <c r="I12" i="4"/>
  <c r="H13" i="4"/>
  <c r="I13" i="4"/>
  <c r="J13" i="4"/>
  <c r="H14" i="4"/>
  <c r="J14" i="4" s="1"/>
  <c r="I14" i="4"/>
  <c r="H15" i="4"/>
  <c r="J15" i="4" s="1"/>
  <c r="I15" i="4"/>
  <c r="H16" i="4"/>
  <c r="J16" i="4" s="1"/>
  <c r="I16" i="4"/>
  <c r="H17" i="4"/>
  <c r="J17" i="4" s="1"/>
  <c r="I17" i="4"/>
  <c r="H18" i="4"/>
  <c r="J18" i="4" s="1"/>
  <c r="I18" i="4"/>
  <c r="H19" i="4"/>
  <c r="J19" i="4" s="1"/>
  <c r="I19" i="4"/>
  <c r="H20" i="4"/>
  <c r="J20" i="4" s="1"/>
  <c r="I20" i="4"/>
  <c r="H21" i="4"/>
  <c r="J21" i="4" s="1"/>
  <c r="I21" i="4"/>
  <c r="H22" i="4"/>
  <c r="I22" i="4"/>
  <c r="J22" i="4"/>
  <c r="H23" i="4"/>
  <c r="J23" i="4" s="1"/>
  <c r="I23" i="4"/>
  <c r="H24" i="4"/>
  <c r="J24" i="4" s="1"/>
  <c r="I24" i="4"/>
  <c r="H25" i="4"/>
  <c r="J25" i="4" s="1"/>
  <c r="I25" i="4"/>
  <c r="H26" i="4"/>
  <c r="J26" i="4" s="1"/>
  <c r="I26" i="4"/>
  <c r="H27" i="4"/>
  <c r="J27" i="4" s="1"/>
  <c r="I27" i="4"/>
  <c r="H28" i="4"/>
  <c r="J28" i="4" s="1"/>
  <c r="I28" i="4"/>
  <c r="H29" i="4"/>
  <c r="I29" i="4"/>
  <c r="J29" i="4"/>
  <c r="H30" i="4"/>
  <c r="J30" i="4" s="1"/>
  <c r="I30" i="4"/>
  <c r="H31" i="4"/>
  <c r="J31" i="4" s="1"/>
  <c r="I31" i="4"/>
  <c r="H32" i="4"/>
  <c r="J32" i="4" s="1"/>
  <c r="I32" i="4"/>
  <c r="H33" i="4"/>
  <c r="J33" i="4" s="1"/>
  <c r="I33" i="4"/>
  <c r="H34" i="4"/>
  <c r="J34" i="4" s="1"/>
  <c r="I34" i="4"/>
  <c r="H35" i="4"/>
  <c r="J35" i="4" s="1"/>
  <c r="I35" i="4"/>
  <c r="H36" i="4"/>
  <c r="J36" i="4" s="1"/>
  <c r="I36" i="4"/>
  <c r="H37" i="4"/>
  <c r="J37" i="4" s="1"/>
  <c r="I37" i="4"/>
  <c r="H38" i="4"/>
  <c r="I38" i="4"/>
  <c r="J38" i="4"/>
  <c r="H39" i="4"/>
  <c r="J39" i="4" s="1"/>
  <c r="I39" i="4"/>
  <c r="H40" i="4"/>
  <c r="J40" i="4" s="1"/>
  <c r="I40" i="4"/>
  <c r="H41" i="4"/>
  <c r="J41" i="4" s="1"/>
  <c r="I41" i="4"/>
  <c r="H42" i="4"/>
  <c r="J42" i="4" s="1"/>
  <c r="I42" i="4"/>
  <c r="H43" i="4"/>
  <c r="J43" i="4" s="1"/>
  <c r="I43" i="4"/>
  <c r="H44" i="4"/>
  <c r="J44" i="4" s="1"/>
  <c r="I44" i="4"/>
  <c r="H45" i="4"/>
  <c r="I45" i="4"/>
  <c r="J45" i="4"/>
  <c r="H46" i="4"/>
  <c r="J46" i="4" s="1"/>
  <c r="I46" i="4"/>
  <c r="H47" i="4"/>
  <c r="J47" i="4" s="1"/>
  <c r="I47" i="4"/>
  <c r="H48" i="4"/>
  <c r="J48" i="4" s="1"/>
  <c r="I48" i="4"/>
  <c r="H49" i="4"/>
  <c r="J49" i="4" s="1"/>
  <c r="I49" i="4"/>
  <c r="H50" i="4"/>
  <c r="J50" i="4" s="1"/>
  <c r="I50" i="4"/>
  <c r="H51" i="4"/>
  <c r="J51" i="4" s="1"/>
  <c r="I51" i="4"/>
  <c r="H52" i="4"/>
  <c r="J52" i="4" s="1"/>
  <c r="I52" i="4"/>
  <c r="H53" i="4"/>
  <c r="J53" i="4" s="1"/>
  <c r="I53" i="4"/>
  <c r="H54" i="4"/>
  <c r="I54" i="4"/>
  <c r="J54" i="4"/>
  <c r="H55" i="4"/>
  <c r="J55" i="4" s="1"/>
  <c r="I55" i="4"/>
  <c r="H56" i="4"/>
  <c r="J56" i="4" s="1"/>
  <c r="I56" i="4"/>
  <c r="H57" i="4"/>
  <c r="J57" i="4" s="1"/>
  <c r="I57" i="4"/>
  <c r="H58" i="4"/>
  <c r="J58" i="4" s="1"/>
  <c r="I58" i="4"/>
  <c r="H59" i="4"/>
  <c r="J59" i="4" s="1"/>
  <c r="I59" i="4"/>
  <c r="H60" i="4"/>
  <c r="J60" i="4" s="1"/>
  <c r="I60" i="4"/>
  <c r="H61" i="4"/>
  <c r="I61" i="4"/>
  <c r="J61" i="4"/>
  <c r="H62" i="4"/>
  <c r="J62" i="4" s="1"/>
  <c r="I62" i="4"/>
  <c r="H63" i="4"/>
  <c r="J63" i="4" s="1"/>
  <c r="I63" i="4"/>
  <c r="H64" i="4"/>
  <c r="J64" i="4" s="1"/>
  <c r="I64" i="4"/>
  <c r="H65" i="4"/>
  <c r="J65" i="4" s="1"/>
  <c r="I65" i="4"/>
  <c r="H66" i="4"/>
  <c r="J66" i="4" s="1"/>
  <c r="I66" i="4"/>
  <c r="H67" i="4"/>
  <c r="J67" i="4" s="1"/>
  <c r="I67" i="4"/>
  <c r="H68" i="4"/>
  <c r="J68" i="4" s="1"/>
  <c r="I68" i="4"/>
  <c r="H69" i="4"/>
  <c r="J69" i="4" s="1"/>
  <c r="I69" i="4"/>
  <c r="H70" i="4"/>
  <c r="I70" i="4"/>
  <c r="J70" i="4"/>
  <c r="H71" i="4"/>
  <c r="J71" i="4" s="1"/>
  <c r="I71" i="4"/>
  <c r="H72" i="4"/>
  <c r="J72" i="4" s="1"/>
  <c r="I72" i="4"/>
  <c r="H73" i="4"/>
  <c r="J73" i="4" s="1"/>
  <c r="I73" i="4"/>
  <c r="H74" i="4"/>
  <c r="J74" i="4" s="1"/>
  <c r="I74" i="4"/>
  <c r="H75" i="4"/>
  <c r="J75" i="4" s="1"/>
  <c r="I75" i="4"/>
  <c r="H76" i="4"/>
  <c r="J76" i="4" s="1"/>
  <c r="I76" i="4"/>
  <c r="H77" i="4"/>
  <c r="I77" i="4"/>
  <c r="J77" i="4"/>
  <c r="H78" i="4"/>
  <c r="J78" i="4" s="1"/>
  <c r="I78" i="4"/>
  <c r="D80" i="4"/>
  <c r="E80" i="4" s="1"/>
  <c r="D81" i="4"/>
  <c r="D82" i="4"/>
  <c r="D83" i="4"/>
  <c r="A85" i="4"/>
  <c r="F87" i="4"/>
  <c r="F9" i="1"/>
  <c r="G42" i="1"/>
  <c r="B43" i="1"/>
  <c r="G45" i="1"/>
  <c r="A1" i="10"/>
  <c r="A2" i="10"/>
  <c r="B4" i="10"/>
  <c r="B5" i="10"/>
  <c r="B6" i="10"/>
  <c r="B7" i="10"/>
  <c r="D44" i="10"/>
  <c r="D54" i="10" s="1"/>
  <c r="A1" i="13"/>
  <c r="A2" i="13"/>
  <c r="B4" i="13"/>
  <c r="B5" i="13"/>
  <c r="B6" i="13"/>
  <c r="B7" i="13"/>
  <c r="B10" i="13"/>
  <c r="C10" i="13"/>
  <c r="B12" i="13"/>
  <c r="C13" i="13"/>
  <c r="C14" i="13"/>
  <c r="B15" i="13"/>
  <c r="B16" i="13"/>
  <c r="B17" i="13"/>
  <c r="B19" i="13"/>
  <c r="C19" i="13"/>
  <c r="B20" i="13"/>
  <c r="C20" i="13"/>
  <c r="B21" i="13"/>
  <c r="B22" i="13"/>
  <c r="C22" i="13"/>
  <c r="C23" i="13"/>
  <c r="B24" i="13"/>
  <c r="B25" i="13"/>
  <c r="C25" i="13"/>
  <c r="F25" i="13"/>
  <c r="B26" i="13"/>
  <c r="E26" i="13"/>
  <c r="F26" i="13"/>
  <c r="F27" i="13"/>
  <c r="B28" i="13"/>
  <c r="C28" i="13"/>
  <c r="F28" i="13"/>
  <c r="B29" i="13"/>
  <c r="C29" i="13"/>
  <c r="F29" i="13"/>
  <c r="B30" i="13"/>
  <c r="E30" i="13"/>
  <c r="F30" i="13"/>
  <c r="F31" i="13"/>
  <c r="C32" i="13"/>
  <c r="F32" i="13"/>
  <c r="B33" i="13"/>
  <c r="C33" i="13"/>
  <c r="F33" i="13"/>
  <c r="C34" i="13"/>
  <c r="E34" i="13"/>
  <c r="F34" i="13"/>
  <c r="F35" i="13"/>
  <c r="C36" i="13"/>
  <c r="F36" i="13"/>
  <c r="B37" i="13"/>
  <c r="F37" i="13"/>
  <c r="B38" i="13"/>
  <c r="F38" i="13"/>
  <c r="B39" i="13"/>
  <c r="F39" i="13"/>
  <c r="C40" i="13"/>
  <c r="F40" i="13"/>
  <c r="B41" i="13"/>
  <c r="C41" i="13"/>
  <c r="F41" i="13"/>
  <c r="B42" i="13"/>
  <c r="C42" i="13"/>
  <c r="E42" i="13"/>
  <c r="F42" i="13"/>
  <c r="C43" i="13"/>
  <c r="F43" i="13"/>
  <c r="D45" i="13"/>
  <c r="D48" i="13"/>
  <c r="A2" i="12"/>
  <c r="G3" i="12"/>
  <c r="E9" i="12"/>
  <c r="B41" i="12" s="1"/>
  <c r="G43" i="12"/>
  <c r="G42" i="3" l="1"/>
  <c r="I42" i="3" s="1"/>
  <c r="G41" i="3"/>
  <c r="I41" i="3" s="1"/>
  <c r="G40" i="3"/>
  <c r="I40" i="3" s="1"/>
  <c r="G39" i="3"/>
  <c r="I39" i="3" s="1"/>
  <c r="K38" i="3"/>
  <c r="H37" i="3"/>
  <c r="K33" i="3"/>
  <c r="K25" i="3"/>
  <c r="J21" i="3"/>
  <c r="H42" i="3"/>
  <c r="H43" i="3"/>
  <c r="G33" i="3"/>
  <c r="I33" i="3" s="1"/>
  <c r="G32" i="3"/>
  <c r="I32" i="3" s="1"/>
  <c r="K26" i="3"/>
  <c r="G23" i="3"/>
  <c r="I23" i="3" s="1"/>
  <c r="K22" i="3"/>
  <c r="G18" i="3"/>
  <c r="I18" i="3" s="1"/>
  <c r="K17" i="3"/>
  <c r="K14" i="3"/>
  <c r="K12" i="3"/>
  <c r="H40" i="3"/>
  <c r="H39" i="3"/>
  <c r="J37" i="3"/>
  <c r="K37" i="3" s="1"/>
  <c r="I34" i="3"/>
  <c r="I31" i="3"/>
  <c r="I26" i="3"/>
  <c r="I25" i="3"/>
  <c r="I24" i="3"/>
  <c r="I12" i="3"/>
  <c r="K20" i="3"/>
  <c r="K43" i="3"/>
  <c r="K27" i="3"/>
  <c r="H21" i="3"/>
  <c r="H19" i="3"/>
  <c r="I13" i="3"/>
  <c r="G10" i="3"/>
  <c r="K21" i="3"/>
  <c r="I11" i="3"/>
  <c r="K10" i="3"/>
  <c r="H22" i="3"/>
  <c r="K23" i="3"/>
  <c r="H20" i="3"/>
  <c r="I9" i="3"/>
  <c r="I43" i="3"/>
  <c r="G38" i="3"/>
  <c r="I38" i="3" s="1"/>
  <c r="I37" i="3"/>
  <c r="K35" i="3"/>
  <c r="G35" i="3"/>
  <c r="I35" i="3" s="1"/>
  <c r="K29" i="3"/>
  <c r="G29" i="3"/>
  <c r="I29" i="3" s="1"/>
  <c r="G28" i="3"/>
  <c r="I28" i="3" s="1"/>
  <c r="I27" i="3"/>
  <c r="G22" i="3"/>
  <c r="I22" i="3" s="1"/>
  <c r="I21" i="3"/>
  <c r="K19" i="3"/>
  <c r="G19" i="3"/>
  <c r="I19" i="3" s="1"/>
  <c r="G17" i="3"/>
  <c r="I17" i="3" s="1"/>
  <c r="G14" i="3"/>
  <c r="I14" i="3" s="1"/>
  <c r="D20" i="7"/>
  <c r="D25" i="9"/>
  <c r="E25" i="9" s="1"/>
  <c r="E23" i="13" s="1"/>
  <c r="F23" i="13" s="1"/>
  <c r="D22" i="9"/>
  <c r="D15" i="9"/>
  <c r="H29" i="3"/>
  <c r="H28" i="3"/>
  <c r="D46" i="13"/>
  <c r="H36" i="3"/>
  <c r="H30" i="3"/>
  <c r="H38" i="3"/>
  <c r="K30" i="3"/>
  <c r="H27" i="3"/>
  <c r="K16" i="3"/>
  <c r="G36" i="3"/>
  <c r="I36" i="3" s="1"/>
  <c r="K34" i="3"/>
  <c r="G30" i="3"/>
  <c r="I30" i="3" s="1"/>
  <c r="G20" i="3"/>
  <c r="I20" i="3" s="1"/>
  <c r="K18" i="3"/>
  <c r="G16" i="3"/>
  <c r="I16" i="3" s="1"/>
  <c r="J9" i="3"/>
  <c r="K9" i="3" s="1"/>
  <c r="B13" i="8"/>
  <c r="D20" i="9"/>
  <c r="D17" i="9"/>
  <c r="D14" i="9"/>
  <c r="G8" i="2"/>
  <c r="G8" i="5"/>
  <c r="B2" i="7"/>
  <c r="E9" i="1"/>
  <c r="G9" i="1" s="1"/>
  <c r="I10" i="3"/>
  <c r="H17" i="3"/>
  <c r="H15" i="3"/>
  <c r="H13" i="3"/>
  <c r="H11" i="3"/>
  <c r="H9" i="3"/>
  <c r="H16" i="3"/>
  <c r="J15" i="3"/>
  <c r="K15" i="3" s="1"/>
  <c r="H14" i="3"/>
  <c r="J13" i="3"/>
  <c r="K13" i="3" s="1"/>
  <c r="H12" i="3"/>
  <c r="J11" i="3"/>
  <c r="H10" i="3"/>
  <c r="D23" i="9"/>
  <c r="D19" i="9"/>
  <c r="D48" i="3" l="1"/>
  <c r="D10" i="2" s="1"/>
  <c r="I45" i="3"/>
  <c r="D45" i="3"/>
  <c r="E45" i="3" s="1"/>
  <c r="D49" i="9"/>
  <c r="D46" i="10" s="1"/>
  <c r="D47" i="10" s="1"/>
  <c r="G45" i="3"/>
  <c r="K11" i="3"/>
  <c r="K45" i="3" s="1"/>
  <c r="D10" i="5" s="1"/>
  <c r="J45" i="3"/>
  <c r="E41" i="2"/>
  <c r="G40" i="2"/>
  <c r="G41" i="2" s="1"/>
  <c r="E43" i="2"/>
  <c r="H45" i="3"/>
  <c r="D46" i="3"/>
  <c r="D47" i="3" s="1"/>
  <c r="J10" i="5" l="1"/>
  <c r="B14" i="8"/>
  <c r="J10" i="2"/>
  <c r="J11" i="5"/>
  <c r="G13" i="9"/>
  <c r="E13" i="9" s="1"/>
  <c r="E11" i="13" s="1"/>
  <c r="F11" i="13" s="1"/>
  <c r="G17" i="9"/>
  <c r="E17" i="9" s="1"/>
  <c r="E15" i="13" s="1"/>
  <c r="F15" i="13" s="1"/>
  <c r="G21" i="9"/>
  <c r="E21" i="9" s="1"/>
  <c r="E19" i="13" s="1"/>
  <c r="F19" i="13" s="1"/>
  <c r="G14" i="9"/>
  <c r="E14" i="9" s="1"/>
  <c r="E12" i="13" s="1"/>
  <c r="F12" i="13" s="1"/>
  <c r="G18" i="9"/>
  <c r="E18" i="9" s="1"/>
  <c r="E16" i="13" s="1"/>
  <c r="F16" i="13" s="1"/>
  <c r="G22" i="9"/>
  <c r="E22" i="9" s="1"/>
  <c r="E20" i="13" s="1"/>
  <c r="F20" i="13" s="1"/>
  <c r="G26" i="9"/>
  <c r="E26" i="9" s="1"/>
  <c r="E24" i="13" s="1"/>
  <c r="F24" i="13" s="1"/>
  <c r="G15" i="9"/>
  <c r="E15" i="9" s="1"/>
  <c r="E13" i="13" s="1"/>
  <c r="F13" i="13" s="1"/>
  <c r="G19" i="9"/>
  <c r="E19" i="9" s="1"/>
  <c r="E17" i="13" s="1"/>
  <c r="F17" i="13" s="1"/>
  <c r="G23" i="9"/>
  <c r="E23" i="9" s="1"/>
  <c r="E21" i="13" s="1"/>
  <c r="F21" i="13" s="1"/>
  <c r="G12" i="9"/>
  <c r="E12" i="9" s="1"/>
  <c r="G24" i="9"/>
  <c r="E24" i="9" s="1"/>
  <c r="E22" i="13" s="1"/>
  <c r="F22" i="13" s="1"/>
  <c r="G16" i="9"/>
  <c r="E16" i="9" s="1"/>
  <c r="E14" i="13" s="1"/>
  <c r="F14" i="13" s="1"/>
  <c r="G20" i="9"/>
  <c r="E20" i="9" s="1"/>
  <c r="E18" i="13" s="1"/>
  <c r="F18" i="13" s="1"/>
  <c r="E49" i="9" l="1"/>
  <c r="E10" i="13"/>
  <c r="F10" i="13" s="1"/>
  <c r="F45" i="13" s="1"/>
  <c r="B7" i="7" l="1"/>
  <c r="G16" i="5"/>
  <c r="G19" i="5" s="1"/>
  <c r="J19" i="5" s="1"/>
  <c r="D50" i="10"/>
  <c r="D51" i="10" l="1"/>
  <c r="D53" i="10" s="1"/>
  <c r="D7" i="7"/>
  <c r="B11" i="7"/>
  <c r="D11" i="7" s="1"/>
  <c r="E2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00000000-0006-0000-0000-000001000000}">
      <text>
        <r>
          <rPr>
            <sz val="10"/>
            <color indexed="8"/>
            <rFont val="Arial CE"/>
            <family val="2"/>
            <charset val="238"/>
          </rPr>
          <t>Vyplnit číslo projektu
(čtyřmístné číslo) začínající
2 - akce ve volném čase(L.a Z. tábory,víkendy)
3 - veřejné akce</t>
        </r>
      </text>
    </comment>
    <comment ref="E10" authorId="0" shapeId="0" xr:uid="{00000000-0006-0000-0000-000002000000}">
      <text>
        <r>
          <rPr>
            <b/>
            <sz val="10"/>
            <color indexed="8"/>
            <rFont val="Arial CE"/>
            <family val="2"/>
            <charset val="238"/>
          </rPr>
          <t xml:space="preserve">Zde (E10) vyplnit přidělenou částku od MHMP na projekt
</t>
        </r>
        <r>
          <rPr>
            <sz val="10"/>
            <color indexed="8"/>
            <rFont val="Arial CE"/>
            <family val="2"/>
            <charset val="238"/>
          </rPr>
          <t xml:space="preserve">
</t>
        </r>
      </text>
    </comment>
    <comment ref="E11" authorId="0" shapeId="0" xr:uid="{00000000-0006-0000-0000-000003000000}">
      <text>
        <r>
          <rPr>
            <b/>
            <sz val="10"/>
            <color indexed="8"/>
            <rFont val="Arial CE"/>
            <family val="2"/>
            <charset val="238"/>
          </rPr>
          <t xml:space="preserve">Vyplnit název skupiny
</t>
        </r>
      </text>
    </comment>
    <comment ref="C12" authorId="0" shapeId="0" xr:uid="{00000000-0006-0000-0000-000004000000}">
      <text>
        <r>
          <rPr>
            <sz val="8"/>
            <color indexed="8"/>
            <rFont val="Arial CE"/>
            <family val="2"/>
            <charset val="238"/>
          </rPr>
          <t xml:space="preserve">Vyplnit účel daru dle žádosti
Např. Doprava,ubytování na akce - 14 x week, cca 15 deti, 7 x 1den cca 20 deti
</t>
        </r>
        <r>
          <rPr>
            <b/>
            <sz val="10"/>
            <color indexed="8"/>
            <rFont val="Arial CE"/>
            <family val="2"/>
            <charset val="238"/>
          </rPr>
          <t>!!! 
POZOR - Povolena tolerance jsou max 3 akce a 10 účastníků oproti žádosti
!!!!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100-000001000000}">
      <text>
        <r>
          <rPr>
            <sz val="10"/>
            <rFont val="Arial CE"/>
            <family val="2"/>
            <charset val="238"/>
          </rPr>
          <t>Pokud se jedna o TABOR, vyplnte pismeno T</t>
        </r>
      </text>
    </comment>
    <comment ref="B8" authorId="0" shapeId="0" xr:uid="{00000000-0006-0000-0100-000002000000}">
      <text>
        <r>
          <rPr>
            <sz val="8"/>
            <color indexed="8"/>
            <rFont val="Arial"/>
            <family val="2"/>
            <charset val="238"/>
          </rPr>
          <t xml:space="preserve">Jméno pořádající skupiny-pokud je vyplněno v seznamu, doplní se samo
</t>
        </r>
      </text>
    </comment>
    <comment ref="D8" authorId="0" shapeId="0" xr:uid="{00000000-0006-0000-0100-000003000000}">
      <text>
        <r>
          <rPr>
            <sz val="8"/>
            <color indexed="8"/>
            <rFont val="Times New Roman"/>
            <family val="1"/>
            <charset val="238"/>
          </rPr>
          <t xml:space="preserve">pokud je vyplněno v seznamu, doplní se samo
</t>
        </r>
      </text>
    </comment>
    <comment ref="G8" authorId="0" shapeId="0" xr:uid="{00000000-0006-0000-0100-000004000000}">
      <text>
        <r>
          <rPr>
            <sz val="8"/>
            <color indexed="8"/>
            <rFont val="Times New Roman"/>
            <family val="1"/>
            <charset val="238"/>
          </rPr>
          <t xml:space="preserve">pokud je vyplněno v seznamu, doplní se samo
</t>
        </r>
      </text>
    </comment>
    <comment ref="D10" authorId="0" shapeId="0" xr:uid="{00000000-0006-0000-0100-000005000000}">
      <text>
        <r>
          <rPr>
            <sz val="8"/>
            <color indexed="8"/>
            <rFont val="Times New Roman"/>
            <family val="1"/>
            <charset val="238"/>
          </rPr>
          <t xml:space="preserve">pokud je vyplněno v seznamu, doplní se samo
</t>
        </r>
      </text>
    </comment>
    <comment ref="J10" authorId="0" shapeId="0" xr:uid="{00000000-0006-0000-0100-000006000000}">
      <text>
        <r>
          <rPr>
            <sz val="8"/>
            <color indexed="8"/>
            <rFont val="Times New Roman"/>
            <family val="1"/>
            <charset val="238"/>
          </rPr>
          <t xml:space="preserve">pokud je vyplněno v seznamu, doplní se samo
</t>
        </r>
      </text>
    </comment>
    <comment ref="J13" authorId="0" shapeId="0" xr:uid="{00000000-0006-0000-0100-000007000000}">
      <text>
        <r>
          <rPr>
            <sz val="8"/>
            <color indexed="8"/>
            <rFont val="Times New Roman"/>
            <family val="1"/>
            <charset val="238"/>
          </rPr>
          <t xml:space="preserve">Kontrolni počet položek se správně vyplněnými čísly
</t>
        </r>
      </text>
    </comment>
    <comment ref="B14" authorId="0" shapeId="0" xr:uid="{00000000-0006-0000-0100-000008000000}">
      <text>
        <r>
          <rPr>
            <sz val="10"/>
            <color indexed="8"/>
            <rFont val="Times New Roman"/>
            <family val="1"/>
            <charset val="238"/>
          </rPr>
          <t xml:space="preserve">Číslo dokladu tak, jak je uvedeno ve skupinové evidenci (např. V-48)
</t>
        </r>
      </text>
    </comment>
    <comment ref="C14" authorId="0" shapeId="0" xr:uid="{00000000-0006-0000-0100-000009000000}">
      <text>
        <r>
          <rPr>
            <sz val="10"/>
            <color indexed="8"/>
            <rFont val="Times New Roman"/>
            <family val="1"/>
            <charset val="238"/>
          </rPr>
          <t xml:space="preserve">Datum, kdy byla platba zaúčtována v pkl. deníku
</t>
        </r>
      </text>
    </comment>
    <comment ref="H14" authorId="0" shapeId="0" xr:uid="{00000000-0006-0000-0100-00000A000000}">
      <text>
        <r>
          <rPr>
            <sz val="10"/>
            <color indexed="8"/>
            <rFont val="Times New Roman"/>
            <family val="1"/>
            <charset val="238"/>
          </rPr>
          <t xml:space="preserve">Název (popis) zboží
</t>
        </r>
      </text>
    </comment>
    <comment ref="I41" authorId="0" shapeId="0" xr:uid="{00000000-0006-0000-0100-00000B000000}">
      <text>
        <r>
          <rPr>
            <sz val="10"/>
            <color indexed="8"/>
            <rFont val="Times New Roman"/>
            <family val="1"/>
            <charset val="238"/>
          </rPr>
          <t xml:space="preserve">Dotace použita na akci
Nesmí být větší jak celkový součet hodnot snizeny o sumu  ucastnickych poplatku.
Dále plati, ze limit je 50 Kc na osobu a den na tabor, ostatní akce max 100 Kc na os a den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b/>
            <sz val="10"/>
            <color indexed="8"/>
            <rFont val="Times New Roman"/>
            <family val="1"/>
            <charset val="238"/>
          </rPr>
          <t>Název skupiny</t>
        </r>
      </text>
    </comment>
    <comment ref="C3" authorId="0" shapeId="0" xr:uid="{00000000-0006-0000-0200-000002000000}">
      <text>
        <r>
          <rPr>
            <b/>
            <sz val="8"/>
            <color indexed="8"/>
            <rFont val="Times New Roman"/>
            <family val="1"/>
            <charset val="238"/>
          </rPr>
          <t xml:space="preserve">Adresa skupiny
</t>
        </r>
      </text>
    </comment>
    <comment ref="C4" authorId="0" shapeId="0" xr:uid="{00000000-0006-0000-0200-000003000000}">
      <text>
        <r>
          <rPr>
            <b/>
            <sz val="10"/>
            <color indexed="8"/>
            <rFont val="Times New Roman"/>
            <family val="1"/>
            <charset val="238"/>
          </rPr>
          <t xml:space="preserve">Název, pod kterým je akce uvedena ve vyúčtování
</t>
        </r>
      </text>
    </comment>
    <comment ref="C5" authorId="0" shapeId="0" xr:uid="{00000000-0006-0000-0200-000004000000}">
      <text>
        <r>
          <rPr>
            <sz val="10"/>
            <rFont val="Arial CE"/>
            <family val="2"/>
            <charset val="238"/>
          </rPr>
          <t>Pocatek Akce</t>
        </r>
      </text>
    </comment>
    <comment ref="D5" authorId="0" shapeId="0" xr:uid="{00000000-0006-0000-0200-000005000000}">
      <text>
        <r>
          <rPr>
            <sz val="10"/>
            <rFont val="Arial CE"/>
            <family val="2"/>
            <charset val="238"/>
          </rPr>
          <t>Konec Akce</t>
        </r>
      </text>
    </comment>
    <comment ref="C6" authorId="0" shapeId="0" xr:uid="{00000000-0006-0000-0200-000006000000}">
      <text>
        <r>
          <rPr>
            <b/>
            <sz val="10"/>
            <color indexed="8"/>
            <rFont val="Times New Roman"/>
            <family val="1"/>
            <charset val="238"/>
          </rPr>
          <t>Místo konání akce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1000000}">
      <text>
        <r>
          <rPr>
            <b/>
            <sz val="10"/>
            <color indexed="8"/>
            <rFont val="Times New Roman"/>
            <family val="1"/>
            <charset val="238"/>
          </rPr>
          <t>Název skupiny</t>
        </r>
      </text>
    </comment>
    <comment ref="C3" authorId="0" shapeId="0" xr:uid="{00000000-0006-0000-0300-000002000000}">
      <text>
        <r>
          <rPr>
            <b/>
            <sz val="8"/>
            <color indexed="8"/>
            <rFont val="Times New Roman"/>
            <family val="1"/>
            <charset val="238"/>
          </rPr>
          <t xml:space="preserve">Adresa skupiny
</t>
        </r>
      </text>
    </comment>
    <comment ref="C4" authorId="0" shapeId="0" xr:uid="{00000000-0006-0000-0300-000003000000}">
      <text>
        <r>
          <rPr>
            <b/>
            <sz val="10"/>
            <color indexed="8"/>
            <rFont val="Times New Roman"/>
            <family val="1"/>
            <charset val="238"/>
          </rPr>
          <t xml:space="preserve">Název, pod kterým je akce uvedena ve vyúčtování
</t>
        </r>
      </text>
    </comment>
    <comment ref="C5" authorId="0" shapeId="0" xr:uid="{00000000-0006-0000-0300-000004000000}">
      <text>
        <r>
          <rPr>
            <sz val="10"/>
            <rFont val="Arial CE"/>
            <family val="2"/>
            <charset val="238"/>
          </rPr>
          <t>Pocatek Akce</t>
        </r>
      </text>
    </comment>
    <comment ref="D5" authorId="0" shapeId="0" xr:uid="{00000000-0006-0000-0300-000005000000}">
      <text>
        <r>
          <rPr>
            <sz val="10"/>
            <rFont val="Arial CE"/>
            <family val="2"/>
            <charset val="238"/>
          </rPr>
          <t>Konec Akce</t>
        </r>
      </text>
    </comment>
    <comment ref="C6" authorId="0" shapeId="0" xr:uid="{00000000-0006-0000-0300-000006000000}">
      <text>
        <r>
          <rPr>
            <b/>
            <sz val="10"/>
            <color indexed="8"/>
            <rFont val="Times New Roman"/>
            <family val="1"/>
            <charset val="238"/>
          </rPr>
          <t>Místo konání akce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400-000001000000}">
      <text>
        <r>
          <rPr>
            <sz val="10"/>
            <rFont val="Arial CE"/>
            <family val="2"/>
            <charset val="238"/>
          </rPr>
          <t>Pokud se jedna o TABOR, vyplnte pismeno T</t>
        </r>
      </text>
    </comment>
    <comment ref="B8" authorId="0" shapeId="0" xr:uid="{00000000-0006-0000-0400-000002000000}">
      <text>
        <r>
          <rPr>
            <sz val="8"/>
            <color indexed="8"/>
            <rFont val="Arial"/>
            <family val="2"/>
            <charset val="238"/>
          </rPr>
          <t xml:space="preserve">Jméno pořádající skupiny-pokud je vyplněno v seznamu, doplní se samo
</t>
        </r>
      </text>
    </comment>
    <comment ref="D8" authorId="0" shapeId="0" xr:uid="{00000000-0006-0000-0400-000003000000}">
      <text>
        <r>
          <rPr>
            <sz val="8"/>
            <color indexed="8"/>
            <rFont val="Arial CE"/>
            <family val="2"/>
            <charset val="238"/>
          </rPr>
          <t xml:space="preserve">pokud je vyplněno v seznamu, doplní se samo
</t>
        </r>
      </text>
    </comment>
    <comment ref="G8" authorId="0" shapeId="0" xr:uid="{00000000-0006-0000-0400-000004000000}">
      <text>
        <r>
          <rPr>
            <sz val="8"/>
            <color indexed="8"/>
            <rFont val="Arial CE"/>
            <family val="2"/>
            <charset val="238"/>
          </rPr>
          <t xml:space="preserve">pokud je vyplněno v seznamu, doplní se samo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B00-000001000000}">
      <text>
        <r>
          <rPr>
            <b/>
            <sz val="8"/>
            <color indexed="8"/>
            <rFont val="Arial CE"/>
            <family val="2"/>
            <charset val="238"/>
          </rPr>
          <t xml:space="preserve">Vyplní se sama z formuláře 1
</t>
        </r>
        <r>
          <rPr>
            <sz val="8"/>
            <color indexed="8"/>
            <rFont val="Arial CE"/>
            <family val="2"/>
            <charset val="238"/>
          </rPr>
          <t>;</t>
        </r>
      </text>
    </comment>
  </commentList>
</comments>
</file>

<file path=xl/sharedStrings.xml><?xml version="1.0" encoding="utf-8"?>
<sst xmlns="http://schemas.openxmlformats.org/spreadsheetml/2006/main" count="370" uniqueCount="236">
  <si>
    <t>V y ú č t o v á n í</t>
  </si>
  <si>
    <t>smlouvy č. DAG/61/03/001435/2009 o poskytnutí finančních prostředků
Příloha k vyúčtování akcí a táborů</t>
  </si>
  <si>
    <t>Název pořadatele (skupiny):</t>
  </si>
  <si>
    <t>Šán</t>
  </si>
  <si>
    <t>Účel daru:</t>
  </si>
  <si>
    <t xml:space="preserve">Poř. č. akce </t>
  </si>
  <si>
    <t>Datum
začátek</t>
  </si>
  <si>
    <t>Datum 
konec</t>
  </si>
  <si>
    <t>Název</t>
  </si>
  <si>
    <t>Čerpaná
Částka</t>
  </si>
  <si>
    <t>1.</t>
  </si>
  <si>
    <t>Prastaré legendy promlouvají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</si>
  <si>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</si>
  <si>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</si>
  <si>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</si>
  <si>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</si>
  <si>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</si>
  <si>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</si>
  <si>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</si>
  <si>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</si>
  <si>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</si>
  <si>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</si>
  <si>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</si>
  <si>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</si>
  <si>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</si>
  <si>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</si>
  <si>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</si>
  <si>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</si>
  <si>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</si>
  <si>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</si>
  <si>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</si>
  <si>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</si>
  <si>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</si>
  <si>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</si>
  <si>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</si>
  <si>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</si>
  <si>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</si>
  <si>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</si>
  <si>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.........................................................</t>
  </si>
  <si>
    <t>Podpis hospodáře skupiny a razítko</t>
  </si>
  <si>
    <t>Skupina - realizátor</t>
  </si>
  <si>
    <t>Termín akce</t>
  </si>
  <si>
    <t>Místo konání akce</t>
  </si>
  <si>
    <t>Počet pražských úč. do 26 let:</t>
  </si>
  <si>
    <t>Počet účastníků celkem:</t>
  </si>
  <si>
    <r>
      <t xml:space="preserve">U akcí delších jak 4 dny - </t>
    </r>
    <r>
      <rPr>
        <b/>
        <sz val="14"/>
        <rFont val="Times New Roman CE"/>
        <family val="1"/>
        <charset val="238"/>
      </rPr>
      <t>Přehled podán u MHMP ( ANO / NE )</t>
    </r>
    <r>
      <rPr>
        <sz val="12"/>
        <rFont val="Times New Roman CE"/>
        <family val="1"/>
        <charset val="238"/>
      </rPr>
      <t xml:space="preserve"> –  nehodící se škrtněte</t>
    </r>
  </si>
  <si>
    <t>P.č. dokladu ve sk. Úč. Evid.</t>
  </si>
  <si>
    <t>Dat. plat.</t>
  </si>
  <si>
    <t>Popis zboží (služby)</t>
  </si>
  <si>
    <t>Částka (Kč)</t>
  </si>
  <si>
    <t>111/2010</t>
  </si>
  <si>
    <t>doprava</t>
  </si>
  <si>
    <t>ostatní výdaje</t>
  </si>
  <si>
    <t>Celkem</t>
  </si>
  <si>
    <t>Z toho čerpáno z dotace</t>
  </si>
  <si>
    <t>Výše poplatku pro účastníka:</t>
  </si>
  <si>
    <t>V1©16/9/2009 Ho</t>
  </si>
  <si>
    <t>Seznam účastníků akce</t>
  </si>
  <si>
    <t>Pořádající skupina:</t>
  </si>
  <si>
    <t>Adresa skupiny:</t>
  </si>
  <si>
    <t>Podolské nábř. 5, 147 00 Praha 4</t>
  </si>
  <si>
    <t>Název akce:</t>
  </si>
  <si>
    <t>Datum akce:</t>
  </si>
  <si>
    <t>Místo konání akce:</t>
  </si>
  <si>
    <t>č.</t>
  </si>
  <si>
    <t>Jméno</t>
  </si>
  <si>
    <t>Příjmení</t>
  </si>
  <si>
    <t>Datum naroz.</t>
  </si>
  <si>
    <t>Ulice</t>
  </si>
  <si>
    <t>Město</t>
  </si>
  <si>
    <t>Do 26</t>
  </si>
  <si>
    <t>Nad 26</t>
  </si>
  <si>
    <t>Praha do 26</t>
  </si>
  <si>
    <t>Do 18</t>
  </si>
  <si>
    <t>Praha do 18</t>
  </si>
  <si>
    <t>28.</t>
  </si>
  <si>
    <t>29.</t>
  </si>
  <si>
    <t>30.</t>
  </si>
  <si>
    <t>31.</t>
  </si>
  <si>
    <t>32.</t>
  </si>
  <si>
    <t>33.</t>
  </si>
  <si>
    <t>34.</t>
  </si>
  <si>
    <t>35.</t>
  </si>
  <si>
    <t>SUM:</t>
  </si>
  <si>
    <t>Účastníci do 26 let</t>
  </si>
  <si>
    <t>Nad 26 let: …………………………….</t>
  </si>
  <si>
    <t>Celkem účastníků: ………………………….</t>
  </si>
  <si>
    <t>Z toho účastníci z Prahy  do 26 let:</t>
  </si>
  <si>
    <t>Vypracoval:....................................................................</t>
  </si>
  <si>
    <t>Podpis hospodáře a Razítko skupiny</t>
  </si>
  <si>
    <t>Do26</t>
  </si>
  <si>
    <t>nad 26</t>
  </si>
  <si>
    <t>praha do 26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</si>
  <si>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</si>
  <si>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</si>
  <si>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</si>
  <si>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</si>
  <si>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</si>
  <si>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</si>
  <si>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</si>
  <si>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</si>
  <si>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</si>
  <si>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</si>
  <si>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</si>
  <si>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</si>
  <si>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</si>
  <si>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</si>
  <si>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</si>
  <si>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</si>
  <si>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</si>
  <si>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</si>
  <si>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</si>
  <si>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</si>
  <si>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</si>
  <si>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</si>
  <si>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</si>
  <si>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</si>
  <si>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</si>
  <si>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</si>
  <si>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</si>
  <si>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</si>
  <si>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</si>
  <si>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</si>
  <si>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</si>
  <si>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</si>
  <si>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</si>
  <si>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</si>
  <si>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</si>
  <si>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Počet pražských úč. Do 18 let:</t>
  </si>
  <si>
    <t>Počet účastníků od 18 do 26 let :</t>
  </si>
  <si>
    <t>ROZPIS NÁKLADŮ AKCE</t>
  </si>
  <si>
    <t>PŘÍJMY</t>
  </si>
  <si>
    <t>hotově</t>
  </si>
  <si>
    <t>na účet</t>
  </si>
  <si>
    <t>Platby od účastníků</t>
  </si>
  <si>
    <t>Dotace MŠMT</t>
  </si>
  <si>
    <t>Ostatní příjmy - od skupiny</t>
  </si>
  <si>
    <t>Celkové příjmy</t>
  </si>
  <si>
    <t>VÝDAJE:</t>
  </si>
  <si>
    <t>z účtu</t>
  </si>
  <si>
    <t>Nájem/ubytování</t>
  </si>
  <si>
    <t>Doprava</t>
  </si>
  <si>
    <t>Stravování</t>
  </si>
  <si>
    <t>Materiál</t>
  </si>
  <si>
    <t>Ostatní</t>
  </si>
  <si>
    <t>Celkové výdaje:</t>
  </si>
  <si>
    <t>Za správnost odpovídá:</t>
  </si>
  <si>
    <t>...............................</t>
  </si>
  <si>
    <t>Podpis:</t>
  </si>
  <si>
    <t>..............................</t>
  </si>
  <si>
    <t>Příloha:</t>
  </si>
  <si>
    <t>1. seznam účastníků</t>
  </si>
  <si>
    <t>2. prvotní doklady</t>
  </si>
  <si>
    <t>Pokyny pro vyúčtování akcí 1/00 - 5/01</t>
  </si>
  <si>
    <r>
      <t xml:space="preserve">Formulář </t>
    </r>
    <r>
      <rPr>
        <b/>
        <sz val="10"/>
        <rFont val="Times New Roman CE"/>
        <family val="1"/>
        <charset val="238"/>
      </rPr>
      <t xml:space="preserve">v y ú č t o v á n í  p r o j e k t u   </t>
    </r>
    <r>
      <rPr>
        <sz val="10"/>
        <rFont val="Times New Roman CE"/>
        <family val="1"/>
        <charset val="238"/>
      </rPr>
      <t>obsahuje jen souhrnné položky z jednotlivých</t>
    </r>
  </si>
  <si>
    <r>
      <t xml:space="preserve">formulářů </t>
    </r>
    <r>
      <rPr>
        <b/>
        <sz val="10"/>
        <rFont val="Times New Roman CE"/>
        <family val="1"/>
        <charset val="238"/>
      </rPr>
      <t>v y ú č t o v á n í    a k c e</t>
    </r>
    <r>
      <rPr>
        <sz val="10"/>
        <rFont val="Times New Roman CE"/>
        <family val="1"/>
        <charset val="238"/>
      </rPr>
      <t>. Jako příloha vyúčtování programu je</t>
    </r>
  </si>
  <si>
    <t xml:space="preserve">  z h o d n o c e n í  c e l é h o  p r o j e k t u.</t>
  </si>
  <si>
    <r>
      <t xml:space="preserve">Pozn: Pokud je akce jen jedna, lze ji vyúčtovat pouze na form. </t>
    </r>
    <r>
      <rPr>
        <b/>
        <sz val="10"/>
        <rFont val="Times New Roman CE"/>
        <family val="1"/>
        <charset val="238"/>
      </rPr>
      <t>Vyúčtování projektu</t>
    </r>
  </si>
  <si>
    <r>
      <t>Poslední termín odevzdání</t>
    </r>
    <r>
      <rPr>
        <b/>
        <sz val="10"/>
        <rFont val="Times New Roman CE"/>
        <family val="1"/>
        <charset val="238"/>
      </rPr>
      <t xml:space="preserve"> správného </t>
    </r>
    <r>
      <rPr>
        <sz val="10"/>
        <rFont val="Times New Roman CE"/>
        <family val="1"/>
        <charset val="238"/>
      </rPr>
      <t xml:space="preserve">(bez chyb) vyúčtování je </t>
    </r>
    <r>
      <rPr>
        <b/>
        <sz val="10"/>
        <rFont val="Times New Roman CE"/>
        <family val="1"/>
        <charset val="238"/>
      </rPr>
      <t>6/6/2000</t>
    </r>
    <r>
      <rPr>
        <sz val="10"/>
        <rFont val="Times New Roman CE"/>
        <family val="1"/>
        <charset val="238"/>
      </rPr>
      <t>, další  nebudou přijata.</t>
    </r>
  </si>
  <si>
    <t>Vyúčtování lze posílat na Adresu skupiny Šán, event.osobně po předchozí telef.dohodě.</t>
  </si>
  <si>
    <t>Radek Hop Svoboda, tlf.zam. 02/71 72 21 21, mob. 0604 79 19 12</t>
  </si>
  <si>
    <t>2/5/2000 Hop</t>
  </si>
  <si>
    <t>Rozpočet dětského tábora</t>
  </si>
  <si>
    <t xml:space="preserve">Místo: </t>
  </si>
  <si>
    <t xml:space="preserve">Pořadatel: </t>
  </si>
  <si>
    <t>Termín:</t>
  </si>
  <si>
    <t>Skutečnost</t>
  </si>
  <si>
    <t>Poznámky</t>
  </si>
  <si>
    <t>Příjmy:</t>
  </si>
  <si>
    <t>Hotovost</t>
  </si>
  <si>
    <t>Převodem</t>
  </si>
  <si>
    <t>Platby účastníků</t>
  </si>
  <si>
    <t>Dotace MHMP</t>
  </si>
  <si>
    <t>Ostatní příjmy</t>
  </si>
  <si>
    <t>Výdaje:</t>
  </si>
  <si>
    <t>Ubytování,nájem</t>
  </si>
  <si>
    <t>Odměny táb.prac.</t>
  </si>
  <si>
    <t>Zůstatek:</t>
  </si>
  <si>
    <t>Údaje o táboře / akci:</t>
  </si>
  <si>
    <t>Délka akce</t>
  </si>
  <si>
    <t>Účastníci tábora/akce</t>
  </si>
  <si>
    <t xml:space="preserve">Členové sk. </t>
  </si>
  <si>
    <t>Cizí účastníci</t>
  </si>
  <si>
    <t>Vých. pracovníci</t>
  </si>
  <si>
    <t>Ostatní pracovníci</t>
  </si>
  <si>
    <t>Celkem účastníků</t>
  </si>
  <si>
    <t xml:space="preserve">Cena pro členy </t>
  </si>
  <si>
    <t>Cena pro ostatní</t>
  </si>
  <si>
    <t xml:space="preserve">Údaje o skutečnosti zpracovány dne: </t>
  </si>
  <si>
    <t>Skutečnost vypracoval:</t>
  </si>
  <si>
    <t>Schválil:</t>
  </si>
  <si>
    <t>Kondor - Skupina ŠÁN - Podolské nábřeží 5, Praha 4 - Podolí, 147 00</t>
  </si>
  <si>
    <t>Neočekávaný dýchánek</t>
  </si>
  <si>
    <t>Místo:</t>
  </si>
  <si>
    <t>Začátek:</t>
  </si>
  <si>
    <t>Konec:</t>
  </si>
  <si>
    <t>Vede:</t>
  </si>
  <si>
    <t>1/ do 15let:</t>
  </si>
  <si>
    <t>2/ od 15 do 18let:</t>
  </si>
  <si>
    <t>3/ od 18 do 26let:</t>
  </si>
  <si>
    <t>4/ nad 26let:</t>
  </si>
  <si>
    <t>Celkem:</t>
  </si>
  <si>
    <t>Celkem člověkodnů:</t>
  </si>
  <si>
    <t>Seznam účastníků:</t>
  </si>
  <si>
    <t>Dat. Nar.</t>
  </si>
  <si>
    <t>PSČ</t>
  </si>
  <si>
    <t>Fce</t>
  </si>
  <si>
    <t>Přehled o vybraných účastnických poplatcích:</t>
  </si>
  <si>
    <t>Dni</t>
  </si>
  <si>
    <t>Poplatek</t>
  </si>
  <si>
    <t>Poplatek na den</t>
  </si>
  <si>
    <t>Soupis výdajů:</t>
  </si>
  <si>
    <t>Doklady:</t>
  </si>
  <si>
    <t xml:space="preserve"> </t>
  </si>
  <si>
    <t>Jeden člověkoden</t>
  </si>
  <si>
    <t>Jeden člověkoden zaokr.</t>
  </si>
  <si>
    <t>Poplatky celkem:</t>
  </si>
  <si>
    <t>Dotace celkem:</t>
  </si>
  <si>
    <t>Poplatky+dotace:</t>
  </si>
  <si>
    <t>Náklady:</t>
  </si>
  <si>
    <t>Stručný průběh akce:</t>
  </si>
  <si>
    <t>- zdravotní komplikace některého z účastníků:</t>
  </si>
  <si>
    <t>žádné</t>
  </si>
  <si>
    <t>- nevhodné chování účastníků (jak dětí tak dospělých):</t>
  </si>
  <si>
    <t>- stížnosti rodičů či dětí, jiné komplikace při průběhu akce:</t>
  </si>
  <si>
    <t>- pochvalu pro jakéhokoliv účastníka akce (se zdůvodněním):</t>
  </si>
  <si>
    <t>žádná</t>
  </si>
  <si>
    <t>Text Zhodnocení</t>
  </si>
  <si>
    <t>Vrátit:</t>
  </si>
  <si>
    <t>Dal</t>
  </si>
  <si>
    <t>Cena</t>
  </si>
  <si>
    <t>Vrátit</t>
  </si>
  <si>
    <t>Převzal</t>
  </si>
  <si>
    <t>Vybráno:</t>
  </si>
  <si>
    <t>Zůstatek teoreticky:</t>
  </si>
  <si>
    <t>Zůstatek v peněžence: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</si>
</sst>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 #,##0.00&quot; Kč &quot;;\-#,##0.00&quot; Kč &quot;;&quot; -&quot;#&quot; Kč &quot;;@\ "/>
    <numFmt numFmtId="165" formatCode="#,##0&quot; Kč&quot;"/>
    <numFmt numFmtId="166" formatCode="#,##0&quot; Kč&quot;;\-#,##0&quot; Kč&quot;"/>
    <numFmt numFmtId="167" formatCode="d/m/yyyy"/>
    <numFmt numFmtId="168" formatCode="d/m/yy"/>
    <numFmt numFmtId="169" formatCode="\ #,##0.00&quot;      &quot;;\-#,##0.00&quot;      &quot;;&quot; -&quot;#&quot;      &quot;;@\ "/>
    <numFmt numFmtId="170" formatCode="d/m/"/>
    <numFmt numFmtId="171" formatCode="#,##0&quot; Kč&quot;;\-#,##0&quot; Kč&quot;;&quot;&quot;"/>
    <numFmt numFmtId="172" formatCode="#,##0\ [$Kč-405];[Red]\-#,##0\ [$Kč-405]"/>
    <numFmt numFmtId="173" formatCode="mmm\ dd"/>
    <numFmt numFmtId="174" formatCode="#,##0.00\ ;[Red]\-#,##0.00\ "/>
    <numFmt numFmtId="175" formatCode="###\ ##"/>
    <numFmt numFmtId="176" formatCode="#,##0.00\ [$Kč-405];[Red]\-#,##0.00\ [$Kč-405]"/>
    <numFmt numFmtId="177" formatCode="#,##0,&quot;Kč&quot;"/>
    <numFmt numFmtId="178" formatCode="#,##0.00,&quot;Kč&quot;"/>
  </numFmts>
  <fonts count="55" x14ac:knownFonts="1">
    <font>
      <sz val="10"/>
      <name val="Arial CE"/>
      <family val="2"/>
      <charset val="238"/>
    </font>
    <font>
      <sz val="10"/>
      <name val="Times New Roman CE"/>
      <family val="1"/>
      <charset val="238"/>
    </font>
    <font>
      <b/>
      <sz val="14"/>
      <name val="Times New Roman CE"/>
      <family val="1"/>
      <charset val="238"/>
    </font>
    <font>
      <sz val="12"/>
      <name val="Arial CE"/>
      <family val="2"/>
      <charset val="238"/>
    </font>
    <font>
      <b/>
      <sz val="12"/>
      <name val="Times New Roman CE"/>
      <family val="1"/>
      <charset val="238"/>
    </font>
    <font>
      <b/>
      <sz val="22"/>
      <name val="Times New Roman"/>
      <family val="1"/>
      <charset val="238"/>
    </font>
    <font>
      <sz val="10"/>
      <color indexed="8"/>
      <name val="Arial CE"/>
      <family val="2"/>
      <charset val="238"/>
    </font>
    <font>
      <b/>
      <sz val="14"/>
      <name val="Times New Roman"/>
      <family val="1"/>
      <charset val="238"/>
    </font>
    <font>
      <sz val="10"/>
      <color indexed="9"/>
      <name val="Times New Roman CE"/>
      <family val="1"/>
      <charset val="238"/>
    </font>
    <font>
      <b/>
      <sz val="10"/>
      <color indexed="8"/>
      <name val="Arial CE"/>
      <family val="2"/>
      <charset val="238"/>
    </font>
    <font>
      <b/>
      <sz val="11"/>
      <name val="Times New Roman CE"/>
      <family val="1"/>
      <charset val="238"/>
    </font>
    <font>
      <sz val="8"/>
      <color indexed="8"/>
      <name val="Arial CE"/>
      <family val="2"/>
      <charset val="238"/>
    </font>
    <font>
      <sz val="22"/>
      <color indexed="9"/>
      <name val="Times New Roman CE"/>
      <family val="1"/>
      <charset val="238"/>
    </font>
    <font>
      <b/>
      <sz val="10"/>
      <name val="Times New Roman CE"/>
      <family val="1"/>
      <charset val="238"/>
    </font>
    <font>
      <sz val="10"/>
      <name val="Times New Roman"/>
      <family val="1"/>
      <charset val="238"/>
    </font>
    <font>
      <sz val="7"/>
      <name val="Times New Roman CE"/>
      <family val="1"/>
      <charset val="238"/>
    </font>
    <font>
      <sz val="12"/>
      <name val="Times New Roman CE"/>
      <family val="1"/>
      <charset val="238"/>
    </font>
    <font>
      <sz val="8"/>
      <color indexed="8"/>
      <name val="Arial"/>
      <family val="2"/>
      <charset val="238"/>
    </font>
    <font>
      <sz val="8"/>
      <color indexed="8"/>
      <name val="Times New Roman"/>
      <family val="1"/>
      <charset val="238"/>
    </font>
    <font>
      <b/>
      <sz val="12"/>
      <name val="Times New Roman"/>
      <family val="1"/>
      <charset val="238"/>
    </font>
    <font>
      <sz val="10"/>
      <color indexed="8"/>
      <name val="Times New Roman"/>
      <family val="1"/>
      <charset val="238"/>
    </font>
    <font>
      <sz val="12"/>
      <color indexed="8"/>
      <name val="Times New Roman CE"/>
      <family val="1"/>
      <charset val="238"/>
    </font>
    <font>
      <b/>
      <sz val="12"/>
      <color indexed="8"/>
      <name val="Times New Roman CE"/>
      <family val="1"/>
      <charset val="238"/>
    </font>
    <font>
      <b/>
      <sz val="18"/>
      <name val="Times New Roman CE"/>
      <family val="1"/>
      <charset val="238"/>
    </font>
    <font>
      <b/>
      <sz val="10"/>
      <color indexed="8"/>
      <name val="Times New Roman"/>
      <family val="1"/>
      <charset val="238"/>
    </font>
    <font>
      <b/>
      <sz val="8"/>
      <color indexed="8"/>
      <name val="Times New Roman"/>
      <family val="1"/>
      <charset val="238"/>
    </font>
    <font>
      <sz val="12"/>
      <name val="Times New Roman"/>
      <family val="1"/>
      <charset val="238"/>
    </font>
    <font>
      <i/>
      <sz val="12"/>
      <name val="Times New Roman CE"/>
      <family val="1"/>
      <charset val="238"/>
    </font>
    <font>
      <sz val="10"/>
      <name val="Arial Narrow"/>
      <family val="2"/>
      <charset val="238"/>
    </font>
    <font>
      <b/>
      <sz val="14"/>
      <name val="Arial Narrow"/>
      <family val="2"/>
      <charset val="238"/>
    </font>
    <font>
      <sz val="12"/>
      <name val="Arial Narrow"/>
      <family val="2"/>
      <charset val="238"/>
    </font>
    <font>
      <b/>
      <sz val="12"/>
      <name val="Arial Narrow"/>
      <family val="2"/>
      <charset val="238"/>
    </font>
    <font>
      <b/>
      <sz val="10"/>
      <name val="Arial Narrow"/>
      <family val="2"/>
      <charset val="238"/>
    </font>
    <font>
      <b/>
      <sz val="10"/>
      <color indexed="8"/>
      <name val="Arial Narrow"/>
      <family val="2"/>
      <charset val="238"/>
    </font>
    <font>
      <b/>
      <sz val="11"/>
      <color indexed="8"/>
      <name val="Arial Narrow"/>
      <family val="2"/>
      <charset val="238"/>
    </font>
    <font>
      <sz val="11"/>
      <color indexed="8"/>
      <name val="Arial Narrow"/>
      <family val="2"/>
      <charset val="238"/>
    </font>
    <font>
      <sz val="11"/>
      <name val="Arial Narrow"/>
      <family val="2"/>
      <charset val="238"/>
    </font>
    <font>
      <i/>
      <sz val="11"/>
      <color indexed="8"/>
      <name val="Arial Narrow"/>
      <family val="2"/>
      <charset val="238"/>
    </font>
    <font>
      <sz val="10"/>
      <color indexed="8"/>
      <name val="Arial Narrow"/>
      <family val="2"/>
      <charset val="238"/>
    </font>
    <font>
      <b/>
      <i/>
      <sz val="10"/>
      <color indexed="8"/>
      <name val="Arial Narrow"/>
      <family val="2"/>
      <charset val="238"/>
    </font>
    <font>
      <sz val="7"/>
      <name val="Arial Narrow"/>
      <family val="2"/>
      <charset val="238"/>
    </font>
    <font>
      <b/>
      <sz val="16"/>
      <name val="Times New Roman CE"/>
      <family val="1"/>
      <charset val="238"/>
    </font>
    <font>
      <b/>
      <sz val="16"/>
      <name val="Arial Narrow"/>
      <family val="2"/>
      <charset val="238"/>
    </font>
    <font>
      <sz val="12"/>
      <name val="Arial"/>
      <family val="2"/>
      <charset val="1"/>
    </font>
    <font>
      <sz val="12"/>
      <color indexed="8"/>
      <name val="Arial Narrow"/>
      <family val="2"/>
      <charset val="238"/>
    </font>
    <font>
      <sz val="10"/>
      <name val="Arial"/>
      <family val="2"/>
      <charset val="238"/>
    </font>
    <font>
      <b/>
      <sz val="13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 CE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i/>
      <sz val="14"/>
      <name val="Times New Roman CE"/>
      <family val="1"/>
      <charset val="238"/>
    </font>
    <font>
      <b/>
      <sz val="8"/>
      <color indexed="8"/>
      <name val="Arial CE"/>
      <family val="2"/>
      <charset val="238"/>
    </font>
    <font>
      <b/>
      <u/>
      <sz val="10"/>
      <name val="Arial"/>
      <family val="2"/>
      <charset val="238"/>
    </font>
    <font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</fills>
  <borders count="4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169" fontId="54" fillId="0" borderId="0" applyFill="0" applyBorder="0" applyAlignment="0" applyProtection="0"/>
    <xf numFmtId="164" fontId="54" fillId="0" borderId="0" applyFill="0" applyBorder="0" applyAlignment="0" applyProtection="0"/>
    <xf numFmtId="0" fontId="54" fillId="0" borderId="0"/>
  </cellStyleXfs>
  <cellXfs count="287">
    <xf numFmtId="0" fontId="0" fillId="0" borderId="0" xfId="0"/>
    <xf numFmtId="0" fontId="1" fillId="0" borderId="0" xfId="0" applyFont="1" applyBorder="1" applyProtection="1"/>
    <xf numFmtId="0" fontId="3" fillId="0" borderId="0" xfId="0" applyFont="1" applyBorder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Protection="1"/>
    <xf numFmtId="1" fontId="0" fillId="0" borderId="0" xfId="0" applyNumberFormat="1" applyFont="1" applyBorder="1" applyProtection="1"/>
    <xf numFmtId="1" fontId="1" fillId="0" borderId="0" xfId="0" applyNumberFormat="1" applyFont="1" applyBorder="1" applyProtection="1"/>
    <xf numFmtId="165" fontId="2" fillId="0" borderId="0" xfId="2" applyNumberFormat="1" applyFont="1" applyFill="1" applyBorder="1" applyAlignment="1" applyProtection="1">
      <alignment horizontal="left"/>
    </xf>
    <xf numFmtId="166" fontId="7" fillId="0" borderId="0" xfId="2" applyNumberFormat="1" applyFont="1" applyFill="1" applyBorder="1" applyAlignment="1" applyProtection="1">
      <alignment horizontal="left"/>
    </xf>
    <xf numFmtId="1" fontId="8" fillId="0" borderId="0" xfId="0" applyNumberFormat="1" applyFont="1" applyFill="1" applyBorder="1" applyProtection="1">
      <protection locked="0"/>
    </xf>
    <xf numFmtId="1" fontId="4" fillId="0" borderId="0" xfId="0" applyNumberFormat="1" applyFont="1" applyBorder="1" applyAlignment="1" applyProtection="1">
      <alignment horizontal="left"/>
    </xf>
    <xf numFmtId="1" fontId="10" fillId="0" borderId="0" xfId="0" applyNumberFormat="1" applyFont="1" applyBorder="1" applyAlignment="1" applyProtection="1">
      <alignment horizontal="right"/>
    </xf>
    <xf numFmtId="1" fontId="10" fillId="0" borderId="0" xfId="0" applyNumberFormat="1" applyFont="1" applyBorder="1" applyAlignment="1" applyProtection="1">
      <alignment horizontal="left"/>
      <protection locked="0"/>
    </xf>
    <xf numFmtId="1" fontId="2" fillId="0" borderId="0" xfId="0" applyNumberFormat="1" applyFont="1" applyBorder="1" applyProtection="1"/>
    <xf numFmtId="1" fontId="4" fillId="0" borderId="0" xfId="0" applyNumberFormat="1" applyFont="1" applyBorder="1" applyProtection="1"/>
    <xf numFmtId="1" fontId="8" fillId="2" borderId="0" xfId="0" applyNumberFormat="1" applyFont="1" applyFill="1" applyBorder="1" applyProtection="1"/>
    <xf numFmtId="1" fontId="1" fillId="0" borderId="0" xfId="0" applyNumberFormat="1" applyFont="1" applyBorder="1" applyAlignment="1" applyProtection="1">
      <alignment horizontal="left"/>
    </xf>
    <xf numFmtId="0" fontId="0" fillId="0" borderId="0" xfId="0" applyBorder="1" applyProtection="1"/>
    <xf numFmtId="1" fontId="12" fillId="0" borderId="0" xfId="0" applyNumberFormat="1" applyFont="1" applyBorder="1" applyProtection="1"/>
    <xf numFmtId="1" fontId="10" fillId="0" borderId="1" xfId="0" applyNumberFormat="1" applyFont="1" applyBorder="1" applyAlignment="1" applyProtection="1">
      <alignment horizontal="center" vertical="center" wrapText="1"/>
    </xf>
    <xf numFmtId="1" fontId="10" fillId="0" borderId="2" xfId="0" applyNumberFormat="1" applyFont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horizontal="center" vertical="center" wrapText="1"/>
    </xf>
    <xf numFmtId="1" fontId="13" fillId="0" borderId="5" xfId="0" applyNumberFormat="1" applyFont="1" applyBorder="1" applyAlignment="1" applyProtection="1">
      <alignment horizontal="center"/>
    </xf>
    <xf numFmtId="167" fontId="1" fillId="0" borderId="0" xfId="0" applyNumberFormat="1" applyFont="1" applyBorder="1" applyAlignment="1" applyProtection="1">
      <alignment horizontal="left" vertical="center"/>
      <protection locked="0"/>
    </xf>
    <xf numFmtId="164" fontId="2" fillId="0" borderId="7" xfId="2" applyFont="1" applyFill="1" applyBorder="1" applyAlignment="1" applyProtection="1">
      <alignment horizontal="right"/>
      <protection locked="0"/>
    </xf>
    <xf numFmtId="168" fontId="1" fillId="0" borderId="0" xfId="0" applyNumberFormat="1" applyFont="1" applyBorder="1" applyAlignment="1" applyProtection="1">
      <alignment horizontal="left" vertical="center"/>
      <protection locked="0"/>
    </xf>
    <xf numFmtId="1" fontId="8" fillId="0" borderId="0" xfId="0" applyNumberFormat="1" applyFont="1" applyBorder="1" applyProtection="1"/>
    <xf numFmtId="0" fontId="8" fillId="0" borderId="0" xfId="0" applyFont="1" applyBorder="1" applyProtection="1"/>
    <xf numFmtId="0" fontId="15" fillId="0" borderId="0" xfId="0" applyNumberFormat="1" applyFont="1" applyBorder="1" applyAlignment="1" applyProtection="1">
      <alignment horizontal="right"/>
    </xf>
    <xf numFmtId="1" fontId="4" fillId="0" borderId="0" xfId="0" applyNumberFormat="1" applyFont="1" applyProtection="1"/>
    <xf numFmtId="167" fontId="4" fillId="0" borderId="0" xfId="0" applyNumberFormat="1" applyFont="1" applyBorder="1" applyAlignment="1" applyProtection="1">
      <alignment horizontal="left"/>
    </xf>
    <xf numFmtId="0" fontId="4" fillId="0" borderId="0" xfId="0" applyFont="1" applyBorder="1" applyProtection="1"/>
    <xf numFmtId="0" fontId="1" fillId="0" borderId="0" xfId="0" applyFont="1" applyProtection="1"/>
    <xf numFmtId="0" fontId="15" fillId="0" borderId="0" xfId="0" applyFont="1" applyBorder="1" applyAlignment="1" applyProtection="1">
      <alignment horizontal="right"/>
    </xf>
    <xf numFmtId="0" fontId="16" fillId="0" borderId="0" xfId="0" applyFont="1" applyBorder="1" applyProtection="1"/>
    <xf numFmtId="0" fontId="0" fillId="0" borderId="0" xfId="0" applyProtection="1"/>
    <xf numFmtId="0" fontId="2" fillId="0" borderId="0" xfId="3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1" fontId="13" fillId="0" borderId="9" xfId="0" applyNumberFormat="1" applyFont="1" applyBorder="1" applyAlignment="1" applyProtection="1">
      <alignment horizontal="center"/>
    </xf>
    <xf numFmtId="1" fontId="1" fillId="0" borderId="10" xfId="0" applyNumberFormat="1" applyFont="1" applyBorder="1" applyAlignment="1" applyProtection="1">
      <alignment horizontal="center"/>
    </xf>
    <xf numFmtId="49" fontId="13" fillId="0" borderId="11" xfId="0" applyNumberFormat="1" applyFont="1" applyBorder="1" applyProtection="1"/>
    <xf numFmtId="1" fontId="1" fillId="0" borderId="12" xfId="0" applyNumberFormat="1" applyFont="1" applyBorder="1" applyProtection="1"/>
    <xf numFmtId="1" fontId="13" fillId="0" borderId="13" xfId="0" applyNumberFormat="1" applyFont="1" applyBorder="1" applyAlignment="1" applyProtection="1">
      <alignment horizontal="right"/>
    </xf>
    <xf numFmtId="0" fontId="13" fillId="0" borderId="11" xfId="0" applyFont="1" applyBorder="1" applyProtection="1"/>
    <xf numFmtId="0" fontId="13" fillId="0" borderId="12" xfId="0" applyFont="1" applyBorder="1" applyProtection="1"/>
    <xf numFmtId="0" fontId="13" fillId="0" borderId="13" xfId="0" applyFont="1" applyBorder="1" applyProtection="1"/>
    <xf numFmtId="0" fontId="16" fillId="0" borderId="0" xfId="0" applyFont="1" applyProtection="1"/>
    <xf numFmtId="0" fontId="19" fillId="0" borderId="0" xfId="0" applyFont="1" applyAlignment="1" applyProtection="1"/>
    <xf numFmtId="0" fontId="16" fillId="0" borderId="0" xfId="0" applyFont="1" applyAlignment="1" applyProtection="1"/>
    <xf numFmtId="0" fontId="1" fillId="0" borderId="0" xfId="0" applyFont="1" applyAlignment="1" applyProtection="1"/>
    <xf numFmtId="0" fontId="15" fillId="0" borderId="0" xfId="0" applyFont="1" applyBorder="1" applyProtection="1"/>
    <xf numFmtId="1" fontId="10" fillId="0" borderId="14" xfId="0" applyNumberFormat="1" applyFont="1" applyBorder="1" applyAlignment="1" applyProtection="1">
      <alignment horizontal="center" wrapText="1"/>
    </xf>
    <xf numFmtId="0" fontId="13" fillId="0" borderId="2" xfId="0" applyFont="1" applyBorder="1" applyProtection="1"/>
    <xf numFmtId="49" fontId="21" fillId="0" borderId="17" xfId="0" applyNumberFormat="1" applyFont="1" applyBorder="1" applyAlignment="1" applyProtection="1">
      <alignment horizontal="center"/>
      <protection locked="0"/>
    </xf>
    <xf numFmtId="0" fontId="16" fillId="0" borderId="0" xfId="0" applyFont="1" applyBorder="1" applyProtection="1">
      <protection locked="0"/>
    </xf>
    <xf numFmtId="49" fontId="22" fillId="0" borderId="17" xfId="0" applyNumberFormat="1" applyFont="1" applyBorder="1" applyAlignment="1" applyProtection="1">
      <alignment horizontal="center"/>
      <protection locked="0"/>
    </xf>
    <xf numFmtId="49" fontId="16" fillId="0" borderId="17" xfId="0" applyNumberFormat="1" applyFont="1" applyBorder="1" applyAlignment="1" applyProtection="1">
      <alignment horizontal="center"/>
      <protection locked="0"/>
    </xf>
    <xf numFmtId="0" fontId="16" fillId="0" borderId="22" xfId="0" applyFont="1" applyBorder="1" applyProtection="1">
      <protection locked="0"/>
    </xf>
    <xf numFmtId="0" fontId="8" fillId="0" borderId="0" xfId="0" applyFont="1" applyBorder="1" applyAlignment="1" applyProtection="1">
      <alignment horizontal="left"/>
    </xf>
    <xf numFmtId="0" fontId="10" fillId="0" borderId="0" xfId="0" applyFont="1" applyBorder="1" applyProtection="1"/>
    <xf numFmtId="0" fontId="1" fillId="0" borderId="0" xfId="3" applyFont="1" applyBorder="1" applyAlignment="1" applyProtection="1"/>
    <xf numFmtId="0" fontId="16" fillId="0" borderId="0" xfId="3" applyFont="1" applyBorder="1" applyAlignment="1" applyProtection="1"/>
    <xf numFmtId="0" fontId="2" fillId="0" borderId="0" xfId="3" applyFont="1" applyBorder="1" applyAlignment="1" applyProtection="1"/>
    <xf numFmtId="0" fontId="16" fillId="0" borderId="0" xfId="3" applyFont="1" applyAlignment="1" applyProtection="1"/>
    <xf numFmtId="167" fontId="16" fillId="0" borderId="0" xfId="0" applyNumberFormat="1" applyFont="1" applyAlignment="1" applyProtection="1"/>
    <xf numFmtId="0" fontId="1" fillId="0" borderId="0" xfId="0" applyFont="1" applyAlignment="1" applyProtection="1">
      <alignment horizontal="center"/>
    </xf>
    <xf numFmtId="1" fontId="4" fillId="0" borderId="21" xfId="0" applyNumberFormat="1" applyFont="1" applyBorder="1" applyProtection="1"/>
    <xf numFmtId="0" fontId="4" fillId="0" borderId="21" xfId="0" applyFont="1" applyBorder="1" applyProtection="1"/>
    <xf numFmtId="1" fontId="4" fillId="0" borderId="21" xfId="0" applyNumberFormat="1" applyFont="1" applyBorder="1" applyAlignment="1" applyProtection="1">
      <alignment horizontal="left" indent="1"/>
    </xf>
    <xf numFmtId="1" fontId="16" fillId="0" borderId="0" xfId="0" applyNumberFormat="1" applyFont="1" applyProtection="1"/>
    <xf numFmtId="1" fontId="26" fillId="0" borderId="0" xfId="0" applyNumberFormat="1" applyFont="1" applyAlignment="1">
      <alignment horizontal="left"/>
    </xf>
    <xf numFmtId="167" fontId="26" fillId="0" borderId="0" xfId="0" applyNumberFormat="1" applyFont="1" applyAlignment="1">
      <alignment horizontal="right"/>
    </xf>
    <xf numFmtId="1" fontId="26" fillId="0" borderId="0" xfId="0" applyNumberFormat="1" applyFont="1" applyAlignment="1">
      <alignment horizontal="left" indent="1"/>
    </xf>
    <xf numFmtId="0" fontId="16" fillId="0" borderId="0" xfId="1" applyNumberFormat="1" applyFont="1" applyFill="1" applyBorder="1" applyAlignment="1" applyProtection="1"/>
    <xf numFmtId="0" fontId="16" fillId="0" borderId="0" xfId="0" applyNumberFormat="1" applyFont="1" applyProtection="1"/>
    <xf numFmtId="0" fontId="0" fillId="0" borderId="0" xfId="0" applyNumberFormat="1"/>
    <xf numFmtId="1" fontId="1" fillId="0" borderId="0" xfId="0" applyNumberFormat="1" applyFont="1" applyAlignment="1" applyProtection="1">
      <alignment horizontal="left" indent="1"/>
    </xf>
    <xf numFmtId="1" fontId="27" fillId="0" borderId="0" xfId="0" applyNumberFormat="1" applyFont="1" applyProtection="1"/>
    <xf numFmtId="1" fontId="16" fillId="0" borderId="21" xfId="0" applyNumberFormat="1" applyFont="1" applyBorder="1" applyProtection="1"/>
    <xf numFmtId="0" fontId="4" fillId="0" borderId="0" xfId="3" applyFont="1" applyAlignment="1" applyProtection="1">
      <alignment horizontal="left"/>
    </xf>
    <xf numFmtId="0" fontId="2" fillId="0" borderId="0" xfId="3" applyFont="1" applyBorder="1" applyAlignment="1" applyProtection="1">
      <protection locked="0"/>
    </xf>
    <xf numFmtId="167" fontId="16" fillId="0" borderId="0" xfId="0" applyNumberFormat="1" applyFont="1" applyAlignment="1" applyProtection="1">
      <protection locked="0"/>
    </xf>
    <xf numFmtId="1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1" applyNumberFormat="1" applyFont="1" applyFill="1" applyBorder="1" applyAlignment="1" applyProtection="1"/>
    <xf numFmtId="0" fontId="1" fillId="0" borderId="0" xfId="0" applyNumberFormat="1" applyFont="1" applyProtection="1"/>
    <xf numFmtId="1" fontId="1" fillId="0" borderId="0" xfId="0" applyNumberFormat="1" applyFont="1" applyProtection="1"/>
    <xf numFmtId="0" fontId="28" fillId="0" borderId="0" xfId="0" applyFont="1" applyBorder="1" applyProtection="1"/>
    <xf numFmtId="0" fontId="28" fillId="0" borderId="0" xfId="0" applyFont="1" applyProtection="1"/>
    <xf numFmtId="0" fontId="30" fillId="0" borderId="0" xfId="0" applyFont="1" applyBorder="1" applyProtection="1"/>
    <xf numFmtId="0" fontId="28" fillId="0" borderId="0" xfId="0" applyFont="1" applyBorder="1" applyAlignment="1" applyProtection="1">
      <alignment horizontal="center"/>
    </xf>
    <xf numFmtId="1" fontId="28" fillId="0" borderId="0" xfId="0" applyNumberFormat="1" applyFont="1" applyBorder="1" applyProtection="1"/>
    <xf numFmtId="1" fontId="32" fillId="0" borderId="9" xfId="0" applyNumberFormat="1" applyFont="1" applyBorder="1" applyAlignment="1" applyProtection="1">
      <alignment horizontal="center"/>
    </xf>
    <xf numFmtId="1" fontId="28" fillId="0" borderId="10" xfId="0" applyNumberFormat="1" applyFont="1" applyBorder="1" applyAlignment="1" applyProtection="1">
      <alignment horizontal="center"/>
    </xf>
    <xf numFmtId="49" fontId="32" fillId="0" borderId="23" xfId="0" applyNumberFormat="1" applyFont="1" applyBorder="1" applyProtection="1"/>
    <xf numFmtId="1" fontId="28" fillId="0" borderId="24" xfId="0" applyNumberFormat="1" applyFont="1" applyBorder="1" applyProtection="1"/>
    <xf numFmtId="0" fontId="28" fillId="0" borderId="25" xfId="0" applyFont="1" applyBorder="1" applyProtection="1"/>
    <xf numFmtId="0" fontId="32" fillId="0" borderId="23" xfId="0" applyFont="1" applyBorder="1" applyProtection="1"/>
    <xf numFmtId="0" fontId="32" fillId="0" borderId="24" xfId="0" applyFont="1" applyBorder="1" applyProtection="1"/>
    <xf numFmtId="0" fontId="28" fillId="0" borderId="24" xfId="0" applyFont="1" applyBorder="1" applyProtection="1"/>
    <xf numFmtId="0" fontId="33" fillId="2" borderId="0" xfId="0" applyFont="1" applyFill="1" applyAlignment="1" applyProtection="1">
      <alignment horizontal="center"/>
    </xf>
    <xf numFmtId="0" fontId="35" fillId="2" borderId="9" xfId="0" applyFont="1" applyFill="1" applyBorder="1" applyAlignment="1" applyProtection="1">
      <alignment horizontal="center"/>
    </xf>
    <xf numFmtId="0" fontId="35" fillId="2" borderId="0" xfId="0" applyFont="1" applyFill="1" applyProtection="1"/>
    <xf numFmtId="169" fontId="35" fillId="2" borderId="11" xfId="0" applyNumberFormat="1" applyFont="1" applyFill="1" applyBorder="1" applyProtection="1"/>
    <xf numFmtId="169" fontId="35" fillId="2" borderId="11" xfId="0" applyNumberFormat="1" applyFont="1" applyFill="1" applyBorder="1" applyProtection="1">
      <protection locked="0"/>
    </xf>
    <xf numFmtId="169" fontId="34" fillId="2" borderId="26" xfId="0" applyNumberFormat="1" applyFont="1" applyFill="1" applyBorder="1" applyProtection="1"/>
    <xf numFmtId="0" fontId="34" fillId="2" borderId="0" xfId="0" applyFont="1" applyFill="1" applyAlignment="1" applyProtection="1">
      <alignment horizontal="left"/>
    </xf>
    <xf numFmtId="0" fontId="35" fillId="2" borderId="0" xfId="0" applyFont="1" applyFill="1" applyAlignment="1" applyProtection="1">
      <alignment horizontal="left"/>
    </xf>
    <xf numFmtId="0" fontId="35" fillId="2" borderId="26" xfId="0" applyFont="1" applyFill="1" applyBorder="1" applyAlignment="1" applyProtection="1">
      <alignment horizontal="center"/>
    </xf>
    <xf numFmtId="169" fontId="34" fillId="2" borderId="13" xfId="0" applyNumberFormat="1" applyFont="1" applyFill="1" applyBorder="1" applyProtection="1"/>
    <xf numFmtId="0" fontId="33" fillId="2" borderId="0" xfId="0" applyFont="1" applyFill="1" applyProtection="1"/>
    <xf numFmtId="0" fontId="38" fillId="2" borderId="0" xfId="0" applyFont="1" applyFill="1" applyProtection="1"/>
    <xf numFmtId="169" fontId="39" fillId="2" borderId="0" xfId="0" applyNumberFormat="1" applyFont="1" applyFill="1" applyProtection="1"/>
    <xf numFmtId="0" fontId="34" fillId="2" borderId="0" xfId="0" applyFont="1" applyFill="1" applyProtection="1"/>
    <xf numFmtId="0" fontId="40" fillId="0" borderId="0" xfId="0" applyFont="1" applyBorder="1" applyAlignment="1" applyProtection="1">
      <alignment horizontal="right"/>
    </xf>
    <xf numFmtId="1" fontId="31" fillId="0" borderId="0" xfId="0" applyNumberFormat="1" applyFont="1" applyProtection="1"/>
    <xf numFmtId="0" fontId="1" fillId="0" borderId="0" xfId="0" applyFont="1" applyBorder="1" applyProtection="1">
      <protection locked="0"/>
    </xf>
    <xf numFmtId="0" fontId="13" fillId="0" borderId="0" xfId="0" applyFont="1" applyBorder="1" applyAlignment="1" applyProtection="1">
      <alignment horizontal="center"/>
      <protection locked="0"/>
    </xf>
    <xf numFmtId="49" fontId="1" fillId="0" borderId="0" xfId="0" applyNumberFormat="1" applyFont="1" applyBorder="1" applyProtection="1">
      <protection locked="0"/>
    </xf>
    <xf numFmtId="0" fontId="13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173" fontId="1" fillId="0" borderId="0" xfId="0" applyNumberFormat="1" applyFont="1" applyBorder="1" applyProtection="1">
      <protection locked="0"/>
    </xf>
    <xf numFmtId="0" fontId="30" fillId="0" borderId="0" xfId="0" applyFont="1" applyProtection="1"/>
    <xf numFmtId="0" fontId="30" fillId="0" borderId="0" xfId="0" applyFont="1" applyAlignment="1" applyProtection="1">
      <alignment horizontal="left"/>
    </xf>
    <xf numFmtId="0" fontId="30" fillId="0" borderId="1" xfId="0" applyFont="1" applyBorder="1" applyProtection="1"/>
    <xf numFmtId="0" fontId="29" fillId="0" borderId="4" xfId="0" applyFont="1" applyBorder="1" applyProtection="1"/>
    <xf numFmtId="0" fontId="31" fillId="0" borderId="27" xfId="0" applyFont="1" applyBorder="1" applyAlignment="1" applyProtection="1">
      <alignment horizontal="center"/>
    </xf>
    <xf numFmtId="0" fontId="31" fillId="0" borderId="28" xfId="0" applyFont="1" applyFill="1" applyBorder="1" applyAlignment="1" applyProtection="1">
      <alignment horizontal="center"/>
    </xf>
    <xf numFmtId="0" fontId="31" fillId="0" borderId="28" xfId="0" applyFont="1" applyBorder="1" applyAlignment="1" applyProtection="1">
      <alignment horizontal="center"/>
    </xf>
    <xf numFmtId="0" fontId="31" fillId="3" borderId="29" xfId="0" applyFont="1" applyFill="1" applyBorder="1" applyProtection="1"/>
    <xf numFmtId="0" fontId="30" fillId="0" borderId="30" xfId="0" applyFont="1" applyBorder="1" applyProtection="1"/>
    <xf numFmtId="174" fontId="30" fillId="0" borderId="10" xfId="0" applyNumberFormat="1" applyFont="1" applyBorder="1" applyProtection="1">
      <protection locked="0"/>
    </xf>
    <xf numFmtId="174" fontId="30" fillId="0" borderId="26" xfId="0" applyNumberFormat="1" applyFont="1" applyBorder="1" applyProtection="1">
      <protection locked="0"/>
    </xf>
    <xf numFmtId="0" fontId="30" fillId="0" borderId="31" xfId="0" applyFont="1" applyBorder="1" applyProtection="1"/>
    <xf numFmtId="0" fontId="30" fillId="0" borderId="32" xfId="0" applyFont="1" applyBorder="1" applyProtection="1"/>
    <xf numFmtId="0" fontId="30" fillId="0" borderId="33" xfId="0" applyFont="1" applyBorder="1" applyProtection="1"/>
    <xf numFmtId="0" fontId="30" fillId="0" borderId="34" xfId="0" applyFont="1" applyBorder="1" applyProtection="1"/>
    <xf numFmtId="174" fontId="30" fillId="0" borderId="35" xfId="0" applyNumberFormat="1" applyFont="1" applyBorder="1" applyProtection="1">
      <protection locked="0"/>
    </xf>
    <xf numFmtId="174" fontId="30" fillId="0" borderId="36" xfId="0" applyNumberFormat="1" applyFont="1" applyBorder="1" applyProtection="1"/>
    <xf numFmtId="0" fontId="30" fillId="0" borderId="5" xfId="0" applyFont="1" applyBorder="1" applyProtection="1"/>
    <xf numFmtId="174" fontId="30" fillId="0" borderId="8" xfId="0" applyNumberFormat="1" applyFont="1" applyBorder="1" applyProtection="1"/>
    <xf numFmtId="0" fontId="30" fillId="0" borderId="7" xfId="0" applyFont="1" applyBorder="1" applyProtection="1"/>
    <xf numFmtId="0" fontId="31" fillId="0" borderId="29" xfId="0" applyFont="1" applyBorder="1" applyProtection="1"/>
    <xf numFmtId="174" fontId="30" fillId="0" borderId="0" xfId="0" applyNumberFormat="1" applyFont="1" applyBorder="1" applyProtection="1">
      <protection locked="0"/>
    </xf>
    <xf numFmtId="0" fontId="31" fillId="0" borderId="33" xfId="0" applyFont="1" applyBorder="1" applyAlignment="1" applyProtection="1">
      <alignment horizontal="left"/>
    </xf>
    <xf numFmtId="0" fontId="30" fillId="0" borderId="37" xfId="0" applyFont="1" applyBorder="1" applyProtection="1"/>
    <xf numFmtId="0" fontId="44" fillId="0" borderId="38" xfId="0" applyFont="1" applyBorder="1" applyAlignment="1" applyProtection="1">
      <alignment horizontal="center"/>
      <protection locked="0"/>
    </xf>
    <xf numFmtId="0" fontId="44" fillId="3" borderId="26" xfId="0" applyFont="1" applyFill="1" applyBorder="1" applyProtection="1">
      <protection locked="0"/>
    </xf>
    <xf numFmtId="0" fontId="44" fillId="0" borderId="26" xfId="0" applyFont="1" applyBorder="1" applyAlignment="1" applyProtection="1">
      <alignment horizontal="center"/>
      <protection locked="0"/>
    </xf>
    <xf numFmtId="0" fontId="30" fillId="0" borderId="26" xfId="0" applyFont="1" applyBorder="1" applyAlignment="1" applyProtection="1">
      <alignment horizontal="center"/>
      <protection locked="0"/>
    </xf>
    <xf numFmtId="0" fontId="30" fillId="3" borderId="26" xfId="0" applyFont="1" applyFill="1" applyBorder="1" applyProtection="1">
      <protection locked="0"/>
    </xf>
    <xf numFmtId="4" fontId="30" fillId="0" borderId="26" xfId="0" applyNumberFormat="1" applyFont="1" applyBorder="1" applyAlignment="1" applyProtection="1">
      <alignment horizontal="right"/>
      <protection locked="0"/>
    </xf>
    <xf numFmtId="4" fontId="30" fillId="0" borderId="35" xfId="0" applyNumberFormat="1" applyFont="1" applyBorder="1" applyAlignment="1" applyProtection="1">
      <alignment horizontal="right"/>
      <protection locked="0"/>
    </xf>
    <xf numFmtId="0" fontId="30" fillId="0" borderId="0" xfId="0" applyFont="1" applyBorder="1" applyAlignment="1" applyProtection="1">
      <alignment horizontal="right"/>
    </xf>
    <xf numFmtId="167" fontId="30" fillId="0" borderId="0" xfId="0" applyNumberFormat="1" applyFont="1" applyProtection="1"/>
    <xf numFmtId="0" fontId="45" fillId="0" borderId="0" xfId="0" applyFont="1"/>
    <xf numFmtId="0" fontId="45" fillId="0" borderId="0" xfId="0" applyFont="1" applyProtection="1">
      <protection locked="0"/>
    </xf>
    <xf numFmtId="0" fontId="46" fillId="0" borderId="0" xfId="3" applyFont="1" applyAlignment="1" applyProtection="1">
      <alignment horizontal="left"/>
    </xf>
    <xf numFmtId="0" fontId="45" fillId="0" borderId="0" xfId="0" applyFont="1" applyProtection="1"/>
    <xf numFmtId="0" fontId="47" fillId="0" borderId="0" xfId="0" applyFont="1" applyAlignment="1" applyProtection="1">
      <alignment horizontal="left"/>
      <protection locked="0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48" fillId="0" borderId="0" xfId="0" applyFont="1" applyAlignment="1">
      <alignment wrapText="1"/>
    </xf>
    <xf numFmtId="0" fontId="45" fillId="0" borderId="40" xfId="0" applyFont="1" applyBorder="1"/>
    <xf numFmtId="0" fontId="45" fillId="0" borderId="40" xfId="0" applyFont="1" applyBorder="1" applyAlignment="1">
      <alignment horizontal="right"/>
    </xf>
    <xf numFmtId="0" fontId="45" fillId="0" borderId="0" xfId="0" applyFont="1" applyFill="1" applyBorder="1"/>
    <xf numFmtId="0" fontId="45" fillId="0" borderId="0" xfId="0" applyFont="1" applyFill="1" applyBorder="1" applyAlignment="1">
      <alignment horizontal="right"/>
    </xf>
    <xf numFmtId="0" fontId="49" fillId="0" borderId="0" xfId="0" applyFont="1"/>
    <xf numFmtId="0" fontId="49" fillId="0" borderId="0" xfId="0" applyFont="1" applyAlignment="1">
      <alignment horizontal="center"/>
    </xf>
    <xf numFmtId="0" fontId="49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0" fillId="0" borderId="0" xfId="1" applyNumberFormat="1" applyFont="1" applyFill="1" applyBorder="1" applyAlignment="1" applyProtection="1">
      <alignment horizontal="left"/>
      <protection locked="0"/>
    </xf>
    <xf numFmtId="175" fontId="0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1" applyNumberFormat="1" applyFont="1" applyFill="1" applyBorder="1" applyAlignment="1" applyProtection="1">
      <alignment horizontal="left"/>
    </xf>
    <xf numFmtId="1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Alignment="1">
      <alignment horizontal="left"/>
    </xf>
    <xf numFmtId="0" fontId="0" fillId="0" borderId="0" xfId="0" applyFont="1" applyProtection="1">
      <protection locked="0"/>
    </xf>
    <xf numFmtId="1" fontId="0" fillId="0" borderId="0" xfId="1" applyNumberFormat="1" applyFont="1" applyFill="1" applyBorder="1" applyAlignment="1" applyProtection="1">
      <alignment horizontal="left"/>
      <protection locked="0"/>
    </xf>
    <xf numFmtId="0" fontId="0" fillId="0" borderId="0" xfId="0" applyFont="1" applyAlignment="1" applyProtection="1">
      <alignment wrapText="1"/>
      <protection locked="0"/>
    </xf>
    <xf numFmtId="0" fontId="45" fillId="0" borderId="0" xfId="0" applyFont="1" applyAlignment="1" applyProtection="1">
      <alignment horizontal="left" indent="1"/>
      <protection locked="0"/>
    </xf>
    <xf numFmtId="0" fontId="47" fillId="0" borderId="0" xfId="0" applyFont="1" applyAlignment="1">
      <alignment horizontal="left"/>
    </xf>
    <xf numFmtId="0" fontId="45" fillId="0" borderId="0" xfId="0" applyFont="1" applyBorder="1"/>
    <xf numFmtId="0" fontId="49" fillId="0" borderId="21" xfId="0" applyFont="1" applyBorder="1" applyAlignment="1">
      <alignment horizontal="center"/>
    </xf>
    <xf numFmtId="1" fontId="45" fillId="0" borderId="0" xfId="0" applyNumberFormat="1" applyFont="1"/>
    <xf numFmtId="0" fontId="45" fillId="0" borderId="0" xfId="0" applyNumberFormat="1" applyFont="1" applyAlignment="1" applyProtection="1">
      <alignment horizontal="center"/>
      <protection locked="0"/>
    </xf>
    <xf numFmtId="176" fontId="45" fillId="0" borderId="0" xfId="0" applyNumberFormat="1" applyFont="1"/>
    <xf numFmtId="0" fontId="45" fillId="0" borderId="41" xfId="0" applyFont="1" applyBorder="1"/>
    <xf numFmtId="0" fontId="45" fillId="0" borderId="41" xfId="0" applyFont="1" applyBorder="1" applyAlignment="1">
      <alignment horizontal="center"/>
    </xf>
    <xf numFmtId="177" fontId="45" fillId="0" borderId="41" xfId="0" applyNumberFormat="1" applyFont="1" applyBorder="1"/>
    <xf numFmtId="0" fontId="45" fillId="0" borderId="0" xfId="0" applyFont="1" applyAlignment="1">
      <alignment horizontal="center"/>
    </xf>
    <xf numFmtId="0" fontId="46" fillId="0" borderId="0" xfId="3" applyFont="1" applyAlignment="1" applyProtection="1">
      <alignment horizontal="left"/>
      <protection locked="0"/>
    </xf>
    <xf numFmtId="0" fontId="49" fillId="0" borderId="0" xfId="0" applyFont="1" applyProtection="1">
      <protection locked="0"/>
    </xf>
    <xf numFmtId="176" fontId="45" fillId="0" borderId="0" xfId="0" applyNumberFormat="1" applyFont="1" applyProtection="1">
      <protection locked="0"/>
    </xf>
    <xf numFmtId="0" fontId="45" fillId="0" borderId="41" xfId="0" applyFont="1" applyBorder="1" applyProtection="1"/>
    <xf numFmtId="0" fontId="45" fillId="0" borderId="0" xfId="0" applyFont="1" applyBorder="1" applyProtection="1"/>
    <xf numFmtId="176" fontId="45" fillId="0" borderId="0" xfId="0" applyNumberFormat="1" applyFont="1" applyProtection="1"/>
    <xf numFmtId="167" fontId="45" fillId="0" borderId="0" xfId="0" applyNumberFormat="1" applyFont="1" applyAlignment="1" applyProtection="1">
      <alignment horizontal="right"/>
    </xf>
    <xf numFmtId="178" fontId="49" fillId="0" borderId="41" xfId="0" applyNumberFormat="1" applyFont="1" applyBorder="1" applyAlignment="1" applyProtection="1">
      <alignment horizontal="center"/>
    </xf>
    <xf numFmtId="0" fontId="49" fillId="0" borderId="0" xfId="0" applyFont="1" applyProtection="1"/>
    <xf numFmtId="176" fontId="49" fillId="0" borderId="0" xfId="0" applyNumberFormat="1" applyFont="1" applyProtection="1"/>
    <xf numFmtId="176" fontId="0" fillId="0" borderId="0" xfId="0" applyNumberForma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169" fontId="51" fillId="0" borderId="0" xfId="1" applyFont="1" applyFill="1" applyBorder="1" applyAlignment="1" applyProtection="1">
      <alignment horizontal="center"/>
    </xf>
    <xf numFmtId="1" fontId="8" fillId="0" borderId="0" xfId="0" applyNumberFormat="1" applyFont="1" applyFill="1" applyBorder="1" applyProtection="1"/>
    <xf numFmtId="167" fontId="45" fillId="0" borderId="0" xfId="0" applyNumberFormat="1" applyFont="1" applyAlignment="1">
      <alignment horizontal="left"/>
    </xf>
    <xf numFmtId="0" fontId="53" fillId="0" borderId="0" xfId="0" applyFont="1"/>
    <xf numFmtId="0" fontId="49" fillId="0" borderId="42" xfId="0" applyFont="1" applyBorder="1" applyAlignment="1">
      <alignment horizontal="center"/>
    </xf>
    <xf numFmtId="1" fontId="45" fillId="0" borderId="12" xfId="0" applyNumberFormat="1" applyFont="1" applyBorder="1" applyProtection="1">
      <protection locked="0"/>
    </xf>
    <xf numFmtId="176" fontId="45" fillId="0" borderId="12" xfId="0" applyNumberFormat="1" applyFont="1" applyBorder="1" applyProtection="1">
      <protection locked="0"/>
    </xf>
    <xf numFmtId="0" fontId="45" fillId="0" borderId="12" xfId="0" applyFont="1" applyBorder="1" applyAlignment="1" applyProtection="1">
      <alignment horizontal="right"/>
      <protection locked="0"/>
    </xf>
    <xf numFmtId="14" fontId="0" fillId="0" borderId="0" xfId="1" applyNumberFormat="1" applyFont="1" applyFill="1" applyBorder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Font="1" applyProtection="1">
      <protection locked="0"/>
    </xf>
    <xf numFmtId="14" fontId="45" fillId="0" borderId="0" xfId="0" applyNumberFormat="1" applyFont="1" applyProtection="1">
      <protection locked="0"/>
    </xf>
    <xf numFmtId="14" fontId="45" fillId="0" borderId="0" xfId="0" applyNumberFormat="1" applyFont="1"/>
    <xf numFmtId="0" fontId="14" fillId="0" borderId="8" xfId="0" applyFont="1" applyBorder="1" applyAlignment="1" applyProtection="1">
      <alignment horizontal="left"/>
      <protection locked="0"/>
    </xf>
    <xf numFmtId="0" fontId="2" fillId="0" borderId="0" xfId="3" applyFont="1" applyBorder="1" applyAlignment="1" applyProtection="1">
      <alignment horizontal="center"/>
    </xf>
    <xf numFmtId="0" fontId="4" fillId="0" borderId="0" xfId="3" applyFont="1" applyFill="1" applyBorder="1" applyAlignment="1" applyProtection="1">
      <alignment horizontal="center" wrapText="1"/>
    </xf>
    <xf numFmtId="1" fontId="5" fillId="0" borderId="0" xfId="0" applyNumberFormat="1" applyFont="1" applyBorder="1" applyAlignment="1" applyProtection="1">
      <alignment horizontal="left" indent="2"/>
      <protection locked="0"/>
    </xf>
    <xf numFmtId="0" fontId="1" fillId="0" borderId="0" xfId="0" applyFont="1" applyBorder="1" applyAlignment="1" applyProtection="1">
      <alignment horizontal="left"/>
      <protection locked="0"/>
    </xf>
    <xf numFmtId="1" fontId="10" fillId="0" borderId="3" xfId="0" applyNumberFormat="1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</xf>
    <xf numFmtId="171" fontId="2" fillId="0" borderId="14" xfId="0" applyNumberFormat="1" applyFont="1" applyBorder="1" applyAlignment="1" applyProtection="1">
      <alignment horizontal="right"/>
    </xf>
    <xf numFmtId="172" fontId="22" fillId="0" borderId="14" xfId="0" applyNumberFormat="1" applyFont="1" applyBorder="1" applyProtection="1">
      <protection locked="0"/>
    </xf>
    <xf numFmtId="170" fontId="16" fillId="0" borderId="19" xfId="0" applyNumberFormat="1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left"/>
      <protection locked="0"/>
    </xf>
    <xf numFmtId="164" fontId="16" fillId="0" borderId="19" xfId="2" applyFont="1" applyFill="1" applyBorder="1" applyAlignment="1" applyProtection="1">
      <alignment horizontal="right"/>
      <protection locked="0"/>
    </xf>
    <xf numFmtId="170" fontId="16" fillId="0" borderId="20" xfId="0" applyNumberFormat="1" applyFont="1" applyBorder="1" applyAlignment="1" applyProtection="1">
      <alignment horizontal="center"/>
      <protection locked="0"/>
    </xf>
    <xf numFmtId="0" fontId="16" fillId="0" borderId="21" xfId="0" applyFont="1" applyBorder="1" applyAlignment="1" applyProtection="1">
      <alignment horizontal="left"/>
      <protection locked="0"/>
    </xf>
    <xf numFmtId="170" fontId="21" fillId="0" borderId="19" xfId="0" applyNumberFormat="1" applyFont="1" applyBorder="1" applyAlignment="1" applyProtection="1">
      <alignment horizontal="center"/>
      <protection locked="0"/>
    </xf>
    <xf numFmtId="167" fontId="21" fillId="0" borderId="19" xfId="0" applyNumberFormat="1" applyFont="1" applyBorder="1" applyAlignment="1" applyProtection="1">
      <alignment horizontal="center"/>
      <protection locked="0"/>
    </xf>
    <xf numFmtId="167" fontId="21" fillId="0" borderId="19" xfId="0" applyNumberFormat="1" applyFont="1" applyBorder="1" applyAlignment="1" applyProtection="1">
      <alignment horizontal="left"/>
      <protection locked="0"/>
    </xf>
    <xf numFmtId="1" fontId="10" fillId="0" borderId="15" xfId="0" applyNumberFormat="1" applyFont="1" applyBorder="1" applyAlignment="1" applyProtection="1">
      <alignment horizontal="center" vertical="center"/>
    </xf>
    <xf numFmtId="1" fontId="10" fillId="0" borderId="16" xfId="0" applyNumberFormat="1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167" fontId="21" fillId="0" borderId="18" xfId="0" applyNumberFormat="1" applyFont="1" applyBorder="1" applyAlignment="1" applyProtection="1">
      <alignment horizont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164" fontId="16" fillId="0" borderId="18" xfId="2" applyFont="1" applyFill="1" applyBorder="1" applyAlignment="1" applyProtection="1">
      <alignment horizontal="right"/>
      <protection locked="0"/>
    </xf>
    <xf numFmtId="0" fontId="2" fillId="0" borderId="0" xfId="3" applyFont="1" applyFill="1" applyBorder="1" applyAlignment="1" applyProtection="1">
      <alignment horizontal="center"/>
    </xf>
    <xf numFmtId="1" fontId="13" fillId="0" borderId="9" xfId="0" applyNumberFormat="1" applyFont="1" applyBorder="1" applyAlignment="1" applyProtection="1">
      <alignment horizontal="center"/>
    </xf>
    <xf numFmtId="0" fontId="13" fillId="0" borderId="9" xfId="0" applyFont="1" applyBorder="1" applyAlignment="1" applyProtection="1">
      <alignment horizontal="center"/>
    </xf>
    <xf numFmtId="1" fontId="1" fillId="0" borderId="10" xfId="0" applyNumberFormat="1" applyFont="1" applyBorder="1" applyAlignment="1" applyProtection="1">
      <alignment horizontal="center"/>
    </xf>
    <xf numFmtId="169" fontId="1" fillId="0" borderId="10" xfId="1" applyFont="1" applyFill="1" applyBorder="1" applyAlignment="1" applyProtection="1">
      <alignment horizontal="center"/>
    </xf>
    <xf numFmtId="0" fontId="23" fillId="0" borderId="0" xfId="3" applyFont="1" applyBorder="1" applyAlignment="1" applyProtection="1">
      <alignment horizontal="center"/>
    </xf>
    <xf numFmtId="0" fontId="35" fillId="2" borderId="26" xfId="0" applyFont="1" applyFill="1" applyBorder="1" applyAlignment="1" applyProtection="1">
      <alignment horizontal="left"/>
    </xf>
    <xf numFmtId="169" fontId="35" fillId="2" borderId="26" xfId="0" applyNumberFormat="1" applyFont="1" applyFill="1" applyBorder="1" applyAlignment="1" applyProtection="1">
      <alignment horizontal="center"/>
    </xf>
    <xf numFmtId="169" fontId="37" fillId="2" borderId="26" xfId="0" applyNumberFormat="1" applyFont="1" applyFill="1" applyBorder="1" applyAlignment="1" applyProtection="1">
      <alignment horizontal="center"/>
    </xf>
    <xf numFmtId="0" fontId="35" fillId="2" borderId="11" xfId="0" applyFont="1" applyFill="1" applyBorder="1" applyAlignment="1" applyProtection="1">
      <alignment horizontal="left"/>
    </xf>
    <xf numFmtId="169" fontId="36" fillId="0" borderId="9" xfId="0" applyNumberFormat="1" applyFont="1" applyBorder="1" applyAlignment="1" applyProtection="1"/>
    <xf numFmtId="169" fontId="35" fillId="2" borderId="26" xfId="0" applyNumberFormat="1" applyFont="1" applyFill="1" applyBorder="1" applyAlignment="1" applyProtection="1"/>
    <xf numFmtId="0" fontId="34" fillId="2" borderId="26" xfId="0" applyFont="1" applyFill="1" applyBorder="1" applyAlignment="1" applyProtection="1">
      <alignment horizontal="center"/>
    </xf>
    <xf numFmtId="0" fontId="35" fillId="2" borderId="9" xfId="0" applyFont="1" applyFill="1" applyBorder="1" applyAlignment="1" applyProtection="1">
      <alignment horizontal="center"/>
    </xf>
    <xf numFmtId="169" fontId="36" fillId="0" borderId="26" xfId="0" applyNumberFormat="1" applyFont="1" applyBorder="1" applyAlignment="1" applyProtection="1"/>
    <xf numFmtId="0" fontId="29" fillId="0" borderId="0" xfId="3" applyFont="1" applyFill="1" applyBorder="1" applyAlignment="1" applyProtection="1">
      <alignment horizontal="center"/>
    </xf>
    <xf numFmtId="0" fontId="31" fillId="0" borderId="0" xfId="3" applyFont="1" applyFill="1" applyBorder="1" applyAlignment="1" applyProtection="1">
      <alignment horizontal="center" wrapText="1"/>
    </xf>
    <xf numFmtId="1" fontId="32" fillId="0" borderId="9" xfId="0" applyNumberFormat="1" applyFont="1" applyBorder="1" applyAlignment="1" applyProtection="1">
      <alignment horizontal="center"/>
    </xf>
    <xf numFmtId="0" fontId="32" fillId="0" borderId="9" xfId="0" applyFont="1" applyBorder="1" applyAlignment="1" applyProtection="1">
      <alignment horizontal="center"/>
    </xf>
    <xf numFmtId="1" fontId="28" fillId="0" borderId="10" xfId="0" applyNumberFormat="1" applyFont="1" applyBorder="1" applyAlignment="1" applyProtection="1">
      <alignment horizontal="center"/>
    </xf>
    <xf numFmtId="169" fontId="28" fillId="0" borderId="10" xfId="1" applyFont="1" applyFill="1" applyBorder="1" applyAlignment="1" applyProtection="1">
      <alignment horizontal="center"/>
    </xf>
    <xf numFmtId="0" fontId="31" fillId="0" borderId="0" xfId="0" applyFont="1" applyBorder="1" applyAlignment="1" applyProtection="1">
      <alignment horizontal="center"/>
    </xf>
    <xf numFmtId="0" fontId="41" fillId="0" borderId="0" xfId="0" applyFont="1" applyBorder="1" applyAlignment="1" applyProtection="1">
      <alignment horizontal="center"/>
      <protection locked="0"/>
    </xf>
    <xf numFmtId="0" fontId="30" fillId="0" borderId="33" xfId="0" applyFont="1" applyFill="1" applyBorder="1" applyAlignment="1" applyProtection="1">
      <alignment horizontal="left"/>
    </xf>
    <xf numFmtId="0" fontId="30" fillId="0" borderId="36" xfId="0" applyFont="1" applyFill="1" applyBorder="1" applyAlignment="1" applyProtection="1">
      <alignment horizontal="left"/>
    </xf>
    <xf numFmtId="0" fontId="30" fillId="0" borderId="39" xfId="0" applyFont="1" applyFill="1" applyBorder="1" applyAlignment="1" applyProtection="1">
      <alignment horizontal="center"/>
    </xf>
    <xf numFmtId="0" fontId="31" fillId="0" borderId="14" xfId="0" applyFont="1" applyFill="1" applyBorder="1" applyAlignment="1" applyProtection="1">
      <alignment horizontal="center"/>
    </xf>
    <xf numFmtId="0" fontId="42" fillId="0" borderId="0" xfId="0" applyFont="1" applyBorder="1" applyAlignment="1" applyProtection="1">
      <alignment horizontal="center"/>
    </xf>
    <xf numFmtId="0" fontId="30" fillId="0" borderId="0" xfId="0" applyFont="1" applyBorder="1" applyAlignment="1" applyProtection="1">
      <alignment horizontal="left"/>
    </xf>
    <xf numFmtId="0" fontId="43" fillId="0" borderId="0" xfId="0" applyFont="1" applyBorder="1" applyAlignment="1" applyProtection="1">
      <alignment horizontal="left"/>
    </xf>
    <xf numFmtId="0" fontId="29" fillId="0" borderId="3" xfId="0" applyFont="1" applyBorder="1" applyAlignment="1" applyProtection="1">
      <alignment horizontal="center"/>
    </xf>
    <xf numFmtId="0" fontId="45" fillId="0" borderId="0" xfId="0" applyFont="1" applyBorder="1" applyProtection="1">
      <protection locked="0"/>
    </xf>
    <xf numFmtId="14" fontId="45" fillId="0" borderId="0" xfId="0" applyNumberFormat="1" applyFont="1" applyBorder="1" applyAlignment="1" applyProtection="1">
      <alignment horizontal="left"/>
      <protection locked="0"/>
    </xf>
    <xf numFmtId="0" fontId="50" fillId="0" borderId="0" xfId="0" applyFont="1" applyBorder="1"/>
    <xf numFmtId="0" fontId="45" fillId="0" borderId="0" xfId="0" applyFont="1" applyBorder="1"/>
    <xf numFmtId="167" fontId="45" fillId="0" borderId="0" xfId="0" applyNumberFormat="1" applyFont="1" applyBorder="1" applyAlignment="1">
      <alignment horizontal="left"/>
    </xf>
    <xf numFmtId="0" fontId="49" fillId="0" borderId="0" xfId="0" applyFont="1" applyBorder="1" applyProtection="1"/>
    <xf numFmtId="0" fontId="49" fillId="0" borderId="0" xfId="0" applyFont="1" applyBorder="1"/>
    <xf numFmtId="0" fontId="48" fillId="0" borderId="0" xfId="0" applyFont="1" applyBorder="1"/>
    <xf numFmtId="1" fontId="5" fillId="0" borderId="0" xfId="0" applyNumberFormat="1" applyFont="1" applyBorder="1" applyAlignment="1" applyProtection="1">
      <alignment horizontal="left" indent="2"/>
    </xf>
    <xf numFmtId="1" fontId="16" fillId="0" borderId="0" xfId="0" applyNumberFormat="1" applyFont="1" applyBorder="1" applyAlignment="1" applyProtection="1">
      <alignment horizontal="justify" vertical="top"/>
      <protection locked="0"/>
    </xf>
    <xf numFmtId="0" fontId="45" fillId="0" borderId="0" xfId="0" applyFont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ální_dotace" xfId="3" xr:uid="{00000000-0005-0000-0000-000003000000}"/>
  </cellStyles>
  <dxfs count="1"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1238250</xdr:colOff>
      <xdr:row>6</xdr:row>
      <xdr:rowOff>133350</xdr:rowOff>
    </xdr:from>
    <xdr:to>
      <xdr:col>5</xdr:col>
      <xdr:colOff>933450</xdr:colOff>
      <xdr:row>9</xdr:row>
      <xdr:rowOff>0</xdr:rowOff>
    </xdr:to>
    <xdr:sp macro="" textlink="" fLocksText="0">
      <xdr:nvSpPr>
        <xdr:cNvPr id="1029" name="Text Box 5">
          <a:extLst>
            <a:ext uri="{FF2B5EF4-FFF2-40B4-BE49-F238E27FC236}">
              <a16:creationId xmlns:a16="http://schemas.microsoft.com/office/drawing/2014/main" id="{22E5BA42-11FA-411B-A54A-E3E92F060005}"/>
            </a:ext>
          </a:extLst>
        </xdr:cNvPr>
        <xdr:cNvSpPr txBox="1">
          <a:spLocks noChangeArrowheads="1"/>
        </xdr:cNvSpPr>
      </xdr:nvSpPr>
      <xdr:spPr bwMode="auto">
        <a:xfrm>
          <a:off x="3076575" y="1390650"/>
          <a:ext cx="1333500" cy="4286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Vyúčtovaná částka</a:t>
          </a:r>
        </a:p>
      </xdr:txBody>
    </xdr:sp>
    <xdr:clientData/>
  </xdr:twoCellAnchor>
  <xdr:twoCellAnchor>
    <xdr:from>
      <xdr:col>3</xdr:col>
      <xdr:colOff>438150</xdr:colOff>
      <xdr:row>6</xdr:row>
      <xdr:rowOff>123825</xdr:rowOff>
    </xdr:from>
    <xdr:to>
      <xdr:col>4</xdr:col>
      <xdr:colOff>1066800</xdr:colOff>
      <xdr:row>8</xdr:row>
      <xdr:rowOff>219075</xdr:rowOff>
    </xdr:to>
    <xdr:sp macro="" textlink="" fLocksText="0">
      <xdr:nvSpPr>
        <xdr:cNvPr id="1030" name="Text Box 6">
          <a:extLst>
            <a:ext uri="{FF2B5EF4-FFF2-40B4-BE49-F238E27FC236}">
              <a16:creationId xmlns:a16="http://schemas.microsoft.com/office/drawing/2014/main" id="{BE795B34-DF77-4CC3-8CBE-101EF6A9B4D2}"/>
            </a:ext>
          </a:extLst>
        </xdr:cNvPr>
        <xdr:cNvSpPr txBox="1">
          <a:spLocks noChangeArrowheads="1"/>
        </xdr:cNvSpPr>
      </xdr:nvSpPr>
      <xdr:spPr bwMode="auto">
        <a:xfrm>
          <a:off x="1666875" y="1381125"/>
          <a:ext cx="1238250" cy="41910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přidělená částka</a:t>
          </a:r>
        </a:p>
      </xdr:txBody>
    </xdr:sp>
    <xdr:clientData/>
  </xdr:twoCellAnchor>
  <xdr:twoCellAnchor>
    <xdr:from>
      <xdr:col>0</xdr:col>
      <xdr:colOff>19050</xdr:colOff>
      <xdr:row>2</xdr:row>
      <xdr:rowOff>142875</xdr:rowOff>
    </xdr:from>
    <xdr:to>
      <xdr:col>6</xdr:col>
      <xdr:colOff>1123950</xdr:colOff>
      <xdr:row>5</xdr:row>
      <xdr:rowOff>85725</xdr:rowOff>
    </xdr:to>
    <xdr:sp macro="" textlink="" fLocksText="0">
      <xdr:nvSpPr>
        <xdr:cNvPr id="1031" name="Text Box 7">
          <a:extLst>
            <a:ext uri="{FF2B5EF4-FFF2-40B4-BE49-F238E27FC236}">
              <a16:creationId xmlns:a16="http://schemas.microsoft.com/office/drawing/2014/main" id="{3F03EAEF-F228-46D3-874C-838844469BE5}"/>
            </a:ext>
          </a:extLst>
        </xdr:cNvPr>
        <xdr:cNvSpPr txBox="1">
          <a:spLocks noChangeArrowheads="1"/>
        </xdr:cNvSpPr>
      </xdr:nvSpPr>
      <xdr:spPr bwMode="auto">
        <a:xfrm>
          <a:off x="19050" y="752475"/>
          <a:ext cx="5734050" cy="4286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 y ú č t o v á n í  p r o j e k t u   č.               </a:t>
          </a:r>
        </a:p>
      </xdr:txBody>
    </xdr:sp>
    <xdr:clientData/>
  </xdr:twoCellAnchor>
  <xdr:twoCellAnchor>
    <xdr:from>
      <xdr:col>5</xdr:col>
      <xdr:colOff>1019175</xdr:colOff>
      <xdr:row>6</xdr:row>
      <xdr:rowOff>123825</xdr:rowOff>
    </xdr:from>
    <xdr:to>
      <xdr:col>6</xdr:col>
      <xdr:colOff>1114425</xdr:colOff>
      <xdr:row>8</xdr:row>
      <xdr:rowOff>228600</xdr:rowOff>
    </xdr:to>
    <xdr:sp macro="" textlink="" fLocksText="0">
      <xdr:nvSpPr>
        <xdr:cNvPr id="1032" name="Text Box 8">
          <a:extLst>
            <a:ext uri="{FF2B5EF4-FFF2-40B4-BE49-F238E27FC236}">
              <a16:creationId xmlns:a16="http://schemas.microsoft.com/office/drawing/2014/main" id="{56D3F7B7-F4B3-4A7D-8BAD-6F029601126D}"/>
            </a:ext>
          </a:extLst>
        </xdr:cNvPr>
        <xdr:cNvSpPr txBox="1">
          <a:spLocks noChangeArrowheads="1"/>
        </xdr:cNvSpPr>
      </xdr:nvSpPr>
      <xdr:spPr bwMode="auto">
        <a:xfrm>
          <a:off x="4495800" y="1381125"/>
          <a:ext cx="1247775" cy="4286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částka k vrácení</a:t>
          </a:r>
        </a:p>
      </xdr:txBody>
    </xdr:sp>
    <xdr:clientData/>
  </xdr:twoCellAnchor>
  <xdr:twoCellAnchor>
    <xdr:from>
      <xdr:col>0</xdr:col>
      <xdr:colOff>190500</xdr:colOff>
      <xdr:row>6</xdr:row>
      <xdr:rowOff>114300</xdr:rowOff>
    </xdr:from>
    <xdr:to>
      <xdr:col>3</xdr:col>
      <xdr:colOff>314325</xdr:colOff>
      <xdr:row>8</xdr:row>
      <xdr:rowOff>228600</xdr:rowOff>
    </xdr:to>
    <xdr:sp macro="" textlink="" fLocksText="0">
      <xdr:nvSpPr>
        <xdr:cNvPr id="1033" name="Text Box 9">
          <a:extLst>
            <a:ext uri="{FF2B5EF4-FFF2-40B4-BE49-F238E27FC236}">
              <a16:creationId xmlns:a16="http://schemas.microsoft.com/office/drawing/2014/main" id="{8A032FFD-BA19-47B2-98F2-A19627E74BEF}"/>
            </a:ext>
          </a:extLst>
        </xdr:cNvPr>
        <xdr:cNvSpPr txBox="1">
          <a:spLocks noChangeArrowheads="1"/>
        </xdr:cNvSpPr>
      </xdr:nvSpPr>
      <xdr:spPr bwMode="auto">
        <a:xfrm>
          <a:off x="190500" y="1371600"/>
          <a:ext cx="1352550" cy="4381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organizace</a:t>
          </a:r>
        </a:p>
        <a:p>
          <a:pPr algn="ctr" rtl="0">
            <a:defRPr sz="1000"/>
          </a:pPr>
          <a:r>
            <a:rPr lang="en-US" sz="16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Kondor</a:t>
          </a:r>
        </a:p>
      </xdr:txBody>
    </xdr:sp>
    <xdr:clientData/>
  </xdr:twoCellAnchor>
  <xdr:twoCellAnchor>
    <xdr:from>
      <xdr:col>0</xdr:col>
      <xdr:colOff>190500</xdr:colOff>
      <xdr:row>6</xdr:row>
      <xdr:rowOff>114300</xdr:rowOff>
    </xdr:from>
    <xdr:to>
      <xdr:col>3</xdr:col>
      <xdr:colOff>314325</xdr:colOff>
      <xdr:row>8</xdr:row>
      <xdr:rowOff>228600</xdr:rowOff>
    </xdr:to>
    <xdr:sp macro="" textlink="" fLocksText="0">
      <xdr:nvSpPr>
        <xdr:cNvPr id="1034" name="Text Box 10">
          <a:extLst>
            <a:ext uri="{FF2B5EF4-FFF2-40B4-BE49-F238E27FC236}">
              <a16:creationId xmlns:a16="http://schemas.microsoft.com/office/drawing/2014/main" id="{B1DF65CF-A6EB-47D3-B2CF-B987D0BD0651}"/>
            </a:ext>
          </a:extLst>
        </xdr:cNvPr>
        <xdr:cNvSpPr txBox="1">
          <a:spLocks noChangeArrowheads="1"/>
        </xdr:cNvSpPr>
      </xdr:nvSpPr>
      <xdr:spPr bwMode="auto">
        <a:xfrm>
          <a:off x="190500" y="1371600"/>
          <a:ext cx="1352550" cy="4381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organizace</a:t>
          </a:r>
        </a:p>
        <a:p>
          <a:pPr algn="ctr" rtl="0">
            <a:defRPr sz="1000"/>
          </a:pPr>
          <a:r>
            <a:rPr lang="en-US" sz="16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Kondor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533400</xdr:colOff>
      <xdr:row>4</xdr:row>
      <xdr:rowOff>57150</xdr:rowOff>
    </xdr:to>
    <xdr:sp macro="" textlink="" fLocksText="0">
      <xdr:nvSpPr>
        <xdr:cNvPr id="2060" name="Text Box 12">
          <a:extLst>
            <a:ext uri="{FF2B5EF4-FFF2-40B4-BE49-F238E27FC236}">
              <a16:creationId xmlns:a16="http://schemas.microsoft.com/office/drawing/2014/main" id="{37AD18A5-AE6F-4391-BB96-B1EBBBF22B26}"/>
            </a:ext>
          </a:extLst>
        </xdr:cNvPr>
        <xdr:cNvSpPr txBox="1">
          <a:spLocks noChangeArrowheads="1"/>
        </xdr:cNvSpPr>
      </xdr:nvSpPr>
      <xdr:spPr bwMode="auto">
        <a:xfrm>
          <a:off x="19050" y="619125"/>
          <a:ext cx="6048375" cy="37147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 y ú č t o v á n í  a k c 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523875</xdr:colOff>
      <xdr:row>4</xdr:row>
      <xdr:rowOff>66675</xdr:rowOff>
    </xdr:to>
    <xdr:sp macro="" textlink="" fLocksText="0">
      <xdr:nvSpPr>
        <xdr:cNvPr id="5125" name="Text 5">
          <a:extLst>
            <a:ext uri="{FF2B5EF4-FFF2-40B4-BE49-F238E27FC236}">
              <a16:creationId xmlns:a16="http://schemas.microsoft.com/office/drawing/2014/main" id="{81C97FBD-C41E-4E3F-BDEC-ACDB00774773}"/>
            </a:ext>
          </a:extLst>
        </xdr:cNvPr>
        <xdr:cNvSpPr txBox="1">
          <a:spLocks noChangeArrowheads="1"/>
        </xdr:cNvSpPr>
      </xdr:nvSpPr>
      <xdr:spPr bwMode="auto">
        <a:xfrm>
          <a:off x="9525" y="428625"/>
          <a:ext cx="6010275" cy="3905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 y ú č t o v á n í  a k c 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9525</xdr:rowOff>
    </xdr:from>
    <xdr:to>
      <xdr:col>9</xdr:col>
      <xdr:colOff>38100</xdr:colOff>
      <xdr:row>7</xdr:row>
      <xdr:rowOff>76200</xdr:rowOff>
    </xdr:to>
    <xdr:sp macro="" textlink="" fLocksText="0">
      <xdr:nvSpPr>
        <xdr:cNvPr id="6145" name="Text 1">
          <a:extLst>
            <a:ext uri="{FF2B5EF4-FFF2-40B4-BE49-F238E27FC236}">
              <a16:creationId xmlns:a16="http://schemas.microsoft.com/office/drawing/2014/main" id="{674F6ECD-91EC-47B0-8805-DD7DDBB1359E}"/>
            </a:ext>
          </a:extLst>
        </xdr:cNvPr>
        <xdr:cNvSpPr txBox="1">
          <a:spLocks noChangeArrowheads="1"/>
        </xdr:cNvSpPr>
      </xdr:nvSpPr>
      <xdr:spPr bwMode="auto">
        <a:xfrm>
          <a:off x="190500" y="428625"/>
          <a:ext cx="4533900" cy="876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Dotace se poskytuje</a:t>
          </a:r>
        </a:p>
        <a:p>
          <a:pPr algn="l" rtl="0">
            <a:defRPr sz="1000"/>
          </a:pPr>
          <a:endParaRPr lang="en-US" sz="1000" b="1" i="1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na dopravu a ubytování,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pro pražské děti (do 18 let)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na akce o minimálním počtu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8 dětí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na akce podané v projektu</a:t>
          </a:r>
        </a:p>
      </xdr:txBody>
    </xdr:sp>
    <xdr:clientData/>
  </xdr:twoCellAnchor>
  <xdr:twoCellAnchor>
    <xdr:from>
      <xdr:col>0</xdr:col>
      <xdr:colOff>200025</xdr:colOff>
      <xdr:row>8</xdr:row>
      <xdr:rowOff>0</xdr:rowOff>
    </xdr:from>
    <xdr:to>
      <xdr:col>9</xdr:col>
      <xdr:colOff>523875</xdr:colOff>
      <xdr:row>27</xdr:row>
      <xdr:rowOff>85725</xdr:rowOff>
    </xdr:to>
    <xdr:sp macro="" textlink="" fLocksText="0">
      <xdr:nvSpPr>
        <xdr:cNvPr id="6146" name="Text 2">
          <a:extLst>
            <a:ext uri="{FF2B5EF4-FFF2-40B4-BE49-F238E27FC236}">
              <a16:creationId xmlns:a16="http://schemas.microsoft.com/office/drawing/2014/main" id="{17702FA3-2AF7-4E5C-A5F1-05FCBA8454DA}"/>
            </a:ext>
          </a:extLst>
        </xdr:cNvPr>
        <xdr:cNvSpPr txBox="1">
          <a:spLocks noChangeArrowheads="1"/>
        </xdr:cNvSpPr>
      </xdr:nvSpPr>
      <xdr:spPr bwMode="auto">
        <a:xfrm>
          <a:off x="200025" y="1390650"/>
          <a:ext cx="5010150" cy="3162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lnSpc>
              <a:spcPts val="11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3 týdny před akcí s dobou trvání 4 a více dnů předložit Mártymu: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termín akce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předpokládaný počet dětí na akci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podrobný popis místa a konání akce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Vše na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jedné straně A4,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opatřené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razítkem skupiny a podpisem vedoucího akce</a:t>
          </a:r>
        </a:p>
        <a:p>
          <a:pPr algn="l" rtl="0">
            <a:lnSpc>
              <a:spcPts val="1100"/>
            </a:lnSpc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Pro každou akci je třeba předložit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Formulář 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VYÚČTOVÁNÍ AKCE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2 x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kopie opatřené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Razítkem skupiny a podpisem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hospodáře akce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Seznamy dětí -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2 x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kopie opatřené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Razítkem skupiny a podpisem hospodáře akce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-       1 x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kopie prvotních dokladů z akce (pro kontrolu KRK KONDORA) na položky, na něž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je požadována dotace. Doklady musí být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pro každou akci na zvlaštním papíře. 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Z vyúčtování musí být patrné, že dotace byla použita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POUZE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pro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PRAŽSKÉ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děti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(tzn. započítat pouze dětské náklady, kde to není možné, tak započítat jen poměrnou část 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nákladů).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POZN:   Prvotním dokladem se rozumí Paragon (náležitosti: Název zboží, množství zboží, cena,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       datum, podpis prodavajiciho)  nebo Faktura (náležitosti viz. Paragon + při platbě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                v hotovosti s doložkou "Zaplaceno hotově", při platbě přes účet kopii výpisu z účtu).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Vše musí být na listu formátu </a:t>
          </a:r>
          <a:r>
            <a:rPr lang="en-US" sz="1000" b="1" i="1" u="sng" strike="noStrike" baseline="0">
              <a:solidFill>
                <a:srgbClr val="000000"/>
              </a:solidFill>
              <a:latin typeface="Times New Roman CE"/>
              <a:cs typeface="Times New Roman CE"/>
            </a:rPr>
            <a:t>A4,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kopie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jednostranně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(pro další kopírování a kontroly)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85725</xdr:rowOff>
    </xdr:from>
    <xdr:to>
      <xdr:col>7</xdr:col>
      <xdr:colOff>28575</xdr:colOff>
      <xdr:row>5</xdr:row>
      <xdr:rowOff>28575</xdr:rowOff>
    </xdr:to>
    <xdr:sp macro="" textlink="" fLocksText="0">
      <xdr:nvSpPr>
        <xdr:cNvPr id="12290" name="Text 2">
          <a:extLst>
            <a:ext uri="{FF2B5EF4-FFF2-40B4-BE49-F238E27FC236}">
              <a16:creationId xmlns:a16="http://schemas.microsoft.com/office/drawing/2014/main" id="{89C7065A-FB63-4EAB-B4E9-02BE624E60A5}"/>
            </a:ext>
          </a:extLst>
        </xdr:cNvPr>
        <xdr:cNvSpPr txBox="1">
          <a:spLocks noChangeArrowheads="1"/>
        </xdr:cNvSpPr>
      </xdr:nvSpPr>
      <xdr:spPr bwMode="auto">
        <a:xfrm>
          <a:off x="19050" y="523875"/>
          <a:ext cx="5743575" cy="4286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Zhodnocení a přínos daru k proj. č.               </a:t>
          </a:r>
        </a:p>
      </xdr:txBody>
    </xdr:sp>
    <xdr:clientData/>
  </xdr:twoCellAnchor>
  <xdr:twoCellAnchor>
    <xdr:from>
      <xdr:col>0</xdr:col>
      <xdr:colOff>171450</xdr:colOff>
      <xdr:row>6</xdr:row>
      <xdr:rowOff>95250</xdr:rowOff>
    </xdr:from>
    <xdr:to>
      <xdr:col>3</xdr:col>
      <xdr:colOff>295275</xdr:colOff>
      <xdr:row>8</xdr:row>
      <xdr:rowOff>209550</xdr:rowOff>
    </xdr:to>
    <xdr:sp macro="" textlink="" fLocksText="0">
      <xdr:nvSpPr>
        <xdr:cNvPr id="12291" name="Text 3">
          <a:extLst>
            <a:ext uri="{FF2B5EF4-FFF2-40B4-BE49-F238E27FC236}">
              <a16:creationId xmlns:a16="http://schemas.microsoft.com/office/drawing/2014/main" id="{7F27A1D6-1F2A-42DB-A4C9-8BE794E70CC9}"/>
            </a:ext>
          </a:extLst>
        </xdr:cNvPr>
        <xdr:cNvSpPr txBox="1">
          <a:spLocks noChangeArrowheads="1"/>
        </xdr:cNvSpPr>
      </xdr:nvSpPr>
      <xdr:spPr bwMode="auto">
        <a:xfrm>
          <a:off x="171450" y="1181100"/>
          <a:ext cx="1352550" cy="43815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organizace</a:t>
          </a:r>
        </a:p>
        <a:p>
          <a:pPr algn="ctr" rtl="0">
            <a:defRPr sz="1000"/>
          </a:pPr>
          <a:r>
            <a:rPr lang="en-US" sz="1600" b="1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Kondor</a:t>
          </a:r>
        </a:p>
      </xdr:txBody>
    </xdr:sp>
    <xdr:clientData/>
  </xdr:twoCellAnchor>
  <xdr:twoCellAnchor>
    <xdr:from>
      <xdr:col>3</xdr:col>
      <xdr:colOff>590550</xdr:colOff>
      <xdr:row>6</xdr:row>
      <xdr:rowOff>85725</xdr:rowOff>
    </xdr:from>
    <xdr:to>
      <xdr:col>4</xdr:col>
      <xdr:colOff>1638300</xdr:colOff>
      <xdr:row>8</xdr:row>
      <xdr:rowOff>219075</xdr:rowOff>
    </xdr:to>
    <xdr:sp macro="" textlink="" fLocksText="0">
      <xdr:nvSpPr>
        <xdr:cNvPr id="12292" name="Text 4">
          <a:extLst>
            <a:ext uri="{FF2B5EF4-FFF2-40B4-BE49-F238E27FC236}">
              <a16:creationId xmlns:a16="http://schemas.microsoft.com/office/drawing/2014/main" id="{A94B6804-07BA-4934-B16D-BF2DB3179997}"/>
            </a:ext>
          </a:extLst>
        </xdr:cNvPr>
        <xdr:cNvSpPr txBox="1">
          <a:spLocks noChangeArrowheads="1"/>
        </xdr:cNvSpPr>
      </xdr:nvSpPr>
      <xdr:spPr bwMode="auto">
        <a:xfrm>
          <a:off x="1819275" y="1171575"/>
          <a:ext cx="1657350" cy="457200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Times New Roman CE"/>
              <a:cs typeface="Times New Roman CE"/>
            </a:rPr>
            <a:t>skupina</a:t>
          </a:r>
        </a:p>
        <a:p>
          <a:pPr algn="ctr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Times New Roman CE"/>
            <a:cs typeface="Times New Roman C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selection activeCell="F10" sqref="F10"/>
    </sheetView>
  </sheetViews>
  <sheetFormatPr defaultColWidth="8.7109375" defaultRowHeight="12.75" x14ac:dyDescent="0.2"/>
  <cols>
    <col min="1" max="1" width="3.140625" style="1" customWidth="1"/>
    <col min="2" max="2" width="7" style="1" customWidth="1"/>
    <col min="3" max="3" width="8.28515625" style="1" customWidth="1"/>
    <col min="4" max="4" width="9.140625" style="1" customWidth="1"/>
    <col min="5" max="5" width="24.5703125" style="1" customWidth="1"/>
    <col min="6" max="6" width="17.28515625" style="1" customWidth="1"/>
    <col min="7" max="7" width="21.140625" style="1" customWidth="1"/>
    <col min="8" max="8" width="8.7109375" style="1"/>
    <col min="9" max="9" width="10.5703125" style="1" customWidth="1"/>
    <col min="10" max="16384" width="8.7109375" style="1"/>
  </cols>
  <sheetData>
    <row r="1" spans="1:7" s="2" customFormat="1" ht="18.75" x14ac:dyDescent="0.3">
      <c r="A1" s="222" t="s">
        <v>0</v>
      </c>
      <c r="B1" s="222"/>
      <c r="C1" s="222"/>
      <c r="D1" s="222"/>
      <c r="E1" s="222"/>
      <c r="F1" s="222"/>
      <c r="G1" s="222"/>
    </row>
    <row r="2" spans="1:7" s="2" customFormat="1" ht="29.85" customHeight="1" x14ac:dyDescent="0.25">
      <c r="A2" s="223" t="s">
        <v>1</v>
      </c>
      <c r="B2" s="223"/>
      <c r="C2" s="223"/>
      <c r="D2" s="223"/>
      <c r="E2" s="223"/>
      <c r="F2" s="223"/>
      <c r="G2" s="223"/>
    </row>
    <row r="3" spans="1:7" s="4" customFormat="1" x14ac:dyDescent="0.2">
      <c r="A3" s="3"/>
      <c r="B3" s="3"/>
      <c r="C3" s="3"/>
      <c r="D3" s="3"/>
      <c r="E3" s="3"/>
      <c r="F3" s="3"/>
      <c r="G3" s="224"/>
    </row>
    <row r="4" spans="1:7" s="4" customFormat="1" x14ac:dyDescent="0.2">
      <c r="A4" s="3"/>
      <c r="B4" s="3"/>
      <c r="C4" s="3"/>
      <c r="D4" s="3"/>
      <c r="E4" s="3"/>
      <c r="F4" s="3"/>
      <c r="G4" s="224"/>
    </row>
    <row r="5" spans="1:7" s="4" customFormat="1" x14ac:dyDescent="0.2">
      <c r="A5" s="3"/>
      <c r="B5" s="3"/>
      <c r="C5" s="3"/>
      <c r="D5" s="3"/>
      <c r="E5" s="3"/>
      <c r="F5" s="3"/>
      <c r="G5" s="224"/>
    </row>
    <row r="6" spans="1:7" s="4" customFormat="1" x14ac:dyDescent="0.2">
      <c r="A6" s="5"/>
      <c r="B6" s="5"/>
      <c r="C6" s="5"/>
      <c r="D6" s="5"/>
      <c r="E6" s="5"/>
      <c r="F6" s="5"/>
    </row>
    <row r="7" spans="1:7" x14ac:dyDescent="0.2">
      <c r="A7" s="6"/>
      <c r="B7" s="6"/>
      <c r="C7" s="6"/>
      <c r="D7" s="6"/>
      <c r="E7" s="6"/>
      <c r="F7" s="6"/>
    </row>
    <row r="8" spans="1:7" x14ac:dyDescent="0.2">
      <c r="A8" s="6"/>
      <c r="B8" s="6"/>
      <c r="C8" s="6"/>
      <c r="D8" s="6"/>
      <c r="E8" s="6"/>
      <c r="F8" s="6"/>
    </row>
    <row r="9" spans="1:7" ht="18.75" x14ac:dyDescent="0.3">
      <c r="A9" s="6"/>
      <c r="B9" s="6"/>
      <c r="C9" s="6"/>
      <c r="D9" s="6"/>
      <c r="E9" s="7">
        <f>IF(F9&lt;&gt;"",E10,"")</f>
        <v>0</v>
      </c>
      <c r="F9" s="7">
        <f>IF(SUM(G15:G41)&lt;&gt;0,SUM(G15:G41),"")</f>
        <v>1000</v>
      </c>
      <c r="G9" s="8">
        <f>IF(LEN(F9)=0,"",(MAX(E9-F9,0)))</f>
        <v>0</v>
      </c>
    </row>
    <row r="10" spans="1:7" x14ac:dyDescent="0.2">
      <c r="A10" s="6"/>
      <c r="B10" s="6"/>
      <c r="C10" s="6"/>
      <c r="D10" s="6"/>
      <c r="E10" s="9"/>
      <c r="F10" s="6"/>
    </row>
    <row r="11" spans="1:7" ht="18.75" x14ac:dyDescent="0.3">
      <c r="A11" s="10" t="s">
        <v>2</v>
      </c>
      <c r="D11" s="11"/>
      <c r="E11" s="12" t="s">
        <v>3</v>
      </c>
      <c r="F11" s="13"/>
    </row>
    <row r="12" spans="1:7" ht="18.75" customHeight="1" x14ac:dyDescent="0.25">
      <c r="A12" s="14" t="s">
        <v>4</v>
      </c>
      <c r="C12" s="225"/>
      <c r="D12" s="225"/>
      <c r="E12" s="225"/>
      <c r="F12" s="225"/>
      <c r="G12" s="225"/>
    </row>
    <row r="13" spans="1:7" x14ac:dyDescent="0.2">
      <c r="A13" s="15"/>
      <c r="B13" s="6"/>
      <c r="C13" s="6"/>
      <c r="D13" s="16"/>
      <c r="E13" s="17"/>
      <c r="F13" s="17"/>
    </row>
    <row r="14" spans="1:7" ht="28.5" x14ac:dyDescent="0.4">
      <c r="A14" s="18"/>
      <c r="B14" s="19" t="s">
        <v>5</v>
      </c>
      <c r="C14" s="20" t="s">
        <v>6</v>
      </c>
      <c r="D14" s="20" t="s">
        <v>7</v>
      </c>
      <c r="E14" s="226" t="s">
        <v>8</v>
      </c>
      <c r="F14" s="226"/>
      <c r="G14" s="21" t="s">
        <v>9</v>
      </c>
    </row>
    <row r="15" spans="1:7" ht="16.899999999999999" customHeight="1" x14ac:dyDescent="0.4">
      <c r="A15" s="18"/>
      <c r="B15" s="22" t="s">
        <v>10</v>
      </c>
      <c r="C15" s="23">
        <v>40193</v>
      </c>
      <c r="D15" s="23">
        <v>40195</v>
      </c>
      <c r="E15" s="227" t="s">
        <v>11</v>
      </c>
      <c r="F15" s="227"/>
      <c r="G15" s="24">
        <v>1000</v>
      </c>
    </row>
    <row r="16" spans="1:7" ht="16.899999999999999" customHeight="1" x14ac:dyDescent="0.4">
      <c r="A16" s="18"/>
      <c r="B16" s="22" t="s">
        <v>12</v>
      </c>
      <c r="C16" s="25"/>
      <c r="D16" s="25"/>
      <c r="E16" s="221"/>
      <c r="F16" s="221"/>
      <c r="G16" s="24"/>
    </row>
    <row r="17" spans="1:7" ht="16.899999999999999" customHeight="1" x14ac:dyDescent="0.4">
      <c r="A17" s="18"/>
      <c r="B17" s="22" t="s">
        <v>13</v>
      </c>
      <c r="C17" s="25"/>
      <c r="D17" s="25"/>
      <c r="E17" s="221"/>
      <c r="F17" s="221"/>
      <c r="G17" s="24"/>
    </row>
    <row r="18" spans="1:7" ht="16.899999999999999" customHeight="1" x14ac:dyDescent="0.4">
      <c r="A18" s="18"/>
      <c r="B18" s="22" t="s">
        <v>14</v>
      </c>
      <c r="C18" s="25"/>
      <c r="D18" s="25"/>
      <c r="E18" s="221"/>
      <c r="F18" s="221"/>
      <c r="G18" s="24"/>
    </row>
    <row r="19" spans="1:7" ht="16.899999999999999" customHeight="1" x14ac:dyDescent="0.4">
      <c r="A19" s="18"/>
      <c r="B19" s="22" t="s">
        <v>15</v>
      </c>
      <c r="C19" s="25"/>
      <c r="D19" s="25"/>
      <c r="E19" s="221"/>
      <c r="F19" s="221"/>
      <c r="G19" s="24"/>
    </row>
    <row r="20" spans="1:7" ht="16.899999999999999" customHeight="1" x14ac:dyDescent="0.3">
      <c r="A20" s="26"/>
      <c r="B20" s="22" t="s">
        <v>16</v>
      </c>
      <c r="C20" s="25"/>
      <c r="D20" s="25"/>
      <c r="E20" s="221"/>
      <c r="F20" s="221"/>
      <c r="G20" s="24"/>
    </row>
    <row r="21" spans="1:7" ht="16.899999999999999" customHeight="1" x14ac:dyDescent="0.3">
      <c r="A21" s="26"/>
      <c r="B21" s="22" t="s">
        <v>17</v>
      </c>
      <c r="C21" s="25"/>
      <c r="D21" s="25"/>
      <c r="E21" s="221"/>
      <c r="F21" s="221"/>
      <c r="G21" s="24"/>
    </row>
    <row r="22" spans="1:7" ht="16.899999999999999" customHeight="1" x14ac:dyDescent="0.3">
      <c r="A22" s="26"/>
      <c r="B22" s="22" t="s">
        <v>18</v>
      </c>
      <c r="C22" s="25"/>
      <c r="D22" s="25"/>
      <c r="E22" s="221"/>
      <c r="F22" s="221"/>
      <c r="G22" s="24"/>
    </row>
    <row r="23" spans="1:7" ht="16.899999999999999" customHeight="1" x14ac:dyDescent="0.3">
      <c r="A23" s="26"/>
      <c r="B23" s="22" t="s">
        <v>19</v>
      </c>
      <c r="C23" s="25"/>
      <c r="D23" s="25"/>
      <c r="E23" s="221"/>
      <c r="F23" s="221"/>
      <c r="G23" s="24"/>
    </row>
    <row r="24" spans="1:7" ht="16.899999999999999" customHeight="1" x14ac:dyDescent="0.3">
      <c r="A24" s="26"/>
      <c r="B24" s="22" t="s">
        <v>20</v>
      </c>
      <c r="C24" s="25"/>
      <c r="D24" s="25"/>
      <c r="E24" s="221"/>
      <c r="F24" s="221"/>
      <c r="G24" s="24"/>
    </row>
    <row r="25" spans="1:7" ht="16.899999999999999" customHeight="1" x14ac:dyDescent="0.3">
      <c r="A25" s="26"/>
      <c r="B25" s="22" t="s">
        <v>21</v>
      </c>
      <c r="C25" s="25"/>
      <c r="D25" s="25"/>
      <c r="E25" s="221"/>
      <c r="F25" s="221"/>
      <c r="G25" s="24"/>
    </row>
    <row r="26" spans="1:7" ht="16.899999999999999" customHeight="1" x14ac:dyDescent="0.3">
      <c r="A26" s="26"/>
      <c r="B26" s="22" t="s">
        <v>22</v>
      </c>
      <c r="C26" s="25"/>
      <c r="D26" s="25"/>
      <c r="E26" s="221"/>
      <c r="F26" s="221"/>
      <c r="G26" s="24"/>
    </row>
    <row r="27" spans="1:7" ht="16.899999999999999" customHeight="1" x14ac:dyDescent="0.3">
      <c r="A27" s="6"/>
      <c r="B27" s="22" t="s">
        <v>23</v>
      </c>
      <c r="C27" s="25"/>
      <c r="D27" s="25"/>
      <c r="E27" s="221"/>
      <c r="F27" s="221"/>
      <c r="G27" s="24"/>
    </row>
    <row r="28" spans="1:7" ht="16.899999999999999" customHeight="1" x14ac:dyDescent="0.3">
      <c r="A28" s="6"/>
      <c r="B28" s="22" t="s">
        <v>24</v>
      </c>
      <c r="C28" s="25"/>
      <c r="D28" s="25"/>
      <c r="E28" s="221"/>
      <c r="F28" s="221"/>
      <c r="G28" s="24"/>
    </row>
    <row r="29" spans="1:7" ht="16.899999999999999" customHeight="1" x14ac:dyDescent="0.3">
      <c r="A29" s="6"/>
      <c r="B29" s="22" t="s">
        <v>25</v>
      </c>
      <c r="C29" s="25"/>
      <c r="D29" s="25"/>
      <c r="E29" s="221"/>
      <c r="F29" s="221"/>
      <c r="G29" s="24"/>
    </row>
    <row r="30" spans="1:7" ht="16.899999999999999" customHeight="1" x14ac:dyDescent="0.3">
      <c r="A30" s="6"/>
      <c r="B30" s="22" t="s">
        <v>26</v>
      </c>
      <c r="C30" s="25"/>
      <c r="D30" s="25"/>
      <c r="E30" s="221"/>
      <c r="F30" s="221"/>
      <c r="G30" s="24"/>
    </row>
    <row r="31" spans="1:7" ht="16.899999999999999" customHeight="1" x14ac:dyDescent="0.3">
      <c r="A31" s="6"/>
      <c r="B31" s="22" t="s">
        <v>27</v>
      </c>
      <c r="C31" s="25"/>
      <c r="D31" s="25"/>
      <c r="E31" s="221"/>
      <c r="F31" s="221"/>
      <c r="G31" s="24"/>
    </row>
    <row r="32" spans="1:7" ht="16.899999999999999" customHeight="1" x14ac:dyDescent="0.3">
      <c r="A32" s="6"/>
      <c r="B32" s="22" t="s">
        <v>28</v>
      </c>
      <c r="C32" s="25"/>
      <c r="D32" s="25"/>
      <c r="E32" s="221"/>
      <c r="F32" s="221"/>
      <c r="G32" s="24"/>
    </row>
    <row r="33" spans="1:7" ht="16.899999999999999" customHeight="1" x14ac:dyDescent="0.3">
      <c r="A33" s="6"/>
      <c r="B33" s="22" t="s">
        <v>29</v>
      </c>
      <c r="C33" s="25"/>
      <c r="D33" s="25"/>
      <c r="E33" s="221"/>
      <c r="F33" s="221"/>
      <c r="G33" s="24"/>
    </row>
    <row r="34" spans="1:7" ht="16.899999999999999" customHeight="1" x14ac:dyDescent="0.3">
      <c r="A34" s="6"/>
      <c r="B34" s="22" t="s">
        <v>30</v>
      </c>
      <c r="C34" s="25"/>
      <c r="D34" s="25"/>
      <c r="E34" s="221"/>
      <c r="F34" s="221"/>
      <c r="G34" s="24"/>
    </row>
    <row r="35" spans="1:7" ht="16.899999999999999" customHeight="1" x14ac:dyDescent="0.3">
      <c r="A35" s="6"/>
      <c r="B35" s="22" t="s">
        <v>31</v>
      </c>
      <c r="C35" s="25"/>
      <c r="D35" s="25"/>
      <c r="E35" s="221"/>
      <c r="F35" s="221"/>
      <c r="G35" s="24"/>
    </row>
    <row r="36" spans="1:7" ht="16.899999999999999" customHeight="1" x14ac:dyDescent="0.3">
      <c r="A36" s="6"/>
      <c r="B36" s="22" t="s">
        <v>32</v>
      </c>
      <c r="C36" s="25"/>
      <c r="D36" s="25"/>
      <c r="E36" s="221"/>
      <c r="F36" s="221"/>
      <c r="G36" s="24"/>
    </row>
    <row r="37" spans="1:7" ht="16.899999999999999" customHeight="1" x14ac:dyDescent="0.3">
      <c r="A37" s="6"/>
      <c r="B37" s="22" t="s">
        <v>33</v>
      </c>
      <c r="C37" s="25"/>
      <c r="D37" s="25"/>
      <c r="E37" s="221"/>
      <c r="F37" s="221"/>
      <c r="G37" s="24"/>
    </row>
    <row r="38" spans="1:7" ht="16.899999999999999" customHeight="1" x14ac:dyDescent="0.3">
      <c r="A38" s="6"/>
      <c r="B38" s="22" t="s">
        <v>34</v>
      </c>
      <c r="C38" s="25"/>
      <c r="D38" s="25"/>
      <c r="E38" s="221"/>
      <c r="F38" s="221"/>
      <c r="G38" s="24"/>
    </row>
    <row r="39" spans="1:7" ht="16.899999999999999" customHeight="1" x14ac:dyDescent="0.3">
      <c r="A39" s="6"/>
      <c r="B39" s="22" t="s">
        <v>35</v>
      </c>
      <c r="C39" s="25"/>
      <c r="D39" s="25"/>
      <c r="E39" s="221"/>
      <c r="F39" s="221"/>
      <c r="G39" s="24"/>
    </row>
    <row r="40" spans="1:7" ht="16.899999999999999" customHeight="1" x14ac:dyDescent="0.3">
      <c r="A40" s="6"/>
      <c r="B40" s="22" t="s">
        <v>36</v>
      </c>
      <c r="C40" s="25"/>
      <c r="D40" s="25"/>
      <c r="E40" s="221"/>
      <c r="F40" s="221"/>
      <c r="G40" s="24"/>
    </row>
    <row r="41" spans="1:7" ht="16.899999999999999" customHeight="1" x14ac:dyDescent="0.3">
      <c r="A41" s="6"/>
      <c r="B41" s="22" t="s">
        <v>37</v>
      </c>
      <c r="C41" s="25"/>
      <c r="D41" s="25"/>
      <c r="E41" s="221"/>
      <c r="F41" s="221"/>
      <c r="G41" s="24"/>
    </row>
    <row r="42" spans="1:7" ht="18" customHeight="1" x14ac:dyDescent="0.2">
      <c r="E42" s="27"/>
      <c r="F42" s="27"/>
      <c r="G42" s="28">
        <f>COUNT(G15:G41,0)-1</f>
        <v>1</v>
      </c>
    </row>
    <row r="43" spans="1:7" ht="15.75" x14ac:dyDescent="0.25">
      <c r="A43" s="29"/>
      <c r="B43" s="30" t="str">
        <f ca="1">IF($E$10&lt;&gt;"","Datum: "&amp;IF(ISNUMBER(VALUE(TEXT(TODAY(),"rrrr"))),TEXT(TODAY(),"dd.mm.rrrr"),TEXT(TODAY(),"dd.mm.yyyy")),"Datum: ........................................")</f>
        <v>Datum: ........................................</v>
      </c>
      <c r="D43" s="30"/>
      <c r="E43" s="30"/>
      <c r="F43" s="31" t="s">
        <v>38</v>
      </c>
      <c r="G43" s="32"/>
    </row>
    <row r="44" spans="1:7" ht="15.75" x14ac:dyDescent="0.25">
      <c r="F44" s="31" t="s">
        <v>39</v>
      </c>
      <c r="G44" s="32"/>
    </row>
    <row r="45" spans="1:7" x14ac:dyDescent="0.2">
      <c r="G45" s="33" t="str">
        <f>"V1©16/9/2009 Hop"</f>
        <v>V1©16/9/2009 Hop</v>
      </c>
    </row>
    <row r="48" spans="1:7" ht="15.75" x14ac:dyDescent="0.25">
      <c r="B48" s="34"/>
      <c r="C48" s="34"/>
    </row>
  </sheetData>
  <sheetProtection sheet="1"/>
  <mergeCells count="32">
    <mergeCell ref="E21:F21"/>
    <mergeCell ref="A1:G1"/>
    <mergeCell ref="A2:G2"/>
    <mergeCell ref="G3:G5"/>
    <mergeCell ref="C12:G12"/>
    <mergeCell ref="E14:F14"/>
    <mergeCell ref="E15:F15"/>
    <mergeCell ref="E16:F16"/>
    <mergeCell ref="E17:F17"/>
    <mergeCell ref="E18:F18"/>
    <mergeCell ref="E19:F19"/>
    <mergeCell ref="E20:F20"/>
    <mergeCell ref="E33:F33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40:F40"/>
    <mergeCell ref="E41:F41"/>
    <mergeCell ref="E34:F34"/>
    <mergeCell ref="E35:F35"/>
    <mergeCell ref="E36:F36"/>
    <mergeCell ref="E37:F37"/>
    <mergeCell ref="E38:F38"/>
    <mergeCell ref="E39:F39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Roman,obyčejné"&amp;12&amp;A</oddHeader>
    <oddFooter>&amp;C&amp;"Times New Roman,obyčejné"&amp;12Page &amp;P</oddFooter>
  </headerFooter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3"/>
  <sheetViews>
    <sheetView workbookViewId="0"/>
  </sheetViews>
  <sheetFormatPr defaultColWidth="9" defaultRowHeight="12.75" x14ac:dyDescent="0.2"/>
  <cols>
    <col min="1" max="1" width="9" style="156"/>
    <col min="2" max="2" width="6.140625" style="156" customWidth="1"/>
    <col min="3" max="3" width="34.85546875" style="156" customWidth="1"/>
    <col min="4" max="4" width="13.7109375" style="156" customWidth="1"/>
    <col min="5" max="5" width="10.5703125" style="156" customWidth="1"/>
    <col min="6" max="6" width="8.42578125" style="156" customWidth="1"/>
    <col min="7" max="7" width="10.140625" style="156" customWidth="1"/>
    <col min="8" max="8" width="13.28515625" style="156" customWidth="1"/>
    <col min="9" max="9" width="12" style="156" customWidth="1"/>
    <col min="10" max="16384" width="9" style="156"/>
  </cols>
  <sheetData>
    <row r="1" spans="1:14" ht="16.5" x14ac:dyDescent="0.25">
      <c r="A1" s="192" t="str">
        <f>'Seznam účastníků'!A1</f>
        <v>Kondor - Skupina ŠÁN - Podolské nábřeží 5, Praha 4 - Podolí, 147 00</v>
      </c>
    </row>
    <row r="2" spans="1:14" ht="18" x14ac:dyDescent="0.25">
      <c r="A2" s="182" t="str">
        <f>'Seznam účastníků'!A2</f>
        <v>Neočekávaný dýchánek</v>
      </c>
    </row>
    <row r="4" spans="1:14" x14ac:dyDescent="0.2">
      <c r="A4" s="156" t="s">
        <v>193</v>
      </c>
      <c r="B4" s="279">
        <f>'Seznam účastníků'!B4</f>
        <v>0</v>
      </c>
      <c r="C4" s="279"/>
      <c r="D4"/>
    </row>
    <row r="5" spans="1:14" x14ac:dyDescent="0.2">
      <c r="A5" s="156" t="s">
        <v>194</v>
      </c>
      <c r="B5" s="280">
        <f>'Seznam účastníků'!B5</f>
        <v>0</v>
      </c>
      <c r="C5" s="280"/>
      <c r="D5"/>
    </row>
    <row r="6" spans="1:14" x14ac:dyDescent="0.2">
      <c r="A6" s="156" t="s">
        <v>195</v>
      </c>
      <c r="B6" s="280">
        <f>'Seznam účastníků'!B6</f>
        <v>0</v>
      </c>
      <c r="C6" s="280"/>
      <c r="D6"/>
    </row>
    <row r="7" spans="1:14" x14ac:dyDescent="0.2">
      <c r="A7" s="156" t="s">
        <v>196</v>
      </c>
      <c r="B7" s="279">
        <f>'Seznam účastníků'!B7</f>
        <v>0</v>
      </c>
      <c r="C7" s="279"/>
      <c r="D7"/>
    </row>
    <row r="8" spans="1:14" x14ac:dyDescent="0.2">
      <c r="A8" s="168"/>
    </row>
    <row r="9" spans="1:14" x14ac:dyDescent="0.2">
      <c r="A9" s="282" t="s">
        <v>211</v>
      </c>
      <c r="B9" s="282"/>
    </row>
    <row r="11" spans="1:14" s="157" customFormat="1" x14ac:dyDescent="0.2">
      <c r="A11" s="193" t="s">
        <v>212</v>
      </c>
      <c r="C11" s="178"/>
      <c r="D11" s="194"/>
      <c r="F11" s="178"/>
      <c r="G11" s="178"/>
      <c r="H11" s="178"/>
      <c r="I11" s="178"/>
      <c r="J11" s="178"/>
      <c r="K11" s="178"/>
      <c r="L11" s="178"/>
      <c r="M11" s="178"/>
    </row>
    <row r="12" spans="1:14" s="157" customFormat="1" x14ac:dyDescent="0.2">
      <c r="A12" s="193"/>
      <c r="C12" s="178"/>
      <c r="D12" s="194"/>
      <c r="F12" s="178" t="s">
        <v>213</v>
      </c>
      <c r="G12" s="178"/>
      <c r="H12" s="178"/>
      <c r="I12" s="178"/>
      <c r="J12" s="178"/>
      <c r="K12" s="178"/>
      <c r="L12" s="178"/>
      <c r="M12" s="178"/>
      <c r="N12" s="178"/>
    </row>
    <row r="13" spans="1:14" s="157" customFormat="1" x14ac:dyDescent="0.2">
      <c r="A13" s="193"/>
      <c r="C13" s="178"/>
      <c r="D13" s="194"/>
      <c r="E13" s="178"/>
      <c r="F13" s="178"/>
      <c r="G13" s="178"/>
      <c r="H13" s="178"/>
      <c r="I13" s="178"/>
      <c r="J13" s="178"/>
      <c r="K13" s="178"/>
      <c r="L13" s="178"/>
      <c r="M13" s="178"/>
      <c r="N13" s="178"/>
    </row>
    <row r="14" spans="1:14" s="157" customFormat="1" x14ac:dyDescent="0.2">
      <c r="A14" s="193"/>
      <c r="C14" s="178"/>
      <c r="D14" s="194"/>
      <c r="E14" s="178"/>
      <c r="F14" s="178"/>
      <c r="G14" s="178"/>
      <c r="H14" s="178"/>
      <c r="I14" s="178"/>
      <c r="J14" s="178"/>
      <c r="K14" s="178"/>
      <c r="L14" s="178"/>
      <c r="M14" s="178"/>
      <c r="N14" s="178"/>
    </row>
    <row r="15" spans="1:14" s="157" customFormat="1" x14ac:dyDescent="0.2">
      <c r="A15" s="193" t="s">
        <v>213</v>
      </c>
      <c r="C15" s="178"/>
      <c r="D15" s="194"/>
      <c r="E15" s="178"/>
      <c r="F15" s="178"/>
      <c r="G15" s="178"/>
      <c r="H15" s="178"/>
      <c r="I15" s="178"/>
      <c r="J15" s="178"/>
      <c r="K15" s="178"/>
      <c r="L15" s="178"/>
      <c r="M15" s="178"/>
      <c r="N15" s="178"/>
    </row>
    <row r="16" spans="1:14" s="157" customFormat="1" x14ac:dyDescent="0.2">
      <c r="A16" s="193"/>
      <c r="C16" s="178"/>
      <c r="D16" s="194"/>
      <c r="E16" s="178"/>
      <c r="F16" s="178"/>
      <c r="G16" s="178"/>
      <c r="H16" s="178"/>
      <c r="I16" s="178"/>
      <c r="J16" s="178"/>
      <c r="K16" s="178"/>
      <c r="L16" s="178"/>
      <c r="M16" s="178"/>
      <c r="N16" s="178"/>
    </row>
    <row r="17" spans="1:14" s="157" customFormat="1" x14ac:dyDescent="0.2">
      <c r="A17" s="193"/>
      <c r="C17" s="178"/>
      <c r="D17" s="194"/>
      <c r="E17" s="178"/>
      <c r="F17" s="178"/>
      <c r="G17" s="178"/>
      <c r="H17" s="178"/>
      <c r="I17" s="178"/>
      <c r="J17" s="178"/>
      <c r="K17" s="178"/>
      <c r="L17" s="178"/>
      <c r="M17" s="178"/>
      <c r="N17" s="178"/>
    </row>
    <row r="18" spans="1:14" s="157" customFormat="1" x14ac:dyDescent="0.2">
      <c r="A18" s="193"/>
      <c r="C18" s="178"/>
      <c r="D18" s="194"/>
      <c r="E18" s="178"/>
      <c r="F18" s="178"/>
      <c r="G18" s="178"/>
      <c r="H18" s="178"/>
      <c r="I18" s="178"/>
      <c r="J18" s="178"/>
      <c r="K18" s="178"/>
      <c r="L18" s="178"/>
      <c r="M18" s="178"/>
      <c r="N18" s="178"/>
    </row>
    <row r="19" spans="1:14" s="157" customFormat="1" x14ac:dyDescent="0.2">
      <c r="A19" s="193"/>
      <c r="C19" s="178"/>
      <c r="D19" s="194"/>
      <c r="E19" s="178"/>
      <c r="F19" s="178"/>
      <c r="G19" s="178"/>
      <c r="H19" s="178"/>
      <c r="I19" s="178"/>
      <c r="J19" s="178"/>
      <c r="K19" s="178"/>
      <c r="L19" s="178"/>
      <c r="M19" s="178"/>
      <c r="N19" s="178"/>
    </row>
    <row r="20" spans="1:14" s="157" customFormat="1" x14ac:dyDescent="0.2">
      <c r="A20" s="193"/>
      <c r="C20" s="178"/>
      <c r="D20" s="194"/>
      <c r="E20" s="178"/>
      <c r="F20" s="178"/>
      <c r="G20" s="178"/>
      <c r="H20" s="178"/>
      <c r="I20" s="178"/>
      <c r="J20" s="178"/>
      <c r="K20" s="178"/>
      <c r="L20" s="178"/>
      <c r="M20" s="178"/>
      <c r="N20" s="178"/>
    </row>
    <row r="21" spans="1:14" s="157" customFormat="1" x14ac:dyDescent="0.2">
      <c r="A21" s="193"/>
      <c r="C21" s="178"/>
      <c r="D21" s="194"/>
      <c r="E21" s="178"/>
      <c r="F21" s="178"/>
      <c r="G21" s="178"/>
      <c r="H21" s="178"/>
      <c r="I21" s="178"/>
      <c r="J21" s="178"/>
      <c r="K21" s="178"/>
      <c r="L21" s="178"/>
      <c r="M21" s="178"/>
      <c r="N21" s="178"/>
    </row>
    <row r="22" spans="1:14" s="157" customFormat="1" x14ac:dyDescent="0.2">
      <c r="A22" s="193"/>
      <c r="C22" s="178"/>
      <c r="D22" s="194"/>
      <c r="E22" s="178"/>
      <c r="F22" s="178"/>
      <c r="G22" s="178"/>
      <c r="H22" s="178"/>
      <c r="I22" s="178"/>
      <c r="J22" s="178"/>
      <c r="K22" s="178"/>
      <c r="L22" s="178"/>
      <c r="M22" s="178"/>
      <c r="N22" s="178"/>
    </row>
    <row r="23" spans="1:14" s="157" customFormat="1" x14ac:dyDescent="0.2">
      <c r="A23" s="193"/>
      <c r="C23" s="178"/>
      <c r="D23" s="194"/>
      <c r="E23" s="178"/>
      <c r="F23" s="178"/>
      <c r="G23" s="178"/>
      <c r="H23" s="178"/>
      <c r="I23" s="178"/>
      <c r="J23" s="178"/>
      <c r="K23" s="178"/>
      <c r="L23" s="178"/>
      <c r="M23" s="178"/>
      <c r="N23" s="178"/>
    </row>
    <row r="24" spans="1:14" s="157" customFormat="1" x14ac:dyDescent="0.2">
      <c r="A24" s="193"/>
      <c r="C24" s="178"/>
      <c r="D24" s="194"/>
      <c r="E24" s="178"/>
      <c r="F24" s="178"/>
      <c r="G24" s="178"/>
      <c r="H24" s="178"/>
      <c r="I24" s="178"/>
      <c r="J24" s="178"/>
      <c r="K24" s="178"/>
      <c r="L24" s="178"/>
      <c r="M24" s="178"/>
      <c r="N24" s="178"/>
    </row>
    <row r="25" spans="1:14" s="157" customFormat="1" x14ac:dyDescent="0.2">
      <c r="A25" s="193"/>
      <c r="C25" s="178"/>
      <c r="D25" s="194"/>
      <c r="E25" s="178"/>
      <c r="F25" s="178"/>
      <c r="G25" s="178"/>
      <c r="H25" s="178"/>
      <c r="I25" s="178"/>
      <c r="J25" s="178"/>
      <c r="K25" s="178"/>
      <c r="L25" s="178"/>
      <c r="M25" s="178"/>
      <c r="N25" s="178"/>
    </row>
    <row r="26" spans="1:14" s="157" customFormat="1" x14ac:dyDescent="0.2">
      <c r="A26" s="193"/>
      <c r="C26" s="178"/>
      <c r="D26" s="194"/>
      <c r="E26" s="178"/>
      <c r="F26" s="178"/>
      <c r="G26" s="178"/>
      <c r="H26" s="178"/>
      <c r="I26" s="178"/>
      <c r="J26" s="178"/>
      <c r="K26" s="178"/>
      <c r="L26" s="178"/>
      <c r="M26" s="178"/>
      <c r="N26" s="178"/>
    </row>
    <row r="27" spans="1:14" s="157" customFormat="1" x14ac:dyDescent="0.2">
      <c r="A27" s="193"/>
      <c r="C27" s="178"/>
      <c r="D27" s="194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  <row r="28" spans="1:14" s="157" customFormat="1" x14ac:dyDescent="0.2">
      <c r="A28" s="193"/>
      <c r="C28" s="178"/>
      <c r="D28" s="194"/>
      <c r="E28" s="178"/>
      <c r="F28" s="178"/>
      <c r="G28" s="178"/>
      <c r="H28" s="178"/>
      <c r="I28" s="178"/>
      <c r="J28" s="178"/>
      <c r="K28" s="178"/>
      <c r="L28" s="178"/>
      <c r="M28" s="178"/>
      <c r="N28" s="178"/>
    </row>
    <row r="29" spans="1:14" s="157" customFormat="1" x14ac:dyDescent="0.2">
      <c r="A29" s="193"/>
      <c r="C29" s="178"/>
      <c r="D29" s="194"/>
      <c r="E29" s="178"/>
      <c r="F29" s="178"/>
      <c r="G29" s="178"/>
      <c r="H29" s="178"/>
      <c r="I29" s="178"/>
      <c r="J29" s="178"/>
      <c r="K29" s="178"/>
      <c r="L29" s="178"/>
      <c r="M29" s="178"/>
      <c r="N29" s="178"/>
    </row>
    <row r="30" spans="1:14" s="157" customFormat="1" x14ac:dyDescent="0.2">
      <c r="A30" s="193"/>
      <c r="C30" s="178"/>
      <c r="D30" s="194"/>
      <c r="E30" s="178"/>
      <c r="F30" s="178"/>
      <c r="G30" s="178"/>
      <c r="H30" s="178"/>
      <c r="I30" s="178"/>
      <c r="J30" s="178"/>
      <c r="K30" s="178"/>
      <c r="L30" s="178"/>
      <c r="M30" s="178"/>
      <c r="N30" s="178"/>
    </row>
    <row r="31" spans="1:14" s="157" customFormat="1" x14ac:dyDescent="0.2">
      <c r="A31" s="193"/>
      <c r="C31" s="178"/>
      <c r="D31" s="194"/>
      <c r="E31" s="178"/>
      <c r="F31" s="178"/>
      <c r="G31" s="178"/>
      <c r="H31" s="178"/>
      <c r="I31" s="178"/>
      <c r="J31" s="178"/>
      <c r="K31" s="178"/>
      <c r="L31" s="178"/>
      <c r="M31" s="178"/>
      <c r="N31" s="178"/>
    </row>
    <row r="32" spans="1:14" s="157" customFormat="1" x14ac:dyDescent="0.2">
      <c r="A32" s="193"/>
      <c r="C32" s="178"/>
      <c r="D32" s="194"/>
      <c r="E32" s="178"/>
      <c r="F32" s="178"/>
      <c r="G32" s="178"/>
      <c r="H32" s="178"/>
      <c r="I32" s="178"/>
      <c r="J32" s="178"/>
      <c r="K32" s="178"/>
      <c r="L32" s="178"/>
      <c r="M32" s="178"/>
      <c r="N32" s="178"/>
    </row>
    <row r="33" spans="1:14" s="157" customFormat="1" x14ac:dyDescent="0.2">
      <c r="A33" s="193"/>
      <c r="C33" s="178"/>
      <c r="D33" s="194"/>
      <c r="E33" s="178"/>
      <c r="F33" s="178"/>
      <c r="G33" s="178"/>
      <c r="H33" s="178"/>
      <c r="I33" s="178"/>
      <c r="J33" s="178"/>
      <c r="K33" s="178"/>
      <c r="L33" s="178"/>
      <c r="M33" s="178"/>
      <c r="N33" s="178"/>
    </row>
    <row r="34" spans="1:14" s="157" customFormat="1" x14ac:dyDescent="0.2">
      <c r="A34" s="193"/>
      <c r="C34" s="178"/>
      <c r="D34" s="194"/>
      <c r="E34" s="178"/>
      <c r="F34" s="178"/>
      <c r="G34" s="178"/>
      <c r="H34" s="178"/>
      <c r="I34" s="178"/>
      <c r="J34" s="178"/>
      <c r="K34" s="178"/>
      <c r="L34" s="178"/>
      <c r="M34" s="178"/>
      <c r="N34" s="178"/>
    </row>
    <row r="35" spans="1:14" s="157" customFormat="1" x14ac:dyDescent="0.2">
      <c r="A35" s="193"/>
      <c r="C35" s="178"/>
      <c r="D35" s="194"/>
      <c r="E35" s="178"/>
      <c r="F35" s="178"/>
      <c r="G35" s="178"/>
      <c r="H35" s="178"/>
      <c r="I35" s="178"/>
      <c r="J35" s="178"/>
      <c r="K35" s="178"/>
      <c r="L35" s="178"/>
      <c r="M35" s="178"/>
      <c r="N35" s="178"/>
    </row>
    <row r="36" spans="1:14" s="157" customFormat="1" x14ac:dyDescent="0.2">
      <c r="A36" s="193"/>
      <c r="C36" s="178"/>
      <c r="D36" s="194"/>
      <c r="E36" s="178"/>
      <c r="F36" s="178"/>
      <c r="G36" s="178"/>
      <c r="H36" s="178"/>
      <c r="I36" s="178"/>
      <c r="J36" s="178"/>
      <c r="K36" s="178"/>
      <c r="L36" s="178"/>
      <c r="M36" s="178"/>
      <c r="N36" s="178"/>
    </row>
    <row r="37" spans="1:14" s="157" customFormat="1" x14ac:dyDescent="0.2">
      <c r="A37" s="193"/>
      <c r="C37" s="178"/>
      <c r="D37" s="194"/>
      <c r="E37" s="178"/>
      <c r="F37" s="178"/>
      <c r="G37" s="178"/>
      <c r="H37" s="178"/>
      <c r="I37" s="178"/>
      <c r="J37" s="178"/>
      <c r="K37" s="178"/>
      <c r="L37" s="178"/>
      <c r="M37" s="178"/>
      <c r="N37" s="178"/>
    </row>
    <row r="38" spans="1:14" s="157" customFormat="1" x14ac:dyDescent="0.2">
      <c r="A38" s="193"/>
      <c r="C38" s="178"/>
      <c r="D38" s="194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14" s="157" customFormat="1" x14ac:dyDescent="0.2">
      <c r="A39" s="193"/>
      <c r="C39" s="178"/>
      <c r="D39" s="194"/>
      <c r="E39" s="178"/>
      <c r="F39" s="178"/>
      <c r="G39" s="178"/>
      <c r="H39" s="178"/>
      <c r="I39" s="178"/>
      <c r="J39" s="178"/>
      <c r="K39" s="178"/>
      <c r="L39" s="178"/>
      <c r="M39" s="178"/>
      <c r="N39" s="178"/>
    </row>
    <row r="40" spans="1:14" s="157" customFormat="1" x14ac:dyDescent="0.2">
      <c r="A40" s="193"/>
      <c r="C40" s="178"/>
      <c r="D40" s="194"/>
      <c r="E40" s="178"/>
      <c r="F40" s="178"/>
      <c r="G40" s="178"/>
      <c r="H40" s="178"/>
      <c r="I40" s="178"/>
      <c r="J40" s="178"/>
      <c r="K40" s="178"/>
      <c r="L40" s="178"/>
      <c r="M40" s="178"/>
      <c r="N40" s="178"/>
    </row>
    <row r="41" spans="1:14" s="157" customFormat="1" x14ac:dyDescent="0.2">
      <c r="A41" s="193"/>
      <c r="C41" s="178"/>
      <c r="D41" s="194"/>
      <c r="E41" s="178"/>
      <c r="F41" s="178"/>
      <c r="G41" s="178"/>
      <c r="H41" s="178"/>
      <c r="I41" s="178"/>
      <c r="J41" s="178"/>
      <c r="K41" s="178"/>
      <c r="L41" s="178"/>
      <c r="M41" s="178"/>
      <c r="N41" s="178"/>
    </row>
    <row r="42" spans="1:14" s="157" customFormat="1" x14ac:dyDescent="0.2">
      <c r="A42" s="193"/>
      <c r="B42"/>
      <c r="C42"/>
      <c r="D42"/>
      <c r="E42" s="178"/>
      <c r="F42" s="178"/>
      <c r="G42" s="178"/>
      <c r="H42" s="178"/>
      <c r="I42" s="178"/>
      <c r="J42" s="178"/>
      <c r="K42" s="178"/>
      <c r="L42" s="178"/>
      <c r="M42" s="178"/>
      <c r="N42" s="178"/>
    </row>
    <row r="43" spans="1:14" s="159" customFormat="1" x14ac:dyDescent="0.2">
      <c r="B43" s="195"/>
      <c r="C43" s="195"/>
      <c r="D43" s="19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spans="1:14" s="159" customFormat="1" x14ac:dyDescent="0.2">
      <c r="B44" s="196"/>
      <c r="D44" s="197">
        <f>SUM(D11:D42)</f>
        <v>0</v>
      </c>
      <c r="F44" s="35"/>
      <c r="G44" s="35"/>
      <c r="H44" s="35"/>
      <c r="I44" s="35"/>
      <c r="J44" s="35"/>
      <c r="K44" s="35"/>
      <c r="L44" s="35"/>
      <c r="M44" s="35"/>
    </row>
    <row r="45" spans="1:14" s="159" customFormat="1" x14ac:dyDescent="0.2">
      <c r="D45" s="197"/>
      <c r="H45" s="35"/>
      <c r="I45" s="35"/>
      <c r="J45" s="35"/>
      <c r="K45" s="35"/>
      <c r="L45" s="35"/>
    </row>
    <row r="46" spans="1:14" s="159" customFormat="1" x14ac:dyDescent="0.2">
      <c r="B46" s="281" t="s">
        <v>214</v>
      </c>
      <c r="C46" s="281"/>
      <c r="D46" s="197" t="e">
        <f>'Soupis výdajů'!D44/'Přehled o vybraných poplatcích'!D49</f>
        <v>#DIV/0!</v>
      </c>
    </row>
    <row r="47" spans="1:14" s="159" customFormat="1" x14ac:dyDescent="0.2">
      <c r="B47" s="281" t="s">
        <v>215</v>
      </c>
      <c r="C47" s="281"/>
      <c r="D47" s="197" t="e">
        <f>ROUND(D46/5,0)*5</f>
        <v>#DIV/0!</v>
      </c>
      <c r="G47" s="198"/>
    </row>
    <row r="48" spans="1:14" s="159" customFormat="1" x14ac:dyDescent="0.2">
      <c r="D48" s="197"/>
      <c r="G48" s="198"/>
    </row>
    <row r="49" spans="1:7" s="159" customFormat="1" x14ac:dyDescent="0.2">
      <c r="D49" s="197"/>
      <c r="G49" s="198"/>
    </row>
    <row r="50" spans="1:7" s="159" customFormat="1" x14ac:dyDescent="0.2">
      <c r="C50" s="159" t="s">
        <v>216</v>
      </c>
      <c r="D50" s="197">
        <f>'Přehled o vybraných poplatcích'!E49</f>
        <v>0</v>
      </c>
      <c r="G50" s="198"/>
    </row>
    <row r="51" spans="1:7" s="159" customFormat="1" x14ac:dyDescent="0.2">
      <c r="C51" s="159" t="s">
        <v>217</v>
      </c>
      <c r="D51" s="197">
        <f>D44-D50</f>
        <v>0</v>
      </c>
      <c r="G51" s="198"/>
    </row>
    <row r="52" spans="1:7" s="159" customFormat="1" x14ac:dyDescent="0.2">
      <c r="C52" s="195"/>
      <c r="D52" s="199"/>
      <c r="G52" s="198"/>
    </row>
    <row r="53" spans="1:7" s="159" customFormat="1" x14ac:dyDescent="0.2">
      <c r="C53" s="200" t="s">
        <v>218</v>
      </c>
      <c r="D53" s="201">
        <f>SUM(D50:D51)</f>
        <v>0</v>
      </c>
      <c r="E53" s="159" t="s">
        <v>213</v>
      </c>
      <c r="G53" s="198"/>
    </row>
    <row r="54" spans="1:7" s="159" customFormat="1" x14ac:dyDescent="0.2">
      <c r="C54" s="200" t="s">
        <v>219</v>
      </c>
      <c r="D54" s="201">
        <f>D44</f>
        <v>0</v>
      </c>
      <c r="G54" s="198"/>
    </row>
    <row r="57" spans="1:7" x14ac:dyDescent="0.2">
      <c r="A57"/>
      <c r="B57"/>
      <c r="C57"/>
      <c r="D57"/>
      <c r="E57"/>
    </row>
    <row r="58" spans="1:7" x14ac:dyDescent="0.2">
      <c r="A58"/>
      <c r="B58"/>
      <c r="C58"/>
      <c r="D58"/>
      <c r="E58"/>
    </row>
    <row r="59" spans="1:7" x14ac:dyDescent="0.2">
      <c r="A59"/>
      <c r="B59"/>
      <c r="C59"/>
      <c r="D59"/>
      <c r="E59"/>
    </row>
    <row r="60" spans="1:7" x14ac:dyDescent="0.2">
      <c r="A60"/>
      <c r="B60"/>
      <c r="C60"/>
      <c r="D60"/>
      <c r="E60"/>
    </row>
    <row r="61" spans="1:7" x14ac:dyDescent="0.2">
      <c r="A61"/>
      <c r="B61"/>
      <c r="C61"/>
      <c r="D61"/>
      <c r="E61"/>
    </row>
    <row r="62" spans="1:7" x14ac:dyDescent="0.2">
      <c r="A62"/>
      <c r="B62"/>
      <c r="C62"/>
      <c r="D62"/>
    </row>
    <row r="63" spans="1:7" x14ac:dyDescent="0.2">
      <c r="A63"/>
      <c r="B63" s="202"/>
      <c r="C63"/>
      <c r="D63"/>
      <c r="E63"/>
    </row>
  </sheetData>
  <sheetProtection sheet="1"/>
  <mergeCells count="7">
    <mergeCell ref="B47:C47"/>
    <mergeCell ref="B4:C4"/>
    <mergeCell ref="B5:C5"/>
    <mergeCell ref="B6:C6"/>
    <mergeCell ref="B7:C7"/>
    <mergeCell ref="A9:B9"/>
    <mergeCell ref="B46:C46"/>
  </mergeCells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9"/>
  <sheetViews>
    <sheetView workbookViewId="0"/>
  </sheetViews>
  <sheetFormatPr defaultColWidth="11.5703125" defaultRowHeight="12.75" x14ac:dyDescent="0.2"/>
  <cols>
    <col min="1" max="1" width="9" customWidth="1"/>
  </cols>
  <sheetData>
    <row r="1" spans="1:3" ht="16.5" x14ac:dyDescent="0.25">
      <c r="A1" s="203" t="str">
        <f>'Seznam účastníků'!A1</f>
        <v>Kondor - Skupina ŠÁN - Podolské nábřeží 5, Praha 4 - Podolí, 147 00</v>
      </c>
    </row>
    <row r="2" spans="1:3" ht="18" x14ac:dyDescent="0.25">
      <c r="A2" s="204" t="str">
        <f>'Seznam účastníků'!A2</f>
        <v>Neočekávaný dýchánek</v>
      </c>
    </row>
    <row r="4" spans="1:3" x14ac:dyDescent="0.2">
      <c r="A4" s="156" t="s">
        <v>193</v>
      </c>
      <c r="B4" s="279">
        <f>'Seznam účastníků'!B4</f>
        <v>0</v>
      </c>
      <c r="C4" s="279"/>
    </row>
    <row r="5" spans="1:3" x14ac:dyDescent="0.2">
      <c r="A5" s="156" t="s">
        <v>194</v>
      </c>
      <c r="B5" s="280">
        <f>'Seznam účastníků'!B5</f>
        <v>0</v>
      </c>
      <c r="C5" s="280"/>
    </row>
    <row r="6" spans="1:3" x14ac:dyDescent="0.2">
      <c r="A6" s="156" t="s">
        <v>195</v>
      </c>
      <c r="B6" s="280">
        <f>'Seznam účastníků'!B6</f>
        <v>0</v>
      </c>
      <c r="C6" s="280"/>
    </row>
    <row r="7" spans="1:3" x14ac:dyDescent="0.2">
      <c r="A7" s="156" t="s">
        <v>196</v>
      </c>
      <c r="B7" s="279">
        <f>'Seznam účastníků'!B7</f>
        <v>0</v>
      </c>
      <c r="C7" s="279"/>
    </row>
    <row r="8" spans="1:3" x14ac:dyDescent="0.2">
      <c r="A8" s="205"/>
    </row>
    <row r="9" spans="1:3" x14ac:dyDescent="0.2">
      <c r="A9" s="283" t="s">
        <v>220</v>
      </c>
      <c r="B9" s="283"/>
    </row>
    <row r="10" spans="1:3" x14ac:dyDescent="0.2">
      <c r="A10" s="206"/>
    </row>
    <row r="11" spans="1:3" x14ac:dyDescent="0.2">
      <c r="A11" s="207"/>
    </row>
    <row r="19" spans="1:6" x14ac:dyDescent="0.2">
      <c r="A19" s="283" t="s">
        <v>221</v>
      </c>
      <c r="B19" s="283"/>
      <c r="C19" s="283"/>
      <c r="D19" s="283"/>
    </row>
    <row r="20" spans="1:6" x14ac:dyDescent="0.2">
      <c r="A20" s="206" t="s">
        <v>222</v>
      </c>
    </row>
    <row r="21" spans="1:6" x14ac:dyDescent="0.2">
      <c r="A21" s="206"/>
    </row>
    <row r="22" spans="1:6" x14ac:dyDescent="0.2">
      <c r="A22" s="283" t="s">
        <v>223</v>
      </c>
      <c r="B22" s="283"/>
      <c r="C22" s="283"/>
      <c r="D22" s="283"/>
      <c r="E22" s="283"/>
    </row>
    <row r="23" spans="1:6" x14ac:dyDescent="0.2">
      <c r="A23" s="206" t="s">
        <v>222</v>
      </c>
    </row>
    <row r="24" spans="1:6" x14ac:dyDescent="0.2">
      <c r="A24" s="206"/>
    </row>
    <row r="25" spans="1:6" x14ac:dyDescent="0.2">
      <c r="A25" s="283" t="s">
        <v>224</v>
      </c>
      <c r="B25" s="283"/>
      <c r="C25" s="283"/>
      <c r="D25" s="283"/>
      <c r="E25" s="283"/>
    </row>
    <row r="26" spans="1:6" x14ac:dyDescent="0.2">
      <c r="A26" s="206" t="s">
        <v>222</v>
      </c>
    </row>
    <row r="27" spans="1:6" x14ac:dyDescent="0.2">
      <c r="A27" s="206"/>
    </row>
    <row r="28" spans="1:6" x14ac:dyDescent="0.2">
      <c r="A28" s="283" t="s">
        <v>225</v>
      </c>
      <c r="B28" s="283"/>
      <c r="C28" s="283"/>
      <c r="D28" s="283"/>
      <c r="E28" s="283"/>
      <c r="F28" s="283"/>
    </row>
    <row r="29" spans="1:6" x14ac:dyDescent="0.2">
      <c r="A29" t="s">
        <v>226</v>
      </c>
    </row>
  </sheetData>
  <sheetProtection selectLockedCells="1" selectUnlockedCells="1"/>
  <mergeCells count="9">
    <mergeCell ref="A22:E22"/>
    <mergeCell ref="A25:E25"/>
    <mergeCell ref="A28:F28"/>
    <mergeCell ref="B4:C4"/>
    <mergeCell ref="B5:C5"/>
    <mergeCell ref="B6:C6"/>
    <mergeCell ref="B7:C7"/>
    <mergeCell ref="A9:B9"/>
    <mergeCell ref="A19:D19"/>
  </mergeCells>
  <pageMargins left="0.78749999999999998" right="0.78749999999999998" top="0.78749999999999998" bottom="0.78749999999999998" header="0.51180555555555551" footer="0.51180555555555551"/>
  <pageSetup paperSize="9" firstPageNumber="0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3"/>
  <sheetViews>
    <sheetView workbookViewId="0">
      <selection activeCell="E9" sqref="E9"/>
    </sheetView>
  </sheetViews>
  <sheetFormatPr defaultColWidth="8.7109375" defaultRowHeight="12.75" x14ac:dyDescent="0.2"/>
  <cols>
    <col min="1" max="1" width="3.140625" style="1" customWidth="1"/>
    <col min="2" max="2" width="7" style="1" customWidth="1"/>
    <col min="3" max="3" width="8.28515625" style="1" customWidth="1"/>
    <col min="4" max="4" width="9.140625" style="1" customWidth="1"/>
    <col min="5" max="5" width="24.5703125" style="1" customWidth="1"/>
    <col min="6" max="6" width="17.28515625" style="1" customWidth="1"/>
    <col min="7" max="7" width="16.5703125" style="1" customWidth="1"/>
    <col min="8" max="8" width="8.7109375" style="1"/>
    <col min="9" max="9" width="10.5703125" style="1" customWidth="1"/>
    <col min="10" max="16384" width="8.7109375" style="1"/>
  </cols>
  <sheetData>
    <row r="1" spans="1:7" s="2" customFormat="1" ht="18.75" x14ac:dyDescent="0.3">
      <c r="A1" s="222" t="s">
        <v>0</v>
      </c>
      <c r="B1" s="222"/>
      <c r="C1" s="222"/>
      <c r="D1" s="222"/>
      <c r="E1" s="222"/>
      <c r="F1" s="222"/>
      <c r="G1" s="222"/>
    </row>
    <row r="2" spans="1:7" s="2" customFormat="1" ht="15.75" customHeight="1" x14ac:dyDescent="0.25">
      <c r="A2" s="223" t="str">
        <f>'Formulář  AKCE'!B2</f>
        <v>smlouvy č. DAG/61/03/001435/2009 o poskytnutí finančních prostředků
Příloha k vyúčtování akcí a táborů</v>
      </c>
      <c r="B2" s="223"/>
      <c r="C2" s="223"/>
      <c r="D2" s="223"/>
      <c r="E2" s="223"/>
      <c r="F2" s="223"/>
      <c r="G2" s="223"/>
    </row>
    <row r="3" spans="1:7" s="4" customFormat="1" x14ac:dyDescent="0.2">
      <c r="A3" s="3"/>
      <c r="B3" s="3"/>
      <c r="C3" s="3"/>
      <c r="D3" s="3"/>
      <c r="E3" s="3"/>
      <c r="F3" s="3"/>
      <c r="G3" s="284" t="str">
        <f>IF(ISNUMBER('Formulář  AKCE'!G3),'Formulář  AKCE'!G3," ")</f>
        <v xml:space="preserve"> </v>
      </c>
    </row>
    <row r="4" spans="1:7" s="4" customFormat="1" x14ac:dyDescent="0.2">
      <c r="A4" s="3"/>
      <c r="B4" s="3"/>
      <c r="C4" s="3"/>
      <c r="D4" s="3"/>
      <c r="E4" s="3"/>
      <c r="F4" s="3"/>
      <c r="G4" s="284"/>
    </row>
    <row r="5" spans="1:7" s="4" customFormat="1" x14ac:dyDescent="0.2">
      <c r="A5" s="3"/>
      <c r="B5" s="3"/>
      <c r="C5" s="3"/>
      <c r="D5" s="3"/>
      <c r="E5" s="3"/>
      <c r="F5" s="3"/>
      <c r="G5" s="284"/>
    </row>
    <row r="6" spans="1:7" s="4" customFormat="1" x14ac:dyDescent="0.2">
      <c r="A6" s="5"/>
      <c r="B6" s="5"/>
      <c r="C6" s="5"/>
      <c r="D6" s="5"/>
      <c r="E6" s="5"/>
      <c r="F6" s="5"/>
    </row>
    <row r="7" spans="1:7" x14ac:dyDescent="0.2">
      <c r="A7" s="6"/>
      <c r="B7" s="6"/>
      <c r="C7" s="6"/>
      <c r="D7" s="6"/>
      <c r="E7" s="6"/>
      <c r="F7" s="6"/>
    </row>
    <row r="8" spans="1:7" x14ac:dyDescent="0.2">
      <c r="A8" s="6"/>
      <c r="B8" s="6"/>
      <c r="C8" s="6"/>
      <c r="D8" s="6"/>
      <c r="E8" s="6"/>
      <c r="F8" s="6"/>
    </row>
    <row r="9" spans="1:7" ht="19.5" x14ac:dyDescent="0.35">
      <c r="A9" s="6"/>
      <c r="B9" s="6"/>
      <c r="C9" s="6"/>
      <c r="D9" s="6"/>
      <c r="E9" s="208" t="str">
        <f>IF(ISBLANK(Seznam_do_35_účastníků!C2),IF(ISBLANK(Seznam_do_70_účastníků!C2)," ",Seznam_do_70_účastníků!C2),Seznam_do_35_účastníků!C2)</f>
        <v>Šán</v>
      </c>
      <c r="F9" s="7"/>
      <c r="G9" s="8"/>
    </row>
    <row r="10" spans="1:7" x14ac:dyDescent="0.2">
      <c r="A10" s="6"/>
      <c r="B10" s="6"/>
      <c r="C10" s="6"/>
      <c r="D10" s="6"/>
      <c r="E10" s="209"/>
      <c r="F10" s="6"/>
    </row>
    <row r="11" spans="1:7" x14ac:dyDescent="0.2">
      <c r="A11" s="15">
        <v>3</v>
      </c>
      <c r="B11" s="285" t="s">
        <v>227</v>
      </c>
      <c r="C11" s="285"/>
      <c r="D11" s="285"/>
      <c r="E11" s="285"/>
      <c r="F11" s="285"/>
      <c r="G11" s="285"/>
    </row>
    <row r="12" spans="1:7" ht="15.75" x14ac:dyDescent="0.25">
      <c r="A12" s="29"/>
      <c r="B12" s="285"/>
      <c r="C12" s="285"/>
      <c r="D12" s="285"/>
      <c r="E12" s="285"/>
      <c r="F12" s="285"/>
      <c r="G12" s="285"/>
    </row>
    <row r="13" spans="1:7" x14ac:dyDescent="0.2">
      <c r="B13" s="285"/>
      <c r="C13" s="285"/>
      <c r="D13" s="285"/>
      <c r="E13" s="285"/>
      <c r="F13" s="285"/>
      <c r="G13" s="285"/>
    </row>
    <row r="14" spans="1:7" x14ac:dyDescent="0.2">
      <c r="B14" s="285"/>
      <c r="C14" s="285"/>
      <c r="D14" s="285"/>
      <c r="E14" s="285"/>
      <c r="F14" s="285"/>
      <c r="G14" s="285"/>
    </row>
    <row r="15" spans="1:7" x14ac:dyDescent="0.2">
      <c r="B15" s="285"/>
      <c r="C15" s="285"/>
      <c r="D15" s="285"/>
      <c r="E15" s="285"/>
      <c r="F15" s="285"/>
      <c r="G15" s="285"/>
    </row>
    <row r="16" spans="1:7" x14ac:dyDescent="0.2">
      <c r="B16" s="285"/>
      <c r="C16" s="285"/>
      <c r="D16" s="285"/>
      <c r="E16" s="285"/>
      <c r="F16" s="285"/>
      <c r="G16" s="285"/>
    </row>
    <row r="17" spans="2:9" ht="15.75" customHeight="1" x14ac:dyDescent="0.2">
      <c r="B17" s="285"/>
      <c r="C17" s="285"/>
      <c r="D17" s="285"/>
      <c r="E17" s="285"/>
      <c r="F17" s="285"/>
      <c r="G17" s="285"/>
    </row>
    <row r="18" spans="2:9" x14ac:dyDescent="0.2">
      <c r="B18" s="285"/>
      <c r="C18" s="285"/>
      <c r="D18" s="285"/>
      <c r="E18" s="285"/>
      <c r="F18" s="285"/>
      <c r="G18" s="285"/>
    </row>
    <row r="19" spans="2:9" x14ac:dyDescent="0.2">
      <c r="B19" s="285"/>
      <c r="C19" s="285"/>
      <c r="D19" s="285"/>
      <c r="E19" s="285"/>
      <c r="F19" s="285"/>
      <c r="G19" s="285"/>
      <c r="I19" s="35"/>
    </row>
    <row r="20" spans="2:9" x14ac:dyDescent="0.2">
      <c r="B20" s="285"/>
      <c r="C20" s="285"/>
      <c r="D20" s="285"/>
      <c r="E20" s="285"/>
      <c r="F20" s="285"/>
      <c r="G20" s="285"/>
    </row>
    <row r="21" spans="2:9" x14ac:dyDescent="0.2">
      <c r="B21" s="285"/>
      <c r="C21" s="285"/>
      <c r="D21" s="285"/>
      <c r="E21" s="285"/>
      <c r="F21" s="285"/>
      <c r="G21" s="285"/>
    </row>
    <row r="22" spans="2:9" x14ac:dyDescent="0.2">
      <c r="B22" s="285"/>
      <c r="C22" s="285"/>
      <c r="D22" s="285"/>
      <c r="E22" s="285"/>
      <c r="F22" s="285"/>
      <c r="G22" s="285"/>
    </row>
    <row r="23" spans="2:9" x14ac:dyDescent="0.2">
      <c r="B23" s="285"/>
      <c r="C23" s="285"/>
      <c r="D23" s="285"/>
      <c r="E23" s="285"/>
      <c r="F23" s="285"/>
      <c r="G23" s="285"/>
    </row>
    <row r="24" spans="2:9" x14ac:dyDescent="0.2">
      <c r="B24" s="285"/>
      <c r="C24" s="285"/>
      <c r="D24" s="285"/>
      <c r="E24" s="285"/>
      <c r="F24" s="285"/>
      <c r="G24" s="285"/>
    </row>
    <row r="25" spans="2:9" x14ac:dyDescent="0.2">
      <c r="B25" s="285"/>
      <c r="C25" s="285"/>
      <c r="D25" s="285"/>
      <c r="E25" s="285"/>
      <c r="F25" s="285"/>
      <c r="G25" s="285"/>
    </row>
    <row r="26" spans="2:9" x14ac:dyDescent="0.2">
      <c r="B26" s="285"/>
      <c r="C26" s="285"/>
      <c r="D26" s="285"/>
      <c r="E26" s="285"/>
      <c r="F26" s="285"/>
      <c r="G26" s="285"/>
    </row>
    <row r="27" spans="2:9" x14ac:dyDescent="0.2">
      <c r="B27" s="285"/>
      <c r="C27" s="285"/>
      <c r="D27" s="285"/>
      <c r="E27" s="285"/>
      <c r="F27" s="285"/>
      <c r="G27" s="285"/>
    </row>
    <row r="28" spans="2:9" x14ac:dyDescent="0.2">
      <c r="B28" s="285"/>
      <c r="C28" s="285"/>
      <c r="D28" s="285"/>
      <c r="E28" s="285"/>
      <c r="F28" s="285"/>
      <c r="G28" s="285"/>
    </row>
    <row r="29" spans="2:9" x14ac:dyDescent="0.2">
      <c r="B29" s="285"/>
      <c r="C29" s="285"/>
      <c r="D29" s="285"/>
      <c r="E29" s="285"/>
      <c r="F29" s="285"/>
      <c r="G29" s="285"/>
    </row>
    <row r="30" spans="2:9" x14ac:dyDescent="0.2">
      <c r="B30" s="285"/>
      <c r="C30" s="285"/>
      <c r="D30" s="285"/>
      <c r="E30" s="285"/>
      <c r="F30" s="285"/>
      <c r="G30" s="285"/>
    </row>
    <row r="31" spans="2:9" x14ac:dyDescent="0.2">
      <c r="B31" s="285"/>
      <c r="C31" s="285"/>
      <c r="D31" s="285"/>
      <c r="E31" s="285"/>
      <c r="F31" s="285"/>
      <c r="G31" s="285"/>
    </row>
    <row r="32" spans="2:9" x14ac:dyDescent="0.2">
      <c r="B32" s="285"/>
      <c r="C32" s="285"/>
      <c r="D32" s="285"/>
      <c r="E32" s="285"/>
      <c r="F32" s="285"/>
      <c r="G32" s="285"/>
    </row>
    <row r="33" spans="2:7" x14ac:dyDescent="0.2">
      <c r="B33" s="285"/>
      <c r="C33" s="285"/>
      <c r="D33" s="285"/>
      <c r="E33" s="285"/>
      <c r="F33" s="285"/>
      <c r="G33" s="285"/>
    </row>
    <row r="34" spans="2:7" x14ac:dyDescent="0.2">
      <c r="B34" s="285"/>
      <c r="C34" s="285"/>
      <c r="D34" s="285"/>
      <c r="E34" s="285"/>
      <c r="F34" s="285"/>
      <c r="G34" s="285"/>
    </row>
    <row r="35" spans="2:7" x14ac:dyDescent="0.2">
      <c r="B35" s="285"/>
      <c r="C35" s="285"/>
      <c r="D35" s="285"/>
      <c r="E35" s="285"/>
      <c r="F35" s="285"/>
      <c r="G35" s="285"/>
    </row>
    <row r="36" spans="2:7" x14ac:dyDescent="0.2">
      <c r="B36" s="285"/>
      <c r="C36" s="285"/>
      <c r="D36" s="285"/>
      <c r="E36" s="285"/>
      <c r="F36" s="285"/>
      <c r="G36" s="285"/>
    </row>
    <row r="37" spans="2:7" x14ac:dyDescent="0.2">
      <c r="B37" s="285"/>
      <c r="C37" s="285"/>
      <c r="D37" s="285"/>
      <c r="E37" s="285"/>
      <c r="F37" s="285"/>
      <c r="G37" s="285"/>
    </row>
    <row r="38" spans="2:7" x14ac:dyDescent="0.2">
      <c r="B38" s="285"/>
      <c r="C38" s="285"/>
      <c r="D38" s="285"/>
      <c r="E38" s="285"/>
      <c r="F38" s="285"/>
      <c r="G38" s="285"/>
    </row>
    <row r="41" spans="2:7" ht="15.75" x14ac:dyDescent="0.25">
      <c r="B41" s="30" t="str">
        <f ca="1">IF(LEN($E$9)&gt;1,"Datum: "&amp;IF(ISNUMBER(VALUE(TEXT(TODAY(),"rrrr"))),TEXT(TODAY(),"dd.mm.rrrr"),TEXT(TODAY(),"dd.mm.yyyy")),"Datum: ........................................")</f>
        <v>Datum: 03.07.2019</v>
      </c>
      <c r="D41" s="30"/>
      <c r="E41" s="30"/>
      <c r="F41" s="31" t="s">
        <v>38</v>
      </c>
      <c r="G41" s="32"/>
    </row>
    <row r="42" spans="2:7" ht="15.75" x14ac:dyDescent="0.25">
      <c r="F42" s="31" t="s">
        <v>39</v>
      </c>
      <c r="G42" s="32"/>
    </row>
    <row r="43" spans="2:7" x14ac:dyDescent="0.2">
      <c r="G43" s="33" t="str">
        <f>"V1©16/9/2009 Hop"</f>
        <v>V1©16/9/2009 Hop</v>
      </c>
    </row>
  </sheetData>
  <sheetProtection sheet="1"/>
  <mergeCells count="4">
    <mergeCell ref="A1:G1"/>
    <mergeCell ref="A2:G2"/>
    <mergeCell ref="G3:G5"/>
    <mergeCell ref="B11:G38"/>
  </mergeCells>
  <pageMargins left="0.78749999999999998" right="0.78749999999999998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5"/>
  <sheetViews>
    <sheetView workbookViewId="0"/>
  </sheetViews>
  <sheetFormatPr defaultColWidth="9" defaultRowHeight="12.75" x14ac:dyDescent="0.2"/>
  <cols>
    <col min="1" max="1" width="9" style="156"/>
    <col min="2" max="2" width="12" style="156" customWidth="1"/>
    <col min="3" max="3" width="19.5703125" style="156" customWidth="1"/>
    <col min="4" max="4" width="12.7109375" style="156" customWidth="1"/>
    <col min="5" max="5" width="11.28515625" style="156" customWidth="1"/>
    <col min="6" max="6" width="11.5703125" style="156" customWidth="1"/>
    <col min="7" max="7" width="11.85546875" style="156" customWidth="1"/>
    <col min="8" max="9" width="9" style="156"/>
    <col min="10" max="10" width="18" style="156" customWidth="1"/>
    <col min="11" max="11" width="9" style="156"/>
    <col min="12" max="12" width="7.140625" style="156" customWidth="1"/>
    <col min="13" max="13" width="7.7109375" style="156" customWidth="1"/>
    <col min="14" max="14" width="7" style="156" customWidth="1"/>
    <col min="15" max="16384" width="9" style="156"/>
  </cols>
  <sheetData>
    <row r="1" spans="1:19" ht="16.5" x14ac:dyDescent="0.25">
      <c r="A1" s="158" t="str">
        <f>'Seznam účastníků'!A1</f>
        <v>Kondor - Skupina ŠÁN - Podolské nábřeží 5, Praha 4 - Podolí, 147 00</v>
      </c>
    </row>
    <row r="2" spans="1:19" ht="18" x14ac:dyDescent="0.25">
      <c r="A2" s="182" t="str">
        <f>'Seznam účastníků'!A2</f>
        <v>Neočekávaný dýchánek</v>
      </c>
    </row>
    <row r="4" spans="1:19" x14ac:dyDescent="0.2">
      <c r="A4" s="156" t="s">
        <v>193</v>
      </c>
      <c r="B4" s="279">
        <f>'Seznam účastníků'!B4</f>
        <v>0</v>
      </c>
      <c r="C4" s="279"/>
      <c r="D4"/>
    </row>
    <row r="5" spans="1:19" x14ac:dyDescent="0.2">
      <c r="A5" s="156" t="s">
        <v>194</v>
      </c>
      <c r="B5" s="280">
        <f>'Seznam účastníků'!B5</f>
        <v>0</v>
      </c>
      <c r="C5" s="280"/>
      <c r="D5"/>
      <c r="E5" s="210"/>
    </row>
    <row r="6" spans="1:19" x14ac:dyDescent="0.2">
      <c r="A6" s="156" t="s">
        <v>195</v>
      </c>
      <c r="B6" s="280">
        <f>'Seznam účastníků'!B6</f>
        <v>0</v>
      </c>
      <c r="C6" s="280"/>
      <c r="D6"/>
      <c r="E6" s="210"/>
    </row>
    <row r="7" spans="1:19" x14ac:dyDescent="0.2">
      <c r="A7" s="156" t="s">
        <v>196</v>
      </c>
      <c r="B7" s="279">
        <f>'Seznam účastníků'!B7</f>
        <v>0</v>
      </c>
      <c r="C7" s="279"/>
      <c r="D7"/>
    </row>
    <row r="9" spans="1:19" x14ac:dyDescent="0.2">
      <c r="A9" s="211" t="s">
        <v>228</v>
      </c>
      <c r="B9" s="212" t="s">
        <v>65</v>
      </c>
      <c r="C9" s="212" t="s">
        <v>66</v>
      </c>
      <c r="D9" s="212" t="s">
        <v>229</v>
      </c>
      <c r="E9" s="212" t="s">
        <v>230</v>
      </c>
      <c r="F9" s="212" t="s">
        <v>231</v>
      </c>
      <c r="G9" s="212" t="s">
        <v>232</v>
      </c>
    </row>
    <row r="10" spans="1:19" x14ac:dyDescent="0.2">
      <c r="B10" s="213" t="str">
        <f>'Přehled o vybraných poplatcích'!B12</f>
        <v/>
      </c>
      <c r="C10" s="213" t="str">
        <f>'Přehled o vybraných poplatcích'!C12</f>
        <v/>
      </c>
      <c r="D10" s="214"/>
      <c r="E10" s="214" t="str">
        <f>'Přehled o vybraných poplatcích'!E12</f>
        <v/>
      </c>
      <c r="F10" s="214" t="str">
        <f>IF(NOT(ISBLANK('Seznam účastníků'!B19)),D10-E10,"")</f>
        <v/>
      </c>
      <c r="G10" s="215"/>
      <c r="I10"/>
      <c r="J10"/>
      <c r="K10"/>
      <c r="L10"/>
      <c r="M10"/>
      <c r="N10"/>
      <c r="O10"/>
      <c r="P10"/>
      <c r="Q10"/>
      <c r="R10"/>
      <c r="S10"/>
    </row>
    <row r="11" spans="1:19" x14ac:dyDescent="0.2">
      <c r="B11" s="213" t="str">
        <f>'Přehled o vybraných poplatcích'!B13</f>
        <v/>
      </c>
      <c r="C11" s="213" t="str">
        <f>'Přehled o vybraných poplatcích'!C13</f>
        <v/>
      </c>
      <c r="D11" s="214"/>
      <c r="E11" s="214" t="str">
        <f>'Přehled o vybraných poplatcích'!E13</f>
        <v/>
      </c>
      <c r="F11" s="214" t="str">
        <f>IF(NOT(ISBLANK('Seznam účastníků'!B20)),D11-E11,"")</f>
        <v/>
      </c>
      <c r="G11" s="215"/>
      <c r="I11"/>
      <c r="J11"/>
      <c r="K11"/>
      <c r="L11"/>
      <c r="M11"/>
      <c r="N11"/>
      <c r="O11"/>
      <c r="P11"/>
      <c r="Q11"/>
      <c r="R11"/>
      <c r="S11"/>
    </row>
    <row r="12" spans="1:19" x14ac:dyDescent="0.2">
      <c r="B12" s="213" t="str">
        <f>'Přehled o vybraných poplatcích'!B14</f>
        <v/>
      </c>
      <c r="C12" s="213" t="str">
        <f>'Přehled o vybraných poplatcích'!C14</f>
        <v/>
      </c>
      <c r="D12" s="214"/>
      <c r="E12" s="214" t="str">
        <f>'Přehled o vybraných poplatcích'!E14</f>
        <v/>
      </c>
      <c r="F12" s="214" t="str">
        <f>IF(NOT(ISBLANK('Seznam účastníků'!B21)),D12-E12,"")</f>
        <v/>
      </c>
      <c r="G12" s="215"/>
      <c r="I12"/>
      <c r="J12"/>
      <c r="K12"/>
      <c r="L12"/>
      <c r="M12"/>
      <c r="N12"/>
      <c r="O12"/>
      <c r="P12"/>
      <c r="Q12"/>
      <c r="R12"/>
      <c r="S12"/>
    </row>
    <row r="13" spans="1:19" x14ac:dyDescent="0.2">
      <c r="B13" s="213" t="str">
        <f>'Přehled o vybraných poplatcích'!B15</f>
        <v/>
      </c>
      <c r="C13" s="213" t="str">
        <f>'Přehled o vybraných poplatcích'!C15</f>
        <v/>
      </c>
      <c r="D13" s="214"/>
      <c r="E13" s="214" t="str">
        <f>'Přehled o vybraných poplatcích'!E15</f>
        <v/>
      </c>
      <c r="F13" s="214" t="str">
        <f>IF(NOT(ISBLANK('Seznam účastníků'!B22)),D13-E13,"")</f>
        <v/>
      </c>
      <c r="G13" s="215"/>
      <c r="I13"/>
      <c r="J13"/>
      <c r="K13"/>
      <c r="L13"/>
      <c r="M13"/>
      <c r="N13"/>
      <c r="O13"/>
      <c r="P13"/>
      <c r="Q13"/>
      <c r="R13"/>
      <c r="S13"/>
    </row>
    <row r="14" spans="1:19" x14ac:dyDescent="0.2">
      <c r="B14" s="213" t="str">
        <f>'Přehled o vybraných poplatcích'!B16</f>
        <v/>
      </c>
      <c r="C14" s="213" t="str">
        <f>'Přehled o vybraných poplatcích'!C16</f>
        <v/>
      </c>
      <c r="D14" s="214"/>
      <c r="E14" s="214" t="str">
        <f>'Přehled o vybraných poplatcích'!E16</f>
        <v/>
      </c>
      <c r="F14" s="214" t="str">
        <f>IF(NOT(ISBLANK('Seznam účastníků'!B23)),D14-E14,"")</f>
        <v/>
      </c>
      <c r="G14" s="215"/>
      <c r="H14" s="185"/>
      <c r="I14"/>
      <c r="J14"/>
      <c r="K14"/>
      <c r="L14"/>
      <c r="M14"/>
      <c r="N14"/>
      <c r="O14"/>
      <c r="P14"/>
      <c r="Q14"/>
      <c r="R14"/>
      <c r="S14"/>
    </row>
    <row r="15" spans="1:19" x14ac:dyDescent="0.2">
      <c r="B15" s="213" t="str">
        <f>'Přehled o vybraných poplatcích'!B17</f>
        <v/>
      </c>
      <c r="C15" s="213" t="str">
        <f>'Přehled o vybraných poplatcích'!C17</f>
        <v/>
      </c>
      <c r="D15" s="214"/>
      <c r="E15" s="214" t="str">
        <f>'Přehled o vybraných poplatcích'!E17</f>
        <v/>
      </c>
      <c r="F15" s="214" t="str">
        <f>IF(NOT(ISBLANK('Seznam účastníků'!B24)),D15-E15,"")</f>
        <v/>
      </c>
      <c r="G15" s="215"/>
      <c r="I15"/>
      <c r="J15"/>
      <c r="K15"/>
      <c r="L15"/>
      <c r="M15"/>
      <c r="N15"/>
      <c r="O15"/>
      <c r="P15"/>
      <c r="Q15"/>
      <c r="R15"/>
      <c r="S15"/>
    </row>
    <row r="16" spans="1:19" x14ac:dyDescent="0.2">
      <c r="B16" s="213" t="str">
        <f>'Přehled o vybraných poplatcích'!B18</f>
        <v/>
      </c>
      <c r="C16" s="213" t="str">
        <f>'Přehled o vybraných poplatcích'!C18</f>
        <v/>
      </c>
      <c r="D16" s="214"/>
      <c r="E16" s="214" t="str">
        <f>'Přehled o vybraných poplatcích'!E18</f>
        <v/>
      </c>
      <c r="F16" s="214" t="str">
        <f>IF(NOT(ISBLANK('Seznam účastníků'!B25)),D16-E16,"")</f>
        <v/>
      </c>
      <c r="G16" s="215"/>
      <c r="I16"/>
      <c r="J16"/>
      <c r="K16"/>
      <c r="L16"/>
      <c r="M16"/>
      <c r="N16"/>
      <c r="O16"/>
      <c r="P16"/>
      <c r="Q16"/>
      <c r="R16"/>
      <c r="S16"/>
    </row>
    <row r="17" spans="2:19" x14ac:dyDescent="0.2">
      <c r="B17" s="213" t="str">
        <f>'Přehled o vybraných poplatcích'!B19</f>
        <v/>
      </c>
      <c r="C17" s="213" t="str">
        <f>'Přehled o vybraných poplatcích'!C19</f>
        <v/>
      </c>
      <c r="D17" s="214"/>
      <c r="E17" s="214" t="str">
        <f>'Přehled o vybraných poplatcích'!E19</f>
        <v/>
      </c>
      <c r="F17" s="214" t="str">
        <f>IF(NOT(ISBLANK('Seznam účastníků'!B26)),D17-E17,"")</f>
        <v/>
      </c>
      <c r="G17" s="215"/>
      <c r="I17"/>
      <c r="J17"/>
      <c r="K17"/>
      <c r="L17"/>
      <c r="M17"/>
      <c r="N17"/>
      <c r="O17"/>
      <c r="P17"/>
      <c r="Q17"/>
      <c r="R17"/>
      <c r="S17"/>
    </row>
    <row r="18" spans="2:19" x14ac:dyDescent="0.2">
      <c r="B18" s="213" t="str">
        <f>'Přehled o vybraných poplatcích'!B20</f>
        <v/>
      </c>
      <c r="C18" s="213" t="str">
        <f>'Přehled o vybraných poplatcích'!C20</f>
        <v/>
      </c>
      <c r="D18" s="214"/>
      <c r="E18" s="214" t="str">
        <f>'Přehled o vybraných poplatcích'!E20</f>
        <v/>
      </c>
      <c r="F18" s="214" t="str">
        <f>IF(NOT(ISBLANK('Seznam účastníků'!B27)),D18-E18,"")</f>
        <v/>
      </c>
      <c r="G18" s="215"/>
      <c r="H18" s="185"/>
      <c r="I18"/>
      <c r="J18"/>
      <c r="K18"/>
      <c r="L18"/>
      <c r="M18"/>
      <c r="N18"/>
      <c r="O18"/>
      <c r="P18"/>
      <c r="Q18"/>
      <c r="R18"/>
      <c r="S18"/>
    </row>
    <row r="19" spans="2:19" x14ac:dyDescent="0.2">
      <c r="B19" s="213" t="str">
        <f>'Přehled o vybraných poplatcích'!B21</f>
        <v/>
      </c>
      <c r="C19" s="213" t="str">
        <f>'Přehled o vybraných poplatcích'!C21</f>
        <v/>
      </c>
      <c r="D19" s="214"/>
      <c r="E19" s="214" t="str">
        <f>'Přehled o vybraných poplatcích'!E21</f>
        <v/>
      </c>
      <c r="F19" s="214" t="str">
        <f>IF(NOT(ISBLANK('Seznam účastníků'!B28)),D19-E19,"")</f>
        <v/>
      </c>
      <c r="G19" s="215"/>
      <c r="I19"/>
      <c r="J19"/>
      <c r="K19"/>
      <c r="L19"/>
      <c r="M19"/>
      <c r="N19"/>
      <c r="O19"/>
      <c r="P19"/>
      <c r="Q19"/>
      <c r="R19"/>
      <c r="S19"/>
    </row>
    <row r="20" spans="2:19" x14ac:dyDescent="0.2">
      <c r="B20" s="213" t="str">
        <f>'Přehled o vybraných poplatcích'!B22</f>
        <v/>
      </c>
      <c r="C20" s="213" t="str">
        <f>'Přehled o vybraných poplatcích'!C22</f>
        <v/>
      </c>
      <c r="D20" s="214"/>
      <c r="E20" s="214" t="str">
        <f>'Přehled o vybraných poplatcích'!E22</f>
        <v/>
      </c>
      <c r="F20" s="214" t="str">
        <f>IF(NOT(ISBLANK('Seznam účastníků'!B29)),D20-E20,"")</f>
        <v/>
      </c>
      <c r="G20" s="215"/>
      <c r="I20"/>
      <c r="J20"/>
      <c r="K20"/>
      <c r="L20"/>
      <c r="M20"/>
      <c r="N20"/>
      <c r="O20"/>
      <c r="P20"/>
      <c r="Q20"/>
      <c r="R20"/>
      <c r="S20"/>
    </row>
    <row r="21" spans="2:19" x14ac:dyDescent="0.2">
      <c r="B21" s="213" t="str">
        <f>'Přehled o vybraných poplatcích'!B23</f>
        <v/>
      </c>
      <c r="C21" s="213" t="str">
        <f>'Přehled o vybraných poplatcích'!C23</f>
        <v/>
      </c>
      <c r="D21" s="214"/>
      <c r="E21" s="214" t="str">
        <f>'Přehled o vybraných poplatcích'!E23</f>
        <v/>
      </c>
      <c r="F21" s="214" t="str">
        <f>IF(NOT(ISBLANK('Seznam účastníků'!B30)),D21-E21,"")</f>
        <v/>
      </c>
      <c r="G21" s="215"/>
      <c r="I21"/>
      <c r="J21"/>
      <c r="K21"/>
      <c r="L21"/>
      <c r="M21"/>
      <c r="N21"/>
      <c r="O21"/>
      <c r="P21"/>
      <c r="Q21"/>
      <c r="R21"/>
      <c r="S21"/>
    </row>
    <row r="22" spans="2:19" x14ac:dyDescent="0.2">
      <c r="B22" s="213" t="str">
        <f>'Přehled o vybraných poplatcích'!B24</f>
        <v/>
      </c>
      <c r="C22" s="213" t="str">
        <f>'Přehled o vybraných poplatcích'!C24</f>
        <v/>
      </c>
      <c r="D22" s="214"/>
      <c r="E22" s="214" t="str">
        <f>'Přehled o vybraných poplatcích'!E24</f>
        <v/>
      </c>
      <c r="F22" s="214" t="str">
        <f>IF(NOT(ISBLANK('Seznam účastníků'!B31)),D22-E22,"")</f>
        <v/>
      </c>
      <c r="G22" s="215"/>
      <c r="I22"/>
      <c r="J22"/>
      <c r="K22"/>
      <c r="L22"/>
      <c r="M22"/>
      <c r="N22"/>
      <c r="O22"/>
      <c r="P22"/>
      <c r="Q22"/>
      <c r="R22"/>
      <c r="S22"/>
    </row>
    <row r="23" spans="2:19" x14ac:dyDescent="0.2">
      <c r="B23" s="213" t="str">
        <f>'Přehled o vybraných poplatcích'!B25</f>
        <v/>
      </c>
      <c r="C23" s="213" t="str">
        <f>'Přehled o vybraných poplatcích'!C25</f>
        <v/>
      </c>
      <c r="D23" s="214"/>
      <c r="E23" s="214" t="str">
        <f>'Přehled o vybraných poplatcích'!E25</f>
        <v/>
      </c>
      <c r="F23" s="214" t="str">
        <f>IF(NOT(ISBLANK('Seznam účastníků'!B32)),D23-E23,"")</f>
        <v/>
      </c>
      <c r="G23" s="215"/>
      <c r="I23"/>
      <c r="J23"/>
      <c r="K23"/>
      <c r="L23"/>
      <c r="M23"/>
      <c r="N23"/>
      <c r="O23"/>
      <c r="P23"/>
      <c r="Q23"/>
      <c r="R23"/>
      <c r="S23"/>
    </row>
    <row r="24" spans="2:19" x14ac:dyDescent="0.2">
      <c r="B24" s="213" t="str">
        <f>'Přehled o vybraných poplatcích'!B26</f>
        <v/>
      </c>
      <c r="C24" s="213" t="str">
        <f>'Přehled o vybraných poplatcích'!C26</f>
        <v/>
      </c>
      <c r="D24" s="214"/>
      <c r="E24" s="214" t="str">
        <f>'Přehled o vybraných poplatcích'!E26</f>
        <v/>
      </c>
      <c r="F24" s="214" t="str">
        <f>IF(NOT(ISBLANK('Seznam účastníků'!B33)),D24-E24,"")</f>
        <v/>
      </c>
      <c r="G24" s="215"/>
      <c r="I24"/>
      <c r="J24"/>
      <c r="K24"/>
      <c r="L24"/>
      <c r="M24"/>
      <c r="N24"/>
      <c r="O24"/>
      <c r="P24"/>
      <c r="Q24"/>
      <c r="R24"/>
      <c r="S24"/>
    </row>
    <row r="25" spans="2:19" x14ac:dyDescent="0.2">
      <c r="B25" s="213" t="str">
        <f>'Přehled o vybraných poplatcích'!B27</f>
        <v/>
      </c>
      <c r="C25" s="213" t="str">
        <f>'Přehled o vybraných poplatcích'!C27</f>
        <v/>
      </c>
      <c r="D25" s="214"/>
      <c r="E25" s="214" t="str">
        <f>'Přehled o vybraných poplatcích'!E27</f>
        <v/>
      </c>
      <c r="F25" s="214" t="str">
        <f>IF(NOT(ISBLANK('Seznam účastníků'!B34)),D25-E25,"")</f>
        <v/>
      </c>
      <c r="G25" s="215"/>
      <c r="I25"/>
      <c r="J25"/>
      <c r="K25"/>
      <c r="L25"/>
      <c r="M25"/>
      <c r="N25"/>
      <c r="O25"/>
      <c r="P25"/>
      <c r="Q25"/>
      <c r="R25"/>
      <c r="S25"/>
    </row>
    <row r="26" spans="2:19" x14ac:dyDescent="0.2">
      <c r="B26" s="213" t="str">
        <f>'Přehled o vybraných poplatcích'!B28</f>
        <v/>
      </c>
      <c r="C26" s="213" t="str">
        <f>'Přehled o vybraných poplatcích'!C28</f>
        <v/>
      </c>
      <c r="D26" s="214"/>
      <c r="E26" s="214" t="str">
        <f>'Přehled o vybraných poplatcích'!E28</f>
        <v/>
      </c>
      <c r="F26" s="214" t="str">
        <f>IF(NOT(ISBLANK('Seznam účastníků'!B35)),D26-E26,"")</f>
        <v/>
      </c>
      <c r="G26" s="215"/>
      <c r="I26"/>
      <c r="J26"/>
      <c r="K26"/>
      <c r="L26"/>
      <c r="M26"/>
      <c r="N26"/>
      <c r="O26"/>
      <c r="P26"/>
      <c r="Q26"/>
      <c r="R26"/>
      <c r="S26"/>
    </row>
    <row r="27" spans="2:19" x14ac:dyDescent="0.2">
      <c r="B27" s="213" t="str">
        <f>'Přehled o vybraných poplatcích'!B29</f>
        <v/>
      </c>
      <c r="C27" s="213" t="str">
        <f>'Přehled o vybraných poplatcích'!C29</f>
        <v/>
      </c>
      <c r="D27" s="214"/>
      <c r="E27" s="214" t="str">
        <f>'Přehled o vybraných poplatcích'!E29</f>
        <v/>
      </c>
      <c r="F27" s="214" t="str">
        <f>IF(NOT(ISBLANK('Seznam účastníků'!B36)),D27-E27,"")</f>
        <v/>
      </c>
      <c r="G27" s="215"/>
      <c r="I27"/>
      <c r="J27"/>
      <c r="K27"/>
      <c r="L27"/>
      <c r="M27"/>
      <c r="N27"/>
      <c r="O27"/>
      <c r="P27"/>
      <c r="Q27"/>
      <c r="R27"/>
      <c r="S27"/>
    </row>
    <row r="28" spans="2:19" x14ac:dyDescent="0.2">
      <c r="B28" s="213" t="str">
        <f>'Přehled o vybraných poplatcích'!B30</f>
        <v/>
      </c>
      <c r="C28" s="213" t="str">
        <f>'Přehled o vybraných poplatcích'!C30</f>
        <v/>
      </c>
      <c r="D28" s="214"/>
      <c r="E28" s="214" t="str">
        <f>'Přehled o vybraných poplatcích'!E30</f>
        <v/>
      </c>
      <c r="F28" s="214" t="str">
        <f>IF(NOT(ISBLANK('Seznam účastníků'!B37)),D28-E28,"")</f>
        <v/>
      </c>
      <c r="G28" s="215"/>
      <c r="I28"/>
      <c r="J28"/>
      <c r="K28"/>
      <c r="L28"/>
      <c r="M28"/>
      <c r="N28"/>
      <c r="O28"/>
      <c r="P28"/>
      <c r="Q28"/>
      <c r="R28"/>
      <c r="S28"/>
    </row>
    <row r="29" spans="2:19" x14ac:dyDescent="0.2">
      <c r="B29" s="213" t="str">
        <f>'Přehled o vybraných poplatcích'!B31</f>
        <v/>
      </c>
      <c r="C29" s="213" t="str">
        <f>'Přehled o vybraných poplatcích'!C31</f>
        <v/>
      </c>
      <c r="D29" s="214"/>
      <c r="E29" s="214" t="str">
        <f>'Přehled o vybraných poplatcích'!E31</f>
        <v/>
      </c>
      <c r="F29" s="214" t="str">
        <f>IF(NOT(ISBLANK('Seznam účastníků'!B38)),D29-E29,"")</f>
        <v/>
      </c>
      <c r="G29" s="215"/>
      <c r="I29"/>
      <c r="J29"/>
      <c r="K29"/>
      <c r="L29"/>
      <c r="M29"/>
      <c r="N29"/>
      <c r="O29"/>
      <c r="P29"/>
      <c r="Q29"/>
      <c r="R29"/>
      <c r="S29"/>
    </row>
    <row r="30" spans="2:19" x14ac:dyDescent="0.2">
      <c r="B30" s="213" t="str">
        <f>'Přehled o vybraných poplatcích'!B32</f>
        <v/>
      </c>
      <c r="C30" s="213" t="str">
        <f>'Přehled o vybraných poplatcích'!C32</f>
        <v/>
      </c>
      <c r="D30" s="214"/>
      <c r="E30" s="214" t="str">
        <f>'Přehled o vybraných poplatcích'!E32</f>
        <v/>
      </c>
      <c r="F30" s="214" t="str">
        <f>IF(NOT(ISBLANK('Seznam účastníků'!B39)),D30-E30,"")</f>
        <v/>
      </c>
      <c r="G30" s="215"/>
      <c r="I30"/>
      <c r="J30"/>
      <c r="K30"/>
      <c r="L30"/>
      <c r="M30"/>
      <c r="N30"/>
      <c r="O30"/>
      <c r="P30"/>
      <c r="Q30"/>
      <c r="R30"/>
      <c r="S30"/>
    </row>
    <row r="31" spans="2:19" x14ac:dyDescent="0.2">
      <c r="B31" s="213" t="str">
        <f>'Přehled o vybraných poplatcích'!B33</f>
        <v/>
      </c>
      <c r="C31" s="213" t="str">
        <f>'Přehled o vybraných poplatcích'!C33</f>
        <v/>
      </c>
      <c r="D31" s="214"/>
      <c r="E31" s="214" t="str">
        <f>'Přehled o vybraných poplatcích'!E33</f>
        <v/>
      </c>
      <c r="F31" s="214" t="str">
        <f>IF(NOT(ISBLANK('Seznam účastníků'!B40)),D31-E31,"")</f>
        <v/>
      </c>
      <c r="G31" s="215"/>
      <c r="I31"/>
      <c r="J31"/>
      <c r="K31"/>
      <c r="L31"/>
      <c r="M31"/>
      <c r="N31"/>
      <c r="O31"/>
      <c r="P31"/>
      <c r="Q31"/>
      <c r="R31"/>
      <c r="S31"/>
    </row>
    <row r="32" spans="2:19" x14ac:dyDescent="0.2">
      <c r="B32" s="213" t="str">
        <f>'Přehled o vybraných poplatcích'!B34</f>
        <v/>
      </c>
      <c r="C32" s="213" t="str">
        <f>'Přehled o vybraných poplatcích'!C34</f>
        <v/>
      </c>
      <c r="D32" s="214"/>
      <c r="E32" s="214" t="str">
        <f>'Přehled o vybraných poplatcích'!E34</f>
        <v/>
      </c>
      <c r="F32" s="214" t="str">
        <f>IF(NOT(ISBLANK('Seznam účastníků'!B41)),D32-E32,"")</f>
        <v/>
      </c>
      <c r="G32" s="215"/>
      <c r="I32"/>
      <c r="J32"/>
      <c r="K32"/>
      <c r="L32"/>
      <c r="M32"/>
      <c r="N32"/>
      <c r="O32"/>
      <c r="P32"/>
      <c r="Q32"/>
      <c r="R32"/>
      <c r="S32"/>
    </row>
    <row r="33" spans="2:19" x14ac:dyDescent="0.2">
      <c r="B33" s="213" t="str">
        <f>'Přehled o vybraných poplatcích'!B35</f>
        <v/>
      </c>
      <c r="C33" s="213" t="str">
        <f>'Přehled o vybraných poplatcích'!C35</f>
        <v/>
      </c>
      <c r="D33" s="214"/>
      <c r="E33" s="214" t="str">
        <f>'Přehled o vybraných poplatcích'!E35</f>
        <v/>
      </c>
      <c r="F33" s="214" t="str">
        <f>IF(NOT(ISBLANK('Seznam účastníků'!B42)),D33-E33,"")</f>
        <v/>
      </c>
      <c r="G33" s="215"/>
      <c r="I33"/>
      <c r="J33"/>
      <c r="K33"/>
      <c r="L33"/>
      <c r="M33"/>
      <c r="N33"/>
      <c r="O33"/>
      <c r="P33"/>
      <c r="Q33"/>
      <c r="R33"/>
      <c r="S33"/>
    </row>
    <row r="34" spans="2:19" x14ac:dyDescent="0.2">
      <c r="B34" s="213" t="str">
        <f>'Přehled o vybraných poplatcích'!B36</f>
        <v/>
      </c>
      <c r="C34" s="213" t="str">
        <f>'Přehled o vybraných poplatcích'!C36</f>
        <v/>
      </c>
      <c r="D34" s="214"/>
      <c r="E34" s="214" t="str">
        <f>'Přehled o vybraných poplatcích'!E36</f>
        <v/>
      </c>
      <c r="F34" s="214" t="str">
        <f>IF(NOT(ISBLANK('Seznam účastníků'!B43)),D34-E34,"")</f>
        <v/>
      </c>
      <c r="G34" s="215"/>
      <c r="I34"/>
      <c r="J34"/>
      <c r="K34"/>
      <c r="L34"/>
      <c r="M34"/>
      <c r="N34"/>
      <c r="O34"/>
      <c r="P34"/>
      <c r="Q34"/>
      <c r="R34"/>
      <c r="S34"/>
    </row>
    <row r="35" spans="2:19" x14ac:dyDescent="0.2">
      <c r="B35" s="213" t="str">
        <f>'Přehled o vybraných poplatcích'!B37</f>
        <v/>
      </c>
      <c r="C35" s="213" t="str">
        <f>'Přehled o vybraných poplatcích'!C37</f>
        <v/>
      </c>
      <c r="D35" s="214"/>
      <c r="E35" s="214" t="str">
        <f>'Přehled o vybraných poplatcích'!E37</f>
        <v/>
      </c>
      <c r="F35" s="214" t="str">
        <f>IF(NOT(ISBLANK('Seznam účastníků'!B44)),D35-E35,"")</f>
        <v/>
      </c>
      <c r="G35" s="215"/>
      <c r="I35"/>
      <c r="J35"/>
      <c r="K35"/>
      <c r="L35"/>
      <c r="M35"/>
      <c r="N35"/>
      <c r="O35"/>
      <c r="P35"/>
      <c r="Q35"/>
      <c r="R35"/>
      <c r="S35"/>
    </row>
    <row r="36" spans="2:19" x14ac:dyDescent="0.2">
      <c r="B36" s="213" t="str">
        <f>'Přehled o vybraných poplatcích'!B38</f>
        <v/>
      </c>
      <c r="C36" s="213" t="str">
        <f>'Přehled o vybraných poplatcích'!C38</f>
        <v/>
      </c>
      <c r="D36" s="214"/>
      <c r="E36" s="214" t="str">
        <f>'Přehled o vybraných poplatcích'!E38</f>
        <v/>
      </c>
      <c r="F36" s="214" t="str">
        <f>IF(NOT(ISBLANK('Seznam účastníků'!B45)),D36-E36,"")</f>
        <v/>
      </c>
      <c r="G36" s="215"/>
      <c r="I36"/>
      <c r="J36"/>
      <c r="K36"/>
      <c r="L36"/>
      <c r="M36"/>
      <c r="N36"/>
      <c r="O36"/>
      <c r="P36"/>
      <c r="Q36"/>
      <c r="R36"/>
      <c r="S36"/>
    </row>
    <row r="37" spans="2:19" x14ac:dyDescent="0.2">
      <c r="B37" s="213" t="str">
        <f>'Přehled o vybraných poplatcích'!B39</f>
        <v/>
      </c>
      <c r="C37" s="213" t="str">
        <f>'Přehled o vybraných poplatcích'!C39</f>
        <v/>
      </c>
      <c r="D37" s="214"/>
      <c r="E37" s="214" t="str">
        <f>'Přehled o vybraných poplatcích'!E39</f>
        <v/>
      </c>
      <c r="F37" s="214" t="str">
        <f>IF(NOT(ISBLANK('Seznam účastníků'!B46)),D37-E37,"")</f>
        <v/>
      </c>
      <c r="G37" s="215"/>
      <c r="I37"/>
      <c r="J37"/>
      <c r="K37"/>
      <c r="L37"/>
      <c r="M37"/>
      <c r="N37"/>
      <c r="O37"/>
      <c r="P37"/>
      <c r="Q37"/>
      <c r="R37"/>
      <c r="S37"/>
    </row>
    <row r="38" spans="2:19" x14ac:dyDescent="0.2">
      <c r="B38" s="213" t="str">
        <f>'Přehled o vybraných poplatcích'!B40</f>
        <v/>
      </c>
      <c r="C38" s="213" t="str">
        <f>'Přehled o vybraných poplatcích'!C40</f>
        <v/>
      </c>
      <c r="D38" s="214"/>
      <c r="E38" s="214" t="str">
        <f>'Přehled o vybraných poplatcích'!E40</f>
        <v/>
      </c>
      <c r="F38" s="214" t="str">
        <f>IF(NOT(ISBLANK('Seznam účastníků'!B47)),D38-E38,"")</f>
        <v/>
      </c>
      <c r="G38" s="215"/>
      <c r="I38"/>
      <c r="J38"/>
      <c r="K38"/>
      <c r="L38"/>
      <c r="M38"/>
      <c r="N38"/>
      <c r="O38"/>
      <c r="P38"/>
      <c r="Q38"/>
      <c r="R38"/>
      <c r="S38"/>
    </row>
    <row r="39" spans="2:19" x14ac:dyDescent="0.2">
      <c r="B39" s="213" t="str">
        <f>'Přehled o vybraných poplatcích'!B41</f>
        <v/>
      </c>
      <c r="C39" s="213" t="str">
        <f>'Přehled o vybraných poplatcích'!C41</f>
        <v/>
      </c>
      <c r="D39" s="214"/>
      <c r="E39" s="214" t="str">
        <f>'Přehled o vybraných poplatcích'!E41</f>
        <v/>
      </c>
      <c r="F39" s="214" t="str">
        <f>IF(NOT(ISBLANK('Seznam účastníků'!B48)),D39-E39,"")</f>
        <v/>
      </c>
      <c r="G39" s="215"/>
      <c r="I39"/>
      <c r="J39"/>
      <c r="K39"/>
      <c r="L39"/>
      <c r="M39"/>
      <c r="N39"/>
      <c r="O39"/>
      <c r="P39"/>
      <c r="Q39"/>
      <c r="R39"/>
      <c r="S39"/>
    </row>
    <row r="40" spans="2:19" x14ac:dyDescent="0.2">
      <c r="B40" s="213" t="str">
        <f>'Přehled o vybraných poplatcích'!B42</f>
        <v/>
      </c>
      <c r="C40" s="213" t="str">
        <f>'Přehled o vybraných poplatcích'!C42</f>
        <v/>
      </c>
      <c r="D40" s="214"/>
      <c r="E40" s="214" t="str">
        <f>'Přehled o vybraných poplatcích'!E42</f>
        <v/>
      </c>
      <c r="F40" s="214" t="str">
        <f>IF(NOT(ISBLANK('Seznam účastníků'!B49)),D40-E40,"")</f>
        <v/>
      </c>
      <c r="G40" s="215"/>
      <c r="I40"/>
      <c r="J40"/>
      <c r="K40"/>
      <c r="L40"/>
      <c r="M40"/>
      <c r="N40"/>
      <c r="O40"/>
      <c r="P40"/>
      <c r="Q40"/>
      <c r="R40"/>
      <c r="S40"/>
    </row>
    <row r="41" spans="2:19" x14ac:dyDescent="0.2">
      <c r="B41" s="213" t="str">
        <f>'Přehled o vybraných poplatcích'!B43</f>
        <v/>
      </c>
      <c r="C41" s="213" t="str">
        <f>'Přehled o vybraných poplatcích'!C43</f>
        <v/>
      </c>
      <c r="D41" s="214"/>
      <c r="E41" s="214" t="str">
        <f>'Přehled o vybraných poplatcích'!E43</f>
        <v/>
      </c>
      <c r="F41" s="214" t="str">
        <f>IF(NOT(ISBLANK('Seznam účastníků'!B50)),D41-E41,"")</f>
        <v/>
      </c>
      <c r="G41" s="215"/>
      <c r="I41"/>
      <c r="J41"/>
      <c r="K41"/>
      <c r="L41"/>
      <c r="M41"/>
      <c r="N41"/>
      <c r="O41"/>
      <c r="P41"/>
      <c r="Q41"/>
      <c r="R41"/>
      <c r="S41"/>
    </row>
    <row r="42" spans="2:19" x14ac:dyDescent="0.2">
      <c r="B42" s="213" t="str">
        <f>'Přehled o vybraných poplatcích'!B44</f>
        <v/>
      </c>
      <c r="C42" s="213" t="str">
        <f>'Přehled o vybraných poplatcích'!C44</f>
        <v/>
      </c>
      <c r="D42" s="214"/>
      <c r="E42" s="214" t="str">
        <f>'Přehled o vybraných poplatcích'!E44</f>
        <v/>
      </c>
      <c r="F42" s="214" t="str">
        <f>IF(NOT(ISBLANK('Seznam účastníků'!B51)),D42-E42,"")</f>
        <v/>
      </c>
      <c r="G42" s="215"/>
      <c r="I42"/>
      <c r="J42"/>
      <c r="K42"/>
      <c r="L42"/>
      <c r="M42"/>
      <c r="N42"/>
      <c r="O42"/>
      <c r="P42"/>
      <c r="Q42"/>
      <c r="R42"/>
      <c r="S42"/>
    </row>
    <row r="43" spans="2:19" x14ac:dyDescent="0.2">
      <c r="B43" s="213" t="str">
        <f>'Přehled o vybraných poplatcích'!B45</f>
        <v/>
      </c>
      <c r="C43" s="213" t="str">
        <f>'Přehled o vybraných poplatcích'!C45</f>
        <v/>
      </c>
      <c r="D43" s="214"/>
      <c r="E43" s="214" t="str">
        <f>'Přehled o vybraných poplatcích'!E45</f>
        <v/>
      </c>
      <c r="F43" s="214" t="str">
        <f>IF(NOT(ISBLANK('Seznam účastníků'!B52)),D43-E43,"")</f>
        <v/>
      </c>
      <c r="G43" s="215"/>
      <c r="I43"/>
      <c r="J43"/>
      <c r="K43"/>
      <c r="L43"/>
      <c r="M43"/>
      <c r="N43"/>
      <c r="O43"/>
      <c r="P43"/>
      <c r="Q43"/>
      <c r="R43"/>
      <c r="S43"/>
    </row>
    <row r="44" spans="2:19" x14ac:dyDescent="0.2">
      <c r="B44" s="157"/>
      <c r="C44" s="171"/>
      <c r="D44" s="171"/>
      <c r="E44" s="171"/>
      <c r="F44" s="171"/>
      <c r="G44" s="157"/>
    </row>
    <row r="45" spans="2:19" x14ac:dyDescent="0.2">
      <c r="B45" s="157"/>
      <c r="C45" s="157" t="s">
        <v>233</v>
      </c>
      <c r="D45" s="214">
        <f>SUM(D10:D43)</f>
        <v>0</v>
      </c>
      <c r="E45" s="214"/>
      <c r="F45" s="214">
        <f>SUM(F10:F43)</f>
        <v>0</v>
      </c>
      <c r="G45" s="157"/>
    </row>
    <row r="46" spans="2:19" x14ac:dyDescent="0.2">
      <c r="B46" s="157"/>
      <c r="C46" s="157" t="s">
        <v>234</v>
      </c>
      <c r="D46" s="194">
        <f>D45-'Soupis výdajů'!D44</f>
        <v>0</v>
      </c>
      <c r="E46" s="157"/>
      <c r="F46" s="157"/>
      <c r="G46" s="157"/>
    </row>
    <row r="47" spans="2:19" x14ac:dyDescent="0.2">
      <c r="B47" s="157"/>
      <c r="C47" s="157" t="s">
        <v>235</v>
      </c>
      <c r="D47" s="194"/>
      <c r="E47" s="157"/>
      <c r="F47" s="157"/>
      <c r="G47" s="157"/>
    </row>
    <row r="48" spans="2:19" x14ac:dyDescent="0.2">
      <c r="D48" s="156" t="str">
        <f>IF(ISNUMBER(D47),IF(D46=D47,"SEDI","NESOUHLASI"),"")</f>
        <v/>
      </c>
    </row>
    <row r="50" spans="2:5" x14ac:dyDescent="0.2">
      <c r="E50" s="187"/>
    </row>
    <row r="51" spans="2:5" x14ac:dyDescent="0.2">
      <c r="E51" s="187"/>
    </row>
    <row r="52" spans="2:5" x14ac:dyDescent="0.2">
      <c r="E52" s="187"/>
    </row>
    <row r="53" spans="2:5" x14ac:dyDescent="0.2">
      <c r="E53" s="187"/>
    </row>
    <row r="54" spans="2:5" x14ac:dyDescent="0.2">
      <c r="E54" s="183"/>
    </row>
    <row r="55" spans="2:5" x14ac:dyDescent="0.2">
      <c r="D55" s="187"/>
    </row>
    <row r="59" spans="2:5" x14ac:dyDescent="0.2">
      <c r="B59"/>
    </row>
    <row r="64" spans="2:5" x14ac:dyDescent="0.2">
      <c r="C64"/>
    </row>
    <row r="65" spans="6:6" x14ac:dyDescent="0.2">
      <c r="F65" s="187"/>
    </row>
  </sheetData>
  <sheetProtection sheet="1"/>
  <mergeCells count="4">
    <mergeCell ref="B4:C4"/>
    <mergeCell ref="B5:C5"/>
    <mergeCell ref="B6:C6"/>
    <mergeCell ref="B7:C7"/>
  </mergeCells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7"/>
  <sheetViews>
    <sheetView workbookViewId="0">
      <selection activeCell="I17" sqref="I17"/>
    </sheetView>
  </sheetViews>
  <sheetFormatPr defaultColWidth="8.7109375" defaultRowHeight="12.75" x14ac:dyDescent="0.2"/>
  <cols>
    <col min="1" max="1" width="0.5703125" style="1" customWidth="1"/>
    <col min="2" max="2" width="17.5703125" style="1" customWidth="1"/>
    <col min="3" max="3" width="8.7109375" style="1"/>
    <col min="4" max="4" width="3" style="1" customWidth="1"/>
    <col min="5" max="5" width="19.28515625" style="1" customWidth="1"/>
    <col min="6" max="6" width="6.140625" style="1" customWidth="1"/>
    <col min="7" max="7" width="20" style="1" customWidth="1"/>
    <col min="8" max="8" width="1.7109375" style="1" customWidth="1"/>
    <col min="9" max="9" width="6" style="1" customWidth="1"/>
    <col min="10" max="10" width="8.5703125" style="1" customWidth="1"/>
    <col min="11" max="247" width="8.7109375" style="1"/>
    <col min="248" max="16384" width="8.7109375" style="35"/>
  </cols>
  <sheetData>
    <row r="1" spans="1:256" s="34" customFormat="1" ht="18.75" x14ac:dyDescent="0.3">
      <c r="A1" s="245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IN1" s="35"/>
      <c r="IO1" s="35"/>
      <c r="IP1" s="35"/>
      <c r="IQ1" s="35"/>
      <c r="IR1" s="35"/>
      <c r="IS1" s="35"/>
      <c r="IT1" s="35"/>
      <c r="IU1" s="35"/>
      <c r="IV1" s="35"/>
    </row>
    <row r="2" spans="1:256" s="34" customFormat="1" ht="29.85" customHeight="1" x14ac:dyDescent="0.3">
      <c r="A2" s="36"/>
      <c r="B2" s="223" t="s">
        <v>1</v>
      </c>
      <c r="C2" s="223"/>
      <c r="D2" s="223"/>
      <c r="E2" s="223"/>
      <c r="F2" s="223"/>
      <c r="G2" s="223"/>
      <c r="H2" s="223"/>
      <c r="I2" s="36"/>
      <c r="J2" s="36"/>
      <c r="IN2" s="35"/>
      <c r="IO2" s="35"/>
      <c r="IP2" s="35"/>
      <c r="IQ2" s="35"/>
      <c r="IR2" s="35"/>
      <c r="IS2" s="35"/>
      <c r="IT2" s="35"/>
      <c r="IU2" s="35"/>
      <c r="IV2" s="35"/>
    </row>
    <row r="3" spans="1:256" x14ac:dyDescent="0.2">
      <c r="A3" s="37"/>
      <c r="B3" s="37"/>
      <c r="C3" s="37"/>
      <c r="D3" s="37"/>
      <c r="E3" s="37"/>
      <c r="F3" s="37"/>
      <c r="G3" s="37"/>
      <c r="H3" s="37"/>
    </row>
    <row r="4" spans="1:256" x14ac:dyDescent="0.2">
      <c r="A4" s="37"/>
      <c r="B4" s="37"/>
      <c r="C4" s="37"/>
      <c r="D4" s="37"/>
      <c r="E4" s="37"/>
      <c r="F4" s="37"/>
      <c r="G4" s="37"/>
      <c r="H4" s="37"/>
    </row>
    <row r="5" spans="1:256" ht="9.4" customHeight="1" x14ac:dyDescent="0.2">
      <c r="A5" s="37"/>
      <c r="B5" s="37"/>
      <c r="C5" s="37"/>
      <c r="D5" s="37"/>
      <c r="E5" s="37"/>
      <c r="F5" s="37"/>
      <c r="G5" s="37"/>
      <c r="H5" s="37"/>
    </row>
    <row r="6" spans="1:256" x14ac:dyDescent="0.2">
      <c r="A6" s="6"/>
      <c r="B6" s="6"/>
      <c r="C6" s="6"/>
      <c r="E6" s="6"/>
      <c r="F6" s="6"/>
    </row>
    <row r="7" spans="1:256" x14ac:dyDescent="0.2">
      <c r="A7" s="6"/>
      <c r="B7" s="38" t="s">
        <v>40</v>
      </c>
      <c r="C7" s="6"/>
      <c r="D7" s="246" t="s">
        <v>41</v>
      </c>
      <c r="E7" s="246"/>
      <c r="F7" s="37"/>
      <c r="G7" s="247" t="s">
        <v>42</v>
      </c>
      <c r="H7" s="247"/>
      <c r="I7" s="247"/>
      <c r="J7" s="247"/>
    </row>
    <row r="8" spans="1:256" x14ac:dyDescent="0.2">
      <c r="A8" s="6"/>
      <c r="B8" s="39" t="str">
        <f>IF(ISBLANK(Seznam_do_35_účastníků!C2),IF(ISBLANK(Seznam_do_70_účastníků!C2)," ",Seznam_do_70_účastníků!C2),Seznam_do_35_účastníků!C2)</f>
        <v>Šán</v>
      </c>
      <c r="C8" s="6"/>
      <c r="D8" s="248" t="str">
        <f ca="1">IF(AND(ISNUMBER('Seznam účastníků'!B5),ISNUMBER('Seznam účastníků'!B6)),IF(ISNUMBER(VALUE(TEXT(TODAY(),"rrrr"))),TEXT('Seznam účastníků'!B5,"dd.mm.rrrr")&amp;" - "&amp;TEXT('Seznam účastníků'!B6,"dd.mm.rrrr"),TEXT('Seznam účastníků'!B5,"dd.mm.yyyy")&amp;" - "&amp;TEXT('Seznam účastníků'!B6,"dd.mm.yyyy"))," ")</f>
        <v xml:space="preserve"> </v>
      </c>
      <c r="E8" s="248"/>
      <c r="F8" s="35"/>
      <c r="G8" s="249">
        <f>IF(ISBLANK(Seznam_do_35_účastníků!C6),IF(ISBLANK(Seznam_do_70_účastníků!C6)," ",Seznam_do_70_účastníků!C6),Seznam_do_35_účastníků!C6)</f>
        <v>0</v>
      </c>
      <c r="H8" s="249"/>
      <c r="I8" s="249"/>
      <c r="J8" s="249"/>
    </row>
    <row r="9" spans="1:256" x14ac:dyDescent="0.2">
      <c r="A9" s="6"/>
      <c r="B9" s="6"/>
      <c r="C9" s="6"/>
      <c r="D9" s="6"/>
      <c r="E9" s="6"/>
    </row>
    <row r="10" spans="1:256" x14ac:dyDescent="0.2">
      <c r="A10" s="6"/>
      <c r="B10" s="40" t="s">
        <v>43</v>
      </c>
      <c r="C10" s="41"/>
      <c r="D10" s="42" t="str">
        <f>IF(Seznam_do_35_účastníků!D48+Seznam_do_70_účastníků!D83=0," ",MAX(Seznam_do_35_účastníků!D48,Seznam_do_70_účastníků!D83))</f>
        <v xml:space="preserve"> </v>
      </c>
      <c r="E10" s="6"/>
      <c r="G10" s="43" t="s">
        <v>44</v>
      </c>
      <c r="H10" s="44"/>
      <c r="I10" s="44"/>
      <c r="J10" s="45" t="str">
        <f>IF(Seznam_do_35_účastníků!D47+Seznam_do_70_účastníků!D82=0," ",MAX(Seznam_do_35_účastníků!D47,Seznam_do_70_účastníků!D82))</f>
        <v xml:space="preserve"> </v>
      </c>
    </row>
    <row r="11" spans="1:256" x14ac:dyDescent="0.2">
      <c r="A11" s="6"/>
      <c r="B11" s="6"/>
      <c r="C11" s="6"/>
      <c r="D11" s="6"/>
      <c r="E11" s="6"/>
    </row>
    <row r="12" spans="1:256" ht="18.75" x14ac:dyDescent="0.3">
      <c r="A12" s="46" t="s">
        <v>45</v>
      </c>
      <c r="B12" s="46"/>
      <c r="C12" s="46"/>
      <c r="D12" s="46"/>
      <c r="E12" s="46"/>
      <c r="F12" s="32"/>
      <c r="G12" s="32"/>
    </row>
    <row r="13" spans="1:256" ht="15.75" x14ac:dyDescent="0.25">
      <c r="A13" s="47"/>
      <c r="B13" s="48"/>
      <c r="C13" s="48"/>
      <c r="D13" s="48"/>
      <c r="E13" s="48"/>
      <c r="F13" s="49"/>
      <c r="G13" s="49"/>
      <c r="J13" s="50">
        <f>COUNT(I15:J39)</f>
        <v>2</v>
      </c>
    </row>
    <row r="14" spans="1:256" ht="28.5" customHeight="1" x14ac:dyDescent="0.2">
      <c r="A14" s="6"/>
      <c r="B14" s="51" t="s">
        <v>46</v>
      </c>
      <c r="C14" s="239" t="s">
        <v>47</v>
      </c>
      <c r="D14" s="239"/>
      <c r="E14" s="240" t="s">
        <v>48</v>
      </c>
      <c r="F14" s="240"/>
      <c r="G14" s="240"/>
      <c r="H14" s="52"/>
      <c r="I14" s="241" t="s">
        <v>49</v>
      </c>
      <c r="J14" s="241"/>
    </row>
    <row r="15" spans="1:256" ht="16.899999999999999" customHeight="1" x14ac:dyDescent="0.25">
      <c r="A15" s="6"/>
      <c r="B15" s="53" t="s">
        <v>50</v>
      </c>
      <c r="C15" s="242">
        <v>40179</v>
      </c>
      <c r="D15" s="242"/>
      <c r="E15" s="243" t="s">
        <v>51</v>
      </c>
      <c r="F15" s="243"/>
      <c r="G15" s="243"/>
      <c r="H15" s="54"/>
      <c r="I15" s="244">
        <v>100</v>
      </c>
      <c r="J15" s="244"/>
    </row>
    <row r="16" spans="1:256" ht="16.899999999999999" customHeight="1" x14ac:dyDescent="0.25">
      <c r="A16" s="6"/>
      <c r="B16" s="55"/>
      <c r="C16" s="238"/>
      <c r="D16" s="238"/>
      <c r="E16" s="232" t="s">
        <v>52</v>
      </c>
      <c r="F16" s="232"/>
      <c r="G16" s="232"/>
      <c r="H16" s="54"/>
      <c r="I16" s="233">
        <v>3042</v>
      </c>
      <c r="J16" s="233"/>
    </row>
    <row r="17" spans="1:10" ht="16.899999999999999" customHeight="1" x14ac:dyDescent="0.25">
      <c r="A17" s="6"/>
      <c r="B17" s="53"/>
      <c r="C17" s="237"/>
      <c r="D17" s="237"/>
      <c r="E17" s="232"/>
      <c r="F17" s="232"/>
      <c r="G17" s="232"/>
      <c r="H17" s="54"/>
      <c r="I17" s="233"/>
      <c r="J17" s="233"/>
    </row>
    <row r="18" spans="1:10" ht="16.899999999999999" customHeight="1" x14ac:dyDescent="0.25">
      <c r="A18" s="6"/>
      <c r="B18" s="53"/>
      <c r="C18" s="237"/>
      <c r="D18" s="237"/>
      <c r="E18" s="232"/>
      <c r="F18" s="232"/>
      <c r="G18" s="232"/>
      <c r="H18" s="54"/>
      <c r="I18" s="233"/>
      <c r="J18" s="233"/>
    </row>
    <row r="19" spans="1:10" ht="16.899999999999999" customHeight="1" x14ac:dyDescent="0.25">
      <c r="A19" s="6"/>
      <c r="B19" s="53"/>
      <c r="C19" s="237"/>
      <c r="D19" s="237"/>
      <c r="E19" s="232"/>
      <c r="F19" s="232"/>
      <c r="G19" s="232"/>
      <c r="H19" s="54"/>
      <c r="I19" s="233"/>
      <c r="J19" s="233"/>
    </row>
    <row r="20" spans="1:10" ht="16.899999999999999" customHeight="1" x14ac:dyDescent="0.25">
      <c r="A20" s="6"/>
      <c r="B20" s="53"/>
      <c r="C20" s="237"/>
      <c r="D20" s="237"/>
      <c r="E20" s="232"/>
      <c r="F20" s="232"/>
      <c r="G20" s="232"/>
      <c r="H20" s="54"/>
      <c r="I20" s="233"/>
      <c r="J20" s="233"/>
    </row>
    <row r="21" spans="1:10" ht="16.899999999999999" customHeight="1" x14ac:dyDescent="0.25">
      <c r="A21" s="6"/>
      <c r="B21" s="53"/>
      <c r="C21" s="236"/>
      <c r="D21" s="236"/>
      <c r="E21" s="232"/>
      <c r="F21" s="232"/>
      <c r="G21" s="232"/>
      <c r="H21" s="54"/>
      <c r="I21" s="233"/>
      <c r="J21" s="233"/>
    </row>
    <row r="22" spans="1:10" ht="16.899999999999999" customHeight="1" x14ac:dyDescent="0.25">
      <c r="A22" s="6"/>
      <c r="B22" s="53"/>
      <c r="C22" s="236"/>
      <c r="D22" s="236"/>
      <c r="E22" s="232"/>
      <c r="F22" s="232"/>
      <c r="G22" s="232"/>
      <c r="H22" s="54"/>
      <c r="I22" s="233"/>
      <c r="J22" s="233"/>
    </row>
    <row r="23" spans="1:10" ht="16.899999999999999" customHeight="1" x14ac:dyDescent="0.25">
      <c r="A23" s="6"/>
      <c r="B23" s="53"/>
      <c r="C23" s="236"/>
      <c r="D23" s="236"/>
      <c r="E23" s="232"/>
      <c r="F23" s="232"/>
      <c r="G23" s="232"/>
      <c r="H23" s="54"/>
      <c r="I23" s="233"/>
      <c r="J23" s="233"/>
    </row>
    <row r="24" spans="1:10" ht="16.899999999999999" customHeight="1" x14ac:dyDescent="0.25">
      <c r="A24" s="6"/>
      <c r="B24" s="53"/>
      <c r="C24" s="236"/>
      <c r="D24" s="236"/>
      <c r="E24" s="232"/>
      <c r="F24" s="232"/>
      <c r="G24" s="232"/>
      <c r="H24" s="54"/>
      <c r="I24" s="233"/>
      <c r="J24" s="233"/>
    </row>
    <row r="25" spans="1:10" ht="16.899999999999999" customHeight="1" x14ac:dyDescent="0.25">
      <c r="A25" s="6"/>
      <c r="B25" s="53"/>
      <c r="C25" s="236"/>
      <c r="D25" s="236"/>
      <c r="E25" s="232"/>
      <c r="F25" s="232"/>
      <c r="G25" s="232"/>
      <c r="H25" s="54"/>
      <c r="I25" s="233"/>
      <c r="J25" s="233"/>
    </row>
    <row r="26" spans="1:10" ht="16.899999999999999" customHeight="1" x14ac:dyDescent="0.25">
      <c r="A26" s="6"/>
      <c r="B26" s="53"/>
      <c r="C26" s="236"/>
      <c r="D26" s="236"/>
      <c r="E26" s="232"/>
      <c r="F26" s="232"/>
      <c r="G26" s="232"/>
      <c r="H26" s="54"/>
      <c r="I26" s="233"/>
      <c r="J26" s="233"/>
    </row>
    <row r="27" spans="1:10" ht="16.899999999999999" customHeight="1" x14ac:dyDescent="0.25">
      <c r="A27" s="6"/>
      <c r="B27" s="56"/>
      <c r="C27" s="231"/>
      <c r="D27" s="231"/>
      <c r="E27" s="232"/>
      <c r="F27" s="232"/>
      <c r="G27" s="232"/>
      <c r="H27" s="54"/>
      <c r="I27" s="233"/>
      <c r="J27" s="233"/>
    </row>
    <row r="28" spans="1:10" ht="16.899999999999999" customHeight="1" x14ac:dyDescent="0.25">
      <c r="A28" s="6"/>
      <c r="B28" s="56"/>
      <c r="C28" s="231"/>
      <c r="D28" s="231"/>
      <c r="E28" s="232"/>
      <c r="F28" s="232"/>
      <c r="G28" s="232"/>
      <c r="H28" s="54"/>
      <c r="I28" s="233"/>
      <c r="J28" s="233"/>
    </row>
    <row r="29" spans="1:10" ht="16.899999999999999" customHeight="1" x14ac:dyDescent="0.25">
      <c r="A29" s="6"/>
      <c r="B29" s="56"/>
      <c r="C29" s="231"/>
      <c r="D29" s="231"/>
      <c r="E29" s="232"/>
      <c r="F29" s="232"/>
      <c r="G29" s="232"/>
      <c r="H29" s="54"/>
      <c r="I29" s="233"/>
      <c r="J29" s="233"/>
    </row>
    <row r="30" spans="1:10" ht="16.899999999999999" customHeight="1" x14ac:dyDescent="0.25">
      <c r="A30" s="6"/>
      <c r="B30" s="56"/>
      <c r="C30" s="231"/>
      <c r="D30" s="231"/>
      <c r="E30" s="232"/>
      <c r="F30" s="232"/>
      <c r="G30" s="232"/>
      <c r="H30" s="54"/>
      <c r="I30" s="233"/>
      <c r="J30" s="233"/>
    </row>
    <row r="31" spans="1:10" ht="16.899999999999999" customHeight="1" x14ac:dyDescent="0.25">
      <c r="A31" s="6"/>
      <c r="B31" s="56"/>
      <c r="C31" s="231"/>
      <c r="D31" s="231"/>
      <c r="E31" s="232"/>
      <c r="F31" s="232"/>
      <c r="G31" s="232"/>
      <c r="H31" s="54"/>
      <c r="I31" s="233"/>
      <c r="J31" s="233"/>
    </row>
    <row r="32" spans="1:10" ht="16.899999999999999" customHeight="1" x14ac:dyDescent="0.25">
      <c r="A32" s="6"/>
      <c r="B32" s="56"/>
      <c r="C32" s="231"/>
      <c r="D32" s="231"/>
      <c r="E32" s="232"/>
      <c r="F32" s="232"/>
      <c r="G32" s="232"/>
      <c r="H32" s="54"/>
      <c r="I32" s="233"/>
      <c r="J32" s="233"/>
    </row>
    <row r="33" spans="1:10" ht="16.899999999999999" customHeight="1" x14ac:dyDescent="0.25">
      <c r="A33" s="6"/>
      <c r="B33" s="56"/>
      <c r="C33" s="231"/>
      <c r="D33" s="231"/>
      <c r="E33" s="232"/>
      <c r="F33" s="232"/>
      <c r="G33" s="232"/>
      <c r="H33" s="54"/>
      <c r="I33" s="233"/>
      <c r="J33" s="233"/>
    </row>
    <row r="34" spans="1:10" ht="16.899999999999999" customHeight="1" x14ac:dyDescent="0.25">
      <c r="A34" s="6"/>
      <c r="B34" s="56"/>
      <c r="C34" s="231"/>
      <c r="D34" s="231"/>
      <c r="E34" s="232"/>
      <c r="F34" s="232"/>
      <c r="G34" s="232"/>
      <c r="H34" s="54"/>
      <c r="I34" s="233"/>
      <c r="J34" s="233"/>
    </row>
    <row r="35" spans="1:10" ht="16.899999999999999" customHeight="1" x14ac:dyDescent="0.25">
      <c r="A35" s="6"/>
      <c r="B35" s="56"/>
      <c r="C35" s="231"/>
      <c r="D35" s="231"/>
      <c r="E35" s="232"/>
      <c r="F35" s="232"/>
      <c r="G35" s="232"/>
      <c r="H35" s="54"/>
      <c r="I35" s="233"/>
      <c r="J35" s="233"/>
    </row>
    <row r="36" spans="1:10" ht="16.899999999999999" customHeight="1" x14ac:dyDescent="0.25">
      <c r="A36" s="6"/>
      <c r="B36" s="56"/>
      <c r="C36" s="231"/>
      <c r="D36" s="231"/>
      <c r="E36" s="232"/>
      <c r="F36" s="232"/>
      <c r="G36" s="232"/>
      <c r="H36" s="54"/>
      <c r="I36" s="233"/>
      <c r="J36" s="233"/>
    </row>
    <row r="37" spans="1:10" ht="16.899999999999999" customHeight="1" x14ac:dyDescent="0.25">
      <c r="A37" s="6"/>
      <c r="B37" s="56"/>
      <c r="C37" s="231"/>
      <c r="D37" s="231"/>
      <c r="E37" s="232"/>
      <c r="F37" s="232"/>
      <c r="G37" s="232"/>
      <c r="H37" s="54"/>
      <c r="I37" s="233"/>
      <c r="J37" s="233"/>
    </row>
    <row r="38" spans="1:10" ht="16.899999999999999" customHeight="1" x14ac:dyDescent="0.25">
      <c r="A38" s="6"/>
      <c r="B38" s="56"/>
      <c r="C38" s="231"/>
      <c r="D38" s="231"/>
      <c r="E38" s="232"/>
      <c r="F38" s="232"/>
      <c r="G38" s="232"/>
      <c r="H38" s="54"/>
      <c r="I38" s="233"/>
      <c r="J38" s="233"/>
    </row>
    <row r="39" spans="1:10" ht="16.899999999999999" customHeight="1" x14ac:dyDescent="0.25">
      <c r="A39" s="6"/>
      <c r="B39" s="56"/>
      <c r="C39" s="234"/>
      <c r="D39" s="234"/>
      <c r="E39" s="235"/>
      <c r="F39" s="235"/>
      <c r="G39" s="235"/>
      <c r="H39" s="57"/>
      <c r="I39" s="233"/>
      <c r="J39" s="233"/>
    </row>
    <row r="40" spans="1:10" ht="18" customHeight="1" x14ac:dyDescent="0.3">
      <c r="A40" s="6"/>
      <c r="B40" s="228" t="s">
        <v>53</v>
      </c>
      <c r="C40" s="228"/>
      <c r="D40" s="228"/>
      <c r="F40" s="58">
        <f>IF(AND(ISNUMBER('Seznam účastníků'!B5),ISNUMBER('Seznam účastníků'!B6)),('Seznam účastníků'!B6-'Seznam účastníků'!B5+1),0)</f>
        <v>0</v>
      </c>
      <c r="G40" s="27" t="e">
        <f>IF(F7&lt;&gt;"T",100*D10*F40,50*D10*F40)</f>
        <v>#VALUE!</v>
      </c>
      <c r="H40" s="34"/>
      <c r="I40" s="229">
        <f>SUM(I15:J39)</f>
        <v>3142</v>
      </c>
      <c r="J40" s="229"/>
    </row>
    <row r="41" spans="1:10" ht="17.850000000000001" customHeight="1" x14ac:dyDescent="0.25">
      <c r="B41" s="31" t="s">
        <v>54</v>
      </c>
      <c r="D41" s="27"/>
      <c r="E41" s="1" t="e">
        <f>IF(AND(I42*D10+I41&gt;I40,I41&gt;0,F7&lt;&gt;"T"),"Akce Nesmí být zisková","")</f>
        <v>#VALUE!</v>
      </c>
      <c r="F41" s="27"/>
      <c r="G41" s="32" t="e">
        <f>IF(I41&gt;G40,"Prekrocili jste limit "&amp;G40&amp;"kc","")</f>
        <v>#VALUE!</v>
      </c>
      <c r="H41" s="27"/>
      <c r="I41" s="230">
        <v>100</v>
      </c>
      <c r="J41" s="230"/>
    </row>
    <row r="42" spans="1:10" ht="15.75" x14ac:dyDescent="0.25">
      <c r="A42" s="29"/>
      <c r="B42" s="59" t="s">
        <v>55</v>
      </c>
      <c r="E42" s="35"/>
      <c r="I42" s="230">
        <v>160</v>
      </c>
      <c r="J42" s="230"/>
    </row>
    <row r="43" spans="1:10" x14ac:dyDescent="0.2">
      <c r="E43" s="1" t="e">
        <f>IF(AND(I42*D10+I41&gt;I40,I41&gt;0,F7&lt;&gt;"T")," Pokud je to TABOR a prikladate Rozpocet akce, napiste T do bunky F7","")</f>
        <v>#VALUE!</v>
      </c>
    </row>
    <row r="45" spans="1:10" ht="15.75" x14ac:dyDescent="0.25">
      <c r="B45" s="30" t="str">
        <f ca="1">IF($B$15&lt;&gt;"","Datum: "&amp;IF(ISNUMBER(VALUE(TEXT(TODAY(),"rrrr"))),TEXT(TODAY(),"dd.mm.rrrr"),TEXT(TODAY(),"dd.mm.yyyy")),"Datum: ........................................")</f>
        <v>Datum: 03.07.2019</v>
      </c>
      <c r="C45" s="30"/>
      <c r="D45" s="30"/>
      <c r="F45" s="31" t="s">
        <v>38</v>
      </c>
      <c r="G45" s="32"/>
    </row>
    <row r="46" spans="1:10" ht="15.75" x14ac:dyDescent="0.25">
      <c r="F46" s="31" t="s">
        <v>39</v>
      </c>
      <c r="G46" s="32"/>
    </row>
    <row r="47" spans="1:10" x14ac:dyDescent="0.2">
      <c r="J47" s="33" t="s">
        <v>56</v>
      </c>
    </row>
  </sheetData>
  <sheetProtection sheet="1"/>
  <mergeCells count="88">
    <mergeCell ref="A1:J1"/>
    <mergeCell ref="B2:H2"/>
    <mergeCell ref="D7:E7"/>
    <mergeCell ref="G7:J7"/>
    <mergeCell ref="D8:E8"/>
    <mergeCell ref="G8:J8"/>
    <mergeCell ref="C14:D14"/>
    <mergeCell ref="E14:G14"/>
    <mergeCell ref="I14:J14"/>
    <mergeCell ref="C15:D15"/>
    <mergeCell ref="E15:G15"/>
    <mergeCell ref="I15:J15"/>
    <mergeCell ref="C16:D16"/>
    <mergeCell ref="E16:G16"/>
    <mergeCell ref="I16:J16"/>
    <mergeCell ref="C17:D17"/>
    <mergeCell ref="E17:G17"/>
    <mergeCell ref="I17:J17"/>
    <mergeCell ref="C18:D18"/>
    <mergeCell ref="E18:G18"/>
    <mergeCell ref="I18:J18"/>
    <mergeCell ref="C19:D19"/>
    <mergeCell ref="E19:G19"/>
    <mergeCell ref="I19:J19"/>
    <mergeCell ref="C20:D20"/>
    <mergeCell ref="E20:G20"/>
    <mergeCell ref="I20:J20"/>
    <mergeCell ref="C21:D21"/>
    <mergeCell ref="E21:G21"/>
    <mergeCell ref="I21:J21"/>
    <mergeCell ref="C22:D22"/>
    <mergeCell ref="E22:G22"/>
    <mergeCell ref="I22:J22"/>
    <mergeCell ref="C23:D23"/>
    <mergeCell ref="E23:G23"/>
    <mergeCell ref="I23:J23"/>
    <mergeCell ref="C24:D24"/>
    <mergeCell ref="E24:G24"/>
    <mergeCell ref="I24:J24"/>
    <mergeCell ref="C25:D25"/>
    <mergeCell ref="E25:G25"/>
    <mergeCell ref="I25:J25"/>
    <mergeCell ref="C26:D26"/>
    <mergeCell ref="E26:G26"/>
    <mergeCell ref="I26:J26"/>
    <mergeCell ref="C27:D27"/>
    <mergeCell ref="E27:G27"/>
    <mergeCell ref="I27:J27"/>
    <mergeCell ref="C28:D28"/>
    <mergeCell ref="E28:G28"/>
    <mergeCell ref="I28:J28"/>
    <mergeCell ref="C29:D29"/>
    <mergeCell ref="E29:G29"/>
    <mergeCell ref="I29:J29"/>
    <mergeCell ref="C30:D30"/>
    <mergeCell ref="E30:G30"/>
    <mergeCell ref="I30:J30"/>
    <mergeCell ref="C31:D31"/>
    <mergeCell ref="E31:G31"/>
    <mergeCell ref="I31:J31"/>
    <mergeCell ref="C32:D32"/>
    <mergeCell ref="E32:G32"/>
    <mergeCell ref="I32:J32"/>
    <mergeCell ref="C33:D33"/>
    <mergeCell ref="E33:G33"/>
    <mergeCell ref="I33:J33"/>
    <mergeCell ref="C34:D34"/>
    <mergeCell ref="E34:G34"/>
    <mergeCell ref="I34:J34"/>
    <mergeCell ref="C35:D35"/>
    <mergeCell ref="E35:G35"/>
    <mergeCell ref="I35:J35"/>
    <mergeCell ref="C36:D36"/>
    <mergeCell ref="E36:G36"/>
    <mergeCell ref="I36:J36"/>
    <mergeCell ref="C37:D37"/>
    <mergeCell ref="E37:G37"/>
    <mergeCell ref="I37:J37"/>
    <mergeCell ref="B40:D40"/>
    <mergeCell ref="I40:J40"/>
    <mergeCell ref="I41:J41"/>
    <mergeCell ref="I42:J42"/>
    <mergeCell ref="C38:D38"/>
    <mergeCell ref="E38:G38"/>
    <mergeCell ref="I38:J38"/>
    <mergeCell ref="C39:D39"/>
    <mergeCell ref="E39:G39"/>
    <mergeCell ref="I39:J39"/>
  </mergeCells>
  <conditionalFormatting sqref="I41">
    <cfRule type="expression" dxfId="0" priority="1" stopIfTrue="1">
      <formula>AND(I42*D10+I41&gt;I40,I41&gt;0,F7&lt;&gt;"T")</formula>
    </cfRule>
  </conditionalFormatting>
  <printOptions horizontalCentered="1"/>
  <pageMargins left="0.50972222222222219" right="0.47222222222222221" top="0.3298611111111111" bottom="0.32013888888888886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58"/>
  <sheetViews>
    <sheetView workbookViewId="0">
      <selection activeCell="C18" sqref="C18"/>
    </sheetView>
  </sheetViews>
  <sheetFormatPr defaultRowHeight="12.75" x14ac:dyDescent="0.2"/>
  <cols>
    <col min="1" max="1" width="4.140625" style="32" customWidth="1"/>
    <col min="2" max="2" width="14.140625" style="32" customWidth="1"/>
    <col min="3" max="3" width="14.5703125" style="32" customWidth="1"/>
    <col min="4" max="4" width="13.7109375" style="32" customWidth="1"/>
    <col min="5" max="5" width="25.85546875" style="32" customWidth="1"/>
    <col min="6" max="6" width="12.28515625" style="32" customWidth="1"/>
    <col min="7" max="11" width="0" style="32" hidden="1" customWidth="1"/>
    <col min="12" max="254" width="9" style="32" customWidth="1"/>
  </cols>
  <sheetData>
    <row r="1" spans="1:256" s="60" customFormat="1" ht="22.5" x14ac:dyDescent="0.3">
      <c r="A1" s="250" t="s">
        <v>57</v>
      </c>
      <c r="B1" s="250"/>
      <c r="C1" s="250"/>
      <c r="D1" s="250"/>
      <c r="E1" s="250"/>
      <c r="F1" s="250"/>
      <c r="IU1"/>
      <c r="IV1"/>
    </row>
    <row r="2" spans="1:256" s="60" customFormat="1" ht="18" customHeight="1" x14ac:dyDescent="0.3">
      <c r="A2" s="61" t="s">
        <v>58</v>
      </c>
      <c r="B2" s="61"/>
      <c r="C2" s="62" t="s">
        <v>3</v>
      </c>
      <c r="IU2"/>
      <c r="IV2"/>
    </row>
    <row r="3" spans="1:256" s="60" customFormat="1" ht="18" customHeight="1" x14ac:dyDescent="0.3">
      <c r="A3" s="61" t="s">
        <v>59</v>
      </c>
      <c r="B3" s="61"/>
      <c r="C3" s="62" t="s">
        <v>60</v>
      </c>
      <c r="IU3"/>
      <c r="IV3"/>
    </row>
    <row r="4" spans="1:256" s="60" customFormat="1" ht="18.75" customHeight="1" x14ac:dyDescent="0.3">
      <c r="A4" s="61" t="s">
        <v>61</v>
      </c>
      <c r="B4" s="61"/>
      <c r="C4" s="62" t="str">
        <f>'Seznam účastníků'!A2</f>
        <v>Neočekávaný dýchánek</v>
      </c>
      <c r="IU4"/>
      <c r="IV4"/>
    </row>
    <row r="5" spans="1:256" ht="15.75" x14ac:dyDescent="0.25">
      <c r="A5" s="63" t="s">
        <v>62</v>
      </c>
      <c r="B5" s="48"/>
      <c r="C5" s="64">
        <f>'Seznam účastníků'!B5</f>
        <v>0</v>
      </c>
      <c r="D5" s="64">
        <f>'Seznam účastníků'!B6</f>
        <v>0</v>
      </c>
      <c r="E5" s="49"/>
      <c r="F5" s="49"/>
      <c r="G5" s="49"/>
    </row>
    <row r="6" spans="1:256" ht="15.75" x14ac:dyDescent="0.25">
      <c r="A6" s="63" t="s">
        <v>63</v>
      </c>
      <c r="B6" s="48"/>
      <c r="C6" s="64">
        <f>'Seznam účastníků'!B4</f>
        <v>0</v>
      </c>
      <c r="D6" s="49"/>
      <c r="E6" s="49"/>
      <c r="F6" s="49"/>
      <c r="G6" s="49"/>
    </row>
    <row r="7" spans="1:256" x14ac:dyDescent="0.2">
      <c r="A7" s="65"/>
      <c r="B7" s="65"/>
      <c r="C7" s="65"/>
      <c r="D7" s="65"/>
      <c r="E7" s="65"/>
      <c r="F7" s="65"/>
      <c r="G7" s="65"/>
    </row>
    <row r="8" spans="1:256" ht="13.5" customHeight="1" x14ac:dyDescent="0.25">
      <c r="A8" s="66" t="s">
        <v>64</v>
      </c>
      <c r="B8" s="66" t="s">
        <v>65</v>
      </c>
      <c r="C8" s="66" t="s">
        <v>66</v>
      </c>
      <c r="D8" s="67" t="s">
        <v>67</v>
      </c>
      <c r="E8" s="68" t="s">
        <v>68</v>
      </c>
      <c r="F8" s="66" t="s">
        <v>69</v>
      </c>
      <c r="G8" s="46" t="s">
        <v>70</v>
      </c>
      <c r="H8" s="46" t="s">
        <v>71</v>
      </c>
      <c r="I8" s="46" t="s">
        <v>72</v>
      </c>
      <c r="J8" s="46" t="s">
        <v>73</v>
      </c>
      <c r="K8" s="46" t="s">
        <v>74</v>
      </c>
    </row>
    <row r="9" spans="1:256" ht="13.5" customHeight="1" x14ac:dyDescent="0.25">
      <c r="A9" s="69" t="s">
        <v>10</v>
      </c>
      <c r="B9" s="70" t="str">
        <f>IF('Seznam účastníků'!A19="","",'Seznam účastníků'!A19)</f>
        <v/>
      </c>
      <c r="C9" s="70" t="str">
        <f>IF('Seznam účastníků'!B19="","",'Seznam účastníků'!B19)</f>
        <v/>
      </c>
      <c r="D9" s="71" t="str">
        <f>IF('Seznam účastníků'!C19="","",'Seznam účastníků'!C19)</f>
        <v/>
      </c>
      <c r="E9" s="72" t="str">
        <f>IF('Seznam účastníků'!D19="","",'Seznam účastníků'!D19)</f>
        <v/>
      </c>
      <c r="F9" s="70" t="str">
        <f>IF('Seznam účastníků'!E19="","",'Seznam účastníků'!E19)</f>
        <v/>
      </c>
      <c r="G9" s="73">
        <f t="shared" ref="G9:G43" si="0">IF(ISNUMBER(D9),IF(DATE(YEAR($C$5)-26,MONTH($C$5),DAY($C$5))&lt;$D9,1,0),0)</f>
        <v>0</v>
      </c>
      <c r="H9" s="73">
        <f t="shared" ref="H9:H43" si="1">IF(ISNUMBER(D9),IF(DATE(YEAR($C$5)-26,MONTH($C$5),DAY($C$5))&gt;=$D9,1,0),0)</f>
        <v>0</v>
      </c>
      <c r="I9" s="74">
        <f t="shared" ref="I9:I43" si="2">IF(ISERR(FIND("praha",LOWER(F9))),0,1)*G9</f>
        <v>0</v>
      </c>
      <c r="J9" s="75">
        <f t="shared" ref="J9:J43" si="3">IF(ISNUMBER(D9),IF(DATE(YEAR($C$5)-18,MONTH($C$5),DAY($C$5))&lt;$D9,1,0),0)</f>
        <v>0</v>
      </c>
      <c r="K9" s="74">
        <f t="shared" ref="K9:K43" si="4">IF(ISERR(FIND("praha",LOWER(F9))),0,1)*J9</f>
        <v>0</v>
      </c>
    </row>
    <row r="10" spans="1:256" ht="13.5" customHeight="1" x14ac:dyDescent="0.25">
      <c r="A10" s="69" t="s">
        <v>12</v>
      </c>
      <c r="B10" s="70" t="str">
        <f>IF('Seznam účastníků'!A20="","",'Seznam účastníků'!A20)</f>
        <v/>
      </c>
      <c r="C10" s="70" t="str">
        <f>IF('Seznam účastníků'!B20="","",'Seznam účastníků'!B20)</f>
        <v/>
      </c>
      <c r="D10" s="71" t="str">
        <f>IF('Seznam účastníků'!C20="","",'Seznam účastníků'!C20)</f>
        <v/>
      </c>
      <c r="E10" s="72" t="str">
        <f>IF('Seznam účastníků'!D20="","",'Seznam účastníků'!D20)</f>
        <v/>
      </c>
      <c r="F10" s="70" t="str">
        <f>IF('Seznam účastníků'!E20="","",'Seznam účastníků'!E20)</f>
        <v/>
      </c>
      <c r="G10" s="73">
        <f t="shared" si="0"/>
        <v>0</v>
      </c>
      <c r="H10" s="73">
        <f t="shared" si="1"/>
        <v>0</v>
      </c>
      <c r="I10" s="74">
        <f t="shared" si="2"/>
        <v>0</v>
      </c>
      <c r="J10" s="75">
        <f t="shared" si="3"/>
        <v>0</v>
      </c>
      <c r="K10" s="74">
        <f t="shared" si="4"/>
        <v>0</v>
      </c>
    </row>
    <row r="11" spans="1:256" ht="13.5" customHeight="1" x14ac:dyDescent="0.25">
      <c r="A11" s="69" t="s">
        <v>13</v>
      </c>
      <c r="B11" s="70" t="str">
        <f>IF('Seznam účastníků'!A21="","",'Seznam účastníků'!A21)</f>
        <v/>
      </c>
      <c r="C11" s="70" t="str">
        <f>IF('Seznam účastníků'!B21="","",'Seznam účastníků'!B21)</f>
        <v/>
      </c>
      <c r="D11" s="71" t="str">
        <f>IF('Seznam účastníků'!C21="","",'Seznam účastníků'!C21)</f>
        <v/>
      </c>
      <c r="E11" s="72" t="str">
        <f>IF('Seznam účastníků'!D21="","",'Seznam účastníků'!D21)</f>
        <v/>
      </c>
      <c r="F11" s="70" t="str">
        <f>IF('Seznam účastníků'!E21="","",'Seznam účastníků'!E21)</f>
        <v/>
      </c>
      <c r="G11" s="73">
        <f t="shared" si="0"/>
        <v>0</v>
      </c>
      <c r="H11" s="73">
        <f t="shared" si="1"/>
        <v>0</v>
      </c>
      <c r="I11" s="74">
        <f t="shared" si="2"/>
        <v>0</v>
      </c>
      <c r="J11" s="75">
        <f t="shared" si="3"/>
        <v>0</v>
      </c>
      <c r="K11" s="74">
        <f t="shared" si="4"/>
        <v>0</v>
      </c>
    </row>
    <row r="12" spans="1:256" ht="13.5" customHeight="1" x14ac:dyDescent="0.25">
      <c r="A12" s="69" t="s">
        <v>14</v>
      </c>
      <c r="B12" s="70" t="str">
        <f>IF('Seznam účastníků'!A22="","",'Seznam účastníků'!A22)</f>
        <v/>
      </c>
      <c r="C12" s="70" t="str">
        <f>IF('Seznam účastníků'!B22="","",'Seznam účastníků'!B22)</f>
        <v/>
      </c>
      <c r="D12" s="71" t="str">
        <f>IF('Seznam účastníků'!C22="","",'Seznam účastníků'!C22)</f>
        <v/>
      </c>
      <c r="E12" s="72" t="str">
        <f>IF('Seznam účastníků'!D22="","",'Seznam účastníků'!D22)</f>
        <v/>
      </c>
      <c r="F12" s="70" t="str">
        <f>IF('Seznam účastníků'!E22="","",'Seznam účastníků'!E22)</f>
        <v/>
      </c>
      <c r="G12" s="73">
        <f t="shared" si="0"/>
        <v>0</v>
      </c>
      <c r="H12" s="73">
        <f t="shared" si="1"/>
        <v>0</v>
      </c>
      <c r="I12" s="74">
        <f t="shared" si="2"/>
        <v>0</v>
      </c>
      <c r="J12" s="75">
        <f t="shared" si="3"/>
        <v>0</v>
      </c>
      <c r="K12" s="74">
        <f t="shared" si="4"/>
        <v>0</v>
      </c>
    </row>
    <row r="13" spans="1:256" ht="13.5" customHeight="1" x14ac:dyDescent="0.25">
      <c r="A13" s="69" t="s">
        <v>15</v>
      </c>
      <c r="B13" s="70" t="str">
        <f>IF('Seznam účastníků'!A23="","",'Seznam účastníků'!A23)</f>
        <v/>
      </c>
      <c r="C13" s="70" t="str">
        <f>IF('Seznam účastníků'!B23="","",'Seznam účastníků'!B23)</f>
        <v/>
      </c>
      <c r="D13" s="71" t="str">
        <f>IF('Seznam účastníků'!C23="","",'Seznam účastníků'!C23)</f>
        <v/>
      </c>
      <c r="E13" s="72" t="str">
        <f>IF('Seznam účastníků'!D23="","",'Seznam účastníků'!D23)</f>
        <v/>
      </c>
      <c r="F13" s="70" t="str">
        <f>IF('Seznam účastníků'!E23="","",'Seznam účastníků'!E23)</f>
        <v/>
      </c>
      <c r="G13" s="73">
        <f t="shared" si="0"/>
        <v>0</v>
      </c>
      <c r="H13" s="73">
        <f t="shared" si="1"/>
        <v>0</v>
      </c>
      <c r="I13" s="74">
        <f t="shared" si="2"/>
        <v>0</v>
      </c>
      <c r="J13" s="75">
        <f t="shared" si="3"/>
        <v>0</v>
      </c>
      <c r="K13" s="74">
        <f t="shared" si="4"/>
        <v>0</v>
      </c>
    </row>
    <row r="14" spans="1:256" ht="13.5" customHeight="1" x14ac:dyDescent="0.25">
      <c r="A14" s="69" t="s">
        <v>16</v>
      </c>
      <c r="B14" s="70" t="str">
        <f>IF('Seznam účastníků'!A24="","",'Seznam účastníků'!A24)</f>
        <v/>
      </c>
      <c r="C14" s="70" t="str">
        <f>IF('Seznam účastníků'!B24="","",'Seznam účastníků'!B24)</f>
        <v/>
      </c>
      <c r="D14" s="71" t="str">
        <f>IF('Seznam účastníků'!C24="","",'Seznam účastníků'!C24)</f>
        <v/>
      </c>
      <c r="E14" s="72" t="str">
        <f>IF('Seznam účastníků'!D24="","",'Seznam účastníků'!D24)</f>
        <v/>
      </c>
      <c r="F14" s="70" t="str">
        <f>IF('Seznam účastníků'!E24="","",'Seznam účastníků'!E24)</f>
        <v/>
      </c>
      <c r="G14" s="73">
        <f t="shared" si="0"/>
        <v>0</v>
      </c>
      <c r="H14" s="73">
        <f t="shared" si="1"/>
        <v>0</v>
      </c>
      <c r="I14" s="74">
        <f t="shared" si="2"/>
        <v>0</v>
      </c>
      <c r="J14" s="75">
        <f t="shared" si="3"/>
        <v>0</v>
      </c>
      <c r="K14" s="74">
        <f t="shared" si="4"/>
        <v>0</v>
      </c>
    </row>
    <row r="15" spans="1:256" ht="13.5" customHeight="1" x14ac:dyDescent="0.25">
      <c r="A15" s="69" t="s">
        <v>17</v>
      </c>
      <c r="B15" s="70" t="str">
        <f>IF('Seznam účastníků'!A25="","",'Seznam účastníků'!A25)</f>
        <v/>
      </c>
      <c r="C15" s="70" t="str">
        <f>IF('Seznam účastníků'!B25="","",'Seznam účastníků'!B25)</f>
        <v/>
      </c>
      <c r="D15" s="71" t="str">
        <f>IF('Seznam účastníků'!C25="","",'Seznam účastníků'!C25)</f>
        <v/>
      </c>
      <c r="E15" s="72" t="str">
        <f>IF('Seznam účastníků'!D25="","",'Seznam účastníků'!D25)</f>
        <v/>
      </c>
      <c r="F15" s="70" t="str">
        <f>IF('Seznam účastníků'!E25="","",'Seznam účastníků'!E25)</f>
        <v/>
      </c>
      <c r="G15" s="73">
        <f t="shared" si="0"/>
        <v>0</v>
      </c>
      <c r="H15" s="73">
        <f t="shared" si="1"/>
        <v>0</v>
      </c>
      <c r="I15" s="74">
        <f t="shared" si="2"/>
        <v>0</v>
      </c>
      <c r="J15" s="75">
        <f t="shared" si="3"/>
        <v>0</v>
      </c>
      <c r="K15" s="74">
        <f t="shared" si="4"/>
        <v>0</v>
      </c>
    </row>
    <row r="16" spans="1:256" ht="13.5" customHeight="1" x14ac:dyDescent="0.25">
      <c r="A16" s="69" t="s">
        <v>18</v>
      </c>
      <c r="B16" s="70" t="str">
        <f>IF('Seznam účastníků'!A26="","",'Seznam účastníků'!A26)</f>
        <v/>
      </c>
      <c r="C16" s="70" t="str">
        <f>IF('Seznam účastníků'!B26="","",'Seznam účastníků'!B26)</f>
        <v/>
      </c>
      <c r="D16" s="71" t="str">
        <f>IF('Seznam účastníků'!C26="","",'Seznam účastníků'!C26)</f>
        <v/>
      </c>
      <c r="E16" s="72" t="str">
        <f>IF('Seznam účastníků'!D26="","",'Seznam účastníků'!D26)</f>
        <v/>
      </c>
      <c r="F16" s="70" t="str">
        <f>IF('Seznam účastníků'!E26="","",'Seznam účastníků'!E26)</f>
        <v/>
      </c>
      <c r="G16" s="73">
        <f t="shared" si="0"/>
        <v>0</v>
      </c>
      <c r="H16" s="73">
        <f t="shared" si="1"/>
        <v>0</v>
      </c>
      <c r="I16" s="74">
        <f t="shared" si="2"/>
        <v>0</v>
      </c>
      <c r="J16" s="75">
        <f t="shared" si="3"/>
        <v>0</v>
      </c>
      <c r="K16" s="74">
        <f t="shared" si="4"/>
        <v>0</v>
      </c>
    </row>
    <row r="17" spans="1:11" ht="13.5" customHeight="1" x14ac:dyDescent="0.25">
      <c r="A17" s="69" t="s">
        <v>19</v>
      </c>
      <c r="B17" s="70" t="str">
        <f>IF('Seznam účastníků'!A27="","",'Seznam účastníků'!A27)</f>
        <v/>
      </c>
      <c r="C17" s="70" t="str">
        <f>IF('Seznam účastníků'!B27="","",'Seznam účastníků'!B27)</f>
        <v/>
      </c>
      <c r="D17" s="71" t="str">
        <f>IF('Seznam účastníků'!C27="","",'Seznam účastníků'!C27)</f>
        <v/>
      </c>
      <c r="E17" s="72" t="str">
        <f>IF('Seznam účastníků'!D27="","",'Seznam účastníků'!D27)</f>
        <v/>
      </c>
      <c r="F17" s="70" t="str">
        <f>IF('Seznam účastníků'!E27="","",'Seznam účastníků'!E27)</f>
        <v/>
      </c>
      <c r="G17" s="73">
        <f t="shared" si="0"/>
        <v>0</v>
      </c>
      <c r="H17" s="73">
        <f t="shared" si="1"/>
        <v>0</v>
      </c>
      <c r="I17" s="74">
        <f t="shared" si="2"/>
        <v>0</v>
      </c>
      <c r="J17" s="75">
        <f t="shared" si="3"/>
        <v>0</v>
      </c>
      <c r="K17" s="74">
        <f t="shared" si="4"/>
        <v>0</v>
      </c>
    </row>
    <row r="18" spans="1:11" ht="13.5" customHeight="1" x14ac:dyDescent="0.25">
      <c r="A18" s="69" t="s">
        <v>20</v>
      </c>
      <c r="B18" s="70" t="str">
        <f>IF('Seznam účastníků'!A28="","",'Seznam účastníků'!A28)</f>
        <v/>
      </c>
      <c r="C18" s="70" t="str">
        <f>IF('Seznam účastníků'!B28="","",'Seznam účastníků'!B28)</f>
        <v/>
      </c>
      <c r="D18" s="71" t="str">
        <f>IF('Seznam účastníků'!C28="","",'Seznam účastníků'!C28)</f>
        <v/>
      </c>
      <c r="E18" s="72" t="str">
        <f>IF('Seznam účastníků'!D28="","",'Seznam účastníků'!D28)</f>
        <v/>
      </c>
      <c r="F18" s="70" t="str">
        <f>IF('Seznam účastníků'!E28="","",'Seznam účastníků'!E28)</f>
        <v/>
      </c>
      <c r="G18" s="73">
        <f t="shared" si="0"/>
        <v>0</v>
      </c>
      <c r="H18" s="73">
        <f t="shared" si="1"/>
        <v>0</v>
      </c>
      <c r="I18" s="74">
        <f t="shared" si="2"/>
        <v>0</v>
      </c>
      <c r="J18" s="75">
        <f t="shared" si="3"/>
        <v>0</v>
      </c>
      <c r="K18" s="74">
        <f t="shared" si="4"/>
        <v>0</v>
      </c>
    </row>
    <row r="19" spans="1:11" ht="13.5" customHeight="1" x14ac:dyDescent="0.25">
      <c r="A19" s="69" t="s">
        <v>21</v>
      </c>
      <c r="B19" s="70" t="str">
        <f>IF('Seznam účastníků'!A29="","",'Seznam účastníků'!A29)</f>
        <v/>
      </c>
      <c r="C19" s="70" t="str">
        <f>IF('Seznam účastníků'!B29="","",'Seznam účastníků'!B29)</f>
        <v/>
      </c>
      <c r="D19" s="71" t="str">
        <f>IF('Seznam účastníků'!C29="","",'Seznam účastníků'!C29)</f>
        <v/>
      </c>
      <c r="E19" s="72" t="str">
        <f>IF('Seznam účastníků'!D29="","",'Seznam účastníků'!D29)</f>
        <v/>
      </c>
      <c r="F19" s="70" t="str">
        <f>IF('Seznam účastníků'!E29="","",'Seznam účastníků'!E29)</f>
        <v/>
      </c>
      <c r="G19" s="73">
        <f t="shared" si="0"/>
        <v>0</v>
      </c>
      <c r="H19" s="73">
        <f t="shared" si="1"/>
        <v>0</v>
      </c>
      <c r="I19" s="74">
        <f t="shared" si="2"/>
        <v>0</v>
      </c>
      <c r="J19" s="75">
        <f t="shared" si="3"/>
        <v>0</v>
      </c>
      <c r="K19" s="74">
        <f t="shared" si="4"/>
        <v>0</v>
      </c>
    </row>
    <row r="20" spans="1:11" ht="13.5" customHeight="1" x14ac:dyDescent="0.25">
      <c r="A20" s="69" t="s">
        <v>22</v>
      </c>
      <c r="B20" s="70" t="str">
        <f>IF('Seznam účastníků'!A30="","",'Seznam účastníků'!A30)</f>
        <v/>
      </c>
      <c r="C20" s="70" t="str">
        <f>IF('Seznam účastníků'!B30="","",'Seznam účastníků'!B30)</f>
        <v/>
      </c>
      <c r="D20" s="71" t="str">
        <f>IF('Seznam účastníků'!C30="","",'Seznam účastníků'!C30)</f>
        <v/>
      </c>
      <c r="E20" s="72" t="str">
        <f>IF('Seznam účastníků'!D30="","",'Seznam účastníků'!D30)</f>
        <v/>
      </c>
      <c r="F20" s="70" t="str">
        <f>IF('Seznam účastníků'!E30="","",'Seznam účastníků'!E30)</f>
        <v/>
      </c>
      <c r="G20" s="73">
        <f t="shared" si="0"/>
        <v>0</v>
      </c>
      <c r="H20" s="73">
        <f t="shared" si="1"/>
        <v>0</v>
      </c>
      <c r="I20" s="74">
        <f t="shared" si="2"/>
        <v>0</v>
      </c>
      <c r="J20" s="75">
        <f t="shared" si="3"/>
        <v>0</v>
      </c>
      <c r="K20" s="74">
        <f t="shared" si="4"/>
        <v>0</v>
      </c>
    </row>
    <row r="21" spans="1:11" ht="13.5" customHeight="1" x14ac:dyDescent="0.25">
      <c r="A21" s="69" t="s">
        <v>23</v>
      </c>
      <c r="B21" s="70" t="str">
        <f>IF('Seznam účastníků'!A31="","",'Seznam účastníků'!A31)</f>
        <v/>
      </c>
      <c r="C21" s="70" t="str">
        <f>IF('Seznam účastníků'!B31="","",'Seznam účastníků'!B31)</f>
        <v/>
      </c>
      <c r="D21" s="71" t="str">
        <f>IF('Seznam účastníků'!C31="","",'Seznam účastníků'!C31)</f>
        <v/>
      </c>
      <c r="E21" s="72" t="str">
        <f>IF('Seznam účastníků'!D31="","",'Seznam účastníků'!D31)</f>
        <v/>
      </c>
      <c r="F21" s="70" t="str">
        <f>IF('Seznam účastníků'!E31="","",'Seznam účastníků'!E31)</f>
        <v/>
      </c>
      <c r="G21" s="73">
        <f t="shared" si="0"/>
        <v>0</v>
      </c>
      <c r="H21" s="73">
        <f t="shared" si="1"/>
        <v>0</v>
      </c>
      <c r="I21" s="74">
        <f t="shared" si="2"/>
        <v>0</v>
      </c>
      <c r="J21" s="75">
        <f t="shared" si="3"/>
        <v>0</v>
      </c>
      <c r="K21" s="74">
        <f t="shared" si="4"/>
        <v>0</v>
      </c>
    </row>
    <row r="22" spans="1:11" ht="13.5" customHeight="1" x14ac:dyDescent="0.25">
      <c r="A22" s="69" t="s">
        <v>24</v>
      </c>
      <c r="B22" s="70" t="str">
        <f>IF('Seznam účastníků'!A32="","",'Seznam účastníků'!A32)</f>
        <v/>
      </c>
      <c r="C22" s="70" t="str">
        <f>IF('Seznam účastníků'!B32="","",'Seznam účastníků'!B32)</f>
        <v/>
      </c>
      <c r="D22" s="71" t="str">
        <f>IF('Seznam účastníků'!C32="","",'Seznam účastníků'!C32)</f>
        <v/>
      </c>
      <c r="E22" s="72" t="str">
        <f>IF('Seznam účastníků'!D32="","",'Seznam účastníků'!D32)</f>
        <v/>
      </c>
      <c r="F22" s="70" t="str">
        <f>IF('Seznam účastníků'!E32="","",'Seznam účastníků'!E32)</f>
        <v/>
      </c>
      <c r="G22" s="73">
        <f t="shared" si="0"/>
        <v>0</v>
      </c>
      <c r="H22" s="73">
        <f t="shared" si="1"/>
        <v>0</v>
      </c>
      <c r="I22" s="74">
        <f t="shared" si="2"/>
        <v>0</v>
      </c>
      <c r="J22" s="75">
        <f t="shared" si="3"/>
        <v>0</v>
      </c>
      <c r="K22" s="74">
        <f t="shared" si="4"/>
        <v>0</v>
      </c>
    </row>
    <row r="23" spans="1:11" ht="13.5" customHeight="1" x14ac:dyDescent="0.25">
      <c r="A23" s="69" t="s">
        <v>25</v>
      </c>
      <c r="B23" s="70" t="str">
        <f>IF('Seznam účastníků'!A33="","",'Seznam účastníků'!A33)</f>
        <v/>
      </c>
      <c r="C23" s="70" t="str">
        <f>IF('Seznam účastníků'!B33="","",'Seznam účastníků'!B33)</f>
        <v/>
      </c>
      <c r="D23" s="71" t="str">
        <f>IF('Seznam účastníků'!C33="","",'Seznam účastníků'!C33)</f>
        <v/>
      </c>
      <c r="E23" s="72" t="str">
        <f>IF('Seznam účastníků'!D33="","",'Seznam účastníků'!D33)</f>
        <v/>
      </c>
      <c r="F23" s="70" t="str">
        <f>IF('Seznam účastníků'!E33="","",'Seznam účastníků'!E33)</f>
        <v/>
      </c>
      <c r="G23" s="73">
        <f t="shared" si="0"/>
        <v>0</v>
      </c>
      <c r="H23" s="73">
        <f t="shared" si="1"/>
        <v>0</v>
      </c>
      <c r="I23" s="74">
        <f t="shared" si="2"/>
        <v>0</v>
      </c>
      <c r="J23" s="75">
        <f t="shared" si="3"/>
        <v>0</v>
      </c>
      <c r="K23" s="74">
        <f t="shared" si="4"/>
        <v>0</v>
      </c>
    </row>
    <row r="24" spans="1:11" ht="13.5" customHeight="1" x14ac:dyDescent="0.25">
      <c r="A24" s="69" t="s">
        <v>26</v>
      </c>
      <c r="B24" s="70" t="str">
        <f>IF('Seznam účastníků'!A34="","",'Seznam účastníků'!A34)</f>
        <v/>
      </c>
      <c r="C24" s="70" t="str">
        <f>IF('Seznam účastníků'!B34="","",'Seznam účastníků'!B34)</f>
        <v/>
      </c>
      <c r="D24" s="71" t="str">
        <f>IF('Seznam účastníků'!C34="","",'Seznam účastníků'!C34)</f>
        <v/>
      </c>
      <c r="E24" s="72" t="str">
        <f>IF('Seznam účastníků'!D34="","",'Seznam účastníků'!D34)</f>
        <v/>
      </c>
      <c r="F24" s="70" t="str">
        <f>IF('Seznam účastníků'!E34="","",'Seznam účastníků'!E34)</f>
        <v/>
      </c>
      <c r="G24" s="73">
        <f t="shared" si="0"/>
        <v>0</v>
      </c>
      <c r="H24" s="73">
        <f t="shared" si="1"/>
        <v>0</v>
      </c>
      <c r="I24" s="74">
        <f t="shared" si="2"/>
        <v>0</v>
      </c>
      <c r="J24" s="75">
        <f t="shared" si="3"/>
        <v>0</v>
      </c>
      <c r="K24" s="74">
        <f t="shared" si="4"/>
        <v>0</v>
      </c>
    </row>
    <row r="25" spans="1:11" ht="13.5" customHeight="1" x14ac:dyDescent="0.25">
      <c r="A25" s="69" t="s">
        <v>27</v>
      </c>
      <c r="B25" s="70" t="str">
        <f>IF('Seznam účastníků'!A35="","",'Seznam účastníků'!A35)</f>
        <v/>
      </c>
      <c r="C25" s="70" t="str">
        <f>IF('Seznam účastníků'!B35="","",'Seznam účastníků'!B35)</f>
        <v/>
      </c>
      <c r="D25" s="71" t="str">
        <f>IF('Seznam účastníků'!C35="","",'Seznam účastníků'!C35)</f>
        <v/>
      </c>
      <c r="E25" s="72" t="str">
        <f>IF('Seznam účastníků'!D35="","",'Seznam účastníků'!D35)</f>
        <v/>
      </c>
      <c r="F25" s="70" t="str">
        <f>IF('Seznam účastníků'!E35="","",'Seznam účastníků'!E35)</f>
        <v/>
      </c>
      <c r="G25" s="73">
        <f t="shared" si="0"/>
        <v>0</v>
      </c>
      <c r="H25" s="73">
        <f t="shared" si="1"/>
        <v>0</v>
      </c>
      <c r="I25" s="74">
        <f t="shared" si="2"/>
        <v>0</v>
      </c>
      <c r="J25" s="75">
        <f t="shared" si="3"/>
        <v>0</v>
      </c>
      <c r="K25" s="74">
        <f t="shared" si="4"/>
        <v>0</v>
      </c>
    </row>
    <row r="26" spans="1:11" ht="13.5" customHeight="1" x14ac:dyDescent="0.25">
      <c r="A26" s="69" t="s">
        <v>28</v>
      </c>
      <c r="B26" s="70" t="str">
        <f>IF('Seznam účastníků'!A36="","",'Seznam účastníků'!A36)</f>
        <v/>
      </c>
      <c r="C26" s="70" t="str">
        <f>IF('Seznam účastníků'!B36="","",'Seznam účastníků'!B36)</f>
        <v/>
      </c>
      <c r="D26" s="71" t="str">
        <f>IF('Seznam účastníků'!C36="","",'Seznam účastníků'!C36)</f>
        <v/>
      </c>
      <c r="E26" s="72" t="str">
        <f>IF('Seznam účastníků'!D36="","",'Seznam účastníků'!D36)</f>
        <v/>
      </c>
      <c r="F26" s="70" t="str">
        <f>IF('Seznam účastníků'!E36="","",'Seznam účastníků'!E36)</f>
        <v/>
      </c>
      <c r="G26" s="73">
        <f t="shared" si="0"/>
        <v>0</v>
      </c>
      <c r="H26" s="73">
        <f t="shared" si="1"/>
        <v>0</v>
      </c>
      <c r="I26" s="74">
        <f t="shared" si="2"/>
        <v>0</v>
      </c>
      <c r="J26" s="75">
        <f t="shared" si="3"/>
        <v>0</v>
      </c>
      <c r="K26" s="74">
        <f t="shared" si="4"/>
        <v>0</v>
      </c>
    </row>
    <row r="27" spans="1:11" ht="13.5" customHeight="1" x14ac:dyDescent="0.25">
      <c r="A27" s="69" t="s">
        <v>29</v>
      </c>
      <c r="B27" s="70" t="str">
        <f>IF('Seznam účastníků'!A37="","",'Seznam účastníků'!A37)</f>
        <v/>
      </c>
      <c r="C27" s="70" t="str">
        <f>IF('Seznam účastníků'!B37="","",'Seznam účastníků'!B37)</f>
        <v/>
      </c>
      <c r="D27" s="71" t="str">
        <f>IF('Seznam účastníků'!C37="","",'Seznam účastníků'!C37)</f>
        <v/>
      </c>
      <c r="E27" s="72" t="str">
        <f>IF('Seznam účastníků'!D37="","",'Seznam účastníků'!D37)</f>
        <v/>
      </c>
      <c r="F27" s="70" t="str">
        <f>IF('Seznam účastníků'!E37="","",'Seznam účastníků'!E37)</f>
        <v/>
      </c>
      <c r="G27" s="73">
        <f t="shared" si="0"/>
        <v>0</v>
      </c>
      <c r="H27" s="73">
        <f t="shared" si="1"/>
        <v>0</v>
      </c>
      <c r="I27" s="74">
        <f t="shared" si="2"/>
        <v>0</v>
      </c>
      <c r="J27" s="75">
        <f t="shared" si="3"/>
        <v>0</v>
      </c>
      <c r="K27" s="74">
        <f t="shared" si="4"/>
        <v>0</v>
      </c>
    </row>
    <row r="28" spans="1:11" ht="13.5" customHeight="1" x14ac:dyDescent="0.25">
      <c r="A28" s="69" t="s">
        <v>30</v>
      </c>
      <c r="B28" s="70" t="str">
        <f>IF('Seznam účastníků'!A38="","",'Seznam účastníků'!A38)</f>
        <v/>
      </c>
      <c r="C28" s="70" t="str">
        <f>IF('Seznam účastníků'!B38="","",'Seznam účastníků'!B38)</f>
        <v/>
      </c>
      <c r="D28" s="71" t="str">
        <f>IF('Seznam účastníků'!C38="","",'Seznam účastníků'!C38)</f>
        <v/>
      </c>
      <c r="E28" s="72" t="str">
        <f>IF('Seznam účastníků'!D38="","",'Seznam účastníků'!D38)</f>
        <v/>
      </c>
      <c r="F28" s="70" t="str">
        <f>IF('Seznam účastníků'!E38="","",'Seznam účastníků'!E38)</f>
        <v/>
      </c>
      <c r="G28" s="73">
        <f t="shared" si="0"/>
        <v>0</v>
      </c>
      <c r="H28" s="73">
        <f t="shared" si="1"/>
        <v>0</v>
      </c>
      <c r="I28" s="74">
        <f t="shared" si="2"/>
        <v>0</v>
      </c>
      <c r="J28" s="75">
        <f t="shared" si="3"/>
        <v>0</v>
      </c>
      <c r="K28" s="74">
        <f t="shared" si="4"/>
        <v>0</v>
      </c>
    </row>
    <row r="29" spans="1:11" ht="13.5" customHeight="1" x14ac:dyDescent="0.25">
      <c r="A29" s="69" t="s">
        <v>31</v>
      </c>
      <c r="B29" s="70" t="str">
        <f>IF('Seznam účastníků'!A39="","",'Seznam účastníků'!A39)</f>
        <v/>
      </c>
      <c r="C29" s="70" t="str">
        <f>IF('Seznam účastníků'!B39="","",'Seznam účastníků'!B39)</f>
        <v/>
      </c>
      <c r="D29" s="71" t="str">
        <f>IF('Seznam účastníků'!C39="","",'Seznam účastníků'!C39)</f>
        <v/>
      </c>
      <c r="E29" s="72" t="str">
        <f>IF('Seznam účastníků'!D39="","",'Seznam účastníků'!D39)</f>
        <v/>
      </c>
      <c r="F29" s="70" t="str">
        <f>IF('Seznam účastníků'!E39="","",'Seznam účastníků'!E39)</f>
        <v/>
      </c>
      <c r="G29" s="73">
        <f t="shared" si="0"/>
        <v>0</v>
      </c>
      <c r="H29" s="73">
        <f t="shared" si="1"/>
        <v>0</v>
      </c>
      <c r="I29" s="74">
        <f t="shared" si="2"/>
        <v>0</v>
      </c>
      <c r="J29" s="75">
        <f t="shared" si="3"/>
        <v>0</v>
      </c>
      <c r="K29" s="74">
        <f t="shared" si="4"/>
        <v>0</v>
      </c>
    </row>
    <row r="30" spans="1:11" ht="13.5" customHeight="1" x14ac:dyDescent="0.25">
      <c r="A30" s="69" t="s">
        <v>32</v>
      </c>
      <c r="B30" s="70" t="str">
        <f>IF('Seznam účastníků'!A40="","",'Seznam účastníků'!A40)</f>
        <v/>
      </c>
      <c r="C30" s="70" t="str">
        <f>IF('Seznam účastníků'!B40="","",'Seznam účastníků'!B40)</f>
        <v/>
      </c>
      <c r="D30" s="71" t="str">
        <f>IF('Seznam účastníků'!C40="","",'Seznam účastníků'!C40)</f>
        <v/>
      </c>
      <c r="E30" s="72" t="str">
        <f>IF('Seznam účastníků'!D40="","",'Seznam účastníků'!D40)</f>
        <v/>
      </c>
      <c r="F30" s="70" t="str">
        <f>IF('Seznam účastníků'!E40="","",'Seznam účastníků'!E40)</f>
        <v/>
      </c>
      <c r="G30" s="73">
        <f t="shared" si="0"/>
        <v>0</v>
      </c>
      <c r="H30" s="73">
        <f t="shared" si="1"/>
        <v>0</v>
      </c>
      <c r="I30" s="74">
        <f t="shared" si="2"/>
        <v>0</v>
      </c>
      <c r="J30" s="75">
        <f t="shared" si="3"/>
        <v>0</v>
      </c>
      <c r="K30" s="74">
        <f t="shared" si="4"/>
        <v>0</v>
      </c>
    </row>
    <row r="31" spans="1:11" ht="13.5" customHeight="1" x14ac:dyDescent="0.25">
      <c r="A31" s="69" t="s">
        <v>33</v>
      </c>
      <c r="B31" s="70" t="str">
        <f>IF('Seznam účastníků'!A41="","",'Seznam účastníků'!A41)</f>
        <v/>
      </c>
      <c r="C31" s="70" t="str">
        <f>IF('Seznam účastníků'!B41="","",'Seznam účastníků'!B41)</f>
        <v/>
      </c>
      <c r="D31" s="71" t="str">
        <f>IF('Seznam účastníků'!C41="","",'Seznam účastníků'!C41)</f>
        <v/>
      </c>
      <c r="E31" s="72" t="str">
        <f>IF('Seznam účastníků'!D41="","",'Seznam účastníků'!D41)</f>
        <v/>
      </c>
      <c r="F31" s="70" t="str">
        <f>IF('Seznam účastníků'!E41="","",'Seznam účastníků'!E41)</f>
        <v/>
      </c>
      <c r="G31" s="73">
        <f t="shared" si="0"/>
        <v>0</v>
      </c>
      <c r="H31" s="73">
        <f t="shared" si="1"/>
        <v>0</v>
      </c>
      <c r="I31" s="74">
        <f t="shared" si="2"/>
        <v>0</v>
      </c>
      <c r="J31" s="75">
        <f t="shared" si="3"/>
        <v>0</v>
      </c>
      <c r="K31" s="74">
        <f t="shared" si="4"/>
        <v>0</v>
      </c>
    </row>
    <row r="32" spans="1:11" ht="13.5" customHeight="1" x14ac:dyDescent="0.25">
      <c r="A32" s="69" t="s">
        <v>34</v>
      </c>
      <c r="B32" s="70" t="str">
        <f>IF('Seznam účastníků'!A42="","",'Seznam účastníků'!A42)</f>
        <v/>
      </c>
      <c r="C32" s="70" t="str">
        <f>IF('Seznam účastníků'!B42="","",'Seznam účastníků'!B42)</f>
        <v/>
      </c>
      <c r="D32" s="71" t="str">
        <f>IF('Seznam účastníků'!C42="","",'Seznam účastníků'!C42)</f>
        <v/>
      </c>
      <c r="E32" s="72" t="str">
        <f>IF('Seznam účastníků'!D42="","",'Seznam účastníků'!D42)</f>
        <v/>
      </c>
      <c r="F32" s="70" t="str">
        <f>IF('Seznam účastníků'!E42="","",'Seznam účastníků'!E42)</f>
        <v/>
      </c>
      <c r="G32" s="73">
        <f t="shared" si="0"/>
        <v>0</v>
      </c>
      <c r="H32" s="73">
        <f t="shared" si="1"/>
        <v>0</v>
      </c>
      <c r="I32" s="74">
        <f t="shared" si="2"/>
        <v>0</v>
      </c>
      <c r="J32" s="75">
        <f t="shared" si="3"/>
        <v>0</v>
      </c>
      <c r="K32" s="74">
        <f t="shared" si="4"/>
        <v>0</v>
      </c>
    </row>
    <row r="33" spans="1:11" ht="13.5" customHeight="1" x14ac:dyDescent="0.25">
      <c r="A33" s="69" t="s">
        <v>35</v>
      </c>
      <c r="B33" s="70" t="str">
        <f>IF('Seznam účastníků'!A43="","",'Seznam účastníků'!A43)</f>
        <v/>
      </c>
      <c r="C33" s="70" t="str">
        <f>IF('Seznam účastníků'!B43="","",'Seznam účastníků'!B43)</f>
        <v/>
      </c>
      <c r="D33" s="71" t="str">
        <f>IF('Seznam účastníků'!C43="","",'Seznam účastníků'!C43)</f>
        <v/>
      </c>
      <c r="E33" s="72" t="str">
        <f>IF('Seznam účastníků'!D43="","",'Seznam účastníků'!D43)</f>
        <v/>
      </c>
      <c r="F33" s="70" t="str">
        <f>IF('Seznam účastníků'!E43="","",'Seznam účastníků'!E43)</f>
        <v/>
      </c>
      <c r="G33" s="73">
        <f t="shared" si="0"/>
        <v>0</v>
      </c>
      <c r="H33" s="73">
        <f t="shared" si="1"/>
        <v>0</v>
      </c>
      <c r="I33" s="74">
        <f t="shared" si="2"/>
        <v>0</v>
      </c>
      <c r="J33" s="75">
        <f t="shared" si="3"/>
        <v>0</v>
      </c>
      <c r="K33" s="74">
        <f t="shared" si="4"/>
        <v>0</v>
      </c>
    </row>
    <row r="34" spans="1:11" ht="13.5" customHeight="1" x14ac:dyDescent="0.25">
      <c r="A34" s="69" t="s">
        <v>36</v>
      </c>
      <c r="B34" s="70" t="str">
        <f>IF('Seznam účastníků'!A44="","",'Seznam účastníků'!A44)</f>
        <v/>
      </c>
      <c r="C34" s="70" t="str">
        <f>IF('Seznam účastníků'!B44="","",'Seznam účastníků'!B44)</f>
        <v/>
      </c>
      <c r="D34" s="71" t="str">
        <f>IF('Seznam účastníků'!C44="","",'Seznam účastníků'!C44)</f>
        <v/>
      </c>
      <c r="E34" s="72" t="str">
        <f>IF('Seznam účastníků'!D44="","",'Seznam účastníků'!D44)</f>
        <v/>
      </c>
      <c r="F34" s="70" t="str">
        <f>IF('Seznam účastníků'!E44="","",'Seznam účastníků'!E44)</f>
        <v/>
      </c>
      <c r="G34" s="73">
        <f t="shared" si="0"/>
        <v>0</v>
      </c>
      <c r="H34" s="73">
        <f t="shared" si="1"/>
        <v>0</v>
      </c>
      <c r="I34" s="74">
        <f t="shared" si="2"/>
        <v>0</v>
      </c>
      <c r="J34" s="75">
        <f t="shared" si="3"/>
        <v>0</v>
      </c>
      <c r="K34" s="74">
        <f t="shared" si="4"/>
        <v>0</v>
      </c>
    </row>
    <row r="35" spans="1:11" ht="13.5" customHeight="1" x14ac:dyDescent="0.25">
      <c r="A35" s="69" t="s">
        <v>37</v>
      </c>
      <c r="B35" s="70" t="str">
        <f>IF('Seznam účastníků'!A45="","",'Seznam účastníků'!A45)</f>
        <v/>
      </c>
      <c r="C35" s="70" t="str">
        <f>IF('Seznam účastníků'!B45="","",'Seznam účastníků'!B45)</f>
        <v/>
      </c>
      <c r="D35" s="71" t="str">
        <f>IF('Seznam účastníků'!C45="","",'Seznam účastníků'!C45)</f>
        <v/>
      </c>
      <c r="E35" s="72" t="str">
        <f>IF('Seznam účastníků'!D45="","",'Seznam účastníků'!D45)</f>
        <v/>
      </c>
      <c r="F35" s="70" t="str">
        <f>IF('Seznam účastníků'!E45="","",'Seznam účastníků'!E45)</f>
        <v/>
      </c>
      <c r="G35" s="73">
        <f t="shared" si="0"/>
        <v>0</v>
      </c>
      <c r="H35" s="73">
        <f t="shared" si="1"/>
        <v>0</v>
      </c>
      <c r="I35" s="74">
        <f t="shared" si="2"/>
        <v>0</v>
      </c>
      <c r="J35" s="75">
        <f t="shared" si="3"/>
        <v>0</v>
      </c>
      <c r="K35" s="74">
        <f t="shared" si="4"/>
        <v>0</v>
      </c>
    </row>
    <row r="36" spans="1:11" ht="13.5" customHeight="1" x14ac:dyDescent="0.25">
      <c r="A36" s="69" t="s">
        <v>75</v>
      </c>
      <c r="B36" s="70" t="str">
        <f>IF('Seznam účastníků'!A46="","",'Seznam účastníků'!A46)</f>
        <v/>
      </c>
      <c r="C36" s="70" t="str">
        <f>IF('Seznam účastníků'!B46="","",'Seznam účastníků'!B46)</f>
        <v/>
      </c>
      <c r="D36" s="71" t="str">
        <f>IF('Seznam účastníků'!C46="","",'Seznam účastníků'!C46)</f>
        <v/>
      </c>
      <c r="E36" s="72" t="str">
        <f>IF('Seznam účastníků'!D46="","",'Seznam účastníků'!D46)</f>
        <v/>
      </c>
      <c r="F36" s="70" t="str">
        <f>IF('Seznam účastníků'!E46="","",'Seznam účastníků'!E46)</f>
        <v/>
      </c>
      <c r="G36" s="73">
        <f t="shared" si="0"/>
        <v>0</v>
      </c>
      <c r="H36" s="73">
        <f t="shared" si="1"/>
        <v>0</v>
      </c>
      <c r="I36" s="74">
        <f t="shared" si="2"/>
        <v>0</v>
      </c>
      <c r="J36" s="75">
        <f t="shared" si="3"/>
        <v>0</v>
      </c>
      <c r="K36" s="74">
        <f t="shared" si="4"/>
        <v>0</v>
      </c>
    </row>
    <row r="37" spans="1:11" ht="13.5" customHeight="1" x14ac:dyDescent="0.25">
      <c r="A37" s="69" t="s">
        <v>76</v>
      </c>
      <c r="B37" s="70" t="str">
        <f>IF('Seznam účastníků'!A47="","",'Seznam účastníků'!A47)</f>
        <v/>
      </c>
      <c r="C37" s="70" t="str">
        <f>IF('Seznam účastníků'!B47="","",'Seznam účastníků'!B47)</f>
        <v/>
      </c>
      <c r="D37" s="71" t="str">
        <f>IF('Seznam účastníků'!C47="","",'Seznam účastníků'!C47)</f>
        <v/>
      </c>
      <c r="E37" s="72" t="str">
        <f>IF('Seznam účastníků'!D47="","",'Seznam účastníků'!D47)</f>
        <v/>
      </c>
      <c r="F37" s="70" t="str">
        <f>IF('Seznam účastníků'!E47="","",'Seznam účastníků'!E47)</f>
        <v/>
      </c>
      <c r="G37" s="73">
        <f t="shared" si="0"/>
        <v>0</v>
      </c>
      <c r="H37" s="73">
        <f t="shared" si="1"/>
        <v>0</v>
      </c>
      <c r="I37" s="74">
        <f t="shared" si="2"/>
        <v>0</v>
      </c>
      <c r="J37" s="75">
        <f t="shared" si="3"/>
        <v>0</v>
      </c>
      <c r="K37" s="74">
        <f t="shared" si="4"/>
        <v>0</v>
      </c>
    </row>
    <row r="38" spans="1:11" ht="13.5" customHeight="1" x14ac:dyDescent="0.25">
      <c r="A38" s="69" t="s">
        <v>77</v>
      </c>
      <c r="B38" s="70" t="str">
        <f>IF('Seznam účastníků'!A48="","",'Seznam účastníků'!A48)</f>
        <v/>
      </c>
      <c r="C38" s="70" t="str">
        <f>IF('Seznam účastníků'!B48="","",'Seznam účastníků'!B48)</f>
        <v/>
      </c>
      <c r="D38" s="71" t="str">
        <f>IF('Seznam účastníků'!C48="","",'Seznam účastníků'!C48)</f>
        <v/>
      </c>
      <c r="E38" s="72" t="str">
        <f>IF('Seznam účastníků'!D48="","",'Seznam účastníků'!D48)</f>
        <v/>
      </c>
      <c r="F38" s="70" t="str">
        <f>IF('Seznam účastníků'!E48="","",'Seznam účastníků'!E48)</f>
        <v/>
      </c>
      <c r="G38" s="73">
        <f t="shared" si="0"/>
        <v>0</v>
      </c>
      <c r="H38" s="73">
        <f t="shared" si="1"/>
        <v>0</v>
      </c>
      <c r="I38" s="74">
        <f t="shared" si="2"/>
        <v>0</v>
      </c>
      <c r="J38" s="75">
        <f t="shared" si="3"/>
        <v>0</v>
      </c>
      <c r="K38" s="74">
        <f t="shared" si="4"/>
        <v>0</v>
      </c>
    </row>
    <row r="39" spans="1:11" ht="13.5" customHeight="1" x14ac:dyDescent="0.25">
      <c r="A39" s="69" t="s">
        <v>78</v>
      </c>
      <c r="B39" s="70" t="str">
        <f>IF('Seznam účastníků'!A49="","",'Seznam účastníků'!A49)</f>
        <v/>
      </c>
      <c r="C39" s="70" t="str">
        <f>IF('Seznam účastníků'!B49="","",'Seznam účastníků'!B49)</f>
        <v/>
      </c>
      <c r="D39" s="71" t="str">
        <f>IF('Seznam účastníků'!C49="","",'Seznam účastníků'!C49)</f>
        <v/>
      </c>
      <c r="E39" s="72" t="str">
        <f>IF('Seznam účastníků'!D49="","",'Seznam účastníků'!D49)</f>
        <v/>
      </c>
      <c r="F39" s="70" t="str">
        <f>IF('Seznam účastníků'!E49="","",'Seznam účastníků'!E49)</f>
        <v/>
      </c>
      <c r="G39" s="73">
        <f t="shared" si="0"/>
        <v>0</v>
      </c>
      <c r="H39" s="73">
        <f t="shared" si="1"/>
        <v>0</v>
      </c>
      <c r="I39" s="74">
        <f t="shared" si="2"/>
        <v>0</v>
      </c>
      <c r="J39" s="75">
        <f t="shared" si="3"/>
        <v>0</v>
      </c>
      <c r="K39" s="74">
        <f t="shared" si="4"/>
        <v>0</v>
      </c>
    </row>
    <row r="40" spans="1:11" ht="13.5" customHeight="1" x14ac:dyDescent="0.25">
      <c r="A40" s="69" t="s">
        <v>79</v>
      </c>
      <c r="B40" s="70" t="str">
        <f>IF('Seznam účastníků'!A50="","",'Seznam účastníků'!A50)</f>
        <v/>
      </c>
      <c r="C40" s="70" t="str">
        <f>IF('Seznam účastníků'!B50="","",'Seznam účastníků'!B50)</f>
        <v/>
      </c>
      <c r="D40" s="71" t="str">
        <f>IF('Seznam účastníků'!C50="","",'Seznam účastníků'!C50)</f>
        <v/>
      </c>
      <c r="E40" s="72" t="str">
        <f>IF('Seznam účastníků'!D50="","",'Seznam účastníků'!D50)</f>
        <v/>
      </c>
      <c r="F40" s="70" t="str">
        <f>IF('Seznam účastníků'!E50="","",'Seznam účastníků'!E50)</f>
        <v/>
      </c>
      <c r="G40" s="73">
        <f t="shared" si="0"/>
        <v>0</v>
      </c>
      <c r="H40" s="73">
        <f t="shared" si="1"/>
        <v>0</v>
      </c>
      <c r="I40" s="74">
        <f t="shared" si="2"/>
        <v>0</v>
      </c>
      <c r="J40" s="75">
        <f t="shared" si="3"/>
        <v>0</v>
      </c>
      <c r="K40" s="74">
        <f t="shared" si="4"/>
        <v>0</v>
      </c>
    </row>
    <row r="41" spans="1:11" ht="13.5" customHeight="1" x14ac:dyDescent="0.25">
      <c r="A41" s="69" t="s">
        <v>80</v>
      </c>
      <c r="B41" s="70" t="str">
        <f>IF('Seznam účastníků'!A51="","",'Seznam účastníků'!A51)</f>
        <v/>
      </c>
      <c r="C41" s="70" t="str">
        <f>IF('Seznam účastníků'!B51="","",'Seznam účastníků'!B51)</f>
        <v/>
      </c>
      <c r="D41" s="71" t="str">
        <f>IF('Seznam účastníků'!C51="","",'Seznam účastníků'!C51)</f>
        <v/>
      </c>
      <c r="E41" s="72" t="str">
        <f>IF('Seznam účastníků'!D51="","",'Seznam účastníků'!D51)</f>
        <v/>
      </c>
      <c r="F41" s="70" t="str">
        <f>IF('Seznam účastníků'!E51="","",'Seznam účastníků'!E51)</f>
        <v/>
      </c>
      <c r="G41" s="73">
        <f t="shared" si="0"/>
        <v>0</v>
      </c>
      <c r="H41" s="73">
        <f t="shared" si="1"/>
        <v>0</v>
      </c>
      <c r="I41" s="74">
        <f t="shared" si="2"/>
        <v>0</v>
      </c>
      <c r="J41" s="75">
        <f t="shared" si="3"/>
        <v>0</v>
      </c>
      <c r="K41" s="74">
        <f t="shared" si="4"/>
        <v>0</v>
      </c>
    </row>
    <row r="42" spans="1:11" ht="13.5" customHeight="1" x14ac:dyDescent="0.25">
      <c r="A42" s="69" t="s">
        <v>81</v>
      </c>
      <c r="B42" s="70" t="str">
        <f>IF('Seznam účastníků'!A52="","",'Seznam účastníků'!A52)</f>
        <v/>
      </c>
      <c r="C42" s="70" t="str">
        <f>IF('Seznam účastníků'!B52="","",'Seznam účastníků'!B52)</f>
        <v/>
      </c>
      <c r="D42" s="71" t="str">
        <f>IF('Seznam účastníků'!C52="","",'Seznam účastníků'!C52)</f>
        <v/>
      </c>
      <c r="E42" s="72" t="str">
        <f>IF('Seznam účastníků'!D52="","",'Seznam účastníků'!D52)</f>
        <v/>
      </c>
      <c r="F42" s="70" t="str">
        <f>IF('Seznam účastníků'!E52="","",'Seznam účastníků'!E52)</f>
        <v/>
      </c>
      <c r="G42" s="73">
        <f t="shared" si="0"/>
        <v>0</v>
      </c>
      <c r="H42" s="73">
        <f t="shared" si="1"/>
        <v>0</v>
      </c>
      <c r="I42" s="74">
        <f t="shared" si="2"/>
        <v>0</v>
      </c>
      <c r="J42" s="75">
        <f t="shared" si="3"/>
        <v>0</v>
      </c>
      <c r="K42" s="74">
        <f t="shared" si="4"/>
        <v>0</v>
      </c>
    </row>
    <row r="43" spans="1:11" ht="13.5" customHeight="1" x14ac:dyDescent="0.25">
      <c r="A43" s="69" t="s">
        <v>82</v>
      </c>
      <c r="B43" s="70" t="str">
        <f>IF('Seznam účastníků'!A53="","",'Seznam účastníků'!A53)</f>
        <v/>
      </c>
      <c r="C43" s="70" t="str">
        <f>IF('Seznam účastníků'!B53="","",'Seznam účastníků'!B53)</f>
        <v/>
      </c>
      <c r="D43" s="71" t="str">
        <f>IF('Seznam účastníků'!C53="","",'Seznam účastníků'!C53)</f>
        <v/>
      </c>
      <c r="E43" s="72" t="str">
        <f>IF('Seznam účastníků'!D53="","",'Seznam účastníků'!D53)</f>
        <v/>
      </c>
      <c r="F43" s="70" t="str">
        <f>IF('Seznam účastníků'!E53="","",'Seznam účastníků'!E53)</f>
        <v/>
      </c>
      <c r="G43" s="73">
        <f t="shared" si="0"/>
        <v>0</v>
      </c>
      <c r="H43" s="73">
        <f t="shared" si="1"/>
        <v>0</v>
      </c>
      <c r="I43" s="74">
        <f t="shared" si="2"/>
        <v>0</v>
      </c>
      <c r="J43" s="75">
        <f t="shared" si="3"/>
        <v>0</v>
      </c>
      <c r="K43" s="74">
        <f t="shared" si="4"/>
        <v>0</v>
      </c>
    </row>
    <row r="44" spans="1:11" x14ac:dyDescent="0.2">
      <c r="E44" s="76"/>
      <c r="K44" s="32" t="s">
        <v>83</v>
      </c>
    </row>
    <row r="45" spans="1:11" ht="15.75" x14ac:dyDescent="0.25">
      <c r="A45" s="69" t="s">
        <v>84</v>
      </c>
      <c r="B45" s="69"/>
      <c r="C45" s="46"/>
      <c r="D45" s="69">
        <f>IF(C2="","0",SUM(G9:G43))</f>
        <v>0</v>
      </c>
      <c r="E45" s="77" t="str">
        <f>IF(D45&lt;8,"Tato Akce nevyhovuje z důvodu 'Menší počet účastníků než 8'","")</f>
        <v>Tato Akce nevyhovuje z důvodu 'Menší počet účastníků než 8'</v>
      </c>
      <c r="G45" s="32">
        <f>SUM(G9:G43)</f>
        <v>0</v>
      </c>
      <c r="H45" s="32">
        <f>SUM(H9:H43)</f>
        <v>0</v>
      </c>
      <c r="I45" s="32">
        <f>SUM(I9:I43)</f>
        <v>0</v>
      </c>
      <c r="J45" s="32">
        <f>SUM(J9:J43)</f>
        <v>0</v>
      </c>
      <c r="K45" s="32">
        <f>SUM(K9:K43)</f>
        <v>0</v>
      </c>
    </row>
    <row r="46" spans="1:11" ht="15.75" x14ac:dyDescent="0.25">
      <c r="A46" s="78" t="s">
        <v>85</v>
      </c>
      <c r="B46" s="78"/>
      <c r="C46" s="78"/>
      <c r="D46" s="78">
        <f>IF(C2="","0",SUM(H9:H43))</f>
        <v>0</v>
      </c>
    </row>
    <row r="47" spans="1:11" ht="15.75" x14ac:dyDescent="0.25">
      <c r="A47" s="29" t="s">
        <v>86</v>
      </c>
      <c r="B47" s="29"/>
      <c r="C47" s="29"/>
      <c r="D47" s="29">
        <f>IF(C2="","0",+D46+D45)</f>
        <v>0</v>
      </c>
    </row>
    <row r="48" spans="1:11" ht="15.75" x14ac:dyDescent="0.25">
      <c r="A48" s="77" t="s">
        <v>87</v>
      </c>
      <c r="B48" s="77"/>
      <c r="C48" s="77"/>
      <c r="D48" s="77">
        <f>IF(C2="","0",SUM(I9:I43))</f>
        <v>0</v>
      </c>
    </row>
    <row r="50" spans="1:6" ht="15.75" x14ac:dyDescent="0.25">
      <c r="A50" s="30" t="str">
        <f ca="1">IF($C$9&lt;&gt;"","Datum: "&amp;IF(ISNUMBER(VALUE(TEXT(TODAY(),"rrrr"))),TEXT(TODAY(),"dd.mm.rrrr"),TEXT(TODAY(),"dd.mm.yyyy")),"Datum: ........................................")</f>
        <v>Datum: ........................................</v>
      </c>
      <c r="D50" s="79" t="s">
        <v>88</v>
      </c>
      <c r="E50" s="46"/>
    </row>
    <row r="51" spans="1:6" ht="15.75" x14ac:dyDescent="0.25">
      <c r="A51"/>
      <c r="B51" s="46"/>
      <c r="C51" s="46"/>
      <c r="D51" s="46"/>
      <c r="E51" s="69" t="s">
        <v>89</v>
      </c>
    </row>
    <row r="52" spans="1:6" x14ac:dyDescent="0.2">
      <c r="F52" s="33" t="str">
        <f>"© 31/7/2008 Hop"</f>
        <v>© 31/7/2008 Hop</v>
      </c>
    </row>
    <row r="53" spans="1:6" ht="15.75" x14ac:dyDescent="0.25">
      <c r="A53" s="69"/>
      <c r="B53" s="69"/>
      <c r="C53" s="69"/>
    </row>
    <row r="54" spans="1:6" ht="15.75" x14ac:dyDescent="0.25">
      <c r="A54" s="46"/>
      <c r="B54" s="46"/>
      <c r="C54" s="46"/>
      <c r="D54" s="46"/>
      <c r="E54" s="46"/>
    </row>
    <row r="55" spans="1:6" ht="15.75" x14ac:dyDescent="0.25">
      <c r="A55" s="46"/>
      <c r="B55" s="46"/>
      <c r="C55" s="46"/>
      <c r="D55" s="46"/>
      <c r="E55" s="46"/>
      <c r="F55" s="50"/>
    </row>
    <row r="56" spans="1:6" ht="15.75" x14ac:dyDescent="0.25">
      <c r="A56" s="46"/>
      <c r="B56" s="46"/>
      <c r="C56" s="46"/>
      <c r="D56" s="46"/>
      <c r="E56" s="46"/>
    </row>
    <row r="57" spans="1:6" ht="15.75" x14ac:dyDescent="0.25">
      <c r="A57" s="46"/>
      <c r="B57" s="46"/>
      <c r="C57" s="46"/>
      <c r="D57" s="46"/>
      <c r="E57" s="46"/>
    </row>
    <row r="58" spans="1:6" ht="15.75" x14ac:dyDescent="0.25">
      <c r="A58" s="46"/>
      <c r="B58" s="46"/>
      <c r="C58" s="46"/>
      <c r="D58" s="46"/>
      <c r="E58" s="46"/>
    </row>
  </sheetData>
  <sheetProtection sheet="1"/>
  <mergeCells count="1">
    <mergeCell ref="A1:F1"/>
  </mergeCells>
  <printOptions horizontalCentered="1"/>
  <pageMargins left="0.74791666666666667" right="0.74791666666666667" top="0.47986111111111113" bottom="0.40972222222222221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93"/>
  <sheetViews>
    <sheetView workbookViewId="0">
      <selection activeCell="C6" sqref="C6"/>
    </sheetView>
  </sheetViews>
  <sheetFormatPr defaultRowHeight="12.75" x14ac:dyDescent="0.2"/>
  <cols>
    <col min="1" max="1" width="4.140625" style="32" customWidth="1"/>
    <col min="2" max="2" width="14.140625" style="32" customWidth="1"/>
    <col min="3" max="3" width="14.5703125" style="32" customWidth="1"/>
    <col min="4" max="4" width="13.7109375" style="32" customWidth="1"/>
    <col min="5" max="5" width="25.85546875" style="32" customWidth="1"/>
    <col min="6" max="6" width="5.7109375" style="32" customWidth="1"/>
    <col min="7" max="7" width="9" style="32" customWidth="1"/>
    <col min="8" max="10" width="0" style="32" hidden="1" customWidth="1"/>
    <col min="11" max="255" width="9" style="32" customWidth="1"/>
  </cols>
  <sheetData>
    <row r="1" spans="1:256" s="60" customFormat="1" ht="22.5" x14ac:dyDescent="0.3">
      <c r="A1" s="250" t="s">
        <v>57</v>
      </c>
      <c r="B1" s="250"/>
      <c r="C1" s="250"/>
      <c r="D1" s="250"/>
      <c r="E1" s="250"/>
      <c r="F1" s="250"/>
      <c r="IV1"/>
    </row>
    <row r="2" spans="1:256" s="60" customFormat="1" ht="18" customHeight="1" x14ac:dyDescent="0.3">
      <c r="A2" s="61" t="s">
        <v>58</v>
      </c>
      <c r="B2" s="61"/>
      <c r="C2" s="80"/>
      <c r="IV2"/>
    </row>
    <row r="3" spans="1:256" s="60" customFormat="1" ht="18" customHeight="1" x14ac:dyDescent="0.3">
      <c r="A3" s="61" t="s">
        <v>59</v>
      </c>
      <c r="B3" s="61"/>
      <c r="C3" s="80"/>
      <c r="IV3"/>
    </row>
    <row r="4" spans="1:256" s="60" customFormat="1" ht="18.75" customHeight="1" x14ac:dyDescent="0.3">
      <c r="A4" s="61" t="s">
        <v>61</v>
      </c>
      <c r="B4" s="61"/>
      <c r="C4" s="80"/>
      <c r="IV4"/>
    </row>
    <row r="5" spans="1:256" ht="15.75" x14ac:dyDescent="0.25">
      <c r="A5" s="63" t="s">
        <v>62</v>
      </c>
      <c r="B5" s="48"/>
      <c r="C5" s="81"/>
      <c r="D5" s="81"/>
      <c r="E5" s="49"/>
      <c r="F5" s="49"/>
      <c r="G5" s="49"/>
      <c r="H5" s="49"/>
    </row>
    <row r="6" spans="1:256" ht="15.75" x14ac:dyDescent="0.25">
      <c r="A6" s="63" t="s">
        <v>63</v>
      </c>
      <c r="B6" s="48"/>
      <c r="C6" s="81"/>
      <c r="D6" s="49"/>
      <c r="E6" s="49"/>
      <c r="F6" s="49"/>
      <c r="G6" s="49"/>
      <c r="H6" s="49"/>
    </row>
    <row r="7" spans="1:256" x14ac:dyDescent="0.2">
      <c r="A7" s="65"/>
      <c r="B7" s="65"/>
      <c r="C7" s="65"/>
      <c r="D7" s="65"/>
      <c r="E7" s="65"/>
      <c r="F7" s="65"/>
      <c r="G7" s="65"/>
      <c r="H7" s="65"/>
    </row>
    <row r="8" spans="1:256" ht="13.5" customHeight="1" x14ac:dyDescent="0.25">
      <c r="A8" s="66" t="s">
        <v>64</v>
      </c>
      <c r="B8" s="66" t="s">
        <v>65</v>
      </c>
      <c r="C8" s="66" t="s">
        <v>66</v>
      </c>
      <c r="D8" s="67" t="s">
        <v>67</v>
      </c>
      <c r="E8" s="66" t="s">
        <v>68</v>
      </c>
      <c r="F8" s="66" t="s">
        <v>69</v>
      </c>
      <c r="G8" s="67"/>
      <c r="H8" s="32" t="s">
        <v>90</v>
      </c>
      <c r="I8" s="32" t="s">
        <v>91</v>
      </c>
      <c r="J8" s="32" t="s">
        <v>92</v>
      </c>
    </row>
    <row r="9" spans="1:256" ht="13.5" customHeight="1" x14ac:dyDescent="0.25">
      <c r="A9" s="69" t="s">
        <v>10</v>
      </c>
      <c r="B9" s="82"/>
      <c r="C9" s="82"/>
      <c r="D9" s="83"/>
      <c r="E9" s="82"/>
      <c r="F9" s="84"/>
      <c r="H9" s="85">
        <f t="shared" ref="H9:H40" si="0">IF(DATE(YEAR($C$5)-26,MONTH($C$5),DAY($C$5))&lt;$D9,1,0)</f>
        <v>0</v>
      </c>
      <c r="I9" s="85">
        <f t="shared" ref="I9:I40" si="1">IF(D9&lt;&gt;0,IF(DATE(YEAR($C$5)-26,MONTH($C$5),DAY($C$5))&gt;=$D9,1,0),0)</f>
        <v>0</v>
      </c>
      <c r="J9" s="86">
        <f t="shared" ref="J9:J40" si="2">IF(ISERR(FIND("praha",LOWER(F9))),0,1)*H9</f>
        <v>0</v>
      </c>
    </row>
    <row r="10" spans="1:256" ht="13.5" customHeight="1" x14ac:dyDescent="0.25">
      <c r="A10" s="69" t="s">
        <v>12</v>
      </c>
      <c r="B10" s="82"/>
      <c r="C10" s="82"/>
      <c r="D10" s="83"/>
      <c r="E10" s="82"/>
      <c r="F10" s="84"/>
      <c r="H10" s="85">
        <f t="shared" si="0"/>
        <v>0</v>
      </c>
      <c r="I10" s="85">
        <f t="shared" si="1"/>
        <v>0</v>
      </c>
      <c r="J10" s="86">
        <f t="shared" si="2"/>
        <v>0</v>
      </c>
    </row>
    <row r="11" spans="1:256" ht="13.5" customHeight="1" x14ac:dyDescent="0.25">
      <c r="A11" s="69" t="s">
        <v>13</v>
      </c>
      <c r="B11" s="82"/>
      <c r="C11" s="82"/>
      <c r="D11" s="83"/>
      <c r="E11" s="82"/>
      <c r="F11" s="84"/>
      <c r="H11" s="85">
        <f t="shared" si="0"/>
        <v>0</v>
      </c>
      <c r="I11" s="85">
        <f t="shared" si="1"/>
        <v>0</v>
      </c>
      <c r="J11" s="86">
        <f t="shared" si="2"/>
        <v>0</v>
      </c>
    </row>
    <row r="12" spans="1:256" ht="13.5" customHeight="1" x14ac:dyDescent="0.25">
      <c r="A12" s="69" t="s">
        <v>14</v>
      </c>
      <c r="B12" s="82"/>
      <c r="C12" s="82"/>
      <c r="D12" s="83"/>
      <c r="E12" s="82"/>
      <c r="F12" s="84"/>
      <c r="H12" s="85">
        <f t="shared" si="0"/>
        <v>0</v>
      </c>
      <c r="I12" s="85">
        <f t="shared" si="1"/>
        <v>0</v>
      </c>
      <c r="J12" s="86">
        <f t="shared" si="2"/>
        <v>0</v>
      </c>
    </row>
    <row r="13" spans="1:256" ht="13.5" customHeight="1" x14ac:dyDescent="0.25">
      <c r="A13" s="69" t="s">
        <v>15</v>
      </c>
      <c r="B13" s="82"/>
      <c r="C13" s="82"/>
      <c r="D13" s="83"/>
      <c r="E13" s="82"/>
      <c r="F13" s="84"/>
      <c r="H13" s="85">
        <f t="shared" si="0"/>
        <v>0</v>
      </c>
      <c r="I13" s="85">
        <f t="shared" si="1"/>
        <v>0</v>
      </c>
      <c r="J13" s="86">
        <f t="shared" si="2"/>
        <v>0</v>
      </c>
    </row>
    <row r="14" spans="1:256" ht="13.5" customHeight="1" x14ac:dyDescent="0.25">
      <c r="A14" s="69" t="s">
        <v>16</v>
      </c>
      <c r="B14" s="82"/>
      <c r="C14" s="82"/>
      <c r="D14" s="83"/>
      <c r="E14" s="82"/>
      <c r="F14" s="84"/>
      <c r="H14" s="85">
        <f t="shared" si="0"/>
        <v>0</v>
      </c>
      <c r="I14" s="85">
        <f t="shared" si="1"/>
        <v>0</v>
      </c>
      <c r="J14" s="86">
        <f t="shared" si="2"/>
        <v>0</v>
      </c>
    </row>
    <row r="15" spans="1:256" ht="13.5" customHeight="1" x14ac:dyDescent="0.25">
      <c r="A15" s="69" t="s">
        <v>17</v>
      </c>
      <c r="B15" s="82"/>
      <c r="C15" s="82"/>
      <c r="D15" s="83"/>
      <c r="E15" s="82"/>
      <c r="F15" s="84"/>
      <c r="H15" s="85">
        <f t="shared" si="0"/>
        <v>0</v>
      </c>
      <c r="I15" s="85">
        <f t="shared" si="1"/>
        <v>0</v>
      </c>
      <c r="J15" s="86">
        <f t="shared" si="2"/>
        <v>0</v>
      </c>
    </row>
    <row r="16" spans="1:256" ht="13.5" customHeight="1" x14ac:dyDescent="0.25">
      <c r="A16" s="69" t="s">
        <v>18</v>
      </c>
      <c r="B16" s="82"/>
      <c r="C16" s="82"/>
      <c r="D16" s="83"/>
      <c r="E16" s="82"/>
      <c r="F16" s="84"/>
      <c r="H16" s="85">
        <f t="shared" si="0"/>
        <v>0</v>
      </c>
      <c r="I16" s="85">
        <f t="shared" si="1"/>
        <v>0</v>
      </c>
      <c r="J16" s="86">
        <f t="shared" si="2"/>
        <v>0</v>
      </c>
    </row>
    <row r="17" spans="1:10" ht="13.5" customHeight="1" x14ac:dyDescent="0.25">
      <c r="A17" s="69" t="s">
        <v>19</v>
      </c>
      <c r="B17" s="82"/>
      <c r="C17" s="82"/>
      <c r="D17" s="83"/>
      <c r="E17" s="82"/>
      <c r="F17" s="84"/>
      <c r="H17" s="85">
        <f t="shared" si="0"/>
        <v>0</v>
      </c>
      <c r="I17" s="85">
        <f t="shared" si="1"/>
        <v>0</v>
      </c>
      <c r="J17" s="86">
        <f t="shared" si="2"/>
        <v>0</v>
      </c>
    </row>
    <row r="18" spans="1:10" ht="13.5" customHeight="1" x14ac:dyDescent="0.25">
      <c r="A18" s="69" t="s">
        <v>20</v>
      </c>
      <c r="B18" s="82"/>
      <c r="C18" s="82"/>
      <c r="D18" s="83"/>
      <c r="E18" s="82"/>
      <c r="F18" s="84"/>
      <c r="H18" s="85">
        <f t="shared" si="0"/>
        <v>0</v>
      </c>
      <c r="I18" s="85">
        <f t="shared" si="1"/>
        <v>0</v>
      </c>
      <c r="J18" s="86">
        <f t="shared" si="2"/>
        <v>0</v>
      </c>
    </row>
    <row r="19" spans="1:10" ht="13.5" customHeight="1" x14ac:dyDescent="0.25">
      <c r="A19" s="69" t="s">
        <v>21</v>
      </c>
      <c r="B19" s="82"/>
      <c r="C19" s="82"/>
      <c r="D19" s="83"/>
      <c r="E19" s="82"/>
      <c r="F19" s="84"/>
      <c r="H19" s="85">
        <f t="shared" si="0"/>
        <v>0</v>
      </c>
      <c r="I19" s="85">
        <f t="shared" si="1"/>
        <v>0</v>
      </c>
      <c r="J19" s="86">
        <f t="shared" si="2"/>
        <v>0</v>
      </c>
    </row>
    <row r="20" spans="1:10" ht="13.5" customHeight="1" x14ac:dyDescent="0.25">
      <c r="A20" s="69" t="s">
        <v>22</v>
      </c>
      <c r="B20" s="82"/>
      <c r="C20" s="82"/>
      <c r="D20" s="83"/>
      <c r="E20" s="82"/>
      <c r="F20" s="84"/>
      <c r="H20" s="85">
        <f t="shared" si="0"/>
        <v>0</v>
      </c>
      <c r="I20" s="85">
        <f t="shared" si="1"/>
        <v>0</v>
      </c>
      <c r="J20" s="86">
        <f t="shared" si="2"/>
        <v>0</v>
      </c>
    </row>
    <row r="21" spans="1:10" ht="13.5" customHeight="1" x14ac:dyDescent="0.25">
      <c r="A21" s="69" t="s">
        <v>23</v>
      </c>
      <c r="B21" s="82"/>
      <c r="C21" s="82"/>
      <c r="D21" s="83"/>
      <c r="E21" s="82"/>
      <c r="F21" s="84"/>
      <c r="H21" s="85">
        <f t="shared" si="0"/>
        <v>0</v>
      </c>
      <c r="I21" s="85">
        <f t="shared" si="1"/>
        <v>0</v>
      </c>
      <c r="J21" s="86">
        <f t="shared" si="2"/>
        <v>0</v>
      </c>
    </row>
    <row r="22" spans="1:10" ht="13.5" customHeight="1" x14ac:dyDescent="0.25">
      <c r="A22" s="69" t="s">
        <v>24</v>
      </c>
      <c r="B22" s="82"/>
      <c r="C22" s="82"/>
      <c r="D22" s="83"/>
      <c r="E22" s="82"/>
      <c r="F22" s="84"/>
      <c r="H22" s="85">
        <f t="shared" si="0"/>
        <v>0</v>
      </c>
      <c r="I22" s="85">
        <f t="shared" si="1"/>
        <v>0</v>
      </c>
      <c r="J22" s="86">
        <f t="shared" si="2"/>
        <v>0</v>
      </c>
    </row>
    <row r="23" spans="1:10" ht="13.5" customHeight="1" x14ac:dyDescent="0.25">
      <c r="A23" s="69" t="s">
        <v>25</v>
      </c>
      <c r="B23" s="82"/>
      <c r="C23" s="82"/>
      <c r="D23" s="83"/>
      <c r="E23" s="82"/>
      <c r="F23" s="84"/>
      <c r="H23" s="85">
        <f t="shared" si="0"/>
        <v>0</v>
      </c>
      <c r="I23" s="85">
        <f t="shared" si="1"/>
        <v>0</v>
      </c>
      <c r="J23" s="86">
        <f t="shared" si="2"/>
        <v>0</v>
      </c>
    </row>
    <row r="24" spans="1:10" ht="13.5" customHeight="1" x14ac:dyDescent="0.25">
      <c r="A24" s="69" t="s">
        <v>26</v>
      </c>
      <c r="B24" s="82"/>
      <c r="C24" s="82"/>
      <c r="D24" s="83"/>
      <c r="E24" s="82"/>
      <c r="F24" s="84"/>
      <c r="H24" s="85">
        <f t="shared" si="0"/>
        <v>0</v>
      </c>
      <c r="I24" s="85">
        <f t="shared" si="1"/>
        <v>0</v>
      </c>
      <c r="J24" s="86">
        <f t="shared" si="2"/>
        <v>0</v>
      </c>
    </row>
    <row r="25" spans="1:10" ht="13.5" customHeight="1" x14ac:dyDescent="0.25">
      <c r="A25" s="69" t="s">
        <v>27</v>
      </c>
      <c r="B25" s="82"/>
      <c r="C25" s="82"/>
      <c r="D25" s="83"/>
      <c r="E25" s="82"/>
      <c r="F25" s="84"/>
      <c r="H25" s="85">
        <f t="shared" si="0"/>
        <v>0</v>
      </c>
      <c r="I25" s="85">
        <f t="shared" si="1"/>
        <v>0</v>
      </c>
      <c r="J25" s="86">
        <f t="shared" si="2"/>
        <v>0</v>
      </c>
    </row>
    <row r="26" spans="1:10" ht="13.5" customHeight="1" x14ac:dyDescent="0.25">
      <c r="A26" s="69" t="s">
        <v>28</v>
      </c>
      <c r="B26" s="82"/>
      <c r="C26" s="82"/>
      <c r="D26" s="83"/>
      <c r="E26" s="82"/>
      <c r="F26" s="84"/>
      <c r="H26" s="85">
        <f t="shared" si="0"/>
        <v>0</v>
      </c>
      <c r="I26" s="85">
        <f t="shared" si="1"/>
        <v>0</v>
      </c>
      <c r="J26" s="86">
        <f t="shared" si="2"/>
        <v>0</v>
      </c>
    </row>
    <row r="27" spans="1:10" ht="13.5" customHeight="1" x14ac:dyDescent="0.25">
      <c r="A27" s="69" t="s">
        <v>29</v>
      </c>
      <c r="B27" s="82"/>
      <c r="C27" s="82"/>
      <c r="D27" s="83"/>
      <c r="E27" s="82"/>
      <c r="F27" s="84"/>
      <c r="H27" s="85">
        <f t="shared" si="0"/>
        <v>0</v>
      </c>
      <c r="I27" s="85">
        <f t="shared" si="1"/>
        <v>0</v>
      </c>
      <c r="J27" s="86">
        <f t="shared" si="2"/>
        <v>0</v>
      </c>
    </row>
    <row r="28" spans="1:10" ht="13.5" customHeight="1" x14ac:dyDescent="0.25">
      <c r="A28" s="69" t="s">
        <v>30</v>
      </c>
      <c r="B28" s="82"/>
      <c r="C28" s="82"/>
      <c r="D28" s="83"/>
      <c r="E28" s="82"/>
      <c r="F28" s="84"/>
      <c r="H28" s="85">
        <f t="shared" si="0"/>
        <v>0</v>
      </c>
      <c r="I28" s="85">
        <f t="shared" si="1"/>
        <v>0</v>
      </c>
      <c r="J28" s="86">
        <f t="shared" si="2"/>
        <v>0</v>
      </c>
    </row>
    <row r="29" spans="1:10" ht="13.5" customHeight="1" x14ac:dyDescent="0.25">
      <c r="A29" s="69" t="s">
        <v>31</v>
      </c>
      <c r="B29" s="82"/>
      <c r="C29" s="82"/>
      <c r="D29" s="83"/>
      <c r="E29" s="82"/>
      <c r="F29" s="84"/>
      <c r="H29" s="85">
        <f t="shared" si="0"/>
        <v>0</v>
      </c>
      <c r="I29" s="85">
        <f t="shared" si="1"/>
        <v>0</v>
      </c>
      <c r="J29" s="86">
        <f t="shared" si="2"/>
        <v>0</v>
      </c>
    </row>
    <row r="30" spans="1:10" ht="13.5" customHeight="1" x14ac:dyDescent="0.25">
      <c r="A30" s="69" t="s">
        <v>32</v>
      </c>
      <c r="B30" s="82"/>
      <c r="C30" s="82"/>
      <c r="D30" s="83"/>
      <c r="E30" s="82"/>
      <c r="F30" s="84"/>
      <c r="H30" s="85">
        <f t="shared" si="0"/>
        <v>0</v>
      </c>
      <c r="I30" s="85">
        <f t="shared" si="1"/>
        <v>0</v>
      </c>
      <c r="J30" s="86">
        <f t="shared" si="2"/>
        <v>0</v>
      </c>
    </row>
    <row r="31" spans="1:10" ht="13.5" customHeight="1" x14ac:dyDescent="0.25">
      <c r="A31" s="69" t="s">
        <v>33</v>
      </c>
      <c r="B31" s="82"/>
      <c r="C31" s="82"/>
      <c r="D31" s="83"/>
      <c r="E31" s="82"/>
      <c r="F31" s="84"/>
      <c r="H31" s="85">
        <f t="shared" si="0"/>
        <v>0</v>
      </c>
      <c r="I31" s="85">
        <f t="shared" si="1"/>
        <v>0</v>
      </c>
      <c r="J31" s="86">
        <f t="shared" si="2"/>
        <v>0</v>
      </c>
    </row>
    <row r="32" spans="1:10" ht="13.5" customHeight="1" x14ac:dyDescent="0.25">
      <c r="A32" s="69" t="s">
        <v>34</v>
      </c>
      <c r="B32" s="82"/>
      <c r="C32" s="82"/>
      <c r="D32" s="83"/>
      <c r="E32" s="82"/>
      <c r="F32" s="84"/>
      <c r="H32" s="85">
        <f t="shared" si="0"/>
        <v>0</v>
      </c>
      <c r="I32" s="85">
        <f t="shared" si="1"/>
        <v>0</v>
      </c>
      <c r="J32" s="86">
        <f t="shared" si="2"/>
        <v>0</v>
      </c>
    </row>
    <row r="33" spans="1:10" ht="13.5" customHeight="1" x14ac:dyDescent="0.25">
      <c r="A33" s="69" t="s">
        <v>35</v>
      </c>
      <c r="B33" s="82"/>
      <c r="C33" s="82"/>
      <c r="D33" s="83"/>
      <c r="E33" s="82"/>
      <c r="F33" s="84"/>
      <c r="H33" s="85">
        <f t="shared" si="0"/>
        <v>0</v>
      </c>
      <c r="I33" s="85">
        <f t="shared" si="1"/>
        <v>0</v>
      </c>
      <c r="J33" s="86">
        <f t="shared" si="2"/>
        <v>0</v>
      </c>
    </row>
    <row r="34" spans="1:10" ht="13.5" customHeight="1" x14ac:dyDescent="0.25">
      <c r="A34" s="69" t="s">
        <v>36</v>
      </c>
      <c r="B34" s="82"/>
      <c r="C34" s="82"/>
      <c r="D34" s="83"/>
      <c r="E34" s="82"/>
      <c r="F34" s="84"/>
      <c r="H34" s="85">
        <f t="shared" si="0"/>
        <v>0</v>
      </c>
      <c r="I34" s="85">
        <f t="shared" si="1"/>
        <v>0</v>
      </c>
      <c r="J34" s="86">
        <f t="shared" si="2"/>
        <v>0</v>
      </c>
    </row>
    <row r="35" spans="1:10" ht="13.5" customHeight="1" x14ac:dyDescent="0.25">
      <c r="A35" s="69" t="s">
        <v>37</v>
      </c>
      <c r="B35" s="82"/>
      <c r="C35" s="82"/>
      <c r="D35" s="83"/>
      <c r="E35" s="82"/>
      <c r="F35" s="84"/>
      <c r="H35" s="85">
        <f t="shared" si="0"/>
        <v>0</v>
      </c>
      <c r="I35" s="85">
        <f t="shared" si="1"/>
        <v>0</v>
      </c>
      <c r="J35" s="86">
        <f t="shared" si="2"/>
        <v>0</v>
      </c>
    </row>
    <row r="36" spans="1:10" ht="13.5" customHeight="1" x14ac:dyDescent="0.25">
      <c r="A36" s="69" t="s">
        <v>75</v>
      </c>
      <c r="B36" s="82"/>
      <c r="C36" s="82"/>
      <c r="D36" s="83"/>
      <c r="E36" s="82"/>
      <c r="F36" s="84"/>
      <c r="H36" s="85">
        <f t="shared" si="0"/>
        <v>0</v>
      </c>
      <c r="I36" s="85">
        <f t="shared" si="1"/>
        <v>0</v>
      </c>
      <c r="J36" s="86">
        <f t="shared" si="2"/>
        <v>0</v>
      </c>
    </row>
    <row r="37" spans="1:10" ht="13.5" customHeight="1" x14ac:dyDescent="0.25">
      <c r="A37" s="69" t="s">
        <v>76</v>
      </c>
      <c r="B37" s="82"/>
      <c r="C37" s="82"/>
      <c r="D37" s="83"/>
      <c r="E37" s="82"/>
      <c r="F37" s="84"/>
      <c r="H37" s="85">
        <f t="shared" si="0"/>
        <v>0</v>
      </c>
      <c r="I37" s="85">
        <f t="shared" si="1"/>
        <v>0</v>
      </c>
      <c r="J37" s="86">
        <f t="shared" si="2"/>
        <v>0</v>
      </c>
    </row>
    <row r="38" spans="1:10" ht="13.5" customHeight="1" x14ac:dyDescent="0.25">
      <c r="A38" s="69" t="s">
        <v>77</v>
      </c>
      <c r="B38" s="82"/>
      <c r="C38" s="82"/>
      <c r="D38" s="83"/>
      <c r="E38" s="82"/>
      <c r="F38" s="84"/>
      <c r="H38" s="85">
        <f t="shared" si="0"/>
        <v>0</v>
      </c>
      <c r="I38" s="85">
        <f t="shared" si="1"/>
        <v>0</v>
      </c>
      <c r="J38" s="86">
        <f t="shared" si="2"/>
        <v>0</v>
      </c>
    </row>
    <row r="39" spans="1:10" ht="13.5" customHeight="1" x14ac:dyDescent="0.25">
      <c r="A39" s="69" t="s">
        <v>78</v>
      </c>
      <c r="B39" s="82"/>
      <c r="C39" s="82"/>
      <c r="D39" s="83"/>
      <c r="E39" s="82"/>
      <c r="F39" s="84"/>
      <c r="H39" s="85">
        <f t="shared" si="0"/>
        <v>0</v>
      </c>
      <c r="I39" s="85">
        <f t="shared" si="1"/>
        <v>0</v>
      </c>
      <c r="J39" s="86">
        <f t="shared" si="2"/>
        <v>0</v>
      </c>
    </row>
    <row r="40" spans="1:10" ht="13.5" customHeight="1" x14ac:dyDescent="0.25">
      <c r="A40" s="69" t="s">
        <v>79</v>
      </c>
      <c r="B40" s="82"/>
      <c r="C40" s="82"/>
      <c r="D40" s="83"/>
      <c r="E40" s="82"/>
      <c r="F40" s="84"/>
      <c r="H40" s="85">
        <f t="shared" si="0"/>
        <v>0</v>
      </c>
      <c r="I40" s="85">
        <f t="shared" si="1"/>
        <v>0</v>
      </c>
      <c r="J40" s="86">
        <f t="shared" si="2"/>
        <v>0</v>
      </c>
    </row>
    <row r="41" spans="1:10" ht="13.5" customHeight="1" x14ac:dyDescent="0.25">
      <c r="A41" s="69" t="s">
        <v>80</v>
      </c>
      <c r="B41" s="82"/>
      <c r="C41" s="82"/>
      <c r="D41" s="83"/>
      <c r="E41" s="82"/>
      <c r="F41" s="84"/>
      <c r="H41" s="85">
        <f t="shared" ref="H41:H72" si="3">IF(DATE(YEAR($C$5)-26,MONTH($C$5),DAY($C$5))&lt;$D41,1,0)</f>
        <v>0</v>
      </c>
      <c r="I41" s="85">
        <f t="shared" ref="I41:I72" si="4">IF(D41&lt;&gt;0,IF(DATE(YEAR($C$5)-26,MONTH($C$5),DAY($C$5))&gt;=$D41,1,0),0)</f>
        <v>0</v>
      </c>
      <c r="J41" s="86">
        <f t="shared" ref="J41:J72" si="5">IF(ISERR(FIND("praha",LOWER(F41))),0,1)*H41</f>
        <v>0</v>
      </c>
    </row>
    <row r="42" spans="1:10" ht="13.5" customHeight="1" x14ac:dyDescent="0.25">
      <c r="A42" s="69" t="s">
        <v>81</v>
      </c>
      <c r="B42" s="82"/>
      <c r="C42" s="82"/>
      <c r="D42" s="83"/>
      <c r="E42" s="82"/>
      <c r="F42" s="84"/>
      <c r="H42" s="85">
        <f t="shared" si="3"/>
        <v>0</v>
      </c>
      <c r="I42" s="85">
        <f t="shared" si="4"/>
        <v>0</v>
      </c>
      <c r="J42" s="86">
        <f t="shared" si="5"/>
        <v>0</v>
      </c>
    </row>
    <row r="43" spans="1:10" ht="13.5" customHeight="1" x14ac:dyDescent="0.25">
      <c r="A43" s="69" t="s">
        <v>82</v>
      </c>
      <c r="B43" s="82"/>
      <c r="C43" s="82"/>
      <c r="D43" s="83"/>
      <c r="E43" s="82"/>
      <c r="F43" s="84"/>
      <c r="H43" s="85">
        <f t="shared" si="3"/>
        <v>0</v>
      </c>
      <c r="I43" s="85">
        <f t="shared" si="4"/>
        <v>0</v>
      </c>
      <c r="J43" s="86">
        <f t="shared" si="5"/>
        <v>0</v>
      </c>
    </row>
    <row r="44" spans="1:10" ht="13.5" customHeight="1" x14ac:dyDescent="0.25">
      <c r="A44" s="69" t="s">
        <v>93</v>
      </c>
      <c r="B44" s="82"/>
      <c r="C44" s="82"/>
      <c r="D44" s="83"/>
      <c r="E44" s="82"/>
      <c r="F44" s="84"/>
      <c r="H44" s="85">
        <f t="shared" si="3"/>
        <v>0</v>
      </c>
      <c r="I44" s="85">
        <f t="shared" si="4"/>
        <v>0</v>
      </c>
      <c r="J44" s="86">
        <f t="shared" si="5"/>
        <v>0</v>
      </c>
    </row>
    <row r="45" spans="1:10" ht="13.5" customHeight="1" x14ac:dyDescent="0.25">
      <c r="A45" s="69" t="s">
        <v>94</v>
      </c>
      <c r="B45" s="82"/>
      <c r="C45" s="82"/>
      <c r="D45" s="83"/>
      <c r="E45" s="82"/>
      <c r="F45" s="84"/>
      <c r="H45" s="85">
        <f t="shared" si="3"/>
        <v>0</v>
      </c>
      <c r="I45" s="85">
        <f t="shared" si="4"/>
        <v>0</v>
      </c>
      <c r="J45" s="86">
        <f t="shared" si="5"/>
        <v>0</v>
      </c>
    </row>
    <row r="46" spans="1:10" ht="13.5" customHeight="1" x14ac:dyDescent="0.25">
      <c r="A46" s="69" t="s">
        <v>95</v>
      </c>
      <c r="B46" s="82"/>
      <c r="C46" s="82"/>
      <c r="D46" s="83"/>
      <c r="E46" s="82"/>
      <c r="F46" s="84"/>
      <c r="H46" s="85">
        <f t="shared" si="3"/>
        <v>0</v>
      </c>
      <c r="I46" s="85">
        <f t="shared" si="4"/>
        <v>0</v>
      </c>
      <c r="J46" s="86">
        <f t="shared" si="5"/>
        <v>0</v>
      </c>
    </row>
    <row r="47" spans="1:10" ht="13.5" customHeight="1" x14ac:dyDescent="0.25">
      <c r="A47" s="69" t="s">
        <v>96</v>
      </c>
      <c r="B47" s="82"/>
      <c r="C47" s="82"/>
      <c r="D47" s="83"/>
      <c r="E47" s="82"/>
      <c r="F47" s="84"/>
      <c r="H47" s="85">
        <f t="shared" si="3"/>
        <v>0</v>
      </c>
      <c r="I47" s="85">
        <f t="shared" si="4"/>
        <v>0</v>
      </c>
      <c r="J47" s="86">
        <f t="shared" si="5"/>
        <v>0</v>
      </c>
    </row>
    <row r="48" spans="1:10" ht="13.5" customHeight="1" x14ac:dyDescent="0.25">
      <c r="A48" s="69" t="s">
        <v>97</v>
      </c>
      <c r="B48" s="82"/>
      <c r="C48" s="82"/>
      <c r="D48" s="83"/>
      <c r="E48" s="82"/>
      <c r="F48" s="84"/>
      <c r="H48" s="85">
        <f t="shared" si="3"/>
        <v>0</v>
      </c>
      <c r="I48" s="85">
        <f t="shared" si="4"/>
        <v>0</v>
      </c>
      <c r="J48" s="86">
        <f t="shared" si="5"/>
        <v>0</v>
      </c>
    </row>
    <row r="49" spans="1:10" ht="13.5" customHeight="1" x14ac:dyDescent="0.25">
      <c r="A49" s="69" t="s">
        <v>98</v>
      </c>
      <c r="B49" s="82"/>
      <c r="C49" s="82"/>
      <c r="D49" s="83"/>
      <c r="E49" s="82"/>
      <c r="F49" s="84"/>
      <c r="H49" s="85">
        <f t="shared" si="3"/>
        <v>0</v>
      </c>
      <c r="I49" s="85">
        <f t="shared" si="4"/>
        <v>0</v>
      </c>
      <c r="J49" s="86">
        <f t="shared" si="5"/>
        <v>0</v>
      </c>
    </row>
    <row r="50" spans="1:10" ht="13.5" customHeight="1" x14ac:dyDescent="0.25">
      <c r="A50" s="69" t="s">
        <v>99</v>
      </c>
      <c r="B50" s="82"/>
      <c r="C50" s="82"/>
      <c r="D50" s="83"/>
      <c r="E50" s="82"/>
      <c r="F50" s="84"/>
      <c r="H50" s="85">
        <f t="shared" si="3"/>
        <v>0</v>
      </c>
      <c r="I50" s="85">
        <f t="shared" si="4"/>
        <v>0</v>
      </c>
      <c r="J50" s="86">
        <f t="shared" si="5"/>
        <v>0</v>
      </c>
    </row>
    <row r="51" spans="1:10" ht="13.5" customHeight="1" x14ac:dyDescent="0.25">
      <c r="A51" s="69" t="s">
        <v>100</v>
      </c>
      <c r="B51" s="82"/>
      <c r="C51" s="82"/>
      <c r="D51" s="83"/>
      <c r="E51" s="82"/>
      <c r="F51" s="84"/>
      <c r="H51" s="85">
        <f t="shared" si="3"/>
        <v>0</v>
      </c>
      <c r="I51" s="85">
        <f t="shared" si="4"/>
        <v>0</v>
      </c>
      <c r="J51" s="86">
        <f t="shared" si="5"/>
        <v>0</v>
      </c>
    </row>
    <row r="52" spans="1:10" ht="13.5" customHeight="1" x14ac:dyDescent="0.25">
      <c r="A52" s="69" t="s">
        <v>101</v>
      </c>
      <c r="B52" s="82"/>
      <c r="C52" s="82"/>
      <c r="D52" s="83"/>
      <c r="E52" s="82"/>
      <c r="F52" s="84"/>
      <c r="H52" s="85">
        <f t="shared" si="3"/>
        <v>0</v>
      </c>
      <c r="I52" s="85">
        <f t="shared" si="4"/>
        <v>0</v>
      </c>
      <c r="J52" s="86">
        <f t="shared" si="5"/>
        <v>0</v>
      </c>
    </row>
    <row r="53" spans="1:10" ht="13.5" customHeight="1" x14ac:dyDescent="0.25">
      <c r="A53" s="69" t="s">
        <v>102</v>
      </c>
      <c r="B53" s="82"/>
      <c r="C53" s="82"/>
      <c r="D53" s="83"/>
      <c r="E53" s="82"/>
      <c r="F53" s="84"/>
      <c r="H53" s="85">
        <f t="shared" si="3"/>
        <v>0</v>
      </c>
      <c r="I53" s="85">
        <f t="shared" si="4"/>
        <v>0</v>
      </c>
      <c r="J53" s="86">
        <f t="shared" si="5"/>
        <v>0</v>
      </c>
    </row>
    <row r="54" spans="1:10" ht="13.5" customHeight="1" x14ac:dyDescent="0.25">
      <c r="A54" s="69" t="s">
        <v>103</v>
      </c>
      <c r="B54" s="82"/>
      <c r="C54" s="82"/>
      <c r="D54" s="83"/>
      <c r="E54" s="82"/>
      <c r="F54" s="84"/>
      <c r="H54" s="85">
        <f t="shared" si="3"/>
        <v>0</v>
      </c>
      <c r="I54" s="85">
        <f t="shared" si="4"/>
        <v>0</v>
      </c>
      <c r="J54" s="86">
        <f t="shared" si="5"/>
        <v>0</v>
      </c>
    </row>
    <row r="55" spans="1:10" ht="13.5" customHeight="1" x14ac:dyDescent="0.25">
      <c r="A55" s="69" t="s">
        <v>104</v>
      </c>
      <c r="B55" s="82"/>
      <c r="C55" s="82"/>
      <c r="D55" s="83"/>
      <c r="E55" s="82"/>
      <c r="F55" s="84"/>
      <c r="H55" s="85">
        <f t="shared" si="3"/>
        <v>0</v>
      </c>
      <c r="I55" s="85">
        <f t="shared" si="4"/>
        <v>0</v>
      </c>
      <c r="J55" s="86">
        <f t="shared" si="5"/>
        <v>0</v>
      </c>
    </row>
    <row r="56" spans="1:10" ht="13.5" customHeight="1" x14ac:dyDescent="0.25">
      <c r="A56" s="69" t="s">
        <v>105</v>
      </c>
      <c r="B56" s="82"/>
      <c r="C56" s="82"/>
      <c r="D56" s="83"/>
      <c r="E56" s="82"/>
      <c r="F56" s="84"/>
      <c r="H56" s="85">
        <f t="shared" si="3"/>
        <v>0</v>
      </c>
      <c r="I56" s="85">
        <f t="shared" si="4"/>
        <v>0</v>
      </c>
      <c r="J56" s="86">
        <f t="shared" si="5"/>
        <v>0</v>
      </c>
    </row>
    <row r="57" spans="1:10" ht="13.5" customHeight="1" x14ac:dyDescent="0.25">
      <c r="A57" s="69" t="s">
        <v>106</v>
      </c>
      <c r="B57" s="82"/>
      <c r="C57" s="82"/>
      <c r="D57" s="83"/>
      <c r="E57" s="82"/>
      <c r="F57" s="84"/>
      <c r="H57" s="85">
        <f t="shared" si="3"/>
        <v>0</v>
      </c>
      <c r="I57" s="85">
        <f t="shared" si="4"/>
        <v>0</v>
      </c>
      <c r="J57" s="86">
        <f t="shared" si="5"/>
        <v>0</v>
      </c>
    </row>
    <row r="58" spans="1:10" ht="13.5" customHeight="1" x14ac:dyDescent="0.25">
      <c r="A58" s="69" t="s">
        <v>107</v>
      </c>
      <c r="B58" s="82"/>
      <c r="C58" s="82"/>
      <c r="D58" s="83"/>
      <c r="E58" s="82"/>
      <c r="F58" s="84"/>
      <c r="H58" s="85">
        <f t="shared" si="3"/>
        <v>0</v>
      </c>
      <c r="I58" s="85">
        <f t="shared" si="4"/>
        <v>0</v>
      </c>
      <c r="J58" s="86">
        <f t="shared" si="5"/>
        <v>0</v>
      </c>
    </row>
    <row r="59" spans="1:10" ht="13.5" customHeight="1" x14ac:dyDescent="0.25">
      <c r="A59" s="69" t="s">
        <v>108</v>
      </c>
      <c r="B59" s="82"/>
      <c r="C59" s="82"/>
      <c r="D59" s="83"/>
      <c r="E59" s="82"/>
      <c r="F59" s="84"/>
      <c r="H59" s="85">
        <f t="shared" si="3"/>
        <v>0</v>
      </c>
      <c r="I59" s="85">
        <f t="shared" si="4"/>
        <v>0</v>
      </c>
      <c r="J59" s="86">
        <f t="shared" si="5"/>
        <v>0</v>
      </c>
    </row>
    <row r="60" spans="1:10" ht="13.5" customHeight="1" x14ac:dyDescent="0.25">
      <c r="A60" s="69" t="s">
        <v>109</v>
      </c>
      <c r="B60" s="82"/>
      <c r="C60" s="82"/>
      <c r="D60" s="83"/>
      <c r="E60" s="82"/>
      <c r="F60" s="84"/>
      <c r="H60" s="85">
        <f t="shared" si="3"/>
        <v>0</v>
      </c>
      <c r="I60" s="85">
        <f t="shared" si="4"/>
        <v>0</v>
      </c>
      <c r="J60" s="86">
        <f t="shared" si="5"/>
        <v>0</v>
      </c>
    </row>
    <row r="61" spans="1:10" ht="13.5" customHeight="1" x14ac:dyDescent="0.25">
      <c r="A61" s="69" t="s">
        <v>110</v>
      </c>
      <c r="B61" s="82"/>
      <c r="C61" s="82"/>
      <c r="D61" s="83"/>
      <c r="E61" s="82"/>
      <c r="F61" s="84"/>
      <c r="H61" s="85">
        <f t="shared" si="3"/>
        <v>0</v>
      </c>
      <c r="I61" s="85">
        <f t="shared" si="4"/>
        <v>0</v>
      </c>
      <c r="J61" s="86">
        <f t="shared" si="5"/>
        <v>0</v>
      </c>
    </row>
    <row r="62" spans="1:10" ht="13.5" customHeight="1" x14ac:dyDescent="0.25">
      <c r="A62" s="69" t="s">
        <v>111</v>
      </c>
      <c r="B62" s="82"/>
      <c r="C62" s="82"/>
      <c r="D62" s="83"/>
      <c r="E62" s="82"/>
      <c r="F62" s="84"/>
      <c r="H62" s="85">
        <f t="shared" si="3"/>
        <v>0</v>
      </c>
      <c r="I62" s="85">
        <f t="shared" si="4"/>
        <v>0</v>
      </c>
      <c r="J62" s="86">
        <f t="shared" si="5"/>
        <v>0</v>
      </c>
    </row>
    <row r="63" spans="1:10" ht="13.5" customHeight="1" x14ac:dyDescent="0.25">
      <c r="A63" s="69" t="s">
        <v>112</v>
      </c>
      <c r="B63" s="82"/>
      <c r="C63" s="82"/>
      <c r="D63" s="83"/>
      <c r="E63" s="82"/>
      <c r="F63" s="84"/>
      <c r="H63" s="85">
        <f t="shared" si="3"/>
        <v>0</v>
      </c>
      <c r="I63" s="85">
        <f t="shared" si="4"/>
        <v>0</v>
      </c>
      <c r="J63" s="86">
        <f t="shared" si="5"/>
        <v>0</v>
      </c>
    </row>
    <row r="64" spans="1:10" ht="13.5" customHeight="1" x14ac:dyDescent="0.25">
      <c r="A64" s="69" t="s">
        <v>113</v>
      </c>
      <c r="B64" s="82"/>
      <c r="C64" s="82"/>
      <c r="D64" s="83"/>
      <c r="E64" s="82"/>
      <c r="F64" s="84"/>
      <c r="H64" s="85">
        <f t="shared" si="3"/>
        <v>0</v>
      </c>
      <c r="I64" s="85">
        <f t="shared" si="4"/>
        <v>0</v>
      </c>
      <c r="J64" s="86">
        <f t="shared" si="5"/>
        <v>0</v>
      </c>
    </row>
    <row r="65" spans="1:10" ht="13.5" customHeight="1" x14ac:dyDescent="0.25">
      <c r="A65" s="69" t="s">
        <v>114</v>
      </c>
      <c r="B65" s="82"/>
      <c r="C65" s="82"/>
      <c r="D65" s="83"/>
      <c r="E65" s="82"/>
      <c r="F65" s="84"/>
      <c r="H65" s="85">
        <f t="shared" si="3"/>
        <v>0</v>
      </c>
      <c r="I65" s="85">
        <f t="shared" si="4"/>
        <v>0</v>
      </c>
      <c r="J65" s="86">
        <f t="shared" si="5"/>
        <v>0</v>
      </c>
    </row>
    <row r="66" spans="1:10" ht="13.5" customHeight="1" x14ac:dyDescent="0.25">
      <c r="A66" s="69" t="s">
        <v>115</v>
      </c>
      <c r="B66" s="82"/>
      <c r="C66" s="82"/>
      <c r="D66" s="83"/>
      <c r="E66" s="82"/>
      <c r="F66" s="84"/>
      <c r="H66" s="85">
        <f t="shared" si="3"/>
        <v>0</v>
      </c>
      <c r="I66" s="85">
        <f t="shared" si="4"/>
        <v>0</v>
      </c>
      <c r="J66" s="86">
        <f t="shared" si="5"/>
        <v>0</v>
      </c>
    </row>
    <row r="67" spans="1:10" ht="13.5" customHeight="1" x14ac:dyDescent="0.25">
      <c r="A67" s="69" t="s">
        <v>116</v>
      </c>
      <c r="B67" s="82"/>
      <c r="C67" s="82"/>
      <c r="D67" s="83"/>
      <c r="E67" s="82"/>
      <c r="F67" s="84"/>
      <c r="H67" s="85">
        <f t="shared" si="3"/>
        <v>0</v>
      </c>
      <c r="I67" s="85">
        <f t="shared" si="4"/>
        <v>0</v>
      </c>
      <c r="J67" s="86">
        <f t="shared" si="5"/>
        <v>0</v>
      </c>
    </row>
    <row r="68" spans="1:10" ht="13.5" customHeight="1" x14ac:dyDescent="0.25">
      <c r="A68" s="69" t="s">
        <v>117</v>
      </c>
      <c r="B68" s="82"/>
      <c r="C68" s="82"/>
      <c r="D68" s="83"/>
      <c r="E68" s="82"/>
      <c r="F68" s="84"/>
      <c r="H68" s="85">
        <f t="shared" si="3"/>
        <v>0</v>
      </c>
      <c r="I68" s="85">
        <f t="shared" si="4"/>
        <v>0</v>
      </c>
      <c r="J68" s="86">
        <f t="shared" si="5"/>
        <v>0</v>
      </c>
    </row>
    <row r="69" spans="1:10" ht="13.5" customHeight="1" x14ac:dyDescent="0.25">
      <c r="A69" s="69" t="s">
        <v>118</v>
      </c>
      <c r="B69" s="82"/>
      <c r="C69" s="82"/>
      <c r="D69" s="83"/>
      <c r="E69" s="82"/>
      <c r="F69" s="84"/>
      <c r="H69" s="85">
        <f t="shared" si="3"/>
        <v>0</v>
      </c>
      <c r="I69" s="85">
        <f t="shared" si="4"/>
        <v>0</v>
      </c>
      <c r="J69" s="86">
        <f t="shared" si="5"/>
        <v>0</v>
      </c>
    </row>
    <row r="70" spans="1:10" ht="13.5" customHeight="1" x14ac:dyDescent="0.25">
      <c r="A70" s="69" t="s">
        <v>119</v>
      </c>
      <c r="B70" s="82"/>
      <c r="C70" s="82"/>
      <c r="D70" s="83"/>
      <c r="E70" s="82"/>
      <c r="F70" s="84"/>
      <c r="H70" s="85">
        <f t="shared" si="3"/>
        <v>0</v>
      </c>
      <c r="I70" s="85">
        <f t="shared" si="4"/>
        <v>0</v>
      </c>
      <c r="J70" s="86">
        <f t="shared" si="5"/>
        <v>0</v>
      </c>
    </row>
    <row r="71" spans="1:10" ht="13.5" customHeight="1" x14ac:dyDescent="0.25">
      <c r="A71" s="69" t="s">
        <v>120</v>
      </c>
      <c r="B71" s="82"/>
      <c r="C71" s="82"/>
      <c r="D71" s="83"/>
      <c r="E71" s="82"/>
      <c r="F71" s="84"/>
      <c r="H71" s="85">
        <f t="shared" si="3"/>
        <v>0</v>
      </c>
      <c r="I71" s="85">
        <f t="shared" si="4"/>
        <v>0</v>
      </c>
      <c r="J71" s="86">
        <f t="shared" si="5"/>
        <v>0</v>
      </c>
    </row>
    <row r="72" spans="1:10" ht="13.5" customHeight="1" x14ac:dyDescent="0.25">
      <c r="A72" s="69" t="s">
        <v>121</v>
      </c>
      <c r="B72" s="82"/>
      <c r="C72" s="82"/>
      <c r="D72" s="83"/>
      <c r="E72" s="82"/>
      <c r="F72" s="84"/>
      <c r="H72" s="85">
        <f t="shared" si="3"/>
        <v>0</v>
      </c>
      <c r="I72" s="85">
        <f t="shared" si="4"/>
        <v>0</v>
      </c>
      <c r="J72" s="86">
        <f t="shared" si="5"/>
        <v>0</v>
      </c>
    </row>
    <row r="73" spans="1:10" ht="13.5" customHeight="1" x14ac:dyDescent="0.25">
      <c r="A73" s="69" t="s">
        <v>122</v>
      </c>
      <c r="B73" s="82"/>
      <c r="C73" s="82"/>
      <c r="D73" s="83"/>
      <c r="E73" s="82"/>
      <c r="F73" s="84"/>
      <c r="H73" s="85">
        <f t="shared" ref="H73:H78" si="6">IF(DATE(YEAR($C$5)-26,MONTH($C$5),DAY($C$5))&lt;$D73,1,0)</f>
        <v>0</v>
      </c>
      <c r="I73" s="85">
        <f t="shared" ref="I73:I78" si="7">IF(D73&lt;&gt;0,IF(DATE(YEAR($C$5)-26,MONTH($C$5),DAY($C$5))&gt;=$D73,1,0),0)</f>
        <v>0</v>
      </c>
      <c r="J73" s="86">
        <f t="shared" ref="J73:J78" si="8">IF(ISERR(FIND("praha",LOWER(F73))),0,1)*H73</f>
        <v>0</v>
      </c>
    </row>
    <row r="74" spans="1:10" ht="13.5" customHeight="1" x14ac:dyDescent="0.25">
      <c r="A74" s="69" t="s">
        <v>123</v>
      </c>
      <c r="B74" s="82"/>
      <c r="C74" s="82"/>
      <c r="D74" s="83"/>
      <c r="E74" s="82"/>
      <c r="F74" s="84"/>
      <c r="H74" s="85">
        <f t="shared" si="6"/>
        <v>0</v>
      </c>
      <c r="I74" s="85">
        <f t="shared" si="7"/>
        <v>0</v>
      </c>
      <c r="J74" s="86">
        <f t="shared" si="8"/>
        <v>0</v>
      </c>
    </row>
    <row r="75" spans="1:10" ht="13.5" customHeight="1" x14ac:dyDescent="0.25">
      <c r="A75" s="69" t="s">
        <v>124</v>
      </c>
      <c r="B75" s="82"/>
      <c r="C75" s="82"/>
      <c r="D75" s="83"/>
      <c r="E75" s="82"/>
      <c r="F75" s="84"/>
      <c r="H75" s="85">
        <f t="shared" si="6"/>
        <v>0</v>
      </c>
      <c r="I75" s="85">
        <f t="shared" si="7"/>
        <v>0</v>
      </c>
      <c r="J75" s="86">
        <f t="shared" si="8"/>
        <v>0</v>
      </c>
    </row>
    <row r="76" spans="1:10" ht="13.5" customHeight="1" x14ac:dyDescent="0.25">
      <c r="A76" s="69" t="s">
        <v>125</v>
      </c>
      <c r="B76" s="82"/>
      <c r="C76" s="82"/>
      <c r="D76" s="83"/>
      <c r="E76" s="82"/>
      <c r="F76" s="84"/>
      <c r="H76" s="85">
        <f t="shared" si="6"/>
        <v>0</v>
      </c>
      <c r="I76" s="85">
        <f t="shared" si="7"/>
        <v>0</v>
      </c>
      <c r="J76" s="86">
        <f t="shared" si="8"/>
        <v>0</v>
      </c>
    </row>
    <row r="77" spans="1:10" ht="13.5" customHeight="1" x14ac:dyDescent="0.25">
      <c r="A77" s="69" t="s">
        <v>126</v>
      </c>
      <c r="B77" s="82"/>
      <c r="C77" s="82"/>
      <c r="D77" s="83"/>
      <c r="E77" s="82"/>
      <c r="F77" s="84"/>
      <c r="H77" s="85">
        <f t="shared" si="6"/>
        <v>0</v>
      </c>
      <c r="I77" s="85">
        <f t="shared" si="7"/>
        <v>0</v>
      </c>
      <c r="J77" s="86">
        <f t="shared" si="8"/>
        <v>0</v>
      </c>
    </row>
    <row r="78" spans="1:10" ht="13.5" customHeight="1" x14ac:dyDescent="0.25">
      <c r="A78" s="69" t="s">
        <v>127</v>
      </c>
      <c r="B78" s="82"/>
      <c r="C78" s="82"/>
      <c r="D78" s="83"/>
      <c r="E78" s="82"/>
      <c r="F78" s="84"/>
      <c r="H78" s="85">
        <f t="shared" si="6"/>
        <v>0</v>
      </c>
      <c r="I78" s="85">
        <f t="shared" si="7"/>
        <v>0</v>
      </c>
      <c r="J78" s="86">
        <f t="shared" si="8"/>
        <v>0</v>
      </c>
    </row>
    <row r="79" spans="1:10" x14ac:dyDescent="0.2">
      <c r="E79" s="87"/>
    </row>
    <row r="80" spans="1:10" ht="15.75" x14ac:dyDescent="0.25">
      <c r="A80" s="69" t="s">
        <v>84</v>
      </c>
      <c r="B80" s="69"/>
      <c r="C80" s="46"/>
      <c r="D80" s="69" t="str">
        <f>IF(C2="","0",SUM(H9:H78))</f>
        <v>0</v>
      </c>
      <c r="E80" s="77" t="str">
        <f>IF(D80&lt;8,"Tato Akce nevyhovuje z důvodu 'Menší počet účastníků než 8'","")</f>
        <v/>
      </c>
    </row>
    <row r="81" spans="1:6" ht="15.75" x14ac:dyDescent="0.25">
      <c r="A81" s="78" t="s">
        <v>85</v>
      </c>
      <c r="B81" s="78"/>
      <c r="C81" s="78"/>
      <c r="D81" s="78" t="str">
        <f>IF(C2="","0",SUM(I9:I78))</f>
        <v>0</v>
      </c>
    </row>
    <row r="82" spans="1:6" ht="15.75" x14ac:dyDescent="0.25">
      <c r="A82" s="29" t="s">
        <v>86</v>
      </c>
      <c r="B82" s="29"/>
      <c r="C82" s="29"/>
      <c r="D82" s="29" t="str">
        <f>IF(C2="","0",+D81+D80)</f>
        <v>0</v>
      </c>
    </row>
    <row r="83" spans="1:6" ht="15.75" x14ac:dyDescent="0.25">
      <c r="A83" s="77" t="s">
        <v>87</v>
      </c>
      <c r="B83" s="77"/>
      <c r="C83" s="77"/>
      <c r="D83" s="77" t="str">
        <f>IF(C2="","0",SUM(J9:J78))</f>
        <v>0</v>
      </c>
    </row>
    <row r="85" spans="1:6" ht="15.75" x14ac:dyDescent="0.25">
      <c r="A85" s="30" t="str">
        <f ca="1">IF($C$2&lt;&gt;"","Datum: "&amp;TEXT(TODAY(),"dd.mm.rrrr"),"Datum: ........................................")</f>
        <v>Datum: ........................................</v>
      </c>
      <c r="D85" s="79" t="s">
        <v>88</v>
      </c>
      <c r="E85" s="46"/>
    </row>
    <row r="86" spans="1:6" ht="15.75" x14ac:dyDescent="0.25">
      <c r="A86" s="46"/>
      <c r="B86" s="46"/>
      <c r="C86" s="46"/>
      <c r="D86" s="46"/>
      <c r="E86" s="69" t="s">
        <v>89</v>
      </c>
    </row>
    <row r="87" spans="1:6" x14ac:dyDescent="0.2">
      <c r="F87" s="33" t="str">
        <f>"© 31/7/2008 Hop"</f>
        <v>© 31/7/2008 Hop</v>
      </c>
    </row>
    <row r="88" spans="1:6" ht="15.75" x14ac:dyDescent="0.25">
      <c r="A88" s="69"/>
      <c r="B88" s="69"/>
      <c r="C88" s="69"/>
    </row>
    <row r="89" spans="1:6" ht="15.75" x14ac:dyDescent="0.25">
      <c r="A89" s="46"/>
      <c r="B89" s="46"/>
      <c r="C89" s="46"/>
      <c r="D89" s="46"/>
      <c r="E89" s="46"/>
    </row>
    <row r="90" spans="1:6" ht="15.75" x14ac:dyDescent="0.25">
      <c r="A90" s="46"/>
      <c r="B90" s="46"/>
      <c r="C90" s="46"/>
      <c r="D90" s="46"/>
      <c r="E90" s="46"/>
      <c r="F90" s="50"/>
    </row>
    <row r="91" spans="1:6" ht="15.75" x14ac:dyDescent="0.25">
      <c r="A91" s="46"/>
      <c r="B91" s="46"/>
      <c r="C91" s="46"/>
      <c r="D91" s="46"/>
      <c r="E91" s="46"/>
    </row>
    <row r="92" spans="1:6" ht="15.75" x14ac:dyDescent="0.25">
      <c r="A92" s="46"/>
      <c r="B92" s="46"/>
      <c r="C92" s="46"/>
      <c r="D92" s="46"/>
      <c r="E92" s="46"/>
    </row>
    <row r="93" spans="1:6" ht="15.75" x14ac:dyDescent="0.25">
      <c r="A93" s="46"/>
      <c r="B93" s="46"/>
      <c r="C93" s="46"/>
      <c r="D93" s="46"/>
      <c r="E93" s="46"/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Roman,obyčejné"&amp;12&amp;A</oddHeader>
    <oddFooter>&amp;C&amp;"Times New Roman,obyčejné"&amp;12Page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99"/>
  <sheetViews>
    <sheetView workbookViewId="0">
      <selection sqref="A1:J1"/>
    </sheetView>
  </sheetViews>
  <sheetFormatPr defaultColWidth="8.7109375" defaultRowHeight="12.75" x14ac:dyDescent="0.2"/>
  <cols>
    <col min="1" max="1" width="0.5703125" style="88" customWidth="1"/>
    <col min="2" max="2" width="17.5703125" style="88" customWidth="1"/>
    <col min="3" max="3" width="7.28515625" style="88" customWidth="1"/>
    <col min="4" max="4" width="3" style="88" customWidth="1"/>
    <col min="5" max="5" width="17.28515625" style="88" customWidth="1"/>
    <col min="6" max="6" width="3.7109375" style="88" customWidth="1"/>
    <col min="7" max="7" width="19.140625" style="88" customWidth="1"/>
    <col min="8" max="8" width="1.7109375" style="88" customWidth="1"/>
    <col min="9" max="9" width="12.140625" style="88" customWidth="1"/>
    <col min="10" max="10" width="10.85546875" style="88" customWidth="1"/>
    <col min="11" max="19" width="8.7109375" style="89"/>
    <col min="20" max="247" width="8.7109375" style="88"/>
    <col min="248" max="16384" width="8.7109375" style="89"/>
  </cols>
  <sheetData>
    <row r="1" spans="1:256" s="90" customFormat="1" ht="18" x14ac:dyDescent="0.25">
      <c r="A1" s="260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89"/>
      <c r="L1" s="89"/>
      <c r="M1" s="89"/>
      <c r="N1" s="89"/>
      <c r="O1" s="89"/>
      <c r="P1" s="89"/>
      <c r="Q1" s="89"/>
      <c r="R1" s="89"/>
      <c r="S1" s="89"/>
      <c r="IN1" s="89"/>
      <c r="IO1" s="89"/>
      <c r="IP1" s="89"/>
      <c r="IQ1" s="89"/>
      <c r="IR1" s="89"/>
      <c r="IS1" s="89"/>
      <c r="IT1" s="89"/>
      <c r="IU1" s="89"/>
      <c r="IV1" s="89"/>
    </row>
    <row r="2" spans="1:256" s="90" customFormat="1" ht="15.75" customHeight="1" x14ac:dyDescent="0.25">
      <c r="A2" s="261" t="str">
        <f>'Formulář  AKCE'!B2</f>
        <v>smlouvy č. DAG/61/03/001435/2009 o poskytnutí finančních prostředků
Příloha k vyúčtování akcí a táborů</v>
      </c>
      <c r="B2" s="261"/>
      <c r="C2" s="261"/>
      <c r="D2" s="261"/>
      <c r="E2" s="261"/>
      <c r="F2" s="261"/>
      <c r="G2" s="261"/>
      <c r="H2" s="261"/>
      <c r="I2" s="261"/>
      <c r="J2" s="261"/>
      <c r="K2" s="89"/>
      <c r="L2" s="89"/>
      <c r="M2" s="89"/>
      <c r="N2" s="89"/>
      <c r="O2" s="89"/>
      <c r="P2" s="89"/>
      <c r="Q2" s="89"/>
      <c r="R2" s="89"/>
      <c r="S2" s="89"/>
      <c r="IN2" s="89"/>
      <c r="IO2" s="89"/>
      <c r="IP2" s="89"/>
      <c r="IQ2" s="89"/>
      <c r="IR2" s="89"/>
      <c r="IS2" s="89"/>
      <c r="IT2" s="89"/>
      <c r="IU2" s="89"/>
      <c r="IV2" s="89"/>
    </row>
    <row r="3" spans="1:256" x14ac:dyDescent="0.2">
      <c r="A3" s="91"/>
      <c r="B3" s="91"/>
      <c r="C3" s="91"/>
      <c r="D3" s="91"/>
      <c r="E3" s="91"/>
      <c r="F3" s="91"/>
      <c r="G3" s="91"/>
      <c r="H3" s="91"/>
    </row>
    <row r="4" spans="1:256" x14ac:dyDescent="0.2">
      <c r="A4" s="91"/>
      <c r="B4" s="91"/>
      <c r="C4" s="91"/>
      <c r="D4" s="91"/>
      <c r="E4" s="91"/>
      <c r="F4" s="91"/>
      <c r="G4" s="91"/>
      <c r="H4" s="91"/>
    </row>
    <row r="5" spans="1:256" ht="9.4" customHeight="1" x14ac:dyDescent="0.2">
      <c r="A5" s="91"/>
      <c r="B5" s="91"/>
      <c r="C5" s="91"/>
      <c r="D5" s="91"/>
      <c r="E5" s="91"/>
      <c r="F5" s="91"/>
      <c r="G5" s="91"/>
      <c r="H5" s="91"/>
    </row>
    <row r="6" spans="1:256" x14ac:dyDescent="0.2">
      <c r="A6" s="92"/>
      <c r="B6" s="92"/>
      <c r="C6" s="92"/>
      <c r="E6" s="92"/>
      <c r="F6" s="92"/>
    </row>
    <row r="7" spans="1:256" x14ac:dyDescent="0.2">
      <c r="A7" s="92"/>
      <c r="B7" s="93" t="s">
        <v>40</v>
      </c>
      <c r="C7" s="92"/>
      <c r="D7" s="262" t="s">
        <v>41</v>
      </c>
      <c r="E7" s="262"/>
      <c r="F7" s="91"/>
      <c r="G7" s="263" t="s">
        <v>42</v>
      </c>
      <c r="H7" s="263"/>
      <c r="I7" s="263"/>
      <c r="J7" s="263"/>
    </row>
    <row r="8" spans="1:256" x14ac:dyDescent="0.2">
      <c r="A8" s="92"/>
      <c r="B8" s="94" t="str">
        <f>IF(ISBLANK(Seznam_do_35_účastníků!C2),IF(ISBLANK(Seznam_do_70_účastníků!C2)," ",Seznam_do_70_účastníků!C2),Seznam_do_35_účastníků!C2)</f>
        <v>Šán</v>
      </c>
      <c r="C8" s="92"/>
      <c r="D8" s="264" t="str">
        <f ca="1">IF(AND(ISNUMBER('Seznam účastníků'!B5),ISNUMBER('Seznam účastníků'!B6)),IF(ISNUMBER(VALUE(TEXT(TODAY(),"rrrr"))),TEXT('Seznam účastníků'!B5,"dd.mm.rrrr")&amp;" - "&amp;TEXT('Seznam účastníků'!B6,"dd.mm.rrrr"),TEXT('Seznam účastníků'!B5,"dd.mm.yyyy")&amp;" - "&amp;TEXT('Seznam účastníků'!B6,"dd.mm.yyyy"))," ")</f>
        <v xml:space="preserve"> </v>
      </c>
      <c r="E8" s="264"/>
      <c r="F8" s="89"/>
      <c r="G8" s="265">
        <f>IF(ISBLANK(Seznam_do_35_účastníků!C6),IF(ISBLANK(Seznam_do_70_účastníků!C6)," ",Seznam_do_70_účastníků!C6),Seznam_do_35_účastníků!C6)</f>
        <v>0</v>
      </c>
      <c r="H8" s="265"/>
      <c r="I8" s="265"/>
      <c r="J8" s="265"/>
    </row>
    <row r="9" spans="1:256" x14ac:dyDescent="0.2">
      <c r="A9" s="92"/>
      <c r="B9" s="92"/>
      <c r="C9" s="92"/>
      <c r="D9" s="92"/>
      <c r="E9" s="92"/>
    </row>
    <row r="10" spans="1:256" x14ac:dyDescent="0.2">
      <c r="A10" s="92"/>
      <c r="B10" s="95" t="s">
        <v>128</v>
      </c>
      <c r="C10" s="96"/>
      <c r="D10" s="97" t="str">
        <f>IF(Seznam_do_35_účastníků!K45+Seznam_do_70_účastníků!D83=0," ",MAX(Seznam_do_35_účastníků!K45,Seznam_do_70_účastníků!D83))</f>
        <v xml:space="preserve"> </v>
      </c>
      <c r="E10" s="92"/>
      <c r="G10" s="98" t="s">
        <v>129</v>
      </c>
      <c r="H10" s="99"/>
      <c r="I10" s="99"/>
      <c r="J10" s="97">
        <f>Seznam_do_35_účastníků!G45-Seznam_do_35_účastníků!J45</f>
        <v>0</v>
      </c>
    </row>
    <row r="11" spans="1:256" x14ac:dyDescent="0.2">
      <c r="A11" s="92"/>
      <c r="B11" s="92"/>
      <c r="C11" s="92"/>
      <c r="D11" s="92"/>
      <c r="E11" s="92"/>
      <c r="G11" s="98" t="s">
        <v>44</v>
      </c>
      <c r="H11" s="100"/>
      <c r="I11" s="100"/>
      <c r="J11" s="97" t="str">
        <f>IF(Seznam_do_35_účastníků!D47+Seznam_do_70_účastníků!D82=0," ",MAX(Seznam_do_35_účastníků!D47,Seznam_do_70_účastníků!D82))</f>
        <v xml:space="preserve"> </v>
      </c>
    </row>
    <row r="12" spans="1:256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</row>
    <row r="13" spans="1:256" ht="15.75" x14ac:dyDescent="0.25">
      <c r="A13" s="266" t="s">
        <v>130</v>
      </c>
      <c r="B13" s="266"/>
      <c r="C13" s="266"/>
      <c r="D13" s="266"/>
      <c r="E13" s="266"/>
      <c r="F13" s="266"/>
      <c r="G13" s="266"/>
      <c r="H13" s="266"/>
      <c r="I13" s="266"/>
      <c r="J13" s="266"/>
    </row>
    <row r="14" spans="1:256" x14ac:dyDescent="0.2">
      <c r="A14" s="92"/>
      <c r="B14" s="101"/>
      <c r="C14" s="101"/>
      <c r="D14" s="101"/>
      <c r="E14" s="101"/>
      <c r="F14" s="101"/>
      <c r="G14" s="101"/>
      <c r="H14" s="101"/>
      <c r="I14" s="101"/>
      <c r="J14" s="101"/>
    </row>
    <row r="15" spans="1:256" ht="16.899999999999999" customHeight="1" x14ac:dyDescent="0.3">
      <c r="A15" s="92"/>
      <c r="B15" s="257" t="s">
        <v>131</v>
      </c>
      <c r="C15" s="257"/>
      <c r="D15" s="257"/>
      <c r="E15" s="257"/>
      <c r="F15" s="257"/>
      <c r="G15" s="102" t="s">
        <v>132</v>
      </c>
      <c r="H15" s="258" t="s">
        <v>133</v>
      </c>
      <c r="I15" s="258"/>
      <c r="J15" s="103"/>
    </row>
    <row r="16" spans="1:256" ht="16.899999999999999" customHeight="1" x14ac:dyDescent="0.3">
      <c r="A16" s="92"/>
      <c r="B16" s="254" t="s">
        <v>134</v>
      </c>
      <c r="C16" s="254"/>
      <c r="D16" s="254"/>
      <c r="E16" s="254"/>
      <c r="F16" s="254"/>
      <c r="G16" s="104">
        <f>'Přehled o vybraných poplatcích'!E49</f>
        <v>0</v>
      </c>
      <c r="H16" s="259"/>
      <c r="I16" s="259"/>
      <c r="J16" s="103"/>
    </row>
    <row r="17" spans="1:10" ht="16.899999999999999" customHeight="1" x14ac:dyDescent="0.3">
      <c r="A17" s="92"/>
      <c r="B17" s="254" t="s">
        <v>135</v>
      </c>
      <c r="C17" s="254"/>
      <c r="D17" s="254"/>
      <c r="E17" s="254"/>
      <c r="F17" s="254"/>
      <c r="G17" s="105">
        <v>0</v>
      </c>
      <c r="H17" s="259">
        <v>1000</v>
      </c>
      <c r="I17" s="259"/>
      <c r="J17" s="103"/>
    </row>
    <row r="18" spans="1:10" ht="16.899999999999999" customHeight="1" x14ac:dyDescent="0.3">
      <c r="A18" s="92"/>
      <c r="B18" s="254" t="s">
        <v>136</v>
      </c>
      <c r="C18" s="254"/>
      <c r="D18" s="254"/>
      <c r="E18" s="254"/>
      <c r="F18" s="254"/>
      <c r="G18" s="105">
        <v>62</v>
      </c>
      <c r="H18" s="255"/>
      <c r="I18" s="255"/>
      <c r="J18" s="103"/>
    </row>
    <row r="19" spans="1:10" ht="16.899999999999999" customHeight="1" x14ac:dyDescent="0.3">
      <c r="A19" s="92"/>
      <c r="B19" s="254" t="s">
        <v>137</v>
      </c>
      <c r="C19" s="254"/>
      <c r="D19" s="254"/>
      <c r="E19" s="254"/>
      <c r="F19" s="254"/>
      <c r="G19" s="104">
        <f>SUM(G16:G18)</f>
        <v>62</v>
      </c>
      <c r="H19" s="256">
        <f>SUM(H17:I18)</f>
        <v>1000</v>
      </c>
      <c r="I19" s="256"/>
      <c r="J19" s="106">
        <f>G19+H19</f>
        <v>1062</v>
      </c>
    </row>
    <row r="20" spans="1:10" ht="16.899999999999999" customHeight="1" x14ac:dyDescent="0.3">
      <c r="A20" s="92"/>
      <c r="B20" s="107"/>
      <c r="C20" s="108"/>
      <c r="D20" s="108"/>
      <c r="E20" s="108"/>
      <c r="F20" s="103"/>
      <c r="G20" s="103"/>
      <c r="H20" s="103"/>
      <c r="I20" s="103"/>
      <c r="J20" s="103"/>
    </row>
    <row r="21" spans="1:10" ht="16.899999999999999" customHeight="1" x14ac:dyDescent="0.3">
      <c r="A21" s="92"/>
      <c r="B21" s="257" t="s">
        <v>138</v>
      </c>
      <c r="C21" s="257"/>
      <c r="D21" s="257"/>
      <c r="E21" s="257"/>
      <c r="F21" s="257"/>
      <c r="G21" s="109" t="s">
        <v>132</v>
      </c>
      <c r="H21" s="258" t="s">
        <v>139</v>
      </c>
      <c r="I21" s="258"/>
      <c r="J21" s="103"/>
    </row>
    <row r="22" spans="1:10" ht="16.899999999999999" customHeight="1" x14ac:dyDescent="0.3">
      <c r="A22" s="92"/>
      <c r="B22" s="251" t="s">
        <v>140</v>
      </c>
      <c r="C22" s="251"/>
      <c r="D22" s="251"/>
      <c r="E22" s="251"/>
      <c r="F22" s="251"/>
      <c r="G22" s="105">
        <v>1000</v>
      </c>
      <c r="H22" s="252"/>
      <c r="I22" s="252"/>
      <c r="J22" s="103"/>
    </row>
    <row r="23" spans="1:10" ht="16.899999999999999" customHeight="1" x14ac:dyDescent="0.3">
      <c r="A23" s="92"/>
      <c r="B23" s="251" t="s">
        <v>141</v>
      </c>
      <c r="C23" s="251"/>
      <c r="D23" s="251"/>
      <c r="E23" s="251"/>
      <c r="F23" s="251"/>
      <c r="G23" s="105">
        <v>100</v>
      </c>
      <c r="H23" s="252"/>
      <c r="I23" s="252"/>
      <c r="J23" s="103"/>
    </row>
    <row r="24" spans="1:10" ht="16.899999999999999" customHeight="1" x14ac:dyDescent="0.3">
      <c r="A24" s="92"/>
      <c r="B24" s="251" t="s">
        <v>142</v>
      </c>
      <c r="C24" s="251"/>
      <c r="D24" s="251"/>
      <c r="E24" s="251"/>
      <c r="F24" s="251"/>
      <c r="G24" s="105">
        <v>1840</v>
      </c>
      <c r="H24" s="252"/>
      <c r="I24" s="252"/>
      <c r="J24" s="103"/>
    </row>
    <row r="25" spans="1:10" ht="16.899999999999999" customHeight="1" x14ac:dyDescent="0.3">
      <c r="A25" s="92"/>
      <c r="B25" s="251" t="s">
        <v>143</v>
      </c>
      <c r="C25" s="251"/>
      <c r="D25" s="251"/>
      <c r="E25" s="251"/>
      <c r="F25" s="251"/>
      <c r="G25" s="105">
        <v>202</v>
      </c>
      <c r="H25" s="252"/>
      <c r="I25" s="252"/>
      <c r="J25" s="103"/>
    </row>
    <row r="26" spans="1:10" ht="16.899999999999999" customHeight="1" x14ac:dyDescent="0.3">
      <c r="A26" s="92"/>
      <c r="B26" s="251" t="s">
        <v>144</v>
      </c>
      <c r="C26" s="251"/>
      <c r="D26" s="251"/>
      <c r="E26" s="251"/>
      <c r="F26" s="251"/>
      <c r="G26" s="105"/>
      <c r="H26" s="252"/>
      <c r="I26" s="252"/>
      <c r="J26" s="103"/>
    </row>
    <row r="27" spans="1:10" ht="16.899999999999999" customHeight="1" x14ac:dyDescent="0.3">
      <c r="A27" s="92"/>
      <c r="B27" s="251" t="s">
        <v>145</v>
      </c>
      <c r="C27" s="251"/>
      <c r="D27" s="251"/>
      <c r="E27" s="251"/>
      <c r="F27" s="251"/>
      <c r="G27" s="104">
        <f>SUM(G22:G26)</f>
        <v>3142</v>
      </c>
      <c r="H27" s="253">
        <f>SUM(I22:I26)</f>
        <v>0</v>
      </c>
      <c r="I27" s="253"/>
      <c r="J27" s="110">
        <f>G27+H27</f>
        <v>3142</v>
      </c>
    </row>
    <row r="28" spans="1:10" ht="16.899999999999999" customHeight="1" x14ac:dyDescent="0.2">
      <c r="A28" s="92"/>
      <c r="B28" s="111"/>
      <c r="C28" s="112"/>
      <c r="D28" s="112"/>
      <c r="E28" s="112"/>
      <c r="F28" s="112"/>
      <c r="G28" s="113"/>
      <c r="H28" s="112"/>
      <c r="I28" s="112"/>
      <c r="J28" s="112"/>
    </row>
    <row r="29" spans="1:10" ht="16.899999999999999" customHeight="1" x14ac:dyDescent="0.2">
      <c r="A29" s="92"/>
      <c r="B29" s="111"/>
      <c r="C29" s="112"/>
      <c r="D29" s="112"/>
      <c r="E29" s="112"/>
      <c r="F29" s="112"/>
      <c r="G29" s="113"/>
      <c r="H29" s="112"/>
      <c r="I29" s="112"/>
      <c r="J29" s="112"/>
    </row>
    <row r="30" spans="1:10" ht="16.899999999999999" customHeight="1" x14ac:dyDescent="0.3">
      <c r="A30" s="92"/>
      <c r="B30" s="112"/>
      <c r="C30" s="114"/>
      <c r="D30" s="114"/>
      <c r="E30" s="114"/>
      <c r="F30" s="114"/>
      <c r="G30" s="114"/>
      <c r="H30" s="114"/>
      <c r="I30" s="114"/>
      <c r="J30" s="103"/>
    </row>
    <row r="31" spans="1:10" ht="16.899999999999999" customHeight="1" x14ac:dyDescent="0.3">
      <c r="A31" s="92"/>
      <c r="B31" s="114"/>
      <c r="C31" s="114"/>
      <c r="D31" s="114"/>
      <c r="E31" s="114"/>
      <c r="F31" s="114"/>
      <c r="G31" s="114"/>
      <c r="H31" s="114"/>
      <c r="I31" s="114"/>
      <c r="J31" s="103"/>
    </row>
    <row r="32" spans="1:10" ht="16.899999999999999" customHeight="1" x14ac:dyDescent="0.3">
      <c r="A32" s="92"/>
      <c r="B32" s="114" t="s">
        <v>146</v>
      </c>
      <c r="C32" s="112"/>
      <c r="D32" s="114"/>
      <c r="E32" s="114" t="s">
        <v>147</v>
      </c>
      <c r="F32" s="103"/>
      <c r="G32" s="114" t="s">
        <v>148</v>
      </c>
      <c r="H32" s="103" t="s">
        <v>149</v>
      </c>
      <c r="I32" s="89"/>
      <c r="J32" s="89"/>
    </row>
    <row r="33" spans="1:247" ht="16.899999999999999" customHeight="1" x14ac:dyDescent="0.2">
      <c r="A33" s="92"/>
      <c r="B33" s="112"/>
      <c r="C33" s="112"/>
      <c r="D33" s="112"/>
      <c r="E33" s="112"/>
      <c r="F33" s="112"/>
      <c r="G33" s="112"/>
      <c r="H33" s="112"/>
      <c r="I33" s="112"/>
      <c r="J33" s="112"/>
    </row>
    <row r="34" spans="1:247" ht="16.899999999999999" customHeight="1" x14ac:dyDescent="0.2">
      <c r="A34" s="92"/>
      <c r="B34" s="112"/>
      <c r="C34" s="112"/>
      <c r="D34" s="112"/>
      <c r="E34" s="112"/>
      <c r="F34" s="112"/>
      <c r="G34" s="112"/>
      <c r="H34" s="112"/>
      <c r="I34" s="112"/>
      <c r="J34" s="112"/>
    </row>
    <row r="35" spans="1:247" ht="16.899999999999999" customHeight="1" x14ac:dyDescent="0.2">
      <c r="A35" s="92"/>
      <c r="B35" s="112" t="s">
        <v>150</v>
      </c>
      <c r="C35" s="112" t="s">
        <v>151</v>
      </c>
      <c r="D35" s="112"/>
      <c r="E35" s="112"/>
      <c r="F35" s="112"/>
      <c r="G35" s="112"/>
      <c r="H35" s="112"/>
      <c r="I35" s="112"/>
      <c r="J35" s="112"/>
    </row>
    <row r="36" spans="1:247" ht="16.899999999999999" customHeight="1" x14ac:dyDescent="0.2">
      <c r="A36" s="92"/>
      <c r="B36" s="112"/>
      <c r="C36" s="112" t="s">
        <v>152</v>
      </c>
      <c r="D36" s="112"/>
      <c r="E36" s="112"/>
      <c r="F36" s="112"/>
      <c r="G36" s="112"/>
      <c r="H36" s="112"/>
      <c r="I36" s="112"/>
      <c r="J36" s="112"/>
    </row>
    <row r="37" spans="1:247" ht="16.899999999999999" customHeight="1" x14ac:dyDescent="0.2">
      <c r="A37" s="92"/>
      <c r="B37" s="89"/>
      <c r="C37" s="89"/>
      <c r="D37" s="89"/>
      <c r="E37" s="89"/>
      <c r="F37" s="89"/>
      <c r="G37" s="89"/>
      <c r="H37" s="89"/>
      <c r="I37" s="89"/>
      <c r="J37" s="89"/>
    </row>
    <row r="38" spans="1:247" ht="16.899999999999999" customHeight="1" x14ac:dyDescent="0.2">
      <c r="A38" s="92"/>
      <c r="B38" s="89"/>
      <c r="C38" s="89"/>
      <c r="D38" s="89"/>
      <c r="E38" s="89"/>
      <c r="F38" s="89"/>
      <c r="G38" s="89"/>
      <c r="H38" s="89"/>
      <c r="I38" s="89"/>
      <c r="J38" s="89"/>
    </row>
    <row r="39" spans="1:247" ht="16.899999999999999" customHeight="1" x14ac:dyDescent="0.2">
      <c r="A39" s="92"/>
      <c r="B39" s="89"/>
      <c r="C39" s="89"/>
      <c r="D39" s="89"/>
      <c r="E39" s="89"/>
      <c r="F39" s="89"/>
      <c r="G39" s="89"/>
      <c r="H39" s="89"/>
      <c r="I39" s="89"/>
      <c r="J39" s="89"/>
    </row>
    <row r="40" spans="1:247" ht="18" customHeight="1" x14ac:dyDescent="0.2">
      <c r="A40" s="92"/>
      <c r="B40" s="89"/>
      <c r="C40" s="89"/>
      <c r="D40" s="89"/>
      <c r="E40" s="89"/>
      <c r="F40" s="89"/>
      <c r="G40" s="89"/>
      <c r="H40" s="89"/>
      <c r="I40" s="89"/>
      <c r="J40" s="89"/>
    </row>
    <row r="41" spans="1:247" ht="17.850000000000001" customHeight="1" x14ac:dyDescent="0.25">
      <c r="B41" s="89"/>
      <c r="C41" s="89"/>
      <c r="D41" s="89"/>
      <c r="E41" s="89"/>
      <c r="F41" s="89"/>
      <c r="G41" s="89"/>
      <c r="H41" s="89"/>
      <c r="I41" s="115" t="str">
        <f>"V1©16/9/2009 Hop"</f>
        <v>V1©16/9/2009 Hop</v>
      </c>
      <c r="J41" s="89"/>
    </row>
    <row r="42" spans="1:247" ht="15.75" x14ac:dyDescent="0.25">
      <c r="A42" s="116"/>
      <c r="B42" s="89"/>
      <c r="C42" s="89"/>
      <c r="D42" s="89"/>
      <c r="E42" s="89"/>
      <c r="F42" s="89"/>
      <c r="G42" s="89"/>
      <c r="H42" s="89"/>
      <c r="I42" s="89"/>
      <c r="J42" s="89"/>
    </row>
    <row r="43" spans="1:247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/>
      <c r="ES43" s="89"/>
      <c r="ET43" s="89"/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89"/>
      <c r="FO43" s="89"/>
      <c r="FP43" s="89"/>
      <c r="FQ43" s="89"/>
      <c r="FR43" s="89"/>
      <c r="FS43" s="89"/>
      <c r="FT43" s="89"/>
      <c r="FU43" s="89"/>
      <c r="FV43" s="89"/>
      <c r="FW43" s="89"/>
      <c r="FX43" s="89"/>
      <c r="FY43" s="89"/>
      <c r="FZ43" s="89"/>
      <c r="GA43" s="89"/>
      <c r="GB43" s="89"/>
      <c r="GC43" s="89"/>
      <c r="GD43" s="89"/>
      <c r="GE43" s="89"/>
      <c r="GF43" s="89"/>
      <c r="GG43" s="89"/>
      <c r="GH43" s="89"/>
      <c r="GI43" s="89"/>
      <c r="GJ43" s="89"/>
      <c r="GK43" s="89"/>
      <c r="GL43" s="89"/>
      <c r="GM43" s="89"/>
      <c r="GN43" s="89"/>
      <c r="GO43" s="89"/>
      <c r="GP43" s="89"/>
      <c r="GQ43" s="89"/>
      <c r="GR43" s="89"/>
      <c r="GS43" s="89"/>
      <c r="GT43" s="89"/>
      <c r="GU43" s="89"/>
      <c r="GV43" s="89"/>
      <c r="GW43" s="89"/>
      <c r="GX43" s="89"/>
      <c r="GY43" s="89"/>
      <c r="GZ43" s="89"/>
      <c r="HA43" s="89"/>
      <c r="HB43" s="89"/>
      <c r="HC43" s="89"/>
      <c r="HD43" s="89"/>
      <c r="HE43" s="89"/>
      <c r="HF43" s="89"/>
      <c r="HG43" s="89"/>
      <c r="HH43" s="89"/>
      <c r="HI43" s="89"/>
      <c r="HJ43" s="89"/>
      <c r="HK43" s="89"/>
      <c r="HL43" s="89"/>
      <c r="HM43" s="89"/>
      <c r="HN43" s="89"/>
      <c r="HO43" s="89"/>
      <c r="HP43" s="89"/>
      <c r="HQ43" s="89"/>
      <c r="HR43" s="89"/>
      <c r="HS43" s="89"/>
      <c r="HT43" s="89"/>
      <c r="HU43" s="89"/>
      <c r="HV43" s="89"/>
      <c r="HW43" s="89"/>
      <c r="HX43" s="89"/>
      <c r="HY43" s="89"/>
      <c r="HZ43" s="89"/>
      <c r="IA43" s="89"/>
      <c r="IB43" s="89"/>
      <c r="IC43" s="89"/>
      <c r="ID43" s="89"/>
      <c r="IE43" s="89"/>
      <c r="IF43" s="89"/>
      <c r="IG43" s="89"/>
      <c r="IH43" s="89"/>
      <c r="II43" s="89"/>
      <c r="IJ43" s="89"/>
      <c r="IK43" s="89"/>
      <c r="IL43" s="89"/>
      <c r="IM43" s="89"/>
    </row>
    <row r="44" spans="1:247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89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89"/>
      <c r="GD44" s="89"/>
      <c r="GE44" s="89"/>
      <c r="GF44" s="89"/>
      <c r="GG44" s="89"/>
      <c r="GH44" s="89"/>
      <c r="GI44" s="89"/>
      <c r="GJ44" s="89"/>
      <c r="GK44" s="89"/>
      <c r="GL44" s="89"/>
      <c r="GM44" s="89"/>
      <c r="GN44" s="89"/>
      <c r="GO44" s="89"/>
      <c r="GP44" s="89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89"/>
      <c r="HD44" s="89"/>
      <c r="HE44" s="89"/>
      <c r="HF44" s="89"/>
      <c r="HG44" s="89"/>
      <c r="HH44" s="89"/>
      <c r="HI44" s="89"/>
      <c r="HJ44" s="89"/>
      <c r="HK44" s="89"/>
      <c r="HL44" s="89"/>
      <c r="HM44" s="89"/>
      <c r="HN44" s="89"/>
      <c r="HO44" s="89"/>
      <c r="HP44" s="89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89"/>
      <c r="ID44" s="89"/>
      <c r="IE44" s="89"/>
      <c r="IF44" s="89"/>
      <c r="IG44" s="89"/>
      <c r="IH44" s="89"/>
      <c r="II44" s="89"/>
      <c r="IJ44" s="89"/>
      <c r="IK44" s="89"/>
      <c r="IL44" s="89"/>
      <c r="IM44" s="89"/>
    </row>
    <row r="45" spans="1:247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89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89"/>
      <c r="GD45" s="89"/>
      <c r="GE45" s="89"/>
      <c r="GF45" s="89"/>
      <c r="GG45" s="89"/>
      <c r="GH45" s="89"/>
      <c r="GI45" s="89"/>
      <c r="GJ45" s="89"/>
      <c r="GK45" s="89"/>
      <c r="GL45" s="89"/>
      <c r="GM45" s="89"/>
      <c r="GN45" s="89"/>
      <c r="GO45" s="89"/>
      <c r="GP45" s="89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89"/>
      <c r="HD45" s="89"/>
      <c r="HE45" s="89"/>
      <c r="HF45" s="89"/>
      <c r="HG45" s="89"/>
      <c r="HH45" s="89"/>
      <c r="HI45" s="89"/>
      <c r="HJ45" s="89"/>
      <c r="HK45" s="89"/>
      <c r="HL45" s="89"/>
      <c r="HM45" s="89"/>
      <c r="HN45" s="89"/>
      <c r="HO45" s="89"/>
      <c r="HP45" s="89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89"/>
      <c r="ID45" s="89"/>
      <c r="IE45" s="89"/>
      <c r="IF45" s="89"/>
      <c r="IG45" s="89"/>
      <c r="IH45" s="89"/>
      <c r="II45" s="89"/>
      <c r="IJ45" s="89"/>
      <c r="IK45" s="89"/>
      <c r="IL45" s="89"/>
      <c r="IM45" s="89"/>
    </row>
    <row r="46" spans="1:247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89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89"/>
      <c r="GD46" s="89"/>
      <c r="GE46" s="89"/>
      <c r="GF46" s="89"/>
      <c r="GG46" s="89"/>
      <c r="GH46" s="89"/>
      <c r="GI46" s="89"/>
      <c r="GJ46" s="89"/>
      <c r="GK46" s="89"/>
      <c r="GL46" s="89"/>
      <c r="GM46" s="89"/>
      <c r="GN46" s="89"/>
      <c r="GO46" s="89"/>
      <c r="GP46" s="89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89"/>
      <c r="HD46" s="89"/>
      <c r="HE46" s="89"/>
      <c r="HF46" s="89"/>
      <c r="HG46" s="89"/>
      <c r="HH46" s="89"/>
      <c r="HI46" s="89"/>
      <c r="HJ46" s="89"/>
      <c r="HK46" s="89"/>
      <c r="HL46" s="89"/>
      <c r="HM46" s="89"/>
      <c r="HN46" s="89"/>
      <c r="HO46" s="89"/>
      <c r="HP46" s="89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89"/>
      <c r="ID46" s="89"/>
      <c r="IE46" s="89"/>
      <c r="IF46" s="89"/>
      <c r="IG46" s="89"/>
      <c r="IH46" s="89"/>
      <c r="II46" s="89"/>
      <c r="IJ46" s="89"/>
      <c r="IK46" s="89"/>
      <c r="IL46" s="89"/>
      <c r="IM46" s="89"/>
    </row>
    <row r="47" spans="1:247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89"/>
      <c r="GM47" s="89"/>
      <c r="GN47" s="89"/>
      <c r="GO47" s="89"/>
      <c r="GP47" s="89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89"/>
      <c r="HD47" s="89"/>
      <c r="HE47" s="89"/>
      <c r="HF47" s="89"/>
      <c r="HG47" s="89"/>
      <c r="HH47" s="89"/>
      <c r="HI47" s="89"/>
      <c r="HJ47" s="89"/>
      <c r="HK47" s="89"/>
      <c r="HL47" s="89"/>
      <c r="HM47" s="89"/>
      <c r="HN47" s="89"/>
      <c r="HO47" s="89"/>
      <c r="HP47" s="89"/>
      <c r="HQ47" s="89"/>
      <c r="HR47" s="89"/>
      <c r="HS47" s="89"/>
      <c r="HT47" s="89"/>
      <c r="HU47" s="89"/>
      <c r="HV47" s="89"/>
      <c r="HW47" s="89"/>
      <c r="HX47" s="89"/>
      <c r="HY47" s="89"/>
      <c r="HZ47" s="89"/>
      <c r="IA47" s="89"/>
      <c r="IB47" s="89"/>
      <c r="IC47" s="89"/>
      <c r="ID47" s="89"/>
      <c r="IE47" s="89"/>
      <c r="IF47" s="89"/>
      <c r="IG47" s="89"/>
      <c r="IH47" s="89"/>
      <c r="II47" s="89"/>
      <c r="IJ47" s="89"/>
      <c r="IK47" s="89"/>
      <c r="IL47" s="89"/>
      <c r="IM47" s="89"/>
    </row>
    <row r="48" spans="1:247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89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89"/>
      <c r="HD48" s="89"/>
      <c r="HE48" s="89"/>
      <c r="HF48" s="89"/>
      <c r="HG48" s="89"/>
      <c r="HH48" s="89"/>
      <c r="HI48" s="89"/>
      <c r="HJ48" s="89"/>
      <c r="HK48" s="89"/>
      <c r="HL48" s="89"/>
      <c r="HM48" s="89"/>
      <c r="HN48" s="89"/>
      <c r="HO48" s="89"/>
      <c r="HP48" s="89"/>
      <c r="HQ48" s="89"/>
      <c r="HR48" s="89"/>
      <c r="HS48" s="89"/>
      <c r="HT48" s="89"/>
      <c r="HU48" s="89"/>
      <c r="HV48" s="89"/>
      <c r="HW48" s="89"/>
      <c r="HX48" s="89"/>
      <c r="HY48" s="89"/>
      <c r="HZ48" s="89"/>
      <c r="IA48" s="89"/>
      <c r="IB48" s="89"/>
      <c r="IC48" s="89"/>
      <c r="ID48" s="89"/>
      <c r="IE48" s="89"/>
      <c r="IF48" s="89"/>
      <c r="IG48" s="89"/>
      <c r="IH48" s="89"/>
      <c r="II48" s="89"/>
      <c r="IJ48" s="89"/>
      <c r="IK48" s="89"/>
      <c r="IL48" s="89"/>
      <c r="IM48" s="89"/>
    </row>
    <row r="49" spans="1:247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89"/>
      <c r="HH49" s="89"/>
      <c r="HI49" s="89"/>
      <c r="HJ49" s="89"/>
      <c r="HK49" s="89"/>
      <c r="HL49" s="89"/>
      <c r="HM49" s="89"/>
      <c r="HN49" s="89"/>
      <c r="HO49" s="89"/>
      <c r="HP49" s="89"/>
      <c r="HQ49" s="89"/>
      <c r="HR49" s="89"/>
      <c r="HS49" s="89"/>
      <c r="HT49" s="89"/>
      <c r="HU49" s="89"/>
      <c r="HV49" s="89"/>
      <c r="HW49" s="89"/>
      <c r="HX49" s="89"/>
      <c r="HY49" s="89"/>
      <c r="HZ49" s="89"/>
      <c r="IA49" s="89"/>
      <c r="IB49" s="89"/>
      <c r="IC49" s="89"/>
      <c r="ID49" s="89"/>
      <c r="IE49" s="89"/>
      <c r="IF49" s="89"/>
      <c r="IG49" s="89"/>
      <c r="IH49" s="89"/>
      <c r="II49" s="89"/>
      <c r="IJ49" s="89"/>
      <c r="IK49" s="89"/>
      <c r="IL49" s="89"/>
      <c r="IM49" s="89"/>
    </row>
    <row r="50" spans="1:247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89"/>
      <c r="GM50" s="89"/>
      <c r="GN50" s="89"/>
      <c r="GO50" s="89"/>
      <c r="GP50" s="89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89"/>
      <c r="HD50" s="89"/>
      <c r="HE50" s="89"/>
      <c r="HF50" s="89"/>
      <c r="HG50" s="89"/>
      <c r="HH50" s="89"/>
      <c r="HI50" s="89"/>
      <c r="HJ50" s="89"/>
      <c r="HK50" s="89"/>
      <c r="HL50" s="89"/>
      <c r="HM50" s="89"/>
      <c r="HN50" s="89"/>
      <c r="HO50" s="89"/>
      <c r="HP50" s="89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89"/>
      <c r="ID50" s="89"/>
      <c r="IE50" s="89"/>
      <c r="IF50" s="89"/>
      <c r="IG50" s="89"/>
      <c r="IH50" s="89"/>
      <c r="II50" s="89"/>
      <c r="IJ50" s="89"/>
      <c r="IK50" s="89"/>
      <c r="IL50" s="89"/>
      <c r="IM50" s="89"/>
    </row>
    <row r="51" spans="1:247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89"/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/>
      <c r="ES51" s="89"/>
      <c r="ET51" s="89"/>
      <c r="EU51" s="89"/>
      <c r="EV51" s="89"/>
      <c r="EW51" s="89"/>
      <c r="EX51" s="89"/>
      <c r="EY51" s="89"/>
      <c r="EZ51" s="89"/>
      <c r="FA51" s="89"/>
      <c r="FB51" s="89"/>
      <c r="FC51" s="89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89"/>
      <c r="FO51" s="89"/>
      <c r="FP51" s="89"/>
      <c r="FQ51" s="89"/>
      <c r="FR51" s="89"/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89"/>
      <c r="GD51" s="89"/>
      <c r="GE51" s="89"/>
      <c r="GF51" s="89"/>
      <c r="GG51" s="89"/>
      <c r="GH51" s="89"/>
      <c r="GI51" s="89"/>
      <c r="GJ51" s="89"/>
      <c r="GK51" s="89"/>
      <c r="GL51" s="89"/>
      <c r="GM51" s="89"/>
      <c r="GN51" s="89"/>
      <c r="GO51" s="89"/>
      <c r="GP51" s="89"/>
      <c r="GQ51" s="89"/>
      <c r="GR51" s="89"/>
      <c r="GS51" s="89"/>
      <c r="GT51" s="89"/>
      <c r="GU51" s="89"/>
      <c r="GV51" s="89"/>
      <c r="GW51" s="89"/>
      <c r="GX51" s="89"/>
      <c r="GY51" s="89"/>
      <c r="GZ51" s="89"/>
      <c r="HA51" s="89"/>
      <c r="HB51" s="89"/>
      <c r="HC51" s="89"/>
      <c r="HD51" s="89"/>
      <c r="HE51" s="89"/>
      <c r="HF51" s="89"/>
      <c r="HG51" s="89"/>
      <c r="HH51" s="89"/>
      <c r="HI51" s="89"/>
      <c r="HJ51" s="89"/>
      <c r="HK51" s="89"/>
      <c r="HL51" s="89"/>
      <c r="HM51" s="89"/>
      <c r="HN51" s="89"/>
      <c r="HO51" s="89"/>
      <c r="HP51" s="89"/>
      <c r="HQ51" s="89"/>
      <c r="HR51" s="89"/>
      <c r="HS51" s="89"/>
      <c r="HT51" s="89"/>
      <c r="HU51" s="89"/>
      <c r="HV51" s="89"/>
      <c r="HW51" s="89"/>
      <c r="HX51" s="89"/>
      <c r="HY51" s="89"/>
      <c r="HZ51" s="89"/>
      <c r="IA51" s="89"/>
      <c r="IB51" s="89"/>
      <c r="IC51" s="89"/>
      <c r="ID51" s="89"/>
      <c r="IE51" s="89"/>
      <c r="IF51" s="89"/>
      <c r="IG51" s="89"/>
      <c r="IH51" s="89"/>
      <c r="II51" s="89"/>
      <c r="IJ51" s="89"/>
      <c r="IK51" s="89"/>
      <c r="IL51" s="89"/>
      <c r="IM51" s="89"/>
    </row>
    <row r="52" spans="1:247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89"/>
      <c r="EQ52" s="89"/>
      <c r="ER52" s="89"/>
      <c r="ES52" s="89"/>
      <c r="ET52" s="89"/>
      <c r="EU52" s="89"/>
      <c r="EV52" s="89"/>
      <c r="EW52" s="89"/>
      <c r="EX52" s="89"/>
      <c r="EY52" s="89"/>
      <c r="EZ52" s="89"/>
      <c r="FA52" s="89"/>
      <c r="FB52" s="89"/>
      <c r="FC52" s="89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89"/>
      <c r="FO52" s="89"/>
      <c r="FP52" s="89"/>
      <c r="FQ52" s="89"/>
      <c r="FR52" s="89"/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89"/>
      <c r="GD52" s="89"/>
      <c r="GE52" s="89"/>
      <c r="GF52" s="89"/>
      <c r="GG52" s="89"/>
      <c r="GH52" s="89"/>
      <c r="GI52" s="89"/>
      <c r="GJ52" s="89"/>
      <c r="GK52" s="89"/>
      <c r="GL52" s="89"/>
      <c r="GM52" s="89"/>
      <c r="GN52" s="89"/>
      <c r="GO52" s="89"/>
      <c r="GP52" s="89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89"/>
      <c r="HD52" s="89"/>
      <c r="HE52" s="89"/>
      <c r="HF52" s="89"/>
      <c r="HG52" s="89"/>
      <c r="HH52" s="89"/>
      <c r="HI52" s="89"/>
      <c r="HJ52" s="89"/>
      <c r="HK52" s="89"/>
      <c r="HL52" s="89"/>
      <c r="HM52" s="89"/>
      <c r="HN52" s="89"/>
      <c r="HO52" s="89"/>
      <c r="HP52" s="89"/>
      <c r="HQ52" s="89"/>
      <c r="HR52" s="89"/>
      <c r="HS52" s="89"/>
      <c r="HT52" s="89"/>
      <c r="HU52" s="89"/>
      <c r="HV52" s="89"/>
      <c r="HW52" s="89"/>
      <c r="HX52" s="89"/>
      <c r="HY52" s="89"/>
      <c r="HZ52" s="89"/>
      <c r="IA52" s="89"/>
      <c r="IB52" s="89"/>
      <c r="IC52" s="89"/>
      <c r="ID52" s="89"/>
      <c r="IE52" s="89"/>
      <c r="IF52" s="89"/>
      <c r="IG52" s="89"/>
      <c r="IH52" s="89"/>
      <c r="II52" s="89"/>
      <c r="IJ52" s="89"/>
      <c r="IK52" s="89"/>
      <c r="IL52" s="89"/>
      <c r="IM52" s="89"/>
    </row>
    <row r="53" spans="1:247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89"/>
      <c r="DJ53" s="89"/>
      <c r="DK53" s="89"/>
      <c r="DL53" s="89"/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89"/>
      <c r="EQ53" s="89"/>
      <c r="ER53" s="89"/>
      <c r="ES53" s="89"/>
      <c r="ET53" s="89"/>
      <c r="EU53" s="89"/>
      <c r="EV53" s="89"/>
      <c r="EW53" s="89"/>
      <c r="EX53" s="89"/>
      <c r="EY53" s="89"/>
      <c r="EZ53" s="89"/>
      <c r="FA53" s="89"/>
      <c r="FB53" s="89"/>
      <c r="FC53" s="89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89"/>
      <c r="FO53" s="89"/>
      <c r="FP53" s="89"/>
      <c r="FQ53" s="89"/>
      <c r="FR53" s="89"/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89"/>
      <c r="GD53" s="89"/>
      <c r="GE53" s="89"/>
      <c r="GF53" s="89"/>
      <c r="GG53" s="89"/>
      <c r="GH53" s="89"/>
      <c r="GI53" s="89"/>
      <c r="GJ53" s="89"/>
      <c r="GK53" s="89"/>
      <c r="GL53" s="89"/>
      <c r="GM53" s="89"/>
      <c r="GN53" s="89"/>
      <c r="GO53" s="89"/>
      <c r="GP53" s="89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89"/>
      <c r="HD53" s="89"/>
      <c r="HE53" s="89"/>
      <c r="HF53" s="89"/>
      <c r="HG53" s="89"/>
      <c r="HH53" s="89"/>
      <c r="HI53" s="89"/>
      <c r="HJ53" s="89"/>
      <c r="HK53" s="89"/>
      <c r="HL53" s="89"/>
      <c r="HM53" s="89"/>
      <c r="HN53" s="89"/>
      <c r="HO53" s="89"/>
      <c r="HP53" s="89"/>
      <c r="HQ53" s="89"/>
      <c r="HR53" s="89"/>
      <c r="HS53" s="89"/>
      <c r="HT53" s="89"/>
      <c r="HU53" s="89"/>
      <c r="HV53" s="89"/>
      <c r="HW53" s="89"/>
      <c r="HX53" s="89"/>
      <c r="HY53" s="89"/>
      <c r="HZ53" s="89"/>
      <c r="IA53" s="89"/>
      <c r="IB53" s="89"/>
      <c r="IC53" s="89"/>
      <c r="ID53" s="89"/>
      <c r="IE53" s="89"/>
      <c r="IF53" s="89"/>
      <c r="IG53" s="89"/>
      <c r="IH53" s="89"/>
      <c r="II53" s="89"/>
      <c r="IJ53" s="89"/>
      <c r="IK53" s="89"/>
      <c r="IL53" s="89"/>
      <c r="IM53" s="89"/>
    </row>
    <row r="54" spans="1:247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89"/>
      <c r="ET54" s="89"/>
      <c r="EU54" s="89"/>
      <c r="EV54" s="89"/>
      <c r="EW54" s="89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89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89"/>
      <c r="GD54" s="89"/>
      <c r="GE54" s="89"/>
      <c r="GF54" s="89"/>
      <c r="GG54" s="89"/>
      <c r="GH54" s="89"/>
      <c r="GI54" s="89"/>
      <c r="GJ54" s="89"/>
      <c r="GK54" s="89"/>
      <c r="GL54" s="89"/>
      <c r="GM54" s="89"/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89"/>
      <c r="HH54" s="89"/>
      <c r="HI54" s="89"/>
      <c r="HJ54" s="89"/>
      <c r="HK54" s="89"/>
      <c r="HL54" s="89"/>
      <c r="HM54" s="89"/>
      <c r="HN54" s="89"/>
      <c r="HO54" s="89"/>
      <c r="HP54" s="89"/>
      <c r="HQ54" s="89"/>
      <c r="HR54" s="89"/>
      <c r="HS54" s="89"/>
      <c r="HT54" s="89"/>
      <c r="HU54" s="89"/>
      <c r="HV54" s="89"/>
      <c r="HW54" s="89"/>
      <c r="HX54" s="89"/>
      <c r="HY54" s="89"/>
      <c r="HZ54" s="89"/>
      <c r="IA54" s="89"/>
      <c r="IB54" s="89"/>
      <c r="IC54" s="89"/>
      <c r="ID54" s="89"/>
      <c r="IE54" s="89"/>
      <c r="IF54" s="89"/>
      <c r="IG54" s="89"/>
      <c r="IH54" s="89"/>
      <c r="II54" s="89"/>
      <c r="IJ54" s="89"/>
      <c r="IK54" s="89"/>
      <c r="IL54" s="89"/>
      <c r="IM54" s="89"/>
    </row>
    <row r="55" spans="1:247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89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89"/>
      <c r="GM55" s="89"/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89"/>
      <c r="HH55" s="89"/>
      <c r="HI55" s="89"/>
      <c r="HJ55" s="89"/>
      <c r="HK55" s="89"/>
      <c r="HL55" s="89"/>
      <c r="HM55" s="89"/>
      <c r="HN55" s="89"/>
      <c r="HO55" s="89"/>
      <c r="HP55" s="89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89"/>
      <c r="ID55" s="89"/>
      <c r="IE55" s="89"/>
      <c r="IF55" s="89"/>
      <c r="IG55" s="89"/>
      <c r="IH55" s="89"/>
      <c r="II55" s="89"/>
      <c r="IJ55" s="89"/>
      <c r="IK55" s="89"/>
      <c r="IL55" s="89"/>
      <c r="IM55" s="89"/>
    </row>
    <row r="56" spans="1:247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89"/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89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89"/>
      <c r="FO56" s="89"/>
      <c r="FP56" s="89"/>
      <c r="FQ56" s="89"/>
      <c r="FR56" s="89"/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89"/>
      <c r="GM56" s="89"/>
      <c r="GN56" s="89"/>
      <c r="GO56" s="89"/>
      <c r="GP56" s="89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89"/>
      <c r="HD56" s="89"/>
      <c r="HE56" s="89"/>
      <c r="HF56" s="89"/>
      <c r="HG56" s="89"/>
      <c r="HH56" s="89"/>
      <c r="HI56" s="89"/>
      <c r="HJ56" s="89"/>
      <c r="HK56" s="89"/>
      <c r="HL56" s="89"/>
      <c r="HM56" s="89"/>
      <c r="HN56" s="89"/>
      <c r="HO56" s="89"/>
      <c r="HP56" s="89"/>
      <c r="HQ56" s="89"/>
      <c r="HR56" s="89"/>
      <c r="HS56" s="89"/>
      <c r="HT56" s="89"/>
      <c r="HU56" s="89"/>
      <c r="HV56" s="89"/>
      <c r="HW56" s="89"/>
      <c r="HX56" s="89"/>
      <c r="HY56" s="89"/>
      <c r="HZ56" s="89"/>
      <c r="IA56" s="89"/>
      <c r="IB56" s="89"/>
      <c r="IC56" s="89"/>
      <c r="ID56" s="89"/>
      <c r="IE56" s="89"/>
      <c r="IF56" s="89"/>
      <c r="IG56" s="89"/>
      <c r="IH56" s="89"/>
      <c r="II56" s="89"/>
      <c r="IJ56" s="89"/>
      <c r="IK56" s="89"/>
      <c r="IL56" s="89"/>
      <c r="IM56" s="89"/>
    </row>
    <row r="57" spans="1:247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89"/>
      <c r="DH57" s="89"/>
      <c r="DI57" s="89"/>
      <c r="DJ57" s="89"/>
      <c r="DK57" s="89"/>
      <c r="DL57" s="89"/>
      <c r="DM57" s="89"/>
      <c r="DN57" s="89"/>
      <c r="DO57" s="89"/>
      <c r="DP57" s="89"/>
      <c r="DQ57" s="89"/>
      <c r="DR57" s="89"/>
      <c r="DS57" s="89"/>
      <c r="DT57" s="89"/>
      <c r="DU57" s="89"/>
      <c r="DV57" s="89"/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89"/>
      <c r="EQ57" s="89"/>
      <c r="ER57" s="89"/>
      <c r="ES57" s="89"/>
      <c r="ET57" s="89"/>
      <c r="EU57" s="89"/>
      <c r="EV57" s="89"/>
      <c r="EW57" s="89"/>
      <c r="EX57" s="89"/>
      <c r="EY57" s="89"/>
      <c r="EZ57" s="89"/>
      <c r="FA57" s="89"/>
      <c r="FB57" s="89"/>
      <c r="FC57" s="89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89"/>
      <c r="FO57" s="89"/>
      <c r="FP57" s="89"/>
      <c r="FQ57" s="89"/>
      <c r="FR57" s="89"/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89"/>
      <c r="GD57" s="89"/>
      <c r="GE57" s="89"/>
      <c r="GF57" s="89"/>
      <c r="GG57" s="89"/>
      <c r="GH57" s="89"/>
      <c r="GI57" s="89"/>
      <c r="GJ57" s="89"/>
      <c r="GK57" s="89"/>
      <c r="GL57" s="89"/>
      <c r="GM57" s="89"/>
      <c r="GN57" s="89"/>
      <c r="GO57" s="89"/>
      <c r="GP57" s="89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89"/>
      <c r="HD57" s="89"/>
      <c r="HE57" s="89"/>
      <c r="HF57" s="89"/>
      <c r="HG57" s="89"/>
      <c r="HH57" s="89"/>
      <c r="HI57" s="89"/>
      <c r="HJ57" s="89"/>
      <c r="HK57" s="89"/>
      <c r="HL57" s="89"/>
      <c r="HM57" s="89"/>
      <c r="HN57" s="89"/>
      <c r="HO57" s="89"/>
      <c r="HP57" s="89"/>
      <c r="HQ57" s="89"/>
      <c r="HR57" s="89"/>
      <c r="HS57" s="89"/>
      <c r="HT57" s="89"/>
      <c r="HU57" s="89"/>
      <c r="HV57" s="89"/>
      <c r="HW57" s="89"/>
      <c r="HX57" s="89"/>
      <c r="HY57" s="89"/>
      <c r="HZ57" s="89"/>
      <c r="IA57" s="89"/>
      <c r="IB57" s="89"/>
      <c r="IC57" s="89"/>
      <c r="ID57" s="89"/>
      <c r="IE57" s="89"/>
      <c r="IF57" s="89"/>
      <c r="IG57" s="89"/>
      <c r="IH57" s="89"/>
      <c r="II57" s="89"/>
      <c r="IJ57" s="89"/>
      <c r="IK57" s="89"/>
      <c r="IL57" s="89"/>
      <c r="IM57" s="89"/>
    </row>
    <row r="58" spans="1:247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89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89"/>
      <c r="GM58" s="89"/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89"/>
      <c r="HH58" s="89"/>
      <c r="HI58" s="89"/>
      <c r="HJ58" s="89"/>
      <c r="HK58" s="89"/>
      <c r="HL58" s="89"/>
      <c r="HM58" s="89"/>
      <c r="HN58" s="89"/>
      <c r="HO58" s="89"/>
      <c r="HP58" s="89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89"/>
      <c r="ID58" s="89"/>
      <c r="IE58" s="89"/>
      <c r="IF58" s="89"/>
      <c r="IG58" s="89"/>
      <c r="IH58" s="89"/>
      <c r="II58" s="89"/>
      <c r="IJ58" s="89"/>
      <c r="IK58" s="89"/>
      <c r="IL58" s="89"/>
      <c r="IM58" s="89"/>
    </row>
    <row r="59" spans="1:247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</row>
    <row r="60" spans="1:247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  <c r="FC60" s="89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89"/>
      <c r="FQ60" s="89"/>
      <c r="FR60" s="89"/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89"/>
      <c r="GD60" s="89"/>
      <c r="GE60" s="89"/>
      <c r="GF60" s="89"/>
      <c r="GG60" s="89"/>
      <c r="GH60" s="89"/>
      <c r="GI60" s="89"/>
      <c r="GJ60" s="89"/>
      <c r="GK60" s="89"/>
      <c r="GL60" s="89"/>
      <c r="GM60" s="89"/>
      <c r="GN60" s="89"/>
      <c r="GO60" s="89"/>
      <c r="GP60" s="89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89"/>
      <c r="HD60" s="89"/>
      <c r="HE60" s="89"/>
      <c r="HF60" s="89"/>
      <c r="HG60" s="89"/>
      <c r="HH60" s="89"/>
      <c r="HI60" s="89"/>
      <c r="HJ60" s="89"/>
      <c r="HK60" s="89"/>
      <c r="HL60" s="89"/>
      <c r="HM60" s="89"/>
      <c r="HN60" s="89"/>
      <c r="HO60" s="89"/>
      <c r="HP60" s="89"/>
      <c r="HQ60" s="89"/>
      <c r="HR60" s="89"/>
      <c r="HS60" s="89"/>
      <c r="HT60" s="89"/>
      <c r="HU60" s="89"/>
      <c r="HV60" s="89"/>
      <c r="HW60" s="89"/>
      <c r="HX60" s="89"/>
      <c r="HY60" s="89"/>
      <c r="HZ60" s="89"/>
      <c r="IA60" s="89"/>
      <c r="IB60" s="89"/>
      <c r="IC60" s="89"/>
      <c r="ID60" s="89"/>
      <c r="IE60" s="89"/>
      <c r="IF60" s="89"/>
      <c r="IG60" s="89"/>
      <c r="IH60" s="89"/>
      <c r="II60" s="89"/>
      <c r="IJ60" s="89"/>
      <c r="IK60" s="89"/>
      <c r="IL60" s="89"/>
      <c r="IM60" s="89"/>
    </row>
    <row r="61" spans="1:247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89"/>
      <c r="DJ61" s="89"/>
      <c r="DK61" s="89"/>
      <c r="DL61" s="89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  <c r="FC61" s="89"/>
      <c r="FD61" s="89"/>
      <c r="FE61" s="89"/>
      <c r="FF61" s="89"/>
      <c r="FG61" s="89"/>
      <c r="FH61" s="89"/>
      <c r="FI61" s="89"/>
      <c r="FJ61" s="89"/>
      <c r="FK61" s="89"/>
      <c r="FL61" s="89"/>
      <c r="FM61" s="89"/>
      <c r="FN61" s="89"/>
      <c r="FO61" s="89"/>
      <c r="FP61" s="89"/>
      <c r="FQ61" s="89"/>
      <c r="FR61" s="89"/>
      <c r="FS61" s="89"/>
      <c r="FT61" s="89"/>
      <c r="FU61" s="89"/>
      <c r="FV61" s="89"/>
      <c r="FW61" s="89"/>
      <c r="FX61" s="89"/>
      <c r="FY61" s="89"/>
      <c r="FZ61" s="89"/>
      <c r="GA61" s="89"/>
      <c r="GB61" s="89"/>
      <c r="GC61" s="89"/>
      <c r="GD61" s="89"/>
      <c r="GE61" s="89"/>
      <c r="GF61" s="89"/>
      <c r="GG61" s="89"/>
      <c r="GH61" s="89"/>
      <c r="GI61" s="89"/>
      <c r="GJ61" s="89"/>
      <c r="GK61" s="89"/>
      <c r="GL61" s="89"/>
      <c r="GM61" s="89"/>
      <c r="GN61" s="89"/>
      <c r="GO61" s="89"/>
      <c r="GP61" s="89"/>
      <c r="GQ61" s="89"/>
      <c r="GR61" s="89"/>
      <c r="GS61" s="89"/>
      <c r="GT61" s="89"/>
      <c r="GU61" s="89"/>
      <c r="GV61" s="89"/>
      <c r="GW61" s="89"/>
      <c r="GX61" s="89"/>
      <c r="GY61" s="89"/>
      <c r="GZ61" s="89"/>
      <c r="HA61" s="89"/>
      <c r="HB61" s="89"/>
      <c r="HC61" s="89"/>
      <c r="HD61" s="89"/>
      <c r="HE61" s="89"/>
      <c r="HF61" s="89"/>
      <c r="HG61" s="89"/>
      <c r="HH61" s="89"/>
      <c r="HI61" s="89"/>
      <c r="HJ61" s="89"/>
      <c r="HK61" s="89"/>
      <c r="HL61" s="89"/>
      <c r="HM61" s="89"/>
      <c r="HN61" s="89"/>
      <c r="HO61" s="89"/>
      <c r="HP61" s="89"/>
      <c r="HQ61" s="89"/>
      <c r="HR61" s="89"/>
      <c r="HS61" s="89"/>
      <c r="HT61" s="89"/>
      <c r="HU61" s="89"/>
      <c r="HV61" s="89"/>
      <c r="HW61" s="89"/>
      <c r="HX61" s="89"/>
      <c r="HY61" s="89"/>
      <c r="HZ61" s="89"/>
      <c r="IA61" s="89"/>
      <c r="IB61" s="89"/>
      <c r="IC61" s="89"/>
      <c r="ID61" s="89"/>
      <c r="IE61" s="89"/>
      <c r="IF61" s="89"/>
      <c r="IG61" s="89"/>
      <c r="IH61" s="89"/>
      <c r="II61" s="89"/>
      <c r="IJ61" s="89"/>
      <c r="IK61" s="89"/>
      <c r="IL61" s="89"/>
      <c r="IM61" s="89"/>
    </row>
    <row r="62" spans="1:247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89"/>
      <c r="ID62" s="89"/>
      <c r="IE62" s="89"/>
      <c r="IF62" s="89"/>
      <c r="IG62" s="89"/>
      <c r="IH62" s="89"/>
      <c r="II62" s="89"/>
      <c r="IJ62" s="89"/>
      <c r="IK62" s="89"/>
      <c r="IL62" s="89"/>
      <c r="IM62" s="89"/>
    </row>
    <row r="63" spans="1:247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9"/>
      <c r="DL63" s="89"/>
      <c r="DM63" s="89"/>
      <c r="DN63" s="89"/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/>
      <c r="ES63" s="89"/>
      <c r="ET63" s="89"/>
      <c r="EU63" s="89"/>
      <c r="EV63" s="89"/>
      <c r="EW63" s="89"/>
      <c r="EX63" s="89"/>
      <c r="EY63" s="89"/>
      <c r="EZ63" s="89"/>
      <c r="FA63" s="89"/>
      <c r="FB63" s="89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89"/>
      <c r="FQ63" s="89"/>
      <c r="FR63" s="89"/>
      <c r="FS63" s="89"/>
      <c r="FT63" s="89"/>
      <c r="FU63" s="89"/>
      <c r="FV63" s="89"/>
      <c r="FW63" s="89"/>
      <c r="FX63" s="89"/>
      <c r="FY63" s="89"/>
      <c r="FZ63" s="89"/>
      <c r="GA63" s="89"/>
      <c r="GB63" s="89"/>
      <c r="GC63" s="89"/>
      <c r="GD63" s="89"/>
      <c r="GE63" s="89"/>
      <c r="GF63" s="89"/>
      <c r="GG63" s="89"/>
      <c r="GH63" s="89"/>
      <c r="GI63" s="89"/>
      <c r="GJ63" s="89"/>
      <c r="GK63" s="89"/>
      <c r="GL63" s="89"/>
      <c r="GM63" s="89"/>
      <c r="GN63" s="89"/>
      <c r="GO63" s="89"/>
      <c r="GP63" s="89"/>
      <c r="GQ63" s="89"/>
      <c r="GR63" s="89"/>
      <c r="GS63" s="89"/>
      <c r="GT63" s="89"/>
      <c r="GU63" s="89"/>
      <c r="GV63" s="89"/>
      <c r="GW63" s="89"/>
      <c r="GX63" s="89"/>
      <c r="GY63" s="89"/>
      <c r="GZ63" s="89"/>
      <c r="HA63" s="89"/>
      <c r="HB63" s="89"/>
      <c r="HC63" s="89"/>
      <c r="HD63" s="89"/>
      <c r="HE63" s="89"/>
      <c r="HF63" s="89"/>
      <c r="HG63" s="89"/>
      <c r="HH63" s="89"/>
      <c r="HI63" s="89"/>
      <c r="HJ63" s="89"/>
      <c r="HK63" s="89"/>
      <c r="HL63" s="89"/>
      <c r="HM63" s="89"/>
      <c r="HN63" s="89"/>
      <c r="HO63" s="89"/>
      <c r="HP63" s="89"/>
      <c r="HQ63" s="89"/>
      <c r="HR63" s="89"/>
      <c r="HS63" s="89"/>
      <c r="HT63" s="89"/>
      <c r="HU63" s="89"/>
      <c r="HV63" s="89"/>
      <c r="HW63" s="89"/>
      <c r="HX63" s="89"/>
      <c r="HY63" s="89"/>
      <c r="HZ63" s="89"/>
      <c r="IA63" s="89"/>
      <c r="IB63" s="89"/>
      <c r="IC63" s="89"/>
      <c r="ID63" s="89"/>
      <c r="IE63" s="89"/>
      <c r="IF63" s="89"/>
      <c r="IG63" s="89"/>
      <c r="IH63" s="89"/>
      <c r="II63" s="89"/>
      <c r="IJ63" s="89"/>
      <c r="IK63" s="89"/>
      <c r="IL63" s="89"/>
      <c r="IM63" s="89"/>
    </row>
    <row r="64" spans="1:247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9"/>
      <c r="DB64" s="89"/>
      <c r="DC64" s="89"/>
      <c r="DD64" s="89"/>
      <c r="DE64" s="89"/>
      <c r="DF64" s="89"/>
      <c r="DG64" s="89"/>
      <c r="DH64" s="89"/>
      <c r="DI64" s="89"/>
      <c r="DJ64" s="89"/>
      <c r="DK64" s="89"/>
      <c r="DL64" s="89"/>
      <c r="DM64" s="89"/>
      <c r="DN64" s="89"/>
      <c r="DO64" s="89"/>
      <c r="DP64" s="89"/>
      <c r="DQ64" s="89"/>
      <c r="DR64" s="89"/>
      <c r="DS64" s="89"/>
      <c r="DT64" s="89"/>
      <c r="DU64" s="89"/>
      <c r="DV64" s="89"/>
      <c r="DW64" s="89"/>
      <c r="DX64" s="89"/>
      <c r="DY64" s="89"/>
      <c r="DZ64" s="89"/>
      <c r="EA64" s="89"/>
      <c r="EB64" s="89"/>
      <c r="EC64" s="89"/>
      <c r="ED64" s="89"/>
      <c r="EE64" s="89"/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  <c r="FC64" s="89"/>
      <c r="FD64" s="89"/>
      <c r="FE64" s="89"/>
      <c r="FF64" s="89"/>
      <c r="FG64" s="89"/>
      <c r="FH64" s="89"/>
      <c r="FI64" s="89"/>
      <c r="FJ64" s="89"/>
      <c r="FK64" s="89"/>
      <c r="FL64" s="89"/>
      <c r="FM64" s="89"/>
      <c r="FN64" s="89"/>
      <c r="FO64" s="89"/>
      <c r="FP64" s="89"/>
      <c r="FQ64" s="89"/>
      <c r="FR64" s="89"/>
      <c r="FS64" s="89"/>
      <c r="FT64" s="89"/>
      <c r="FU64" s="89"/>
      <c r="FV64" s="89"/>
      <c r="FW64" s="89"/>
      <c r="FX64" s="89"/>
      <c r="FY64" s="89"/>
      <c r="FZ64" s="89"/>
      <c r="GA64" s="89"/>
      <c r="GB64" s="89"/>
      <c r="GC64" s="89"/>
      <c r="GD64" s="89"/>
      <c r="GE64" s="89"/>
      <c r="GF64" s="89"/>
      <c r="GG64" s="89"/>
      <c r="GH64" s="89"/>
      <c r="GI64" s="89"/>
      <c r="GJ64" s="89"/>
      <c r="GK64" s="89"/>
      <c r="GL64" s="89"/>
      <c r="GM64" s="89"/>
      <c r="GN64" s="89"/>
      <c r="GO64" s="89"/>
      <c r="GP64" s="89"/>
      <c r="GQ64" s="89"/>
      <c r="GR64" s="89"/>
      <c r="GS64" s="89"/>
      <c r="GT64" s="89"/>
      <c r="GU64" s="89"/>
      <c r="GV64" s="89"/>
      <c r="GW64" s="89"/>
      <c r="GX64" s="89"/>
      <c r="GY64" s="89"/>
      <c r="GZ64" s="89"/>
      <c r="HA64" s="89"/>
      <c r="HB64" s="89"/>
      <c r="HC64" s="89"/>
      <c r="HD64" s="89"/>
      <c r="HE64" s="89"/>
      <c r="HF64" s="89"/>
      <c r="HG64" s="89"/>
      <c r="HH64" s="89"/>
      <c r="HI64" s="89"/>
      <c r="HJ64" s="89"/>
      <c r="HK64" s="89"/>
      <c r="HL64" s="89"/>
      <c r="HM64" s="89"/>
      <c r="HN64" s="89"/>
      <c r="HO64" s="89"/>
      <c r="HP64" s="89"/>
      <c r="HQ64" s="89"/>
      <c r="HR64" s="89"/>
      <c r="HS64" s="89"/>
      <c r="HT64" s="89"/>
      <c r="HU64" s="89"/>
      <c r="HV64" s="89"/>
      <c r="HW64" s="89"/>
      <c r="HX64" s="89"/>
      <c r="HY64" s="89"/>
      <c r="HZ64" s="89"/>
      <c r="IA64" s="89"/>
      <c r="IB64" s="89"/>
      <c r="IC64" s="89"/>
      <c r="ID64" s="89"/>
      <c r="IE64" s="89"/>
      <c r="IF64" s="89"/>
      <c r="IG64" s="89"/>
      <c r="IH64" s="89"/>
      <c r="II64" s="89"/>
      <c r="IJ64" s="89"/>
      <c r="IK64" s="89"/>
      <c r="IL64" s="89"/>
      <c r="IM64" s="89"/>
    </row>
    <row r="65" spans="1:247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89"/>
      <c r="CR65" s="89"/>
      <c r="CS65" s="89"/>
      <c r="CT65" s="89"/>
      <c r="CU65" s="89"/>
      <c r="CV65" s="89"/>
      <c r="CW65" s="89"/>
      <c r="CX65" s="89"/>
      <c r="CY65" s="89"/>
      <c r="CZ65" s="89"/>
      <c r="DA65" s="89"/>
      <c r="DB65" s="89"/>
      <c r="DC65" s="89"/>
      <c r="DD65" s="89"/>
      <c r="DE65" s="89"/>
      <c r="DF65" s="89"/>
      <c r="DG65" s="89"/>
      <c r="DH65" s="89"/>
      <c r="DI65" s="89"/>
      <c r="DJ65" s="89"/>
      <c r="DK65" s="89"/>
      <c r="DL65" s="89"/>
      <c r="DM65" s="89"/>
      <c r="DN65" s="89"/>
      <c r="DO65" s="89"/>
      <c r="DP65" s="89"/>
      <c r="DQ65" s="89"/>
      <c r="DR65" s="89"/>
      <c r="DS65" s="89"/>
      <c r="DT65" s="89"/>
      <c r="DU65" s="89"/>
      <c r="DV65" s="89"/>
      <c r="DW65" s="89"/>
      <c r="DX65" s="89"/>
      <c r="DY65" s="89"/>
      <c r="DZ65" s="89"/>
      <c r="EA65" s="89"/>
      <c r="EB65" s="89"/>
      <c r="EC65" s="89"/>
      <c r="ED65" s="89"/>
      <c r="EE65" s="89"/>
      <c r="EF65" s="89"/>
      <c r="EG65" s="89"/>
      <c r="EH65" s="89"/>
      <c r="EI65" s="89"/>
      <c r="EJ65" s="89"/>
      <c r="EK65" s="89"/>
      <c r="EL65" s="89"/>
      <c r="EM65" s="89"/>
      <c r="EN65" s="89"/>
      <c r="EO65" s="89"/>
      <c r="EP65" s="89"/>
      <c r="EQ65" s="89"/>
      <c r="ER65" s="89"/>
      <c r="ES65" s="89"/>
      <c r="ET65" s="89"/>
      <c r="EU65" s="89"/>
      <c r="EV65" s="89"/>
      <c r="EW65" s="89"/>
      <c r="EX65" s="89"/>
      <c r="EY65" s="89"/>
      <c r="EZ65" s="89"/>
      <c r="FA65" s="89"/>
      <c r="FB65" s="89"/>
      <c r="FC65" s="89"/>
      <c r="FD65" s="89"/>
      <c r="FE65" s="89"/>
      <c r="FF65" s="89"/>
      <c r="FG65" s="89"/>
      <c r="FH65" s="89"/>
      <c r="FI65" s="89"/>
      <c r="FJ65" s="89"/>
      <c r="FK65" s="89"/>
      <c r="FL65" s="89"/>
      <c r="FM65" s="89"/>
      <c r="FN65" s="89"/>
      <c r="FO65" s="89"/>
      <c r="FP65" s="89"/>
      <c r="FQ65" s="89"/>
      <c r="FR65" s="89"/>
      <c r="FS65" s="89"/>
      <c r="FT65" s="89"/>
      <c r="FU65" s="89"/>
      <c r="FV65" s="89"/>
      <c r="FW65" s="89"/>
      <c r="FX65" s="89"/>
      <c r="FY65" s="89"/>
      <c r="FZ65" s="89"/>
      <c r="GA65" s="89"/>
      <c r="GB65" s="89"/>
      <c r="GC65" s="89"/>
      <c r="GD65" s="89"/>
      <c r="GE65" s="89"/>
      <c r="GF65" s="89"/>
      <c r="GG65" s="89"/>
      <c r="GH65" s="89"/>
      <c r="GI65" s="89"/>
      <c r="GJ65" s="89"/>
      <c r="GK65" s="89"/>
      <c r="GL65" s="89"/>
      <c r="GM65" s="89"/>
      <c r="GN65" s="89"/>
      <c r="GO65" s="89"/>
      <c r="GP65" s="89"/>
      <c r="GQ65" s="89"/>
      <c r="GR65" s="89"/>
      <c r="GS65" s="89"/>
      <c r="GT65" s="89"/>
      <c r="GU65" s="89"/>
      <c r="GV65" s="89"/>
      <c r="GW65" s="89"/>
      <c r="GX65" s="89"/>
      <c r="GY65" s="89"/>
      <c r="GZ65" s="89"/>
      <c r="HA65" s="89"/>
      <c r="HB65" s="89"/>
      <c r="HC65" s="89"/>
      <c r="HD65" s="89"/>
      <c r="HE65" s="89"/>
      <c r="HF65" s="89"/>
      <c r="HG65" s="89"/>
      <c r="HH65" s="89"/>
      <c r="HI65" s="89"/>
      <c r="HJ65" s="89"/>
      <c r="HK65" s="89"/>
      <c r="HL65" s="89"/>
      <c r="HM65" s="89"/>
      <c r="HN65" s="89"/>
      <c r="HO65" s="89"/>
      <c r="HP65" s="89"/>
      <c r="HQ65" s="89"/>
      <c r="HR65" s="89"/>
      <c r="HS65" s="89"/>
      <c r="HT65" s="89"/>
      <c r="HU65" s="89"/>
      <c r="HV65" s="89"/>
      <c r="HW65" s="89"/>
      <c r="HX65" s="89"/>
      <c r="HY65" s="89"/>
      <c r="HZ65" s="89"/>
      <c r="IA65" s="89"/>
      <c r="IB65" s="89"/>
      <c r="IC65" s="89"/>
      <c r="ID65" s="89"/>
      <c r="IE65" s="89"/>
      <c r="IF65" s="89"/>
      <c r="IG65" s="89"/>
      <c r="IH65" s="89"/>
      <c r="II65" s="89"/>
      <c r="IJ65" s="89"/>
      <c r="IK65" s="89"/>
      <c r="IL65" s="89"/>
      <c r="IM65" s="89"/>
    </row>
    <row r="66" spans="1:247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89"/>
      <c r="DH66" s="89"/>
      <c r="DI66" s="89"/>
      <c r="DJ66" s="89"/>
      <c r="DK66" s="89"/>
      <c r="DL66" s="89"/>
      <c r="DM66" s="89"/>
      <c r="DN66" s="89"/>
      <c r="DO66" s="89"/>
      <c r="DP66" s="89"/>
      <c r="DQ66" s="89"/>
      <c r="DR66" s="89"/>
      <c r="DS66" s="89"/>
      <c r="DT66" s="89"/>
      <c r="DU66" s="89"/>
      <c r="DV66" s="89"/>
      <c r="DW66" s="89"/>
      <c r="DX66" s="89"/>
      <c r="DY66" s="89"/>
      <c r="DZ66" s="89"/>
      <c r="EA66" s="89"/>
      <c r="EB66" s="89"/>
      <c r="EC66" s="89"/>
      <c r="ED66" s="89"/>
      <c r="EE66" s="89"/>
      <c r="EF66" s="89"/>
      <c r="EG66" s="89"/>
      <c r="EH66" s="89"/>
      <c r="EI66" s="89"/>
      <c r="EJ66" s="89"/>
      <c r="EK66" s="89"/>
      <c r="EL66" s="89"/>
      <c r="EM66" s="89"/>
      <c r="EN66" s="89"/>
      <c r="EO66" s="89"/>
      <c r="EP66" s="89"/>
      <c r="EQ66" s="89"/>
      <c r="ER66" s="89"/>
      <c r="ES66" s="89"/>
      <c r="ET66" s="89"/>
      <c r="EU66" s="89"/>
      <c r="EV66" s="89"/>
      <c r="EW66" s="89"/>
      <c r="EX66" s="89"/>
      <c r="EY66" s="89"/>
      <c r="EZ66" s="89"/>
      <c r="FA66" s="89"/>
      <c r="FB66" s="89"/>
      <c r="FC66" s="89"/>
      <c r="FD66" s="89"/>
      <c r="FE66" s="89"/>
      <c r="FF66" s="89"/>
      <c r="FG66" s="89"/>
      <c r="FH66" s="89"/>
      <c r="FI66" s="89"/>
      <c r="FJ66" s="89"/>
      <c r="FK66" s="89"/>
      <c r="FL66" s="89"/>
      <c r="FM66" s="89"/>
      <c r="FN66" s="89"/>
      <c r="FO66" s="89"/>
      <c r="FP66" s="89"/>
      <c r="FQ66" s="89"/>
      <c r="FR66" s="89"/>
      <c r="FS66" s="89"/>
      <c r="FT66" s="89"/>
      <c r="FU66" s="89"/>
      <c r="FV66" s="89"/>
      <c r="FW66" s="89"/>
      <c r="FX66" s="89"/>
      <c r="FY66" s="89"/>
      <c r="FZ66" s="89"/>
      <c r="GA66" s="89"/>
      <c r="GB66" s="89"/>
      <c r="GC66" s="89"/>
      <c r="GD66" s="89"/>
      <c r="GE66" s="89"/>
      <c r="GF66" s="89"/>
      <c r="GG66" s="89"/>
      <c r="GH66" s="89"/>
      <c r="GI66" s="89"/>
      <c r="GJ66" s="89"/>
      <c r="GK66" s="89"/>
      <c r="GL66" s="89"/>
      <c r="GM66" s="89"/>
      <c r="GN66" s="89"/>
      <c r="GO66" s="89"/>
      <c r="GP66" s="89"/>
      <c r="GQ66" s="89"/>
      <c r="GR66" s="89"/>
      <c r="GS66" s="89"/>
      <c r="GT66" s="89"/>
      <c r="GU66" s="89"/>
      <c r="GV66" s="89"/>
      <c r="GW66" s="89"/>
      <c r="GX66" s="89"/>
      <c r="GY66" s="89"/>
      <c r="GZ66" s="89"/>
      <c r="HA66" s="89"/>
      <c r="HB66" s="89"/>
      <c r="HC66" s="89"/>
      <c r="HD66" s="89"/>
      <c r="HE66" s="89"/>
      <c r="HF66" s="89"/>
      <c r="HG66" s="89"/>
      <c r="HH66" s="89"/>
      <c r="HI66" s="89"/>
      <c r="HJ66" s="89"/>
      <c r="HK66" s="89"/>
      <c r="HL66" s="89"/>
      <c r="HM66" s="89"/>
      <c r="HN66" s="89"/>
      <c r="HO66" s="89"/>
      <c r="HP66" s="89"/>
      <c r="HQ66" s="89"/>
      <c r="HR66" s="89"/>
      <c r="HS66" s="89"/>
      <c r="HT66" s="89"/>
      <c r="HU66" s="89"/>
      <c r="HV66" s="89"/>
      <c r="HW66" s="89"/>
      <c r="HX66" s="89"/>
      <c r="HY66" s="89"/>
      <c r="HZ66" s="89"/>
      <c r="IA66" s="89"/>
      <c r="IB66" s="89"/>
      <c r="IC66" s="89"/>
      <c r="ID66" s="89"/>
      <c r="IE66" s="89"/>
      <c r="IF66" s="89"/>
      <c r="IG66" s="89"/>
      <c r="IH66" s="89"/>
      <c r="II66" s="89"/>
      <c r="IJ66" s="89"/>
      <c r="IK66" s="89"/>
      <c r="IL66" s="89"/>
      <c r="IM66" s="89"/>
    </row>
    <row r="67" spans="1:247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89"/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89"/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89"/>
      <c r="GH67" s="89"/>
      <c r="GI67" s="89"/>
      <c r="GJ67" s="89"/>
      <c r="GK67" s="89"/>
      <c r="GL67" s="89"/>
      <c r="GM67" s="89"/>
      <c r="GN67" s="89"/>
      <c r="GO67" s="89"/>
      <c r="GP67" s="89"/>
      <c r="GQ67" s="89"/>
      <c r="GR67" s="89"/>
      <c r="GS67" s="89"/>
      <c r="GT67" s="89"/>
      <c r="GU67" s="89"/>
      <c r="GV67" s="89"/>
      <c r="GW67" s="89"/>
      <c r="GX67" s="89"/>
      <c r="GY67" s="89"/>
      <c r="GZ67" s="89"/>
      <c r="HA67" s="89"/>
      <c r="HB67" s="89"/>
      <c r="HC67" s="89"/>
      <c r="HD67" s="89"/>
      <c r="HE67" s="89"/>
      <c r="HF67" s="89"/>
      <c r="HG67" s="89"/>
      <c r="HH67" s="89"/>
      <c r="HI67" s="89"/>
      <c r="HJ67" s="89"/>
      <c r="HK67" s="89"/>
      <c r="HL67" s="89"/>
      <c r="HM67" s="89"/>
      <c r="HN67" s="89"/>
      <c r="HO67" s="89"/>
      <c r="HP67" s="89"/>
      <c r="HQ67" s="89"/>
      <c r="HR67" s="89"/>
      <c r="HS67" s="89"/>
      <c r="HT67" s="89"/>
      <c r="HU67" s="89"/>
      <c r="HV67" s="89"/>
      <c r="HW67" s="89"/>
      <c r="HX67" s="89"/>
      <c r="HY67" s="89"/>
      <c r="HZ67" s="89"/>
      <c r="IA67" s="89"/>
      <c r="IB67" s="89"/>
      <c r="IC67" s="89"/>
      <c r="ID67" s="89"/>
      <c r="IE67" s="89"/>
      <c r="IF67" s="89"/>
      <c r="IG67" s="89"/>
      <c r="IH67" s="89"/>
      <c r="II67" s="89"/>
      <c r="IJ67" s="89"/>
      <c r="IK67" s="89"/>
      <c r="IL67" s="89"/>
      <c r="IM67" s="89"/>
    </row>
    <row r="68" spans="1:247" x14ac:dyDescent="0.2">
      <c r="A68" s="89"/>
      <c r="B68" s="89"/>
      <c r="C68" s="89"/>
      <c r="D68" s="89"/>
      <c r="E68" s="89"/>
      <c r="F68" s="89"/>
      <c r="G68" s="89"/>
      <c r="H68" s="89"/>
      <c r="I68" s="89"/>
      <c r="J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89"/>
      <c r="DH68" s="89"/>
      <c r="DI68" s="89"/>
      <c r="DJ68" s="89"/>
      <c r="DK68" s="89"/>
      <c r="DL68" s="89"/>
      <c r="DM68" s="89"/>
      <c r="DN68" s="89"/>
      <c r="DO68" s="89"/>
      <c r="DP68" s="89"/>
      <c r="DQ68" s="89"/>
      <c r="DR68" s="89"/>
      <c r="DS68" s="89"/>
      <c r="DT68" s="89"/>
      <c r="DU68" s="89"/>
      <c r="DV68" s="89"/>
      <c r="DW68" s="89"/>
      <c r="DX68" s="89"/>
      <c r="DY68" s="89"/>
      <c r="DZ68" s="89"/>
      <c r="EA68" s="89"/>
      <c r="EB68" s="89"/>
      <c r="EC68" s="89"/>
      <c r="ED68" s="89"/>
      <c r="EE68" s="89"/>
      <c r="EF68" s="89"/>
      <c r="EG68" s="89"/>
      <c r="EH68" s="89"/>
      <c r="EI68" s="89"/>
      <c r="EJ68" s="89"/>
      <c r="EK68" s="89"/>
      <c r="EL68" s="89"/>
      <c r="EM68" s="89"/>
      <c r="EN68" s="89"/>
      <c r="EO68" s="89"/>
      <c r="EP68" s="89"/>
      <c r="EQ68" s="89"/>
      <c r="ER68" s="89"/>
      <c r="ES68" s="89"/>
      <c r="ET68" s="89"/>
      <c r="EU68" s="89"/>
      <c r="EV68" s="89"/>
      <c r="EW68" s="89"/>
      <c r="EX68" s="89"/>
      <c r="EY68" s="89"/>
      <c r="EZ68" s="89"/>
      <c r="FA68" s="89"/>
      <c r="FB68" s="89"/>
      <c r="FC68" s="89"/>
      <c r="FD68" s="89"/>
      <c r="FE68" s="89"/>
      <c r="FF68" s="89"/>
      <c r="FG68" s="89"/>
      <c r="FH68" s="89"/>
      <c r="FI68" s="89"/>
      <c r="FJ68" s="89"/>
      <c r="FK68" s="89"/>
      <c r="FL68" s="89"/>
      <c r="FM68" s="89"/>
      <c r="FN68" s="89"/>
      <c r="FO68" s="89"/>
      <c r="FP68" s="89"/>
      <c r="FQ68" s="89"/>
      <c r="FR68" s="89"/>
      <c r="FS68" s="89"/>
      <c r="FT68" s="89"/>
      <c r="FU68" s="89"/>
      <c r="FV68" s="89"/>
      <c r="FW68" s="89"/>
      <c r="FX68" s="89"/>
      <c r="FY68" s="89"/>
      <c r="FZ68" s="89"/>
      <c r="GA68" s="89"/>
      <c r="GB68" s="89"/>
      <c r="GC68" s="89"/>
      <c r="GD68" s="89"/>
      <c r="GE68" s="89"/>
      <c r="GF68" s="89"/>
      <c r="GG68" s="89"/>
      <c r="GH68" s="89"/>
      <c r="GI68" s="89"/>
      <c r="GJ68" s="89"/>
      <c r="GK68" s="89"/>
      <c r="GL68" s="89"/>
      <c r="GM68" s="89"/>
      <c r="GN68" s="89"/>
      <c r="GO68" s="89"/>
      <c r="GP68" s="89"/>
      <c r="GQ68" s="89"/>
      <c r="GR68" s="89"/>
      <c r="GS68" s="89"/>
      <c r="GT68" s="89"/>
      <c r="GU68" s="89"/>
      <c r="GV68" s="89"/>
      <c r="GW68" s="89"/>
      <c r="GX68" s="89"/>
      <c r="GY68" s="89"/>
      <c r="GZ68" s="89"/>
      <c r="HA68" s="89"/>
      <c r="HB68" s="89"/>
      <c r="HC68" s="89"/>
      <c r="HD68" s="89"/>
      <c r="HE68" s="89"/>
      <c r="HF68" s="89"/>
      <c r="HG68" s="89"/>
      <c r="HH68" s="89"/>
      <c r="HI68" s="89"/>
      <c r="HJ68" s="89"/>
      <c r="HK68" s="89"/>
      <c r="HL68" s="89"/>
      <c r="HM68" s="89"/>
      <c r="HN68" s="89"/>
      <c r="HO68" s="89"/>
      <c r="HP68" s="89"/>
      <c r="HQ68" s="89"/>
      <c r="HR68" s="89"/>
      <c r="HS68" s="89"/>
      <c r="HT68" s="89"/>
      <c r="HU68" s="89"/>
      <c r="HV68" s="89"/>
      <c r="HW68" s="89"/>
      <c r="HX68" s="89"/>
      <c r="HY68" s="89"/>
      <c r="HZ68" s="89"/>
      <c r="IA68" s="89"/>
      <c r="IB68" s="89"/>
      <c r="IC68" s="89"/>
      <c r="ID68" s="89"/>
      <c r="IE68" s="89"/>
      <c r="IF68" s="89"/>
      <c r="IG68" s="89"/>
      <c r="IH68" s="89"/>
      <c r="II68" s="89"/>
      <c r="IJ68" s="89"/>
      <c r="IK68" s="89"/>
      <c r="IL68" s="89"/>
      <c r="IM68" s="89"/>
    </row>
    <row r="69" spans="1:247" x14ac:dyDescent="0.2">
      <c r="A69" s="89"/>
      <c r="B69" s="89"/>
      <c r="C69" s="89"/>
      <c r="D69" s="89"/>
      <c r="E69" s="89"/>
      <c r="F69" s="89"/>
      <c r="G69" s="89"/>
      <c r="H69" s="89"/>
      <c r="I69" s="89"/>
      <c r="J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/>
      <c r="EQ69" s="89"/>
      <c r="ER69" s="89"/>
      <c r="ES69" s="89"/>
      <c r="ET69" s="89"/>
      <c r="EU69" s="89"/>
      <c r="EV69" s="89"/>
      <c r="EW69" s="89"/>
      <c r="EX69" s="89"/>
      <c r="EY69" s="89"/>
      <c r="EZ69" s="89"/>
      <c r="FA69" s="89"/>
      <c r="FB69" s="89"/>
      <c r="FC69" s="89"/>
      <c r="FD69" s="89"/>
      <c r="FE69" s="89"/>
      <c r="FF69" s="89"/>
      <c r="FG69" s="89"/>
      <c r="FH69" s="89"/>
      <c r="FI69" s="89"/>
      <c r="FJ69" s="89"/>
      <c r="FK69" s="89"/>
      <c r="FL69" s="89"/>
      <c r="FM69" s="89"/>
      <c r="FN69" s="89"/>
      <c r="FO69" s="89"/>
      <c r="FP69" s="89"/>
      <c r="FQ69" s="89"/>
      <c r="FR69" s="89"/>
      <c r="FS69" s="89"/>
      <c r="FT69" s="89"/>
      <c r="FU69" s="89"/>
      <c r="FV69" s="89"/>
      <c r="FW69" s="89"/>
      <c r="FX69" s="89"/>
      <c r="FY69" s="89"/>
      <c r="FZ69" s="89"/>
      <c r="GA69" s="89"/>
      <c r="GB69" s="89"/>
      <c r="GC69" s="89"/>
      <c r="GD69" s="89"/>
      <c r="GE69" s="89"/>
      <c r="GF69" s="89"/>
      <c r="GG69" s="89"/>
      <c r="GH69" s="89"/>
      <c r="GI69" s="89"/>
      <c r="GJ69" s="89"/>
      <c r="GK69" s="89"/>
      <c r="GL69" s="89"/>
      <c r="GM69" s="89"/>
      <c r="GN69" s="89"/>
      <c r="GO69" s="89"/>
      <c r="GP69" s="89"/>
      <c r="GQ69" s="89"/>
      <c r="GR69" s="89"/>
      <c r="GS69" s="89"/>
      <c r="GT69" s="89"/>
      <c r="GU69" s="89"/>
      <c r="GV69" s="89"/>
      <c r="GW69" s="89"/>
      <c r="GX69" s="89"/>
      <c r="GY69" s="89"/>
      <c r="GZ69" s="89"/>
      <c r="HA69" s="89"/>
      <c r="HB69" s="89"/>
      <c r="HC69" s="89"/>
      <c r="HD69" s="89"/>
      <c r="HE69" s="89"/>
      <c r="HF69" s="89"/>
      <c r="HG69" s="89"/>
      <c r="HH69" s="89"/>
      <c r="HI69" s="89"/>
      <c r="HJ69" s="89"/>
      <c r="HK69" s="89"/>
      <c r="HL69" s="89"/>
      <c r="HM69" s="89"/>
      <c r="HN69" s="89"/>
      <c r="HO69" s="89"/>
      <c r="HP69" s="89"/>
      <c r="HQ69" s="89"/>
      <c r="HR69" s="89"/>
      <c r="HS69" s="89"/>
      <c r="HT69" s="89"/>
      <c r="HU69" s="89"/>
      <c r="HV69" s="89"/>
      <c r="HW69" s="89"/>
      <c r="HX69" s="89"/>
      <c r="HY69" s="89"/>
      <c r="HZ69" s="89"/>
      <c r="IA69" s="89"/>
      <c r="IB69" s="89"/>
      <c r="IC69" s="89"/>
      <c r="ID69" s="89"/>
      <c r="IE69" s="89"/>
      <c r="IF69" s="89"/>
      <c r="IG69" s="89"/>
      <c r="IH69" s="89"/>
      <c r="II69" s="89"/>
      <c r="IJ69" s="89"/>
      <c r="IK69" s="89"/>
      <c r="IL69" s="89"/>
      <c r="IM69" s="89"/>
    </row>
    <row r="70" spans="1:247" x14ac:dyDescent="0.2">
      <c r="A70" s="89"/>
      <c r="B70" s="89"/>
      <c r="C70" s="89"/>
      <c r="D70" s="89"/>
      <c r="E70" s="89"/>
      <c r="F70" s="89"/>
      <c r="G70" s="89"/>
      <c r="H70" s="89"/>
      <c r="I70" s="89"/>
      <c r="J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89"/>
      <c r="DH70" s="89"/>
      <c r="DI70" s="89"/>
      <c r="DJ70" s="89"/>
      <c r="DK70" s="89"/>
      <c r="DL70" s="89"/>
      <c r="DM70" s="89"/>
      <c r="DN70" s="89"/>
      <c r="DO70" s="89"/>
      <c r="DP70" s="89"/>
      <c r="DQ70" s="89"/>
      <c r="DR70" s="89"/>
      <c r="DS70" s="89"/>
      <c r="DT70" s="89"/>
      <c r="DU70" s="89"/>
      <c r="DV70" s="89"/>
      <c r="DW70" s="89"/>
      <c r="DX70" s="89"/>
      <c r="DY70" s="89"/>
      <c r="DZ70" s="89"/>
      <c r="EA70" s="89"/>
      <c r="EB70" s="89"/>
      <c r="EC70" s="89"/>
      <c r="ED70" s="89"/>
      <c r="EE70" s="89"/>
      <c r="EF70" s="89"/>
      <c r="EG70" s="89"/>
      <c r="EH70" s="89"/>
      <c r="EI70" s="89"/>
      <c r="EJ70" s="89"/>
      <c r="EK70" s="89"/>
      <c r="EL70" s="89"/>
      <c r="EM70" s="89"/>
      <c r="EN70" s="89"/>
      <c r="EO70" s="89"/>
      <c r="EP70" s="89"/>
      <c r="EQ70" s="89"/>
      <c r="ER70" s="89"/>
      <c r="ES70" s="89"/>
      <c r="ET70" s="89"/>
      <c r="EU70" s="89"/>
      <c r="EV70" s="89"/>
      <c r="EW70" s="89"/>
      <c r="EX70" s="89"/>
      <c r="EY70" s="89"/>
      <c r="EZ70" s="89"/>
      <c r="FA70" s="89"/>
      <c r="FB70" s="89"/>
      <c r="FC70" s="89"/>
      <c r="FD70" s="89"/>
      <c r="FE70" s="89"/>
      <c r="FF70" s="89"/>
      <c r="FG70" s="89"/>
      <c r="FH70" s="89"/>
      <c r="FI70" s="89"/>
      <c r="FJ70" s="89"/>
      <c r="FK70" s="89"/>
      <c r="FL70" s="89"/>
      <c r="FM70" s="89"/>
      <c r="FN70" s="89"/>
      <c r="FO70" s="89"/>
      <c r="FP70" s="89"/>
      <c r="FQ70" s="89"/>
      <c r="FR70" s="89"/>
      <c r="FS70" s="89"/>
      <c r="FT70" s="89"/>
      <c r="FU70" s="89"/>
      <c r="FV70" s="89"/>
      <c r="FW70" s="89"/>
      <c r="FX70" s="89"/>
      <c r="FY70" s="89"/>
      <c r="FZ70" s="89"/>
      <c r="GA70" s="89"/>
      <c r="GB70" s="89"/>
      <c r="GC70" s="89"/>
      <c r="GD70" s="89"/>
      <c r="GE70" s="89"/>
      <c r="GF70" s="89"/>
      <c r="GG70" s="89"/>
      <c r="GH70" s="89"/>
      <c r="GI70" s="89"/>
      <c r="GJ70" s="89"/>
      <c r="GK70" s="89"/>
      <c r="GL70" s="89"/>
      <c r="GM70" s="89"/>
      <c r="GN70" s="89"/>
      <c r="GO70" s="89"/>
      <c r="GP70" s="89"/>
      <c r="GQ70" s="89"/>
      <c r="GR70" s="89"/>
      <c r="GS70" s="89"/>
      <c r="GT70" s="89"/>
      <c r="GU70" s="89"/>
      <c r="GV70" s="89"/>
      <c r="GW70" s="89"/>
      <c r="GX70" s="89"/>
      <c r="GY70" s="89"/>
      <c r="GZ70" s="89"/>
      <c r="HA70" s="89"/>
      <c r="HB70" s="89"/>
      <c r="HC70" s="89"/>
      <c r="HD70" s="89"/>
      <c r="HE70" s="89"/>
      <c r="HF70" s="89"/>
      <c r="HG70" s="89"/>
      <c r="HH70" s="89"/>
      <c r="HI70" s="89"/>
      <c r="HJ70" s="89"/>
      <c r="HK70" s="89"/>
      <c r="HL70" s="89"/>
      <c r="HM70" s="89"/>
      <c r="HN70" s="89"/>
      <c r="HO70" s="89"/>
      <c r="HP70" s="89"/>
      <c r="HQ70" s="89"/>
      <c r="HR70" s="89"/>
      <c r="HS70" s="89"/>
      <c r="HT70" s="89"/>
      <c r="HU70" s="89"/>
      <c r="HV70" s="89"/>
      <c r="HW70" s="89"/>
      <c r="HX70" s="89"/>
      <c r="HY70" s="89"/>
      <c r="HZ70" s="89"/>
      <c r="IA70" s="89"/>
      <c r="IB70" s="89"/>
      <c r="IC70" s="89"/>
      <c r="ID70" s="89"/>
      <c r="IE70" s="89"/>
      <c r="IF70" s="89"/>
      <c r="IG70" s="89"/>
      <c r="IH70" s="89"/>
      <c r="II70" s="89"/>
      <c r="IJ70" s="89"/>
      <c r="IK70" s="89"/>
      <c r="IL70" s="89"/>
      <c r="IM70" s="89"/>
    </row>
    <row r="71" spans="1:247" x14ac:dyDescent="0.2">
      <c r="A71" s="89"/>
      <c r="B71" s="89"/>
      <c r="C71" s="89"/>
      <c r="D71" s="89"/>
      <c r="E71" s="89"/>
      <c r="F71" s="89"/>
      <c r="G71" s="89"/>
      <c r="H71" s="89"/>
      <c r="I71" s="89"/>
      <c r="J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  <c r="CP71" s="89"/>
      <c r="CQ71" s="89"/>
      <c r="CR71" s="89"/>
      <c r="CS71" s="89"/>
      <c r="CT71" s="89"/>
      <c r="CU71" s="89"/>
      <c r="CV71" s="89"/>
      <c r="CW71" s="89"/>
      <c r="CX71" s="89"/>
      <c r="CY71" s="89"/>
      <c r="CZ71" s="89"/>
      <c r="DA71" s="89"/>
      <c r="DB71" s="89"/>
      <c r="DC71" s="89"/>
      <c r="DD71" s="89"/>
      <c r="DE71" s="89"/>
      <c r="DF71" s="89"/>
      <c r="DG71" s="89"/>
      <c r="DH71" s="89"/>
      <c r="DI71" s="89"/>
      <c r="DJ71" s="89"/>
      <c r="DK71" s="89"/>
      <c r="DL71" s="89"/>
      <c r="DM71" s="89"/>
      <c r="DN71" s="89"/>
      <c r="DO71" s="89"/>
      <c r="DP71" s="89"/>
      <c r="DQ71" s="89"/>
      <c r="DR71" s="89"/>
      <c r="DS71" s="89"/>
      <c r="DT71" s="89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E71" s="89"/>
      <c r="EF71" s="89"/>
      <c r="EG71" s="89"/>
      <c r="EH71" s="89"/>
      <c r="EI71" s="89"/>
      <c r="EJ71" s="89"/>
      <c r="EK71" s="89"/>
      <c r="EL71" s="89"/>
      <c r="EM71" s="89"/>
      <c r="EN71" s="89"/>
      <c r="EO71" s="89"/>
      <c r="EP71" s="89"/>
      <c r="EQ71" s="89"/>
      <c r="ER71" s="89"/>
      <c r="ES71" s="89"/>
      <c r="ET71" s="89"/>
      <c r="EU71" s="89"/>
      <c r="EV71" s="89"/>
      <c r="EW71" s="89"/>
      <c r="EX71" s="89"/>
      <c r="EY71" s="89"/>
      <c r="EZ71" s="89"/>
      <c r="FA71" s="89"/>
      <c r="FB71" s="89"/>
      <c r="FC71" s="89"/>
      <c r="FD71" s="89"/>
      <c r="FE71" s="89"/>
      <c r="FF71" s="89"/>
      <c r="FG71" s="89"/>
      <c r="FH71" s="89"/>
      <c r="FI71" s="89"/>
      <c r="FJ71" s="89"/>
      <c r="FK71" s="89"/>
      <c r="FL71" s="89"/>
      <c r="FM71" s="89"/>
      <c r="FN71" s="89"/>
      <c r="FO71" s="89"/>
      <c r="FP71" s="89"/>
      <c r="FQ71" s="89"/>
      <c r="FR71" s="89"/>
      <c r="FS71" s="89"/>
      <c r="FT71" s="89"/>
      <c r="FU71" s="89"/>
      <c r="FV71" s="89"/>
      <c r="FW71" s="89"/>
      <c r="FX71" s="89"/>
      <c r="FY71" s="89"/>
      <c r="FZ71" s="89"/>
      <c r="GA71" s="89"/>
      <c r="GB71" s="89"/>
      <c r="GC71" s="89"/>
      <c r="GD71" s="89"/>
      <c r="GE71" s="89"/>
      <c r="GF71" s="89"/>
      <c r="GG71" s="89"/>
      <c r="GH71" s="89"/>
      <c r="GI71" s="89"/>
      <c r="GJ71" s="89"/>
      <c r="GK71" s="89"/>
      <c r="GL71" s="89"/>
      <c r="GM71" s="89"/>
      <c r="GN71" s="89"/>
      <c r="GO71" s="89"/>
      <c r="GP71" s="89"/>
      <c r="GQ71" s="89"/>
      <c r="GR71" s="89"/>
      <c r="GS71" s="89"/>
      <c r="GT71" s="89"/>
      <c r="GU71" s="89"/>
      <c r="GV71" s="89"/>
      <c r="GW71" s="89"/>
      <c r="GX71" s="89"/>
      <c r="GY71" s="89"/>
      <c r="GZ71" s="89"/>
      <c r="HA71" s="89"/>
      <c r="HB71" s="89"/>
      <c r="HC71" s="89"/>
      <c r="HD71" s="89"/>
      <c r="HE71" s="89"/>
      <c r="HF71" s="89"/>
      <c r="HG71" s="89"/>
      <c r="HH71" s="89"/>
      <c r="HI71" s="89"/>
      <c r="HJ71" s="89"/>
      <c r="HK71" s="89"/>
      <c r="HL71" s="89"/>
      <c r="HM71" s="89"/>
      <c r="HN71" s="89"/>
      <c r="HO71" s="89"/>
      <c r="HP71" s="89"/>
      <c r="HQ71" s="89"/>
      <c r="HR71" s="89"/>
      <c r="HS71" s="89"/>
      <c r="HT71" s="89"/>
      <c r="HU71" s="89"/>
      <c r="HV71" s="89"/>
      <c r="HW71" s="89"/>
      <c r="HX71" s="89"/>
      <c r="HY71" s="89"/>
      <c r="HZ71" s="89"/>
      <c r="IA71" s="89"/>
      <c r="IB71" s="89"/>
      <c r="IC71" s="89"/>
      <c r="ID71" s="89"/>
      <c r="IE71" s="89"/>
      <c r="IF71" s="89"/>
      <c r="IG71" s="89"/>
      <c r="IH71" s="89"/>
      <c r="II71" s="89"/>
      <c r="IJ71" s="89"/>
      <c r="IK71" s="89"/>
      <c r="IL71" s="89"/>
      <c r="IM71" s="89"/>
    </row>
    <row r="72" spans="1:247" x14ac:dyDescent="0.2">
      <c r="A72" s="89"/>
      <c r="B72" s="89"/>
      <c r="C72" s="89"/>
      <c r="D72" s="89"/>
      <c r="E72" s="89"/>
      <c r="F72" s="89"/>
      <c r="G72" s="89"/>
      <c r="H72" s="89"/>
      <c r="I72" s="89"/>
      <c r="J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89"/>
      <c r="DJ72" s="89"/>
      <c r="DK72" s="89"/>
      <c r="DL72" s="89"/>
      <c r="DM72" s="89"/>
      <c r="DN72" s="89"/>
      <c r="DO72" s="89"/>
      <c r="DP72" s="89"/>
      <c r="DQ72" s="89"/>
      <c r="DR72" s="89"/>
      <c r="DS72" s="89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89"/>
      <c r="EG72" s="89"/>
      <c r="EH72" s="89"/>
      <c r="EI72" s="89"/>
      <c r="EJ72" s="89"/>
      <c r="EK72" s="89"/>
      <c r="EL72" s="89"/>
      <c r="EM72" s="89"/>
      <c r="EN72" s="89"/>
      <c r="EO72" s="89"/>
      <c r="EP72" s="89"/>
      <c r="EQ72" s="89"/>
      <c r="ER72" s="89"/>
      <c r="ES72" s="89"/>
      <c r="ET72" s="89"/>
      <c r="EU72" s="89"/>
      <c r="EV72" s="89"/>
      <c r="EW72" s="89"/>
      <c r="EX72" s="89"/>
      <c r="EY72" s="89"/>
      <c r="EZ72" s="89"/>
      <c r="FA72" s="89"/>
      <c r="FB72" s="89"/>
      <c r="FC72" s="89"/>
      <c r="FD72" s="89"/>
      <c r="FE72" s="89"/>
      <c r="FF72" s="89"/>
      <c r="FG72" s="89"/>
      <c r="FH72" s="89"/>
      <c r="FI72" s="89"/>
      <c r="FJ72" s="89"/>
      <c r="FK72" s="89"/>
      <c r="FL72" s="89"/>
      <c r="FM72" s="89"/>
      <c r="FN72" s="89"/>
      <c r="FO72" s="89"/>
      <c r="FP72" s="89"/>
      <c r="FQ72" s="89"/>
      <c r="FR72" s="89"/>
      <c r="FS72" s="89"/>
      <c r="FT72" s="89"/>
      <c r="FU72" s="89"/>
      <c r="FV72" s="89"/>
      <c r="FW72" s="89"/>
      <c r="FX72" s="89"/>
      <c r="FY72" s="89"/>
      <c r="FZ72" s="89"/>
      <c r="GA72" s="89"/>
      <c r="GB72" s="89"/>
      <c r="GC72" s="89"/>
      <c r="GD72" s="89"/>
      <c r="GE72" s="89"/>
      <c r="GF72" s="89"/>
      <c r="GG72" s="89"/>
      <c r="GH72" s="89"/>
      <c r="GI72" s="89"/>
      <c r="GJ72" s="89"/>
      <c r="GK72" s="89"/>
      <c r="GL72" s="89"/>
      <c r="GM72" s="89"/>
      <c r="GN72" s="89"/>
      <c r="GO72" s="89"/>
      <c r="GP72" s="89"/>
      <c r="GQ72" s="89"/>
      <c r="GR72" s="89"/>
      <c r="GS72" s="89"/>
      <c r="GT72" s="89"/>
      <c r="GU72" s="89"/>
      <c r="GV72" s="89"/>
      <c r="GW72" s="89"/>
      <c r="GX72" s="89"/>
      <c r="GY72" s="89"/>
      <c r="GZ72" s="89"/>
      <c r="HA72" s="89"/>
      <c r="HB72" s="89"/>
      <c r="HC72" s="89"/>
      <c r="HD72" s="89"/>
      <c r="HE72" s="89"/>
      <c r="HF72" s="89"/>
      <c r="HG72" s="89"/>
      <c r="HH72" s="89"/>
      <c r="HI72" s="89"/>
      <c r="HJ72" s="89"/>
      <c r="HK72" s="89"/>
      <c r="HL72" s="89"/>
      <c r="HM72" s="89"/>
      <c r="HN72" s="89"/>
      <c r="HO72" s="89"/>
      <c r="HP72" s="89"/>
      <c r="HQ72" s="89"/>
      <c r="HR72" s="89"/>
      <c r="HS72" s="89"/>
      <c r="HT72" s="89"/>
      <c r="HU72" s="89"/>
      <c r="HV72" s="89"/>
      <c r="HW72" s="89"/>
      <c r="HX72" s="89"/>
      <c r="HY72" s="89"/>
      <c r="HZ72" s="89"/>
      <c r="IA72" s="89"/>
      <c r="IB72" s="89"/>
      <c r="IC72" s="89"/>
      <c r="ID72" s="89"/>
      <c r="IE72" s="89"/>
      <c r="IF72" s="89"/>
      <c r="IG72" s="89"/>
      <c r="IH72" s="89"/>
      <c r="II72" s="89"/>
      <c r="IJ72" s="89"/>
      <c r="IK72" s="89"/>
      <c r="IL72" s="89"/>
      <c r="IM72" s="89"/>
    </row>
    <row r="73" spans="1:247" x14ac:dyDescent="0.2">
      <c r="A73" s="89"/>
      <c r="B73" s="89"/>
      <c r="C73" s="89"/>
      <c r="D73" s="89"/>
      <c r="E73" s="89"/>
      <c r="F73" s="89"/>
      <c r="G73" s="89"/>
      <c r="H73" s="89"/>
      <c r="I73" s="89"/>
      <c r="J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  <c r="CU73" s="89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  <c r="EM73" s="89"/>
      <c r="EN73" s="89"/>
      <c r="EO73" s="89"/>
      <c r="EP73" s="89"/>
      <c r="EQ73" s="89"/>
      <c r="ER73" s="89"/>
      <c r="ES73" s="89"/>
      <c r="ET73" s="89"/>
      <c r="EU73" s="89"/>
      <c r="EV73" s="89"/>
      <c r="EW73" s="89"/>
      <c r="EX73" s="89"/>
      <c r="EY73" s="89"/>
      <c r="EZ73" s="89"/>
      <c r="FA73" s="89"/>
      <c r="FB73" s="89"/>
      <c r="FC73" s="89"/>
      <c r="FD73" s="89"/>
      <c r="FE73" s="89"/>
      <c r="FF73" s="89"/>
      <c r="FG73" s="89"/>
      <c r="FH73" s="89"/>
      <c r="FI73" s="89"/>
      <c r="FJ73" s="89"/>
      <c r="FK73" s="89"/>
      <c r="FL73" s="89"/>
      <c r="FM73" s="89"/>
      <c r="FN73" s="89"/>
      <c r="FO73" s="89"/>
      <c r="FP73" s="89"/>
      <c r="FQ73" s="89"/>
      <c r="FR73" s="89"/>
      <c r="FS73" s="89"/>
      <c r="FT73" s="89"/>
      <c r="FU73" s="89"/>
      <c r="FV73" s="89"/>
      <c r="FW73" s="89"/>
      <c r="FX73" s="89"/>
      <c r="FY73" s="89"/>
      <c r="FZ73" s="89"/>
      <c r="GA73" s="89"/>
      <c r="GB73" s="89"/>
      <c r="GC73" s="89"/>
      <c r="GD73" s="89"/>
      <c r="GE73" s="89"/>
      <c r="GF73" s="89"/>
      <c r="GG73" s="89"/>
      <c r="GH73" s="89"/>
      <c r="GI73" s="89"/>
      <c r="GJ73" s="89"/>
      <c r="GK73" s="89"/>
      <c r="GL73" s="89"/>
      <c r="GM73" s="89"/>
      <c r="GN73" s="89"/>
      <c r="GO73" s="89"/>
      <c r="GP73" s="89"/>
      <c r="GQ73" s="89"/>
      <c r="GR73" s="89"/>
      <c r="GS73" s="89"/>
      <c r="GT73" s="89"/>
      <c r="GU73" s="89"/>
      <c r="GV73" s="89"/>
      <c r="GW73" s="89"/>
      <c r="GX73" s="89"/>
      <c r="GY73" s="89"/>
      <c r="GZ73" s="89"/>
      <c r="HA73" s="89"/>
      <c r="HB73" s="89"/>
      <c r="HC73" s="89"/>
      <c r="HD73" s="89"/>
      <c r="HE73" s="89"/>
      <c r="HF73" s="89"/>
      <c r="HG73" s="89"/>
      <c r="HH73" s="89"/>
      <c r="HI73" s="89"/>
      <c r="HJ73" s="89"/>
      <c r="HK73" s="89"/>
      <c r="HL73" s="89"/>
      <c r="HM73" s="89"/>
      <c r="HN73" s="89"/>
      <c r="HO73" s="89"/>
      <c r="HP73" s="89"/>
      <c r="HQ73" s="89"/>
      <c r="HR73" s="89"/>
      <c r="HS73" s="89"/>
      <c r="HT73" s="89"/>
      <c r="HU73" s="89"/>
      <c r="HV73" s="89"/>
      <c r="HW73" s="89"/>
      <c r="HX73" s="89"/>
      <c r="HY73" s="89"/>
      <c r="HZ73" s="89"/>
      <c r="IA73" s="89"/>
      <c r="IB73" s="89"/>
      <c r="IC73" s="89"/>
      <c r="ID73" s="89"/>
      <c r="IE73" s="89"/>
      <c r="IF73" s="89"/>
      <c r="IG73" s="89"/>
      <c r="IH73" s="89"/>
      <c r="II73" s="89"/>
      <c r="IJ73" s="89"/>
      <c r="IK73" s="89"/>
      <c r="IL73" s="89"/>
      <c r="IM73" s="89"/>
    </row>
    <row r="74" spans="1:247" x14ac:dyDescent="0.2">
      <c r="A74" s="89"/>
      <c r="B74" s="89"/>
      <c r="C74" s="89"/>
      <c r="D74" s="89"/>
      <c r="E74" s="89"/>
      <c r="F74" s="89"/>
      <c r="G74" s="89"/>
      <c r="H74" s="89"/>
      <c r="I74" s="89"/>
      <c r="J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I74" s="89"/>
      <c r="DJ74" s="89"/>
      <c r="DK74" s="89"/>
      <c r="DL74" s="89"/>
      <c r="DM74" s="89"/>
      <c r="DN74" s="89"/>
      <c r="DO74" s="89"/>
      <c r="DP74" s="89"/>
      <c r="DQ74" s="89"/>
      <c r="DR74" s="89"/>
      <c r="DS74" s="89"/>
      <c r="DT74" s="89"/>
      <c r="DU74" s="89"/>
      <c r="DV74" s="89"/>
      <c r="DW74" s="89"/>
      <c r="DX74" s="89"/>
      <c r="DY74" s="89"/>
      <c r="DZ74" s="89"/>
      <c r="EA74" s="89"/>
      <c r="EB74" s="89"/>
      <c r="EC74" s="89"/>
      <c r="ED74" s="89"/>
      <c r="EE74" s="89"/>
      <c r="EF74" s="89"/>
      <c r="EG74" s="89"/>
      <c r="EH74" s="89"/>
      <c r="EI74" s="89"/>
      <c r="EJ74" s="89"/>
      <c r="EK74" s="89"/>
      <c r="EL74" s="89"/>
      <c r="EM74" s="89"/>
      <c r="EN74" s="89"/>
      <c r="EO74" s="89"/>
      <c r="EP74" s="89"/>
      <c r="EQ74" s="89"/>
      <c r="ER74" s="89"/>
      <c r="ES74" s="89"/>
      <c r="ET74" s="89"/>
      <c r="EU74" s="89"/>
      <c r="EV74" s="89"/>
      <c r="EW74" s="89"/>
      <c r="EX74" s="89"/>
      <c r="EY74" s="89"/>
      <c r="EZ74" s="89"/>
      <c r="FA74" s="89"/>
      <c r="FB74" s="89"/>
      <c r="FC74" s="89"/>
      <c r="FD74" s="89"/>
      <c r="FE74" s="89"/>
      <c r="FF74" s="89"/>
      <c r="FG74" s="89"/>
      <c r="FH74" s="89"/>
      <c r="FI74" s="89"/>
      <c r="FJ74" s="89"/>
      <c r="FK74" s="89"/>
      <c r="FL74" s="89"/>
      <c r="FM74" s="89"/>
      <c r="FN74" s="89"/>
      <c r="FO74" s="89"/>
      <c r="FP74" s="89"/>
      <c r="FQ74" s="89"/>
      <c r="FR74" s="89"/>
      <c r="FS74" s="89"/>
      <c r="FT74" s="89"/>
      <c r="FU74" s="89"/>
      <c r="FV74" s="89"/>
      <c r="FW74" s="89"/>
      <c r="FX74" s="89"/>
      <c r="FY74" s="89"/>
      <c r="FZ74" s="89"/>
      <c r="GA74" s="89"/>
      <c r="GB74" s="89"/>
      <c r="GC74" s="89"/>
      <c r="GD74" s="89"/>
      <c r="GE74" s="89"/>
      <c r="GF74" s="89"/>
      <c r="GG74" s="89"/>
      <c r="GH74" s="89"/>
      <c r="GI74" s="89"/>
      <c r="GJ74" s="89"/>
      <c r="GK74" s="89"/>
      <c r="GL74" s="89"/>
      <c r="GM74" s="89"/>
      <c r="GN74" s="89"/>
      <c r="GO74" s="89"/>
      <c r="GP74" s="89"/>
      <c r="GQ74" s="89"/>
      <c r="GR74" s="89"/>
      <c r="GS74" s="89"/>
      <c r="GT74" s="89"/>
      <c r="GU74" s="89"/>
      <c r="GV74" s="89"/>
      <c r="GW74" s="89"/>
      <c r="GX74" s="89"/>
      <c r="GY74" s="89"/>
      <c r="GZ74" s="89"/>
      <c r="HA74" s="89"/>
      <c r="HB74" s="89"/>
      <c r="HC74" s="89"/>
      <c r="HD74" s="89"/>
      <c r="HE74" s="89"/>
      <c r="HF74" s="89"/>
      <c r="HG74" s="89"/>
      <c r="HH74" s="89"/>
      <c r="HI74" s="89"/>
      <c r="HJ74" s="89"/>
      <c r="HK74" s="89"/>
      <c r="HL74" s="89"/>
      <c r="HM74" s="89"/>
      <c r="HN74" s="89"/>
      <c r="HO74" s="89"/>
      <c r="HP74" s="89"/>
      <c r="HQ74" s="89"/>
      <c r="HR74" s="89"/>
      <c r="HS74" s="89"/>
      <c r="HT74" s="89"/>
      <c r="HU74" s="89"/>
      <c r="HV74" s="89"/>
      <c r="HW74" s="89"/>
      <c r="HX74" s="89"/>
      <c r="HY74" s="89"/>
      <c r="HZ74" s="89"/>
      <c r="IA74" s="89"/>
      <c r="IB74" s="89"/>
      <c r="IC74" s="89"/>
      <c r="ID74" s="89"/>
      <c r="IE74" s="89"/>
      <c r="IF74" s="89"/>
      <c r="IG74" s="89"/>
      <c r="IH74" s="89"/>
      <c r="II74" s="89"/>
      <c r="IJ74" s="89"/>
      <c r="IK74" s="89"/>
      <c r="IL74" s="89"/>
      <c r="IM74" s="89"/>
    </row>
    <row r="75" spans="1:247" x14ac:dyDescent="0.2">
      <c r="A75" s="89"/>
      <c r="B75" s="89"/>
      <c r="C75" s="89"/>
      <c r="D75" s="89"/>
      <c r="E75" s="89"/>
      <c r="F75" s="89"/>
      <c r="G75" s="89"/>
      <c r="H75" s="89"/>
      <c r="I75" s="89"/>
      <c r="J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I75" s="89"/>
      <c r="DJ75" s="89"/>
      <c r="DK75" s="89"/>
      <c r="DL75" s="89"/>
      <c r="DM75" s="89"/>
      <c r="DN75" s="89"/>
      <c r="DO75" s="89"/>
      <c r="DP75" s="89"/>
      <c r="DQ75" s="89"/>
      <c r="DR75" s="89"/>
      <c r="DS75" s="89"/>
      <c r="DT75" s="89"/>
      <c r="DU75" s="89"/>
      <c r="DV75" s="89"/>
      <c r="DW75" s="89"/>
      <c r="DX75" s="89"/>
      <c r="DY75" s="89"/>
      <c r="DZ75" s="89"/>
      <c r="EA75" s="89"/>
      <c r="EB75" s="89"/>
      <c r="EC75" s="89"/>
      <c r="ED75" s="89"/>
      <c r="EE75" s="89"/>
      <c r="EF75" s="89"/>
      <c r="EG75" s="89"/>
      <c r="EH75" s="89"/>
      <c r="EI75" s="89"/>
      <c r="EJ75" s="89"/>
      <c r="EK75" s="89"/>
      <c r="EL75" s="89"/>
      <c r="EM75" s="89"/>
      <c r="EN75" s="89"/>
      <c r="EO75" s="89"/>
      <c r="EP75" s="89"/>
      <c r="EQ75" s="89"/>
      <c r="ER75" s="89"/>
      <c r="ES75" s="89"/>
      <c r="ET75" s="89"/>
      <c r="EU75" s="89"/>
      <c r="EV75" s="89"/>
      <c r="EW75" s="89"/>
      <c r="EX75" s="89"/>
      <c r="EY75" s="89"/>
      <c r="EZ75" s="89"/>
      <c r="FA75" s="89"/>
      <c r="FB75" s="89"/>
      <c r="FC75" s="89"/>
      <c r="FD75" s="89"/>
      <c r="FE75" s="89"/>
      <c r="FF75" s="89"/>
      <c r="FG75" s="89"/>
      <c r="FH75" s="89"/>
      <c r="FI75" s="89"/>
      <c r="FJ75" s="89"/>
      <c r="FK75" s="89"/>
      <c r="FL75" s="89"/>
      <c r="FM75" s="89"/>
      <c r="FN75" s="89"/>
      <c r="FO75" s="89"/>
      <c r="FP75" s="89"/>
      <c r="FQ75" s="89"/>
      <c r="FR75" s="89"/>
      <c r="FS75" s="89"/>
      <c r="FT75" s="89"/>
      <c r="FU75" s="89"/>
      <c r="FV75" s="89"/>
      <c r="FW75" s="89"/>
      <c r="FX75" s="89"/>
      <c r="FY75" s="89"/>
      <c r="FZ75" s="89"/>
      <c r="GA75" s="89"/>
      <c r="GB75" s="89"/>
      <c r="GC75" s="89"/>
      <c r="GD75" s="89"/>
      <c r="GE75" s="89"/>
      <c r="GF75" s="89"/>
      <c r="GG75" s="89"/>
      <c r="GH75" s="89"/>
      <c r="GI75" s="89"/>
      <c r="GJ75" s="89"/>
      <c r="GK75" s="89"/>
      <c r="GL75" s="89"/>
      <c r="GM75" s="89"/>
      <c r="GN75" s="89"/>
      <c r="GO75" s="89"/>
      <c r="GP75" s="89"/>
      <c r="GQ75" s="89"/>
      <c r="GR75" s="89"/>
      <c r="GS75" s="89"/>
      <c r="GT75" s="89"/>
      <c r="GU75" s="89"/>
      <c r="GV75" s="89"/>
      <c r="GW75" s="89"/>
      <c r="GX75" s="89"/>
      <c r="GY75" s="89"/>
      <c r="GZ75" s="89"/>
      <c r="HA75" s="89"/>
      <c r="HB75" s="89"/>
      <c r="HC75" s="89"/>
      <c r="HD75" s="89"/>
      <c r="HE75" s="89"/>
      <c r="HF75" s="89"/>
      <c r="HG75" s="89"/>
      <c r="HH75" s="89"/>
      <c r="HI75" s="89"/>
      <c r="HJ75" s="89"/>
      <c r="HK75" s="89"/>
      <c r="HL75" s="89"/>
      <c r="HM75" s="89"/>
      <c r="HN75" s="89"/>
      <c r="HO75" s="89"/>
      <c r="HP75" s="89"/>
      <c r="HQ75" s="89"/>
      <c r="HR75" s="89"/>
      <c r="HS75" s="89"/>
      <c r="HT75" s="89"/>
      <c r="HU75" s="89"/>
      <c r="HV75" s="89"/>
      <c r="HW75" s="89"/>
      <c r="HX75" s="89"/>
      <c r="HY75" s="89"/>
      <c r="HZ75" s="89"/>
      <c r="IA75" s="89"/>
      <c r="IB75" s="89"/>
      <c r="IC75" s="89"/>
      <c r="ID75" s="89"/>
      <c r="IE75" s="89"/>
      <c r="IF75" s="89"/>
      <c r="IG75" s="89"/>
      <c r="IH75" s="89"/>
      <c r="II75" s="89"/>
      <c r="IJ75" s="89"/>
      <c r="IK75" s="89"/>
      <c r="IL75" s="89"/>
      <c r="IM75" s="89"/>
    </row>
    <row r="76" spans="1:247" x14ac:dyDescent="0.2">
      <c r="A76" s="89"/>
      <c r="B76" s="89"/>
      <c r="C76" s="89"/>
      <c r="D76" s="89"/>
      <c r="E76" s="89"/>
      <c r="F76" s="89"/>
      <c r="G76" s="89"/>
      <c r="H76" s="89"/>
      <c r="I76" s="89"/>
      <c r="J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89"/>
      <c r="CN76" s="89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I76" s="89"/>
      <c r="DJ76" s="89"/>
      <c r="DK76" s="89"/>
      <c r="DL76" s="89"/>
      <c r="DM76" s="89"/>
      <c r="DN76" s="89"/>
      <c r="DO76" s="89"/>
      <c r="DP76" s="89"/>
      <c r="DQ76" s="89"/>
      <c r="DR76" s="89"/>
      <c r="DS76" s="89"/>
      <c r="DT76" s="89"/>
      <c r="DU76" s="89"/>
      <c r="DV76" s="89"/>
      <c r="DW76" s="89"/>
      <c r="DX76" s="89"/>
      <c r="DY76" s="89"/>
      <c r="DZ76" s="89"/>
      <c r="EA76" s="89"/>
      <c r="EB76" s="89"/>
      <c r="EC76" s="89"/>
      <c r="ED76" s="89"/>
      <c r="EE76" s="89"/>
      <c r="EF76" s="89"/>
      <c r="EG76" s="89"/>
      <c r="EH76" s="89"/>
      <c r="EI76" s="89"/>
      <c r="EJ76" s="89"/>
      <c r="EK76" s="89"/>
      <c r="EL76" s="89"/>
      <c r="EM76" s="89"/>
      <c r="EN76" s="89"/>
      <c r="EO76" s="89"/>
      <c r="EP76" s="89"/>
      <c r="EQ76" s="89"/>
      <c r="ER76" s="89"/>
      <c r="ES76" s="89"/>
      <c r="ET76" s="89"/>
      <c r="EU76" s="89"/>
      <c r="EV76" s="89"/>
      <c r="EW76" s="89"/>
      <c r="EX76" s="89"/>
      <c r="EY76" s="89"/>
      <c r="EZ76" s="89"/>
      <c r="FA76" s="89"/>
      <c r="FB76" s="89"/>
      <c r="FC76" s="89"/>
      <c r="FD76" s="89"/>
      <c r="FE76" s="89"/>
      <c r="FF76" s="89"/>
      <c r="FG76" s="89"/>
      <c r="FH76" s="89"/>
      <c r="FI76" s="89"/>
      <c r="FJ76" s="89"/>
      <c r="FK76" s="89"/>
      <c r="FL76" s="89"/>
      <c r="FM76" s="89"/>
      <c r="FN76" s="89"/>
      <c r="FO76" s="89"/>
      <c r="FP76" s="89"/>
      <c r="FQ76" s="89"/>
      <c r="FR76" s="89"/>
      <c r="FS76" s="89"/>
      <c r="FT76" s="89"/>
      <c r="FU76" s="89"/>
      <c r="FV76" s="89"/>
      <c r="FW76" s="89"/>
      <c r="FX76" s="89"/>
      <c r="FY76" s="89"/>
      <c r="FZ76" s="89"/>
      <c r="GA76" s="89"/>
      <c r="GB76" s="89"/>
      <c r="GC76" s="89"/>
      <c r="GD76" s="89"/>
      <c r="GE76" s="89"/>
      <c r="GF76" s="89"/>
      <c r="GG76" s="89"/>
      <c r="GH76" s="89"/>
      <c r="GI76" s="89"/>
      <c r="GJ76" s="89"/>
      <c r="GK76" s="89"/>
      <c r="GL76" s="89"/>
      <c r="GM76" s="89"/>
      <c r="GN76" s="89"/>
      <c r="GO76" s="89"/>
      <c r="GP76" s="89"/>
      <c r="GQ76" s="89"/>
      <c r="GR76" s="89"/>
      <c r="GS76" s="89"/>
      <c r="GT76" s="89"/>
      <c r="GU76" s="89"/>
      <c r="GV76" s="89"/>
      <c r="GW76" s="89"/>
      <c r="GX76" s="89"/>
      <c r="GY76" s="89"/>
      <c r="GZ76" s="89"/>
      <c r="HA76" s="89"/>
      <c r="HB76" s="89"/>
      <c r="HC76" s="89"/>
      <c r="HD76" s="89"/>
      <c r="HE76" s="89"/>
      <c r="HF76" s="89"/>
      <c r="HG76" s="89"/>
      <c r="HH76" s="89"/>
      <c r="HI76" s="89"/>
      <c r="HJ76" s="89"/>
      <c r="HK76" s="89"/>
      <c r="HL76" s="89"/>
      <c r="HM76" s="89"/>
      <c r="HN76" s="89"/>
      <c r="HO76" s="89"/>
      <c r="HP76" s="89"/>
      <c r="HQ76" s="89"/>
      <c r="HR76" s="89"/>
      <c r="HS76" s="89"/>
      <c r="HT76" s="89"/>
      <c r="HU76" s="89"/>
      <c r="HV76" s="89"/>
      <c r="HW76" s="89"/>
      <c r="HX76" s="89"/>
      <c r="HY76" s="89"/>
      <c r="HZ76" s="89"/>
      <c r="IA76" s="89"/>
      <c r="IB76" s="89"/>
      <c r="IC76" s="89"/>
      <c r="ID76" s="89"/>
      <c r="IE76" s="89"/>
      <c r="IF76" s="89"/>
      <c r="IG76" s="89"/>
      <c r="IH76" s="89"/>
      <c r="II76" s="89"/>
      <c r="IJ76" s="89"/>
      <c r="IK76" s="89"/>
      <c r="IL76" s="89"/>
      <c r="IM76" s="89"/>
    </row>
    <row r="77" spans="1:247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89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89"/>
      <c r="FC77" s="89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89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89"/>
      <c r="GD77" s="89"/>
      <c r="GE77" s="89"/>
      <c r="GF77" s="89"/>
      <c r="GG77" s="89"/>
      <c r="GH77" s="89"/>
      <c r="GI77" s="89"/>
      <c r="GJ77" s="89"/>
      <c r="GK77" s="89"/>
      <c r="GL77" s="89"/>
      <c r="GM77" s="89"/>
      <c r="GN77" s="89"/>
      <c r="GO77" s="89"/>
      <c r="GP77" s="89"/>
      <c r="GQ77" s="89"/>
      <c r="GR77" s="89"/>
      <c r="GS77" s="89"/>
      <c r="GT77" s="89"/>
      <c r="GU77" s="89"/>
      <c r="GV77" s="89"/>
      <c r="GW77" s="89"/>
      <c r="GX77" s="89"/>
      <c r="GY77" s="89"/>
      <c r="GZ77" s="89"/>
      <c r="HA77" s="89"/>
      <c r="HB77" s="89"/>
      <c r="HC77" s="89"/>
      <c r="HD77" s="89"/>
      <c r="HE77" s="89"/>
      <c r="HF77" s="89"/>
      <c r="HG77" s="89"/>
      <c r="HH77" s="89"/>
      <c r="HI77" s="89"/>
      <c r="HJ77" s="89"/>
      <c r="HK77" s="89"/>
      <c r="HL77" s="89"/>
      <c r="HM77" s="89"/>
      <c r="HN77" s="89"/>
      <c r="HO77" s="89"/>
      <c r="HP77" s="89"/>
      <c r="HQ77" s="89"/>
      <c r="HR77" s="89"/>
      <c r="HS77" s="89"/>
      <c r="HT77" s="89"/>
      <c r="HU77" s="89"/>
      <c r="HV77" s="89"/>
      <c r="HW77" s="89"/>
      <c r="HX77" s="89"/>
      <c r="HY77" s="89"/>
      <c r="HZ77" s="89"/>
      <c r="IA77" s="89"/>
      <c r="IB77" s="89"/>
      <c r="IC77" s="89"/>
      <c r="ID77" s="89"/>
      <c r="IE77" s="89"/>
      <c r="IF77" s="89"/>
      <c r="IG77" s="89"/>
      <c r="IH77" s="89"/>
      <c r="II77" s="89"/>
      <c r="IJ77" s="89"/>
      <c r="IK77" s="89"/>
      <c r="IL77" s="89"/>
      <c r="IM77" s="89"/>
    </row>
    <row r="78" spans="1:247" x14ac:dyDescent="0.2">
      <c r="A78" s="89"/>
      <c r="B78" s="89"/>
      <c r="C78" s="89"/>
      <c r="D78" s="89"/>
      <c r="E78" s="89"/>
      <c r="F78" s="89"/>
      <c r="G78" s="89"/>
      <c r="H78" s="89"/>
      <c r="I78" s="89"/>
      <c r="J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89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89"/>
      <c r="DJ78" s="89"/>
      <c r="DK78" s="89"/>
      <c r="DL78" s="89"/>
      <c r="DM78" s="89"/>
      <c r="DN78" s="89"/>
      <c r="DO78" s="89"/>
      <c r="DP78" s="89"/>
      <c r="DQ78" s="89"/>
      <c r="DR78" s="89"/>
      <c r="DS78" s="89"/>
      <c r="DT78" s="89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E78" s="89"/>
      <c r="EF78" s="89"/>
      <c r="EG78" s="89"/>
      <c r="EH78" s="89"/>
      <c r="EI78" s="89"/>
      <c r="EJ78" s="89"/>
      <c r="EK78" s="89"/>
      <c r="EL78" s="89"/>
      <c r="EM78" s="89"/>
      <c r="EN78" s="89"/>
      <c r="EO78" s="89"/>
      <c r="EP78" s="89"/>
      <c r="EQ78" s="89"/>
      <c r="ER78" s="89"/>
      <c r="ES78" s="89"/>
      <c r="ET78" s="89"/>
      <c r="EU78" s="89"/>
      <c r="EV78" s="89"/>
      <c r="EW78" s="89"/>
      <c r="EX78" s="89"/>
      <c r="EY78" s="89"/>
      <c r="EZ78" s="89"/>
      <c r="FA78" s="89"/>
      <c r="FB78" s="89"/>
      <c r="FC78" s="89"/>
      <c r="FD78" s="89"/>
      <c r="FE78" s="89"/>
      <c r="FF78" s="89"/>
      <c r="FG78" s="89"/>
      <c r="FH78" s="89"/>
      <c r="FI78" s="89"/>
      <c r="FJ78" s="89"/>
      <c r="FK78" s="89"/>
      <c r="FL78" s="89"/>
      <c r="FM78" s="89"/>
      <c r="FN78" s="89"/>
      <c r="FO78" s="89"/>
      <c r="FP78" s="89"/>
      <c r="FQ78" s="89"/>
      <c r="FR78" s="89"/>
      <c r="FS78" s="89"/>
      <c r="FT78" s="89"/>
      <c r="FU78" s="89"/>
      <c r="FV78" s="89"/>
      <c r="FW78" s="89"/>
      <c r="FX78" s="89"/>
      <c r="FY78" s="89"/>
      <c r="FZ78" s="89"/>
      <c r="GA78" s="89"/>
      <c r="GB78" s="89"/>
      <c r="GC78" s="89"/>
      <c r="GD78" s="89"/>
      <c r="GE78" s="89"/>
      <c r="GF78" s="89"/>
      <c r="GG78" s="89"/>
      <c r="GH78" s="89"/>
      <c r="GI78" s="89"/>
      <c r="GJ78" s="89"/>
      <c r="GK78" s="89"/>
      <c r="GL78" s="89"/>
      <c r="GM78" s="89"/>
      <c r="GN78" s="89"/>
      <c r="GO78" s="89"/>
      <c r="GP78" s="89"/>
      <c r="GQ78" s="89"/>
      <c r="GR78" s="89"/>
      <c r="GS78" s="89"/>
      <c r="GT78" s="89"/>
      <c r="GU78" s="89"/>
      <c r="GV78" s="89"/>
      <c r="GW78" s="89"/>
      <c r="GX78" s="89"/>
      <c r="GY78" s="89"/>
      <c r="GZ78" s="89"/>
      <c r="HA78" s="89"/>
      <c r="HB78" s="89"/>
      <c r="HC78" s="89"/>
      <c r="HD78" s="89"/>
      <c r="HE78" s="89"/>
      <c r="HF78" s="89"/>
      <c r="HG78" s="89"/>
      <c r="HH78" s="89"/>
      <c r="HI78" s="89"/>
      <c r="HJ78" s="89"/>
      <c r="HK78" s="89"/>
      <c r="HL78" s="89"/>
      <c r="HM78" s="89"/>
      <c r="HN78" s="89"/>
      <c r="HO78" s="89"/>
      <c r="HP78" s="89"/>
      <c r="HQ78" s="89"/>
      <c r="HR78" s="89"/>
      <c r="HS78" s="89"/>
      <c r="HT78" s="89"/>
      <c r="HU78" s="89"/>
      <c r="HV78" s="89"/>
      <c r="HW78" s="89"/>
      <c r="HX78" s="89"/>
      <c r="HY78" s="89"/>
      <c r="HZ78" s="89"/>
      <c r="IA78" s="89"/>
      <c r="IB78" s="89"/>
      <c r="IC78" s="89"/>
      <c r="ID78" s="89"/>
      <c r="IE78" s="89"/>
      <c r="IF78" s="89"/>
      <c r="IG78" s="89"/>
      <c r="IH78" s="89"/>
      <c r="II78" s="89"/>
      <c r="IJ78" s="89"/>
      <c r="IK78" s="89"/>
      <c r="IL78" s="89"/>
      <c r="IM78" s="89"/>
    </row>
    <row r="79" spans="1:247" x14ac:dyDescent="0.2">
      <c r="A79" s="89"/>
      <c r="B79" s="89"/>
      <c r="C79" s="89"/>
      <c r="D79" s="89"/>
      <c r="E79" s="89"/>
      <c r="F79" s="89"/>
      <c r="G79" s="89"/>
      <c r="H79" s="89"/>
      <c r="I79" s="89"/>
      <c r="J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  <c r="EI79" s="89"/>
      <c r="EJ79" s="89"/>
      <c r="EK79" s="89"/>
      <c r="EL79" s="89"/>
      <c r="EM79" s="89"/>
      <c r="EN79" s="89"/>
      <c r="EO79" s="89"/>
      <c r="EP79" s="89"/>
      <c r="EQ79" s="89"/>
      <c r="ER79" s="89"/>
      <c r="ES79" s="89"/>
      <c r="ET79" s="89"/>
      <c r="EU79" s="89"/>
      <c r="EV79" s="89"/>
      <c r="EW79" s="89"/>
      <c r="EX79" s="89"/>
      <c r="EY79" s="89"/>
      <c r="EZ79" s="89"/>
      <c r="FA79" s="89"/>
      <c r="FB79" s="89"/>
      <c r="FC79" s="89"/>
      <c r="FD79" s="89"/>
      <c r="FE79" s="89"/>
      <c r="FF79" s="89"/>
      <c r="FG79" s="89"/>
      <c r="FH79" s="89"/>
      <c r="FI79" s="89"/>
      <c r="FJ79" s="89"/>
      <c r="FK79" s="89"/>
      <c r="FL79" s="89"/>
      <c r="FM79" s="89"/>
      <c r="FN79" s="89"/>
      <c r="FO79" s="89"/>
      <c r="FP79" s="89"/>
      <c r="FQ79" s="89"/>
      <c r="FR79" s="89"/>
      <c r="FS79" s="89"/>
      <c r="FT79" s="89"/>
      <c r="FU79" s="89"/>
      <c r="FV79" s="89"/>
      <c r="FW79" s="89"/>
      <c r="FX79" s="89"/>
      <c r="FY79" s="89"/>
      <c r="FZ79" s="89"/>
      <c r="GA79" s="89"/>
      <c r="GB79" s="89"/>
      <c r="GC79" s="89"/>
      <c r="GD79" s="89"/>
      <c r="GE79" s="89"/>
      <c r="GF79" s="89"/>
      <c r="GG79" s="89"/>
      <c r="GH79" s="89"/>
      <c r="GI79" s="89"/>
      <c r="GJ79" s="89"/>
      <c r="GK79" s="89"/>
      <c r="GL79" s="89"/>
      <c r="GM79" s="89"/>
      <c r="GN79" s="89"/>
      <c r="GO79" s="89"/>
      <c r="GP79" s="89"/>
      <c r="GQ79" s="89"/>
      <c r="GR79" s="89"/>
      <c r="GS79" s="89"/>
      <c r="GT79" s="89"/>
      <c r="GU79" s="89"/>
      <c r="GV79" s="89"/>
      <c r="GW79" s="89"/>
      <c r="GX79" s="89"/>
      <c r="GY79" s="89"/>
      <c r="GZ79" s="89"/>
      <c r="HA79" s="89"/>
      <c r="HB79" s="89"/>
      <c r="HC79" s="89"/>
      <c r="HD79" s="89"/>
      <c r="HE79" s="89"/>
      <c r="HF79" s="89"/>
      <c r="HG79" s="89"/>
      <c r="HH79" s="89"/>
      <c r="HI79" s="89"/>
      <c r="HJ79" s="89"/>
      <c r="HK79" s="89"/>
      <c r="HL79" s="89"/>
      <c r="HM79" s="89"/>
      <c r="HN79" s="89"/>
      <c r="HO79" s="89"/>
      <c r="HP79" s="89"/>
      <c r="HQ79" s="89"/>
      <c r="HR79" s="89"/>
      <c r="HS79" s="89"/>
      <c r="HT79" s="89"/>
      <c r="HU79" s="89"/>
      <c r="HV79" s="89"/>
      <c r="HW79" s="89"/>
      <c r="HX79" s="89"/>
      <c r="HY79" s="89"/>
      <c r="HZ79" s="89"/>
      <c r="IA79" s="89"/>
      <c r="IB79" s="89"/>
      <c r="IC79" s="89"/>
      <c r="ID79" s="89"/>
      <c r="IE79" s="89"/>
      <c r="IF79" s="89"/>
      <c r="IG79" s="89"/>
      <c r="IH79" s="89"/>
      <c r="II79" s="89"/>
      <c r="IJ79" s="89"/>
      <c r="IK79" s="89"/>
      <c r="IL79" s="89"/>
      <c r="IM79" s="89"/>
    </row>
    <row r="80" spans="1:247" x14ac:dyDescent="0.2">
      <c r="A80" s="89"/>
      <c r="B80" s="89"/>
      <c r="C80" s="89"/>
      <c r="D80" s="89"/>
      <c r="E80" s="89"/>
      <c r="F80" s="89"/>
      <c r="G80" s="89"/>
      <c r="H80" s="89"/>
      <c r="I80" s="89"/>
      <c r="J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89"/>
      <c r="DW80" s="89"/>
      <c r="DX80" s="89"/>
      <c r="DY80" s="89"/>
      <c r="DZ80" s="89"/>
      <c r="EA80" s="89"/>
      <c r="EB80" s="89"/>
      <c r="EC80" s="89"/>
      <c r="ED80" s="89"/>
      <c r="EE80" s="89"/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/>
      <c r="EQ80" s="89"/>
      <c r="ER80" s="89"/>
      <c r="ES80" s="89"/>
      <c r="ET80" s="89"/>
      <c r="EU80" s="89"/>
      <c r="EV80" s="89"/>
      <c r="EW80" s="89"/>
      <c r="EX80" s="89"/>
      <c r="EY80" s="89"/>
      <c r="EZ80" s="89"/>
      <c r="FA80" s="89"/>
      <c r="FB80" s="89"/>
      <c r="FC80" s="89"/>
      <c r="FD80" s="89"/>
      <c r="FE80" s="89"/>
      <c r="FF80" s="89"/>
      <c r="FG80" s="89"/>
      <c r="FH80" s="89"/>
      <c r="FI80" s="89"/>
      <c r="FJ80" s="89"/>
      <c r="FK80" s="89"/>
      <c r="FL80" s="89"/>
      <c r="FM80" s="89"/>
      <c r="FN80" s="89"/>
      <c r="FO80" s="89"/>
      <c r="FP80" s="89"/>
      <c r="FQ80" s="89"/>
      <c r="FR80" s="89"/>
      <c r="FS80" s="89"/>
      <c r="FT80" s="89"/>
      <c r="FU80" s="89"/>
      <c r="FV80" s="89"/>
      <c r="FW80" s="89"/>
      <c r="FX80" s="89"/>
      <c r="FY80" s="89"/>
      <c r="FZ80" s="89"/>
      <c r="GA80" s="89"/>
      <c r="GB80" s="89"/>
      <c r="GC80" s="89"/>
      <c r="GD80" s="89"/>
      <c r="GE80" s="89"/>
      <c r="GF80" s="89"/>
      <c r="GG80" s="89"/>
      <c r="GH80" s="89"/>
      <c r="GI80" s="89"/>
      <c r="GJ80" s="89"/>
      <c r="GK80" s="89"/>
      <c r="GL80" s="89"/>
      <c r="GM80" s="89"/>
      <c r="GN80" s="89"/>
      <c r="GO80" s="89"/>
      <c r="GP80" s="89"/>
      <c r="GQ80" s="89"/>
      <c r="GR80" s="89"/>
      <c r="GS80" s="89"/>
      <c r="GT80" s="89"/>
      <c r="GU80" s="89"/>
      <c r="GV80" s="89"/>
      <c r="GW80" s="89"/>
      <c r="GX80" s="89"/>
      <c r="GY80" s="89"/>
      <c r="GZ80" s="89"/>
      <c r="HA80" s="89"/>
      <c r="HB80" s="89"/>
      <c r="HC80" s="89"/>
      <c r="HD80" s="89"/>
      <c r="HE80" s="89"/>
      <c r="HF80" s="89"/>
      <c r="HG80" s="89"/>
      <c r="HH80" s="89"/>
      <c r="HI80" s="89"/>
      <c r="HJ80" s="89"/>
      <c r="HK80" s="89"/>
      <c r="HL80" s="89"/>
      <c r="HM80" s="89"/>
      <c r="HN80" s="89"/>
      <c r="HO80" s="89"/>
      <c r="HP80" s="89"/>
      <c r="HQ80" s="89"/>
      <c r="HR80" s="89"/>
      <c r="HS80" s="89"/>
      <c r="HT80" s="89"/>
      <c r="HU80" s="89"/>
      <c r="HV80" s="89"/>
      <c r="HW80" s="89"/>
      <c r="HX80" s="89"/>
      <c r="HY80" s="89"/>
      <c r="HZ80" s="89"/>
      <c r="IA80" s="89"/>
      <c r="IB80" s="89"/>
      <c r="IC80" s="89"/>
      <c r="ID80" s="89"/>
      <c r="IE80" s="89"/>
      <c r="IF80" s="89"/>
      <c r="IG80" s="89"/>
      <c r="IH80" s="89"/>
      <c r="II80" s="89"/>
      <c r="IJ80" s="89"/>
      <c r="IK80" s="89"/>
      <c r="IL80" s="89"/>
      <c r="IM80" s="89"/>
    </row>
    <row r="81" spans="1:247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I81" s="89"/>
      <c r="DJ81" s="89"/>
      <c r="DK81" s="89"/>
      <c r="DL81" s="89"/>
      <c r="DM81" s="89"/>
      <c r="DN81" s="89"/>
      <c r="DO81" s="89"/>
      <c r="DP81" s="89"/>
      <c r="DQ81" s="89"/>
      <c r="DR81" s="89"/>
      <c r="DS81" s="89"/>
      <c r="DT81" s="89"/>
      <c r="DU81" s="89"/>
      <c r="DV81" s="89"/>
      <c r="DW81" s="89"/>
      <c r="DX81" s="89"/>
      <c r="DY81" s="89"/>
      <c r="DZ81" s="89"/>
      <c r="EA81" s="89"/>
      <c r="EB81" s="89"/>
      <c r="EC81" s="89"/>
      <c r="ED81" s="89"/>
      <c r="EE81" s="89"/>
      <c r="EF81" s="89"/>
      <c r="EG81" s="89"/>
      <c r="EH81" s="89"/>
      <c r="EI81" s="89"/>
      <c r="EJ81" s="89"/>
      <c r="EK81" s="89"/>
      <c r="EL81" s="89"/>
      <c r="EM81" s="89"/>
      <c r="EN81" s="89"/>
      <c r="EO81" s="89"/>
      <c r="EP81" s="89"/>
      <c r="EQ81" s="89"/>
      <c r="ER81" s="89"/>
      <c r="ES81" s="89"/>
      <c r="ET81" s="89"/>
      <c r="EU81" s="89"/>
      <c r="EV81" s="89"/>
      <c r="EW81" s="89"/>
      <c r="EX81" s="89"/>
      <c r="EY81" s="89"/>
      <c r="EZ81" s="89"/>
      <c r="FA81" s="89"/>
      <c r="FB81" s="89"/>
      <c r="FC81" s="89"/>
      <c r="FD81" s="89"/>
      <c r="FE81" s="89"/>
      <c r="FF81" s="89"/>
      <c r="FG81" s="89"/>
      <c r="FH81" s="89"/>
      <c r="FI81" s="89"/>
      <c r="FJ81" s="89"/>
      <c r="FK81" s="89"/>
      <c r="FL81" s="89"/>
      <c r="FM81" s="89"/>
      <c r="FN81" s="89"/>
      <c r="FO81" s="89"/>
      <c r="FP81" s="89"/>
      <c r="FQ81" s="89"/>
      <c r="FR81" s="89"/>
      <c r="FS81" s="89"/>
      <c r="FT81" s="89"/>
      <c r="FU81" s="89"/>
      <c r="FV81" s="89"/>
      <c r="FW81" s="89"/>
      <c r="FX81" s="89"/>
      <c r="FY81" s="89"/>
      <c r="FZ81" s="89"/>
      <c r="GA81" s="89"/>
      <c r="GB81" s="89"/>
      <c r="GC81" s="89"/>
      <c r="GD81" s="89"/>
      <c r="GE81" s="89"/>
      <c r="GF81" s="89"/>
      <c r="GG81" s="89"/>
      <c r="GH81" s="89"/>
      <c r="GI81" s="89"/>
      <c r="GJ81" s="89"/>
      <c r="GK81" s="89"/>
      <c r="GL81" s="89"/>
      <c r="GM81" s="89"/>
      <c r="GN81" s="89"/>
      <c r="GO81" s="89"/>
      <c r="GP81" s="89"/>
      <c r="GQ81" s="89"/>
      <c r="GR81" s="89"/>
      <c r="GS81" s="89"/>
      <c r="GT81" s="89"/>
      <c r="GU81" s="89"/>
      <c r="GV81" s="89"/>
      <c r="GW81" s="89"/>
      <c r="GX81" s="89"/>
      <c r="GY81" s="89"/>
      <c r="GZ81" s="89"/>
      <c r="HA81" s="89"/>
      <c r="HB81" s="89"/>
      <c r="HC81" s="89"/>
      <c r="HD81" s="89"/>
      <c r="HE81" s="89"/>
      <c r="HF81" s="89"/>
      <c r="HG81" s="89"/>
      <c r="HH81" s="89"/>
      <c r="HI81" s="89"/>
      <c r="HJ81" s="89"/>
      <c r="HK81" s="89"/>
      <c r="HL81" s="89"/>
      <c r="HM81" s="89"/>
      <c r="HN81" s="89"/>
      <c r="HO81" s="89"/>
      <c r="HP81" s="89"/>
      <c r="HQ81" s="89"/>
      <c r="HR81" s="89"/>
      <c r="HS81" s="89"/>
      <c r="HT81" s="89"/>
      <c r="HU81" s="89"/>
      <c r="HV81" s="89"/>
      <c r="HW81" s="89"/>
      <c r="HX81" s="89"/>
      <c r="HY81" s="89"/>
      <c r="HZ81" s="89"/>
      <c r="IA81" s="89"/>
      <c r="IB81" s="89"/>
      <c r="IC81" s="89"/>
      <c r="ID81" s="89"/>
      <c r="IE81" s="89"/>
      <c r="IF81" s="89"/>
      <c r="IG81" s="89"/>
      <c r="IH81" s="89"/>
      <c r="II81" s="89"/>
      <c r="IJ81" s="89"/>
      <c r="IK81" s="89"/>
      <c r="IL81" s="89"/>
      <c r="IM81" s="89"/>
    </row>
    <row r="82" spans="1:247" x14ac:dyDescent="0.2">
      <c r="A82" s="89"/>
      <c r="B82" s="89"/>
      <c r="C82" s="89"/>
      <c r="D82" s="89"/>
      <c r="E82" s="89"/>
      <c r="F82" s="89"/>
      <c r="G82" s="89"/>
      <c r="H82" s="89"/>
      <c r="I82" s="89"/>
      <c r="J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/>
      <c r="DW82" s="89"/>
      <c r="DX82" s="89"/>
      <c r="DY82" s="89"/>
      <c r="DZ82" s="89"/>
      <c r="EA82" s="89"/>
      <c r="EB82" s="89"/>
      <c r="EC82" s="89"/>
      <c r="ED82" s="89"/>
      <c r="EE82" s="89"/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/>
      <c r="EQ82" s="89"/>
      <c r="ER82" s="89"/>
      <c r="ES82" s="89"/>
      <c r="ET82" s="89"/>
      <c r="EU82" s="89"/>
      <c r="EV82" s="89"/>
      <c r="EW82" s="89"/>
      <c r="EX82" s="89"/>
      <c r="EY82" s="89"/>
      <c r="EZ82" s="89"/>
      <c r="FA82" s="89"/>
      <c r="FB82" s="89"/>
      <c r="FC82" s="89"/>
      <c r="FD82" s="89"/>
      <c r="FE82" s="89"/>
      <c r="FF82" s="89"/>
      <c r="FG82" s="89"/>
      <c r="FH82" s="89"/>
      <c r="FI82" s="89"/>
      <c r="FJ82" s="89"/>
      <c r="FK82" s="89"/>
      <c r="FL82" s="89"/>
      <c r="FM82" s="89"/>
      <c r="FN82" s="89"/>
      <c r="FO82" s="89"/>
      <c r="FP82" s="89"/>
      <c r="FQ82" s="89"/>
      <c r="FR82" s="89"/>
      <c r="FS82" s="89"/>
      <c r="FT82" s="89"/>
      <c r="FU82" s="89"/>
      <c r="FV82" s="89"/>
      <c r="FW82" s="89"/>
      <c r="FX82" s="89"/>
      <c r="FY82" s="89"/>
      <c r="FZ82" s="89"/>
      <c r="GA82" s="89"/>
      <c r="GB82" s="89"/>
      <c r="GC82" s="89"/>
      <c r="GD82" s="89"/>
      <c r="GE82" s="89"/>
      <c r="GF82" s="89"/>
      <c r="GG82" s="89"/>
      <c r="GH82" s="89"/>
      <c r="GI82" s="89"/>
      <c r="GJ82" s="89"/>
      <c r="GK82" s="89"/>
      <c r="GL82" s="89"/>
      <c r="GM82" s="89"/>
      <c r="GN82" s="89"/>
      <c r="GO82" s="89"/>
      <c r="GP82" s="89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89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89"/>
      <c r="HQ82" s="89"/>
      <c r="HR82" s="89"/>
      <c r="HS82" s="89"/>
      <c r="HT82" s="89"/>
      <c r="HU82" s="89"/>
      <c r="HV82" s="89"/>
      <c r="HW82" s="89"/>
      <c r="HX82" s="89"/>
      <c r="HY82" s="89"/>
      <c r="HZ82" s="89"/>
      <c r="IA82" s="89"/>
      <c r="IB82" s="89"/>
      <c r="IC82" s="89"/>
      <c r="ID82" s="89"/>
      <c r="IE82" s="89"/>
      <c r="IF82" s="89"/>
      <c r="IG82" s="89"/>
      <c r="IH82" s="89"/>
      <c r="II82" s="89"/>
      <c r="IJ82" s="89"/>
      <c r="IK82" s="89"/>
      <c r="IL82" s="89"/>
      <c r="IM82" s="89"/>
    </row>
    <row r="83" spans="1:247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89"/>
      <c r="DH83" s="89"/>
      <c r="DI83" s="89"/>
      <c r="DJ83" s="89"/>
      <c r="DK83" s="89"/>
      <c r="DL83" s="89"/>
      <c r="DM83" s="89"/>
      <c r="DN83" s="89"/>
      <c r="DO83" s="89"/>
      <c r="DP83" s="89"/>
      <c r="DQ83" s="89"/>
      <c r="DR83" s="89"/>
      <c r="DS83" s="89"/>
      <c r="DT83" s="89"/>
      <c r="DU83" s="89"/>
      <c r="DV83" s="89"/>
      <c r="DW83" s="89"/>
      <c r="DX83" s="89"/>
      <c r="DY83" s="89"/>
      <c r="DZ83" s="89"/>
      <c r="EA83" s="89"/>
      <c r="EB83" s="89"/>
      <c r="EC83" s="89"/>
      <c r="ED83" s="89"/>
      <c r="EE83" s="89"/>
      <c r="EF83" s="89"/>
      <c r="EG83" s="89"/>
      <c r="EH83" s="89"/>
      <c r="EI83" s="89"/>
      <c r="EJ83" s="89"/>
      <c r="EK83" s="89"/>
      <c r="EL83" s="89"/>
      <c r="EM83" s="89"/>
      <c r="EN83" s="89"/>
      <c r="EO83" s="89"/>
      <c r="EP83" s="89"/>
      <c r="EQ83" s="89"/>
      <c r="ER83" s="89"/>
      <c r="ES83" s="89"/>
      <c r="ET83" s="89"/>
      <c r="EU83" s="89"/>
      <c r="EV83" s="89"/>
      <c r="EW83" s="89"/>
      <c r="EX83" s="89"/>
      <c r="EY83" s="89"/>
      <c r="EZ83" s="89"/>
      <c r="FA83" s="89"/>
      <c r="FB83" s="89"/>
      <c r="FC83" s="89"/>
      <c r="FD83" s="89"/>
      <c r="FE83" s="89"/>
      <c r="FF83" s="89"/>
      <c r="FG83" s="89"/>
      <c r="FH83" s="89"/>
      <c r="FI83" s="89"/>
      <c r="FJ83" s="89"/>
      <c r="FK83" s="89"/>
      <c r="FL83" s="89"/>
      <c r="FM83" s="89"/>
      <c r="FN83" s="89"/>
      <c r="FO83" s="89"/>
      <c r="FP83" s="89"/>
      <c r="FQ83" s="89"/>
      <c r="FR83" s="89"/>
      <c r="FS83" s="89"/>
      <c r="FT83" s="89"/>
      <c r="FU83" s="89"/>
      <c r="FV83" s="89"/>
      <c r="FW83" s="89"/>
      <c r="FX83" s="89"/>
      <c r="FY83" s="89"/>
      <c r="FZ83" s="89"/>
      <c r="GA83" s="89"/>
      <c r="GB83" s="89"/>
      <c r="GC83" s="89"/>
      <c r="GD83" s="89"/>
      <c r="GE83" s="89"/>
      <c r="GF83" s="89"/>
      <c r="GG83" s="89"/>
      <c r="GH83" s="89"/>
      <c r="GI83" s="89"/>
      <c r="GJ83" s="89"/>
      <c r="GK83" s="89"/>
      <c r="GL83" s="89"/>
      <c r="GM83" s="89"/>
      <c r="GN83" s="89"/>
      <c r="GO83" s="89"/>
      <c r="GP83" s="89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89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89"/>
      <c r="HQ83" s="89"/>
      <c r="HR83" s="89"/>
      <c r="HS83" s="89"/>
      <c r="HT83" s="89"/>
      <c r="HU83" s="89"/>
      <c r="HV83" s="89"/>
      <c r="HW83" s="89"/>
      <c r="HX83" s="89"/>
      <c r="HY83" s="89"/>
      <c r="HZ83" s="89"/>
      <c r="IA83" s="89"/>
      <c r="IB83" s="89"/>
      <c r="IC83" s="89"/>
      <c r="ID83" s="89"/>
      <c r="IE83" s="89"/>
      <c r="IF83" s="89"/>
      <c r="IG83" s="89"/>
      <c r="IH83" s="89"/>
      <c r="II83" s="89"/>
      <c r="IJ83" s="89"/>
      <c r="IK83" s="89"/>
      <c r="IL83" s="89"/>
      <c r="IM83" s="89"/>
    </row>
    <row r="84" spans="1:247" x14ac:dyDescent="0.2">
      <c r="A84" s="89"/>
      <c r="B84" s="89"/>
      <c r="C84" s="89"/>
      <c r="D84" s="89"/>
      <c r="E84" s="89"/>
      <c r="F84" s="89"/>
      <c r="G84" s="89"/>
      <c r="H84" s="89"/>
      <c r="I84" s="89"/>
      <c r="J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89"/>
      <c r="DJ84" s="89"/>
      <c r="DK84" s="89"/>
      <c r="DL84" s="89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  <c r="DX84" s="89"/>
      <c r="DY84" s="89"/>
      <c r="DZ84" s="89"/>
      <c r="EA84" s="89"/>
      <c r="EB84" s="89"/>
      <c r="EC84" s="89"/>
      <c r="ED84" s="89"/>
      <c r="EE84" s="89"/>
      <c r="EF84" s="89"/>
      <c r="EG84" s="89"/>
      <c r="EH84" s="89"/>
      <c r="EI84" s="89"/>
      <c r="EJ84" s="89"/>
      <c r="EK84" s="89"/>
      <c r="EL84" s="89"/>
      <c r="EM84" s="89"/>
      <c r="EN84" s="89"/>
      <c r="EO84" s="89"/>
      <c r="EP84" s="89"/>
      <c r="EQ84" s="89"/>
      <c r="ER84" s="89"/>
      <c r="ES84" s="89"/>
      <c r="ET84" s="89"/>
      <c r="EU84" s="89"/>
      <c r="EV84" s="89"/>
      <c r="EW84" s="89"/>
      <c r="EX84" s="89"/>
      <c r="EY84" s="89"/>
      <c r="EZ84" s="89"/>
      <c r="FA84" s="89"/>
      <c r="FB84" s="89"/>
      <c r="FC84" s="89"/>
      <c r="FD84" s="89"/>
      <c r="FE84" s="89"/>
      <c r="FF84" s="89"/>
      <c r="FG84" s="89"/>
      <c r="FH84" s="89"/>
      <c r="FI84" s="89"/>
      <c r="FJ84" s="89"/>
      <c r="FK84" s="89"/>
      <c r="FL84" s="89"/>
      <c r="FM84" s="89"/>
      <c r="FN84" s="89"/>
      <c r="FO84" s="89"/>
      <c r="FP84" s="89"/>
      <c r="FQ84" s="89"/>
      <c r="FR84" s="89"/>
      <c r="FS84" s="89"/>
      <c r="FT84" s="89"/>
      <c r="FU84" s="89"/>
      <c r="FV84" s="89"/>
      <c r="FW84" s="89"/>
      <c r="FX84" s="89"/>
      <c r="FY84" s="89"/>
      <c r="FZ84" s="89"/>
      <c r="GA84" s="89"/>
      <c r="GB84" s="89"/>
      <c r="GC84" s="89"/>
      <c r="GD84" s="89"/>
      <c r="GE84" s="89"/>
      <c r="GF84" s="89"/>
      <c r="GG84" s="89"/>
      <c r="GH84" s="89"/>
      <c r="GI84" s="89"/>
      <c r="GJ84" s="89"/>
      <c r="GK84" s="89"/>
      <c r="GL84" s="89"/>
      <c r="GM84" s="89"/>
      <c r="GN84" s="89"/>
      <c r="GO84" s="89"/>
      <c r="GP84" s="89"/>
      <c r="GQ84" s="89"/>
      <c r="GR84" s="89"/>
      <c r="GS84" s="89"/>
      <c r="GT84" s="89"/>
      <c r="GU84" s="89"/>
      <c r="GV84" s="89"/>
      <c r="GW84" s="89"/>
      <c r="GX84" s="89"/>
      <c r="GY84" s="89"/>
      <c r="GZ84" s="89"/>
      <c r="HA84" s="89"/>
      <c r="HB84" s="89"/>
      <c r="HC84" s="89"/>
      <c r="HD84" s="89"/>
      <c r="HE84" s="89"/>
      <c r="HF84" s="89"/>
      <c r="HG84" s="89"/>
      <c r="HH84" s="89"/>
      <c r="HI84" s="89"/>
      <c r="HJ84" s="89"/>
      <c r="HK84" s="89"/>
      <c r="HL84" s="89"/>
      <c r="HM84" s="89"/>
      <c r="HN84" s="89"/>
      <c r="HO84" s="89"/>
      <c r="HP84" s="89"/>
      <c r="HQ84" s="89"/>
      <c r="HR84" s="89"/>
      <c r="HS84" s="89"/>
      <c r="HT84" s="89"/>
      <c r="HU84" s="89"/>
      <c r="HV84" s="89"/>
      <c r="HW84" s="89"/>
      <c r="HX84" s="89"/>
      <c r="HY84" s="89"/>
      <c r="HZ84" s="89"/>
      <c r="IA84" s="89"/>
      <c r="IB84" s="89"/>
      <c r="IC84" s="89"/>
      <c r="ID84" s="89"/>
      <c r="IE84" s="89"/>
      <c r="IF84" s="89"/>
      <c r="IG84" s="89"/>
      <c r="IH84" s="89"/>
      <c r="II84" s="89"/>
      <c r="IJ84" s="89"/>
      <c r="IK84" s="89"/>
      <c r="IL84" s="89"/>
      <c r="IM84" s="89"/>
    </row>
    <row r="85" spans="1:247" x14ac:dyDescent="0.2">
      <c r="A85" s="89"/>
      <c r="B85" s="89"/>
      <c r="C85" s="89"/>
      <c r="D85" s="89"/>
      <c r="E85" s="89"/>
      <c r="F85" s="89"/>
      <c r="G85" s="89"/>
      <c r="H85" s="89"/>
      <c r="I85" s="89"/>
      <c r="J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89"/>
      <c r="FD85" s="89"/>
      <c r="FE85" s="89"/>
      <c r="FF85" s="89"/>
      <c r="FG85" s="89"/>
      <c r="FH85" s="89"/>
      <c r="FI85" s="89"/>
      <c r="FJ85" s="89"/>
      <c r="FK85" s="89"/>
      <c r="FL85" s="89"/>
      <c r="FM85" s="89"/>
      <c r="FN85" s="89"/>
      <c r="FO85" s="89"/>
      <c r="FP85" s="89"/>
      <c r="FQ85" s="89"/>
      <c r="FR85" s="89"/>
      <c r="FS85" s="89"/>
      <c r="FT85" s="89"/>
      <c r="FU85" s="89"/>
      <c r="FV85" s="89"/>
      <c r="FW85" s="89"/>
      <c r="FX85" s="89"/>
      <c r="FY85" s="89"/>
      <c r="FZ85" s="89"/>
      <c r="GA85" s="89"/>
      <c r="GB85" s="89"/>
      <c r="GC85" s="89"/>
      <c r="GD85" s="89"/>
      <c r="GE85" s="89"/>
      <c r="GF85" s="89"/>
      <c r="GG85" s="89"/>
      <c r="GH85" s="89"/>
      <c r="GI85" s="89"/>
      <c r="GJ85" s="89"/>
      <c r="GK85" s="89"/>
      <c r="GL85" s="89"/>
      <c r="GM85" s="89"/>
      <c r="GN85" s="89"/>
      <c r="GO85" s="89"/>
      <c r="GP85" s="89"/>
      <c r="GQ85" s="89"/>
      <c r="GR85" s="89"/>
      <c r="GS85" s="89"/>
      <c r="GT85" s="89"/>
      <c r="GU85" s="89"/>
      <c r="GV85" s="89"/>
      <c r="GW85" s="89"/>
      <c r="GX85" s="89"/>
      <c r="GY85" s="89"/>
      <c r="GZ85" s="89"/>
      <c r="HA85" s="89"/>
      <c r="HB85" s="89"/>
      <c r="HC85" s="89"/>
      <c r="HD85" s="89"/>
      <c r="HE85" s="89"/>
      <c r="HF85" s="89"/>
      <c r="HG85" s="89"/>
      <c r="HH85" s="89"/>
      <c r="HI85" s="89"/>
      <c r="HJ85" s="89"/>
      <c r="HK85" s="89"/>
      <c r="HL85" s="89"/>
      <c r="HM85" s="89"/>
      <c r="HN85" s="89"/>
      <c r="HO85" s="89"/>
      <c r="HP85" s="89"/>
      <c r="HQ85" s="89"/>
      <c r="HR85" s="89"/>
      <c r="HS85" s="89"/>
      <c r="HT85" s="89"/>
      <c r="HU85" s="89"/>
      <c r="HV85" s="89"/>
      <c r="HW85" s="89"/>
      <c r="HX85" s="89"/>
      <c r="HY85" s="89"/>
      <c r="HZ85" s="89"/>
      <c r="IA85" s="89"/>
      <c r="IB85" s="89"/>
      <c r="IC85" s="89"/>
      <c r="ID85" s="89"/>
      <c r="IE85" s="89"/>
      <c r="IF85" s="89"/>
      <c r="IG85" s="89"/>
      <c r="IH85" s="89"/>
      <c r="II85" s="89"/>
      <c r="IJ85" s="89"/>
      <c r="IK85" s="89"/>
      <c r="IL85" s="89"/>
      <c r="IM85" s="89"/>
    </row>
    <row r="86" spans="1:247" x14ac:dyDescent="0.2">
      <c r="A86" s="89"/>
      <c r="B86" s="89"/>
      <c r="C86" s="89"/>
      <c r="D86" s="89"/>
      <c r="E86" s="89"/>
      <c r="F86" s="89"/>
      <c r="G86" s="89"/>
      <c r="H86" s="89"/>
      <c r="I86" s="89"/>
      <c r="J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89"/>
      <c r="DH86" s="89"/>
      <c r="DI86" s="89"/>
      <c r="DJ86" s="89"/>
      <c r="DK86" s="89"/>
      <c r="DL86" s="89"/>
      <c r="DM86" s="89"/>
      <c r="DN86" s="89"/>
      <c r="DO86" s="89"/>
      <c r="DP86" s="89"/>
      <c r="DQ86" s="89"/>
      <c r="DR86" s="89"/>
      <c r="DS86" s="89"/>
      <c r="DT86" s="89"/>
      <c r="DU86" s="89"/>
      <c r="DV86" s="89"/>
      <c r="DW86" s="89"/>
      <c r="DX86" s="89"/>
      <c r="DY86" s="89"/>
      <c r="DZ86" s="89"/>
      <c r="EA86" s="89"/>
      <c r="EB86" s="89"/>
      <c r="EC86" s="89"/>
      <c r="ED86" s="89"/>
      <c r="EE86" s="89"/>
      <c r="EF86" s="89"/>
      <c r="EG86" s="89"/>
      <c r="EH86" s="89"/>
      <c r="EI86" s="89"/>
      <c r="EJ86" s="89"/>
      <c r="EK86" s="89"/>
      <c r="EL86" s="89"/>
      <c r="EM86" s="89"/>
      <c r="EN86" s="89"/>
      <c r="EO86" s="89"/>
      <c r="EP86" s="89"/>
      <c r="EQ86" s="89"/>
      <c r="ER86" s="89"/>
      <c r="ES86" s="89"/>
      <c r="ET86" s="89"/>
      <c r="EU86" s="89"/>
      <c r="EV86" s="89"/>
      <c r="EW86" s="89"/>
      <c r="EX86" s="89"/>
      <c r="EY86" s="89"/>
      <c r="EZ86" s="89"/>
      <c r="FA86" s="89"/>
      <c r="FB86" s="89"/>
      <c r="FC86" s="89"/>
      <c r="FD86" s="89"/>
      <c r="FE86" s="89"/>
      <c r="FF86" s="89"/>
      <c r="FG86" s="89"/>
      <c r="FH86" s="89"/>
      <c r="FI86" s="89"/>
      <c r="FJ86" s="89"/>
      <c r="FK86" s="89"/>
      <c r="FL86" s="89"/>
      <c r="FM86" s="89"/>
      <c r="FN86" s="89"/>
      <c r="FO86" s="89"/>
      <c r="FP86" s="89"/>
      <c r="FQ86" s="89"/>
      <c r="FR86" s="89"/>
      <c r="FS86" s="89"/>
      <c r="FT86" s="89"/>
      <c r="FU86" s="89"/>
      <c r="FV86" s="89"/>
      <c r="FW86" s="89"/>
      <c r="FX86" s="89"/>
      <c r="FY86" s="89"/>
      <c r="FZ86" s="89"/>
      <c r="GA86" s="89"/>
      <c r="GB86" s="89"/>
      <c r="GC86" s="89"/>
      <c r="GD86" s="89"/>
      <c r="GE86" s="89"/>
      <c r="GF86" s="89"/>
      <c r="GG86" s="89"/>
      <c r="GH86" s="89"/>
      <c r="GI86" s="89"/>
      <c r="GJ86" s="89"/>
      <c r="GK86" s="89"/>
      <c r="GL86" s="89"/>
      <c r="GM86" s="89"/>
      <c r="GN86" s="89"/>
      <c r="GO86" s="89"/>
      <c r="GP86" s="89"/>
      <c r="GQ86" s="89"/>
      <c r="GR86" s="89"/>
      <c r="GS86" s="89"/>
      <c r="GT86" s="89"/>
      <c r="GU86" s="89"/>
      <c r="GV86" s="89"/>
      <c r="GW86" s="89"/>
      <c r="GX86" s="89"/>
      <c r="GY86" s="89"/>
      <c r="GZ86" s="89"/>
      <c r="HA86" s="89"/>
      <c r="HB86" s="89"/>
      <c r="HC86" s="89"/>
      <c r="HD86" s="89"/>
      <c r="HE86" s="89"/>
      <c r="HF86" s="89"/>
      <c r="HG86" s="89"/>
      <c r="HH86" s="89"/>
      <c r="HI86" s="89"/>
      <c r="HJ86" s="89"/>
      <c r="HK86" s="89"/>
      <c r="HL86" s="89"/>
      <c r="HM86" s="89"/>
      <c r="HN86" s="89"/>
      <c r="HO86" s="89"/>
      <c r="HP86" s="89"/>
      <c r="HQ86" s="89"/>
      <c r="HR86" s="89"/>
      <c r="HS86" s="89"/>
      <c r="HT86" s="89"/>
      <c r="HU86" s="89"/>
      <c r="HV86" s="89"/>
      <c r="HW86" s="89"/>
      <c r="HX86" s="89"/>
      <c r="HY86" s="89"/>
      <c r="HZ86" s="89"/>
      <c r="IA86" s="89"/>
      <c r="IB86" s="89"/>
      <c r="IC86" s="89"/>
      <c r="ID86" s="89"/>
      <c r="IE86" s="89"/>
      <c r="IF86" s="89"/>
      <c r="IG86" s="89"/>
      <c r="IH86" s="89"/>
      <c r="II86" s="89"/>
      <c r="IJ86" s="89"/>
      <c r="IK86" s="89"/>
      <c r="IL86" s="89"/>
      <c r="IM86" s="89"/>
    </row>
    <row r="87" spans="1:247" x14ac:dyDescent="0.2">
      <c r="A87" s="89"/>
      <c r="B87" s="89"/>
      <c r="C87" s="89"/>
      <c r="D87" s="89"/>
      <c r="E87" s="89"/>
      <c r="F87" s="89"/>
      <c r="G87" s="89"/>
      <c r="H87" s="89"/>
      <c r="I87" s="89"/>
      <c r="J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  <c r="HI87" s="89"/>
      <c r="HJ87" s="89"/>
      <c r="HK87" s="89"/>
      <c r="HL87" s="89"/>
      <c r="HM87" s="89"/>
      <c r="HN87" s="89"/>
      <c r="HO87" s="89"/>
      <c r="HP87" s="89"/>
      <c r="HQ87" s="89"/>
      <c r="HR87" s="89"/>
      <c r="HS87" s="89"/>
      <c r="HT87" s="89"/>
      <c r="HU87" s="89"/>
      <c r="HV87" s="89"/>
      <c r="HW87" s="89"/>
      <c r="HX87" s="89"/>
      <c r="HY87" s="89"/>
      <c r="HZ87" s="89"/>
      <c r="IA87" s="89"/>
      <c r="IB87" s="89"/>
      <c r="IC87" s="89"/>
      <c r="ID87" s="89"/>
      <c r="IE87" s="89"/>
      <c r="IF87" s="89"/>
      <c r="IG87" s="89"/>
      <c r="IH87" s="89"/>
      <c r="II87" s="89"/>
      <c r="IJ87" s="89"/>
      <c r="IK87" s="89"/>
      <c r="IL87" s="89"/>
      <c r="IM87" s="89"/>
    </row>
    <row r="88" spans="1:247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89"/>
      <c r="DH88" s="89"/>
      <c r="DI88" s="89"/>
      <c r="DJ88" s="89"/>
      <c r="DK88" s="89"/>
      <c r="DL88" s="89"/>
      <c r="DM88" s="89"/>
      <c r="DN88" s="89"/>
      <c r="DO88" s="89"/>
      <c r="DP88" s="89"/>
      <c r="DQ88" s="89"/>
      <c r="DR88" s="89"/>
      <c r="DS88" s="89"/>
      <c r="DT88" s="89"/>
      <c r="DU88" s="89"/>
      <c r="DV88" s="89"/>
      <c r="DW88" s="89"/>
      <c r="DX88" s="89"/>
      <c r="DY88" s="89"/>
      <c r="DZ88" s="89"/>
      <c r="EA88" s="89"/>
      <c r="EB88" s="89"/>
      <c r="EC88" s="89"/>
      <c r="ED88" s="89"/>
      <c r="EE88" s="89"/>
      <c r="EF88" s="89"/>
      <c r="EG88" s="89"/>
      <c r="EH88" s="89"/>
      <c r="EI88" s="89"/>
      <c r="EJ88" s="89"/>
      <c r="EK88" s="89"/>
      <c r="EL88" s="89"/>
      <c r="EM88" s="89"/>
      <c r="EN88" s="89"/>
      <c r="EO88" s="89"/>
      <c r="EP88" s="89"/>
      <c r="EQ88" s="89"/>
      <c r="ER88" s="89"/>
      <c r="ES88" s="89"/>
      <c r="ET88" s="89"/>
      <c r="EU88" s="89"/>
      <c r="EV88" s="89"/>
      <c r="EW88" s="89"/>
      <c r="EX88" s="89"/>
      <c r="EY88" s="89"/>
      <c r="EZ88" s="89"/>
      <c r="FA88" s="89"/>
      <c r="FB88" s="89"/>
      <c r="FC88" s="89"/>
      <c r="FD88" s="89"/>
      <c r="FE88" s="89"/>
      <c r="FF88" s="89"/>
      <c r="FG88" s="89"/>
      <c r="FH88" s="89"/>
      <c r="FI88" s="89"/>
      <c r="FJ88" s="89"/>
      <c r="FK88" s="89"/>
      <c r="FL88" s="89"/>
      <c r="FM88" s="89"/>
      <c r="FN88" s="89"/>
      <c r="FO88" s="89"/>
      <c r="FP88" s="89"/>
      <c r="FQ88" s="89"/>
      <c r="FR88" s="89"/>
      <c r="FS88" s="89"/>
      <c r="FT88" s="89"/>
      <c r="FU88" s="89"/>
      <c r="FV88" s="89"/>
      <c r="FW88" s="89"/>
      <c r="FX88" s="89"/>
      <c r="FY88" s="89"/>
      <c r="FZ88" s="89"/>
      <c r="GA88" s="89"/>
      <c r="GB88" s="89"/>
      <c r="GC88" s="89"/>
      <c r="GD88" s="89"/>
      <c r="GE88" s="89"/>
      <c r="GF88" s="89"/>
      <c r="GG88" s="89"/>
      <c r="GH88" s="89"/>
      <c r="GI88" s="89"/>
      <c r="GJ88" s="89"/>
      <c r="GK88" s="89"/>
      <c r="GL88" s="89"/>
      <c r="GM88" s="89"/>
      <c r="GN88" s="89"/>
      <c r="GO88" s="89"/>
      <c r="GP88" s="89"/>
      <c r="GQ88" s="89"/>
      <c r="GR88" s="89"/>
      <c r="GS88" s="89"/>
      <c r="GT88" s="89"/>
      <c r="GU88" s="89"/>
      <c r="GV88" s="89"/>
      <c r="GW88" s="89"/>
      <c r="GX88" s="89"/>
      <c r="GY88" s="89"/>
      <c r="GZ88" s="89"/>
      <c r="HA88" s="89"/>
      <c r="HB88" s="89"/>
      <c r="HC88" s="89"/>
      <c r="HD88" s="89"/>
      <c r="HE88" s="89"/>
      <c r="HF88" s="89"/>
      <c r="HG88" s="89"/>
      <c r="HH88" s="89"/>
      <c r="HI88" s="89"/>
      <c r="HJ88" s="89"/>
      <c r="HK88" s="89"/>
      <c r="HL88" s="89"/>
      <c r="HM88" s="89"/>
      <c r="HN88" s="89"/>
      <c r="HO88" s="89"/>
      <c r="HP88" s="89"/>
      <c r="HQ88" s="89"/>
      <c r="HR88" s="89"/>
      <c r="HS88" s="89"/>
      <c r="HT88" s="89"/>
      <c r="HU88" s="89"/>
      <c r="HV88" s="89"/>
      <c r="HW88" s="89"/>
      <c r="HX88" s="89"/>
      <c r="HY88" s="89"/>
      <c r="HZ88" s="89"/>
      <c r="IA88" s="89"/>
      <c r="IB88" s="89"/>
      <c r="IC88" s="89"/>
      <c r="ID88" s="89"/>
      <c r="IE88" s="89"/>
      <c r="IF88" s="89"/>
      <c r="IG88" s="89"/>
      <c r="IH88" s="89"/>
      <c r="II88" s="89"/>
      <c r="IJ88" s="89"/>
      <c r="IK88" s="89"/>
      <c r="IL88" s="89"/>
      <c r="IM88" s="89"/>
    </row>
    <row r="89" spans="1:247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  <c r="CP89" s="89"/>
      <c r="CQ89" s="89"/>
      <c r="CR89" s="89"/>
      <c r="CS89" s="89"/>
      <c r="CT89" s="89"/>
      <c r="CU89" s="89"/>
      <c r="CV89" s="89"/>
      <c r="CW89" s="89"/>
      <c r="CX89" s="89"/>
      <c r="CY89" s="89"/>
      <c r="CZ89" s="89"/>
      <c r="DA89" s="89"/>
      <c r="DB89" s="89"/>
      <c r="DC89" s="89"/>
      <c r="DD89" s="89"/>
      <c r="DE89" s="89"/>
      <c r="DF89" s="89"/>
      <c r="DG89" s="89"/>
      <c r="DH89" s="89"/>
      <c r="DI89" s="89"/>
      <c r="DJ89" s="89"/>
      <c r="DK89" s="89"/>
      <c r="DL89" s="89"/>
      <c r="DM89" s="89"/>
      <c r="DN89" s="89"/>
      <c r="DO89" s="89"/>
      <c r="DP89" s="89"/>
      <c r="DQ89" s="89"/>
      <c r="DR89" s="89"/>
      <c r="DS89" s="89"/>
      <c r="DT89" s="89"/>
      <c r="DU89" s="89"/>
      <c r="DV89" s="89"/>
      <c r="DW89" s="89"/>
      <c r="DX89" s="89"/>
      <c r="DY89" s="89"/>
      <c r="DZ89" s="89"/>
      <c r="EA89" s="89"/>
      <c r="EB89" s="89"/>
      <c r="EC89" s="89"/>
      <c r="ED89" s="89"/>
      <c r="EE89" s="89"/>
      <c r="EF89" s="89"/>
      <c r="EG89" s="89"/>
      <c r="EH89" s="89"/>
      <c r="EI89" s="89"/>
      <c r="EJ89" s="89"/>
      <c r="EK89" s="89"/>
      <c r="EL89" s="89"/>
      <c r="EM89" s="89"/>
      <c r="EN89" s="89"/>
      <c r="EO89" s="89"/>
      <c r="EP89" s="89"/>
      <c r="EQ89" s="89"/>
      <c r="ER89" s="89"/>
      <c r="ES89" s="89"/>
      <c r="ET89" s="89"/>
      <c r="EU89" s="89"/>
      <c r="EV89" s="89"/>
      <c r="EW89" s="89"/>
      <c r="EX89" s="89"/>
      <c r="EY89" s="89"/>
      <c r="EZ89" s="89"/>
      <c r="FA89" s="89"/>
      <c r="FB89" s="89"/>
      <c r="FC89" s="89"/>
      <c r="FD89" s="89"/>
      <c r="FE89" s="89"/>
      <c r="FF89" s="89"/>
      <c r="FG89" s="89"/>
      <c r="FH89" s="89"/>
      <c r="FI89" s="89"/>
      <c r="FJ89" s="89"/>
      <c r="FK89" s="89"/>
      <c r="FL89" s="89"/>
      <c r="FM89" s="89"/>
      <c r="FN89" s="89"/>
      <c r="FO89" s="89"/>
      <c r="FP89" s="89"/>
      <c r="FQ89" s="89"/>
      <c r="FR89" s="89"/>
      <c r="FS89" s="89"/>
      <c r="FT89" s="89"/>
      <c r="FU89" s="89"/>
      <c r="FV89" s="89"/>
      <c r="FW89" s="89"/>
      <c r="FX89" s="89"/>
      <c r="FY89" s="89"/>
      <c r="FZ89" s="89"/>
      <c r="GA89" s="89"/>
      <c r="GB89" s="89"/>
      <c r="GC89" s="89"/>
      <c r="GD89" s="89"/>
      <c r="GE89" s="89"/>
      <c r="GF89" s="89"/>
      <c r="GG89" s="89"/>
      <c r="GH89" s="89"/>
      <c r="GI89" s="89"/>
      <c r="GJ89" s="89"/>
      <c r="GK89" s="89"/>
      <c r="GL89" s="89"/>
      <c r="GM89" s="89"/>
      <c r="GN89" s="89"/>
      <c r="GO89" s="89"/>
      <c r="GP89" s="89"/>
      <c r="GQ89" s="89"/>
      <c r="GR89" s="89"/>
      <c r="GS89" s="89"/>
      <c r="GT89" s="89"/>
      <c r="GU89" s="89"/>
      <c r="GV89" s="89"/>
      <c r="GW89" s="89"/>
      <c r="GX89" s="89"/>
      <c r="GY89" s="89"/>
      <c r="GZ89" s="89"/>
      <c r="HA89" s="89"/>
      <c r="HB89" s="89"/>
      <c r="HC89" s="89"/>
      <c r="HD89" s="89"/>
      <c r="HE89" s="89"/>
      <c r="HF89" s="89"/>
      <c r="HG89" s="89"/>
      <c r="HH89" s="89"/>
      <c r="HI89" s="89"/>
      <c r="HJ89" s="89"/>
      <c r="HK89" s="89"/>
      <c r="HL89" s="89"/>
      <c r="HM89" s="89"/>
      <c r="HN89" s="89"/>
      <c r="HO89" s="89"/>
      <c r="HP89" s="89"/>
      <c r="HQ89" s="89"/>
      <c r="HR89" s="89"/>
      <c r="HS89" s="89"/>
      <c r="HT89" s="89"/>
      <c r="HU89" s="89"/>
      <c r="HV89" s="89"/>
      <c r="HW89" s="89"/>
      <c r="HX89" s="89"/>
      <c r="HY89" s="89"/>
      <c r="HZ89" s="89"/>
      <c r="IA89" s="89"/>
      <c r="IB89" s="89"/>
      <c r="IC89" s="89"/>
      <c r="ID89" s="89"/>
      <c r="IE89" s="89"/>
      <c r="IF89" s="89"/>
      <c r="IG89" s="89"/>
      <c r="IH89" s="89"/>
      <c r="II89" s="89"/>
      <c r="IJ89" s="89"/>
      <c r="IK89" s="89"/>
      <c r="IL89" s="89"/>
      <c r="IM89" s="89"/>
    </row>
    <row r="90" spans="1:247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89"/>
      <c r="EL90" s="89"/>
      <c r="EM90" s="89"/>
      <c r="EN90" s="89"/>
      <c r="EO90" s="89"/>
      <c r="EP90" s="89"/>
      <c r="EQ90" s="89"/>
      <c r="ER90" s="89"/>
      <c r="ES90" s="89"/>
      <c r="ET90" s="89"/>
      <c r="EU90" s="89"/>
      <c r="EV90" s="89"/>
      <c r="EW90" s="89"/>
      <c r="EX90" s="89"/>
      <c r="EY90" s="89"/>
      <c r="EZ90" s="89"/>
      <c r="FA90" s="89"/>
      <c r="FB90" s="89"/>
      <c r="FC90" s="89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89"/>
      <c r="FO90" s="89"/>
      <c r="FP90" s="89"/>
      <c r="FQ90" s="89"/>
      <c r="FR90" s="89"/>
      <c r="FS90" s="89"/>
      <c r="FT90" s="89"/>
      <c r="FU90" s="89"/>
      <c r="FV90" s="89"/>
      <c r="FW90" s="89"/>
      <c r="FX90" s="89"/>
      <c r="FY90" s="89"/>
      <c r="FZ90" s="89"/>
      <c r="GA90" s="89"/>
      <c r="GB90" s="89"/>
      <c r="GC90" s="89"/>
      <c r="GD90" s="89"/>
      <c r="GE90" s="89"/>
      <c r="GF90" s="89"/>
      <c r="GG90" s="89"/>
      <c r="GH90" s="89"/>
      <c r="GI90" s="89"/>
      <c r="GJ90" s="89"/>
      <c r="GK90" s="89"/>
      <c r="GL90" s="89"/>
      <c r="GM90" s="89"/>
      <c r="GN90" s="89"/>
      <c r="GO90" s="89"/>
      <c r="GP90" s="89"/>
      <c r="GQ90" s="89"/>
      <c r="GR90" s="89"/>
      <c r="GS90" s="89"/>
      <c r="GT90" s="89"/>
      <c r="GU90" s="89"/>
      <c r="GV90" s="89"/>
      <c r="GW90" s="89"/>
      <c r="GX90" s="89"/>
      <c r="GY90" s="89"/>
      <c r="GZ90" s="89"/>
      <c r="HA90" s="89"/>
      <c r="HB90" s="89"/>
      <c r="HC90" s="89"/>
      <c r="HD90" s="89"/>
      <c r="HE90" s="89"/>
      <c r="HF90" s="89"/>
      <c r="HG90" s="89"/>
      <c r="HH90" s="89"/>
      <c r="HI90" s="89"/>
      <c r="HJ90" s="89"/>
      <c r="HK90" s="89"/>
      <c r="HL90" s="89"/>
      <c r="HM90" s="89"/>
      <c r="HN90" s="89"/>
      <c r="HO90" s="89"/>
      <c r="HP90" s="89"/>
      <c r="HQ90" s="89"/>
      <c r="HR90" s="89"/>
      <c r="HS90" s="89"/>
      <c r="HT90" s="89"/>
      <c r="HU90" s="89"/>
      <c r="HV90" s="89"/>
      <c r="HW90" s="89"/>
      <c r="HX90" s="89"/>
      <c r="HY90" s="89"/>
      <c r="HZ90" s="89"/>
      <c r="IA90" s="89"/>
      <c r="IB90" s="89"/>
      <c r="IC90" s="89"/>
      <c r="ID90" s="89"/>
      <c r="IE90" s="89"/>
      <c r="IF90" s="89"/>
      <c r="IG90" s="89"/>
      <c r="IH90" s="89"/>
      <c r="II90" s="89"/>
      <c r="IJ90" s="89"/>
      <c r="IK90" s="89"/>
      <c r="IL90" s="89"/>
      <c r="IM90" s="89"/>
    </row>
    <row r="91" spans="1:247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89"/>
      <c r="DJ91" s="89"/>
      <c r="DK91" s="89"/>
      <c r="DL91" s="89"/>
      <c r="DM91" s="89"/>
      <c r="DN91" s="89"/>
      <c r="DO91" s="89"/>
      <c r="DP91" s="89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E91" s="89"/>
      <c r="EF91" s="89"/>
      <c r="EG91" s="89"/>
      <c r="EH91" s="89"/>
      <c r="EI91" s="89"/>
      <c r="EJ91" s="89"/>
      <c r="EK91" s="89"/>
      <c r="EL91" s="89"/>
      <c r="EM91" s="89"/>
      <c r="EN91" s="89"/>
      <c r="EO91" s="89"/>
      <c r="EP91" s="89"/>
      <c r="EQ91" s="89"/>
      <c r="ER91" s="89"/>
      <c r="ES91" s="89"/>
      <c r="ET91" s="89"/>
      <c r="EU91" s="89"/>
      <c r="EV91" s="89"/>
      <c r="EW91" s="89"/>
      <c r="EX91" s="89"/>
      <c r="EY91" s="89"/>
      <c r="EZ91" s="89"/>
      <c r="FA91" s="89"/>
      <c r="FB91" s="89"/>
      <c r="FC91" s="89"/>
      <c r="FD91" s="89"/>
      <c r="FE91" s="89"/>
      <c r="FF91" s="89"/>
      <c r="FG91" s="89"/>
      <c r="FH91" s="89"/>
      <c r="FI91" s="89"/>
      <c r="FJ91" s="89"/>
      <c r="FK91" s="89"/>
      <c r="FL91" s="89"/>
      <c r="FM91" s="89"/>
      <c r="FN91" s="89"/>
      <c r="FO91" s="89"/>
      <c r="FP91" s="89"/>
      <c r="FQ91" s="89"/>
      <c r="FR91" s="89"/>
      <c r="FS91" s="89"/>
      <c r="FT91" s="89"/>
      <c r="FU91" s="89"/>
      <c r="FV91" s="89"/>
      <c r="FW91" s="89"/>
      <c r="FX91" s="89"/>
      <c r="FY91" s="89"/>
      <c r="FZ91" s="89"/>
      <c r="GA91" s="89"/>
      <c r="GB91" s="89"/>
      <c r="GC91" s="89"/>
      <c r="GD91" s="89"/>
      <c r="GE91" s="89"/>
      <c r="GF91" s="89"/>
      <c r="GG91" s="89"/>
      <c r="GH91" s="89"/>
      <c r="GI91" s="89"/>
      <c r="GJ91" s="89"/>
      <c r="GK91" s="89"/>
      <c r="GL91" s="89"/>
      <c r="GM91" s="89"/>
      <c r="GN91" s="89"/>
      <c r="GO91" s="89"/>
      <c r="GP91" s="89"/>
      <c r="GQ91" s="89"/>
      <c r="GR91" s="89"/>
      <c r="GS91" s="89"/>
      <c r="GT91" s="89"/>
      <c r="GU91" s="89"/>
      <c r="GV91" s="89"/>
      <c r="GW91" s="89"/>
      <c r="GX91" s="89"/>
      <c r="GY91" s="89"/>
      <c r="GZ91" s="89"/>
      <c r="HA91" s="89"/>
      <c r="HB91" s="89"/>
      <c r="HC91" s="89"/>
      <c r="HD91" s="89"/>
      <c r="HE91" s="89"/>
      <c r="HF91" s="89"/>
      <c r="HG91" s="89"/>
      <c r="HH91" s="89"/>
      <c r="HI91" s="89"/>
      <c r="HJ91" s="89"/>
      <c r="HK91" s="89"/>
      <c r="HL91" s="89"/>
      <c r="HM91" s="89"/>
      <c r="HN91" s="89"/>
      <c r="HO91" s="89"/>
      <c r="HP91" s="89"/>
      <c r="HQ91" s="89"/>
      <c r="HR91" s="89"/>
      <c r="HS91" s="89"/>
      <c r="HT91" s="89"/>
      <c r="HU91" s="89"/>
      <c r="HV91" s="89"/>
      <c r="HW91" s="89"/>
      <c r="HX91" s="89"/>
      <c r="HY91" s="89"/>
      <c r="HZ91" s="89"/>
      <c r="IA91" s="89"/>
      <c r="IB91" s="89"/>
      <c r="IC91" s="89"/>
      <c r="ID91" s="89"/>
      <c r="IE91" s="89"/>
      <c r="IF91" s="89"/>
      <c r="IG91" s="89"/>
      <c r="IH91" s="89"/>
      <c r="II91" s="89"/>
      <c r="IJ91" s="89"/>
      <c r="IK91" s="89"/>
      <c r="IL91" s="89"/>
      <c r="IM91" s="89"/>
    </row>
    <row r="92" spans="1:247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89"/>
      <c r="CN92" s="89"/>
      <c r="CO92" s="89"/>
      <c r="CP92" s="89"/>
      <c r="CQ92" s="89"/>
      <c r="CR92" s="89"/>
      <c r="CS92" s="89"/>
      <c r="CT92" s="89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89"/>
      <c r="DH92" s="89"/>
      <c r="DI92" s="89"/>
      <c r="DJ92" s="89"/>
      <c r="DK92" s="89"/>
      <c r="DL92" s="89"/>
      <c r="DM92" s="89"/>
      <c r="DN92" s="89"/>
      <c r="DO92" s="89"/>
      <c r="DP92" s="89"/>
      <c r="DQ92" s="89"/>
      <c r="DR92" s="89"/>
      <c r="DS92" s="89"/>
      <c r="DT92" s="89"/>
      <c r="DU92" s="89"/>
      <c r="DV92" s="89"/>
      <c r="DW92" s="89"/>
      <c r="DX92" s="89"/>
      <c r="DY92" s="89"/>
      <c r="DZ92" s="89"/>
      <c r="EA92" s="89"/>
      <c r="EB92" s="89"/>
      <c r="EC92" s="89"/>
      <c r="ED92" s="89"/>
      <c r="EE92" s="89"/>
      <c r="EF92" s="89"/>
      <c r="EG92" s="89"/>
      <c r="EH92" s="89"/>
      <c r="EI92" s="89"/>
      <c r="EJ92" s="89"/>
      <c r="EK92" s="89"/>
      <c r="EL92" s="89"/>
      <c r="EM92" s="89"/>
      <c r="EN92" s="89"/>
      <c r="EO92" s="89"/>
      <c r="EP92" s="89"/>
      <c r="EQ92" s="89"/>
      <c r="ER92" s="89"/>
      <c r="ES92" s="89"/>
      <c r="ET92" s="89"/>
      <c r="EU92" s="89"/>
      <c r="EV92" s="89"/>
      <c r="EW92" s="89"/>
      <c r="EX92" s="89"/>
      <c r="EY92" s="89"/>
      <c r="EZ92" s="89"/>
      <c r="FA92" s="89"/>
      <c r="FB92" s="89"/>
      <c r="FC92" s="89"/>
      <c r="FD92" s="89"/>
      <c r="FE92" s="89"/>
      <c r="FF92" s="89"/>
      <c r="FG92" s="89"/>
      <c r="FH92" s="89"/>
      <c r="FI92" s="89"/>
      <c r="FJ92" s="89"/>
      <c r="FK92" s="89"/>
      <c r="FL92" s="89"/>
      <c r="FM92" s="89"/>
      <c r="FN92" s="89"/>
      <c r="FO92" s="89"/>
      <c r="FP92" s="89"/>
      <c r="FQ92" s="89"/>
      <c r="FR92" s="89"/>
      <c r="FS92" s="89"/>
      <c r="FT92" s="89"/>
      <c r="FU92" s="89"/>
      <c r="FV92" s="89"/>
      <c r="FW92" s="89"/>
      <c r="FX92" s="89"/>
      <c r="FY92" s="89"/>
      <c r="FZ92" s="89"/>
      <c r="GA92" s="89"/>
      <c r="GB92" s="89"/>
      <c r="GC92" s="89"/>
      <c r="GD92" s="89"/>
      <c r="GE92" s="89"/>
      <c r="GF92" s="89"/>
      <c r="GG92" s="89"/>
      <c r="GH92" s="89"/>
      <c r="GI92" s="89"/>
      <c r="GJ92" s="89"/>
      <c r="GK92" s="89"/>
      <c r="GL92" s="89"/>
      <c r="GM92" s="89"/>
      <c r="GN92" s="89"/>
      <c r="GO92" s="89"/>
      <c r="GP92" s="89"/>
      <c r="GQ92" s="89"/>
      <c r="GR92" s="89"/>
      <c r="GS92" s="89"/>
      <c r="GT92" s="89"/>
      <c r="GU92" s="89"/>
      <c r="GV92" s="89"/>
      <c r="GW92" s="89"/>
      <c r="GX92" s="89"/>
      <c r="GY92" s="89"/>
      <c r="GZ92" s="89"/>
      <c r="HA92" s="89"/>
      <c r="HB92" s="89"/>
      <c r="HC92" s="89"/>
      <c r="HD92" s="89"/>
      <c r="HE92" s="89"/>
      <c r="HF92" s="89"/>
      <c r="HG92" s="89"/>
      <c r="HH92" s="89"/>
      <c r="HI92" s="89"/>
      <c r="HJ92" s="89"/>
      <c r="HK92" s="89"/>
      <c r="HL92" s="89"/>
      <c r="HM92" s="89"/>
      <c r="HN92" s="89"/>
      <c r="HO92" s="89"/>
      <c r="HP92" s="89"/>
      <c r="HQ92" s="89"/>
      <c r="HR92" s="89"/>
      <c r="HS92" s="89"/>
      <c r="HT92" s="89"/>
      <c r="HU92" s="89"/>
      <c r="HV92" s="89"/>
      <c r="HW92" s="89"/>
      <c r="HX92" s="89"/>
      <c r="HY92" s="89"/>
      <c r="HZ92" s="89"/>
      <c r="IA92" s="89"/>
      <c r="IB92" s="89"/>
      <c r="IC92" s="89"/>
      <c r="ID92" s="89"/>
      <c r="IE92" s="89"/>
      <c r="IF92" s="89"/>
      <c r="IG92" s="89"/>
      <c r="IH92" s="89"/>
      <c r="II92" s="89"/>
      <c r="IJ92" s="89"/>
      <c r="IK92" s="89"/>
      <c r="IL92" s="89"/>
      <c r="IM92" s="89"/>
    </row>
    <row r="93" spans="1:247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89"/>
      <c r="CC93" s="89"/>
      <c r="CD93" s="89"/>
      <c r="CE93" s="89"/>
      <c r="CF93" s="89"/>
      <c r="CG93" s="89"/>
      <c r="CH93" s="89"/>
      <c r="CI93" s="89"/>
      <c r="CJ93" s="89"/>
      <c r="CK93" s="89"/>
      <c r="CL93" s="89"/>
      <c r="CM93" s="89"/>
      <c r="CN93" s="89"/>
      <c r="CO93" s="89"/>
      <c r="CP93" s="89"/>
      <c r="CQ93" s="89"/>
      <c r="CR93" s="89"/>
      <c r="CS93" s="89"/>
      <c r="CT93" s="89"/>
      <c r="CU93" s="89"/>
      <c r="CV93" s="89"/>
      <c r="CW93" s="89"/>
      <c r="CX93" s="89"/>
      <c r="CY93" s="89"/>
      <c r="CZ93" s="89"/>
      <c r="DA93" s="89"/>
      <c r="DB93" s="89"/>
      <c r="DC93" s="89"/>
      <c r="DD93" s="89"/>
      <c r="DE93" s="89"/>
      <c r="DF93" s="89"/>
      <c r="DG93" s="89"/>
      <c r="DH93" s="89"/>
      <c r="DI93" s="89"/>
      <c r="DJ93" s="89"/>
      <c r="DK93" s="89"/>
      <c r="DL93" s="89"/>
      <c r="DM93" s="89"/>
      <c r="DN93" s="89"/>
      <c r="DO93" s="89"/>
      <c r="DP93" s="89"/>
      <c r="DQ93" s="89"/>
      <c r="DR93" s="89"/>
      <c r="DS93" s="89"/>
      <c r="DT93" s="89"/>
      <c r="DU93" s="89"/>
      <c r="DV93" s="89"/>
      <c r="DW93" s="89"/>
      <c r="DX93" s="89"/>
      <c r="DY93" s="89"/>
      <c r="DZ93" s="89"/>
      <c r="EA93" s="89"/>
      <c r="EB93" s="89"/>
      <c r="EC93" s="89"/>
      <c r="ED93" s="89"/>
      <c r="EE93" s="89"/>
      <c r="EF93" s="89"/>
      <c r="EG93" s="89"/>
      <c r="EH93" s="89"/>
      <c r="EI93" s="89"/>
      <c r="EJ93" s="89"/>
      <c r="EK93" s="89"/>
      <c r="EL93" s="89"/>
      <c r="EM93" s="89"/>
      <c r="EN93" s="89"/>
      <c r="EO93" s="89"/>
      <c r="EP93" s="89"/>
      <c r="EQ93" s="89"/>
      <c r="ER93" s="89"/>
      <c r="ES93" s="89"/>
      <c r="ET93" s="89"/>
      <c r="EU93" s="89"/>
      <c r="EV93" s="89"/>
      <c r="EW93" s="89"/>
      <c r="EX93" s="89"/>
      <c r="EY93" s="89"/>
      <c r="EZ93" s="89"/>
      <c r="FA93" s="89"/>
      <c r="FB93" s="89"/>
      <c r="FC93" s="89"/>
      <c r="FD93" s="89"/>
      <c r="FE93" s="89"/>
      <c r="FF93" s="89"/>
      <c r="FG93" s="89"/>
      <c r="FH93" s="89"/>
      <c r="FI93" s="89"/>
      <c r="FJ93" s="89"/>
      <c r="FK93" s="89"/>
      <c r="FL93" s="89"/>
      <c r="FM93" s="89"/>
      <c r="FN93" s="89"/>
      <c r="FO93" s="89"/>
      <c r="FP93" s="89"/>
      <c r="FQ93" s="89"/>
      <c r="FR93" s="89"/>
      <c r="FS93" s="89"/>
      <c r="FT93" s="89"/>
      <c r="FU93" s="89"/>
      <c r="FV93" s="89"/>
      <c r="FW93" s="89"/>
      <c r="FX93" s="89"/>
      <c r="FY93" s="89"/>
      <c r="FZ93" s="89"/>
      <c r="GA93" s="89"/>
      <c r="GB93" s="89"/>
      <c r="GC93" s="89"/>
      <c r="GD93" s="89"/>
      <c r="GE93" s="89"/>
      <c r="GF93" s="89"/>
      <c r="GG93" s="89"/>
      <c r="GH93" s="89"/>
      <c r="GI93" s="89"/>
      <c r="GJ93" s="89"/>
      <c r="GK93" s="89"/>
      <c r="GL93" s="89"/>
      <c r="GM93" s="89"/>
      <c r="GN93" s="89"/>
      <c r="GO93" s="89"/>
      <c r="GP93" s="89"/>
      <c r="GQ93" s="89"/>
      <c r="GR93" s="89"/>
      <c r="GS93" s="89"/>
      <c r="GT93" s="89"/>
      <c r="GU93" s="89"/>
      <c r="GV93" s="89"/>
      <c r="GW93" s="89"/>
      <c r="GX93" s="89"/>
      <c r="GY93" s="89"/>
      <c r="GZ93" s="89"/>
      <c r="HA93" s="89"/>
      <c r="HB93" s="89"/>
      <c r="HC93" s="89"/>
      <c r="HD93" s="89"/>
      <c r="HE93" s="89"/>
      <c r="HF93" s="89"/>
      <c r="HG93" s="89"/>
      <c r="HH93" s="89"/>
      <c r="HI93" s="89"/>
      <c r="HJ93" s="89"/>
      <c r="HK93" s="89"/>
      <c r="HL93" s="89"/>
      <c r="HM93" s="89"/>
      <c r="HN93" s="89"/>
      <c r="HO93" s="89"/>
      <c r="HP93" s="89"/>
      <c r="HQ93" s="89"/>
      <c r="HR93" s="89"/>
      <c r="HS93" s="89"/>
      <c r="HT93" s="89"/>
      <c r="HU93" s="89"/>
      <c r="HV93" s="89"/>
      <c r="HW93" s="89"/>
      <c r="HX93" s="89"/>
      <c r="HY93" s="89"/>
      <c r="HZ93" s="89"/>
      <c r="IA93" s="89"/>
      <c r="IB93" s="89"/>
      <c r="IC93" s="89"/>
      <c r="ID93" s="89"/>
      <c r="IE93" s="89"/>
      <c r="IF93" s="89"/>
      <c r="IG93" s="89"/>
      <c r="IH93" s="89"/>
      <c r="II93" s="89"/>
      <c r="IJ93" s="89"/>
      <c r="IK93" s="89"/>
      <c r="IL93" s="89"/>
      <c r="IM93" s="89"/>
    </row>
    <row r="94" spans="1:247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I94" s="89"/>
      <c r="DJ94" s="89"/>
      <c r="DK94" s="89"/>
      <c r="DL94" s="89"/>
      <c r="DM94" s="89"/>
      <c r="DN94" s="89"/>
      <c r="DO94" s="89"/>
      <c r="DP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E94" s="89"/>
      <c r="EF94" s="89"/>
      <c r="EG94" s="89"/>
      <c r="EH94" s="89"/>
      <c r="EI94" s="89"/>
      <c r="EJ94" s="89"/>
      <c r="EK94" s="89"/>
      <c r="EL94" s="89"/>
      <c r="EM94" s="89"/>
      <c r="EN94" s="89"/>
      <c r="EO94" s="89"/>
      <c r="EP94" s="89"/>
      <c r="EQ94" s="89"/>
      <c r="ER94" s="89"/>
      <c r="ES94" s="89"/>
      <c r="ET94" s="89"/>
      <c r="EU94" s="89"/>
      <c r="EV94" s="89"/>
      <c r="EW94" s="89"/>
      <c r="EX94" s="89"/>
      <c r="EY94" s="89"/>
      <c r="EZ94" s="89"/>
      <c r="FA94" s="89"/>
      <c r="FB94" s="89"/>
      <c r="FC94" s="89"/>
      <c r="FD94" s="89"/>
      <c r="FE94" s="89"/>
      <c r="FF94" s="89"/>
      <c r="FG94" s="89"/>
      <c r="FH94" s="89"/>
      <c r="FI94" s="89"/>
      <c r="FJ94" s="89"/>
      <c r="FK94" s="89"/>
      <c r="FL94" s="89"/>
      <c r="FM94" s="89"/>
      <c r="FN94" s="89"/>
      <c r="FO94" s="89"/>
      <c r="FP94" s="89"/>
      <c r="FQ94" s="89"/>
      <c r="FR94" s="89"/>
      <c r="FS94" s="89"/>
      <c r="FT94" s="89"/>
      <c r="FU94" s="89"/>
      <c r="FV94" s="89"/>
      <c r="FW94" s="89"/>
      <c r="FX94" s="89"/>
      <c r="FY94" s="89"/>
      <c r="FZ94" s="89"/>
      <c r="GA94" s="89"/>
      <c r="GB94" s="89"/>
      <c r="GC94" s="89"/>
      <c r="GD94" s="89"/>
      <c r="GE94" s="89"/>
      <c r="GF94" s="89"/>
      <c r="GG94" s="89"/>
      <c r="GH94" s="89"/>
      <c r="GI94" s="89"/>
      <c r="GJ94" s="89"/>
      <c r="GK94" s="89"/>
      <c r="GL94" s="89"/>
      <c r="GM94" s="89"/>
      <c r="GN94" s="89"/>
      <c r="GO94" s="89"/>
      <c r="GP94" s="89"/>
      <c r="GQ94" s="89"/>
      <c r="GR94" s="89"/>
      <c r="GS94" s="89"/>
      <c r="GT94" s="89"/>
      <c r="GU94" s="89"/>
      <c r="GV94" s="89"/>
      <c r="GW94" s="89"/>
      <c r="GX94" s="89"/>
      <c r="GY94" s="89"/>
      <c r="GZ94" s="89"/>
      <c r="HA94" s="89"/>
      <c r="HB94" s="89"/>
      <c r="HC94" s="89"/>
      <c r="HD94" s="89"/>
      <c r="HE94" s="89"/>
      <c r="HF94" s="89"/>
      <c r="HG94" s="89"/>
      <c r="HH94" s="89"/>
      <c r="HI94" s="89"/>
      <c r="HJ94" s="89"/>
      <c r="HK94" s="89"/>
      <c r="HL94" s="89"/>
      <c r="HM94" s="89"/>
      <c r="HN94" s="89"/>
      <c r="HO94" s="89"/>
      <c r="HP94" s="89"/>
      <c r="HQ94" s="89"/>
      <c r="HR94" s="89"/>
      <c r="HS94" s="89"/>
      <c r="HT94" s="89"/>
      <c r="HU94" s="89"/>
      <c r="HV94" s="89"/>
      <c r="HW94" s="89"/>
      <c r="HX94" s="89"/>
      <c r="HY94" s="89"/>
      <c r="HZ94" s="89"/>
      <c r="IA94" s="89"/>
      <c r="IB94" s="89"/>
      <c r="IC94" s="89"/>
      <c r="ID94" s="89"/>
      <c r="IE94" s="89"/>
      <c r="IF94" s="89"/>
      <c r="IG94" s="89"/>
      <c r="IH94" s="89"/>
      <c r="II94" s="89"/>
      <c r="IJ94" s="89"/>
      <c r="IK94" s="89"/>
      <c r="IL94" s="89"/>
      <c r="IM94" s="89"/>
    </row>
    <row r="95" spans="1:247" x14ac:dyDescent="0.2">
      <c r="A95" s="89"/>
      <c r="B95" s="89"/>
      <c r="C95" s="89"/>
      <c r="D95" s="89"/>
      <c r="E95" s="89"/>
      <c r="F95" s="89"/>
      <c r="G95" s="89"/>
      <c r="H95" s="89"/>
      <c r="I95" s="89"/>
      <c r="J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  <c r="CP95" s="89"/>
      <c r="CQ95" s="89"/>
      <c r="CR95" s="89"/>
      <c r="CS95" s="89"/>
      <c r="CT95" s="89"/>
      <c r="CU95" s="89"/>
      <c r="CV95" s="89"/>
      <c r="CW95" s="89"/>
      <c r="CX95" s="89"/>
      <c r="CY95" s="89"/>
      <c r="CZ95" s="89"/>
      <c r="DA95" s="89"/>
      <c r="DB95" s="89"/>
      <c r="DC95" s="89"/>
      <c r="DD95" s="89"/>
      <c r="DE95" s="89"/>
      <c r="DF95" s="89"/>
      <c r="DG95" s="89"/>
      <c r="DH95" s="89"/>
      <c r="DI95" s="89"/>
      <c r="DJ95" s="89"/>
      <c r="DK95" s="89"/>
      <c r="DL95" s="89"/>
      <c r="DM95" s="89"/>
      <c r="DN95" s="89"/>
      <c r="DO95" s="89"/>
      <c r="DP95" s="89"/>
      <c r="DQ95" s="89"/>
      <c r="DR95" s="89"/>
      <c r="DS95" s="89"/>
      <c r="DT95" s="89"/>
      <c r="DU95" s="89"/>
      <c r="DV95" s="89"/>
      <c r="DW95" s="89"/>
      <c r="DX95" s="89"/>
      <c r="DY95" s="89"/>
      <c r="DZ95" s="89"/>
      <c r="EA95" s="89"/>
      <c r="EB95" s="89"/>
      <c r="EC95" s="89"/>
      <c r="ED95" s="89"/>
      <c r="EE95" s="89"/>
      <c r="EF95" s="89"/>
      <c r="EG95" s="89"/>
      <c r="EH95" s="89"/>
      <c r="EI95" s="89"/>
      <c r="EJ95" s="89"/>
      <c r="EK95" s="89"/>
      <c r="EL95" s="89"/>
      <c r="EM95" s="89"/>
      <c r="EN95" s="89"/>
      <c r="EO95" s="89"/>
      <c r="EP95" s="89"/>
      <c r="EQ95" s="89"/>
      <c r="ER95" s="89"/>
      <c r="ES95" s="89"/>
      <c r="ET95" s="89"/>
      <c r="EU95" s="89"/>
      <c r="EV95" s="89"/>
      <c r="EW95" s="89"/>
      <c r="EX95" s="89"/>
      <c r="EY95" s="89"/>
      <c r="EZ95" s="89"/>
      <c r="FA95" s="89"/>
      <c r="FB95" s="89"/>
      <c r="FC95" s="89"/>
      <c r="FD95" s="89"/>
      <c r="FE95" s="89"/>
      <c r="FF95" s="89"/>
      <c r="FG95" s="89"/>
      <c r="FH95" s="89"/>
      <c r="FI95" s="89"/>
      <c r="FJ95" s="89"/>
      <c r="FK95" s="89"/>
      <c r="FL95" s="89"/>
      <c r="FM95" s="89"/>
      <c r="FN95" s="89"/>
      <c r="FO95" s="89"/>
      <c r="FP95" s="89"/>
      <c r="FQ95" s="89"/>
      <c r="FR95" s="89"/>
      <c r="FS95" s="89"/>
      <c r="FT95" s="89"/>
      <c r="FU95" s="89"/>
      <c r="FV95" s="89"/>
      <c r="FW95" s="89"/>
      <c r="FX95" s="89"/>
      <c r="FY95" s="89"/>
      <c r="FZ95" s="89"/>
      <c r="GA95" s="89"/>
      <c r="GB95" s="89"/>
      <c r="GC95" s="89"/>
      <c r="GD95" s="89"/>
      <c r="GE95" s="89"/>
      <c r="GF95" s="89"/>
      <c r="GG95" s="89"/>
      <c r="GH95" s="89"/>
      <c r="GI95" s="89"/>
      <c r="GJ95" s="89"/>
      <c r="GK95" s="89"/>
      <c r="GL95" s="89"/>
      <c r="GM95" s="89"/>
      <c r="GN95" s="89"/>
      <c r="GO95" s="89"/>
      <c r="GP95" s="89"/>
      <c r="GQ95" s="89"/>
      <c r="GR95" s="89"/>
      <c r="GS95" s="89"/>
      <c r="GT95" s="89"/>
      <c r="GU95" s="89"/>
      <c r="GV95" s="89"/>
      <c r="GW95" s="89"/>
      <c r="GX95" s="89"/>
      <c r="GY95" s="89"/>
      <c r="GZ95" s="89"/>
      <c r="HA95" s="89"/>
      <c r="HB95" s="89"/>
      <c r="HC95" s="89"/>
      <c r="HD95" s="89"/>
      <c r="HE95" s="89"/>
      <c r="HF95" s="89"/>
      <c r="HG95" s="89"/>
      <c r="HH95" s="89"/>
      <c r="HI95" s="89"/>
      <c r="HJ95" s="89"/>
      <c r="HK95" s="89"/>
      <c r="HL95" s="89"/>
      <c r="HM95" s="89"/>
      <c r="HN95" s="89"/>
      <c r="HO95" s="89"/>
      <c r="HP95" s="89"/>
      <c r="HQ95" s="89"/>
      <c r="HR95" s="89"/>
      <c r="HS95" s="89"/>
      <c r="HT95" s="89"/>
      <c r="HU95" s="89"/>
      <c r="HV95" s="89"/>
      <c r="HW95" s="89"/>
      <c r="HX95" s="89"/>
      <c r="HY95" s="89"/>
      <c r="HZ95" s="89"/>
      <c r="IA95" s="89"/>
      <c r="IB95" s="89"/>
      <c r="IC95" s="89"/>
      <c r="ID95" s="89"/>
      <c r="IE95" s="89"/>
      <c r="IF95" s="89"/>
      <c r="IG95" s="89"/>
      <c r="IH95" s="89"/>
      <c r="II95" s="89"/>
      <c r="IJ95" s="89"/>
      <c r="IK95" s="89"/>
      <c r="IL95" s="89"/>
      <c r="IM95" s="89"/>
    </row>
    <row r="96" spans="1:247" x14ac:dyDescent="0.2">
      <c r="A96" s="89"/>
      <c r="B96" s="89"/>
      <c r="C96" s="89"/>
      <c r="D96" s="89"/>
      <c r="E96" s="89"/>
      <c r="F96" s="89"/>
      <c r="G96" s="89"/>
      <c r="H96" s="89"/>
      <c r="I96" s="89"/>
      <c r="J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89"/>
      <c r="CK96" s="89"/>
      <c r="CL96" s="89"/>
      <c r="CM96" s="89"/>
      <c r="CN96" s="89"/>
      <c r="CO96" s="89"/>
      <c r="CP96" s="89"/>
      <c r="CQ96" s="89"/>
      <c r="CR96" s="89"/>
      <c r="CS96" s="89"/>
      <c r="CT96" s="89"/>
      <c r="CU96" s="89"/>
      <c r="CV96" s="89"/>
      <c r="CW96" s="89"/>
      <c r="CX96" s="89"/>
      <c r="CY96" s="89"/>
      <c r="CZ96" s="89"/>
      <c r="DA96" s="89"/>
      <c r="DB96" s="89"/>
      <c r="DC96" s="89"/>
      <c r="DD96" s="89"/>
      <c r="DE96" s="89"/>
      <c r="DF96" s="89"/>
      <c r="DG96" s="89"/>
      <c r="DH96" s="89"/>
      <c r="DI96" s="89"/>
      <c r="DJ96" s="89"/>
      <c r="DK96" s="89"/>
      <c r="DL96" s="89"/>
      <c r="DM96" s="89"/>
      <c r="DN96" s="89"/>
      <c r="DO96" s="89"/>
      <c r="DP96" s="89"/>
      <c r="DQ96" s="89"/>
      <c r="DR96" s="89"/>
      <c r="DS96" s="89"/>
      <c r="DT96" s="89"/>
      <c r="DU96" s="89"/>
      <c r="DV96" s="89"/>
      <c r="DW96" s="89"/>
      <c r="DX96" s="89"/>
      <c r="DY96" s="89"/>
      <c r="DZ96" s="89"/>
      <c r="EA96" s="89"/>
      <c r="EB96" s="89"/>
      <c r="EC96" s="89"/>
      <c r="ED96" s="89"/>
      <c r="EE96" s="89"/>
      <c r="EF96" s="89"/>
      <c r="EG96" s="89"/>
      <c r="EH96" s="89"/>
      <c r="EI96" s="89"/>
      <c r="EJ96" s="89"/>
      <c r="EK96" s="89"/>
      <c r="EL96" s="89"/>
      <c r="EM96" s="89"/>
      <c r="EN96" s="89"/>
      <c r="EO96" s="89"/>
      <c r="EP96" s="89"/>
      <c r="EQ96" s="89"/>
      <c r="ER96" s="89"/>
      <c r="ES96" s="89"/>
      <c r="ET96" s="89"/>
      <c r="EU96" s="89"/>
      <c r="EV96" s="89"/>
      <c r="EW96" s="89"/>
      <c r="EX96" s="89"/>
      <c r="EY96" s="89"/>
      <c r="EZ96" s="89"/>
      <c r="FA96" s="89"/>
      <c r="FB96" s="89"/>
      <c r="FC96" s="89"/>
      <c r="FD96" s="89"/>
      <c r="FE96" s="89"/>
      <c r="FF96" s="89"/>
      <c r="FG96" s="89"/>
      <c r="FH96" s="89"/>
      <c r="FI96" s="89"/>
      <c r="FJ96" s="89"/>
      <c r="FK96" s="89"/>
      <c r="FL96" s="89"/>
      <c r="FM96" s="89"/>
      <c r="FN96" s="89"/>
      <c r="FO96" s="89"/>
      <c r="FP96" s="89"/>
      <c r="FQ96" s="89"/>
      <c r="FR96" s="89"/>
      <c r="FS96" s="89"/>
      <c r="FT96" s="89"/>
      <c r="FU96" s="89"/>
      <c r="FV96" s="89"/>
      <c r="FW96" s="89"/>
      <c r="FX96" s="89"/>
      <c r="FY96" s="89"/>
      <c r="FZ96" s="89"/>
      <c r="GA96" s="89"/>
      <c r="GB96" s="89"/>
      <c r="GC96" s="89"/>
      <c r="GD96" s="89"/>
      <c r="GE96" s="89"/>
      <c r="GF96" s="89"/>
      <c r="GG96" s="89"/>
      <c r="GH96" s="89"/>
      <c r="GI96" s="89"/>
      <c r="GJ96" s="89"/>
      <c r="GK96" s="89"/>
      <c r="GL96" s="89"/>
      <c r="GM96" s="89"/>
      <c r="GN96" s="89"/>
      <c r="GO96" s="89"/>
      <c r="GP96" s="89"/>
      <c r="GQ96" s="89"/>
      <c r="GR96" s="89"/>
      <c r="GS96" s="89"/>
      <c r="GT96" s="89"/>
      <c r="GU96" s="89"/>
      <c r="GV96" s="89"/>
      <c r="GW96" s="89"/>
      <c r="GX96" s="89"/>
      <c r="GY96" s="89"/>
      <c r="GZ96" s="89"/>
      <c r="HA96" s="89"/>
      <c r="HB96" s="89"/>
      <c r="HC96" s="89"/>
      <c r="HD96" s="89"/>
      <c r="HE96" s="89"/>
      <c r="HF96" s="89"/>
      <c r="HG96" s="89"/>
      <c r="HH96" s="89"/>
      <c r="HI96" s="89"/>
      <c r="HJ96" s="89"/>
      <c r="HK96" s="89"/>
      <c r="HL96" s="89"/>
      <c r="HM96" s="89"/>
      <c r="HN96" s="89"/>
      <c r="HO96" s="89"/>
      <c r="HP96" s="89"/>
      <c r="HQ96" s="89"/>
      <c r="HR96" s="89"/>
      <c r="HS96" s="89"/>
      <c r="HT96" s="89"/>
      <c r="HU96" s="89"/>
      <c r="HV96" s="89"/>
      <c r="HW96" s="89"/>
      <c r="HX96" s="89"/>
      <c r="HY96" s="89"/>
      <c r="HZ96" s="89"/>
      <c r="IA96" s="89"/>
      <c r="IB96" s="89"/>
      <c r="IC96" s="89"/>
      <c r="ID96" s="89"/>
      <c r="IE96" s="89"/>
      <c r="IF96" s="89"/>
      <c r="IG96" s="89"/>
      <c r="IH96" s="89"/>
      <c r="II96" s="89"/>
      <c r="IJ96" s="89"/>
      <c r="IK96" s="89"/>
      <c r="IL96" s="89"/>
      <c r="IM96" s="89"/>
    </row>
    <row r="97" spans="1:247" x14ac:dyDescent="0.2">
      <c r="A97" s="89"/>
      <c r="B97" s="89"/>
      <c r="C97" s="89"/>
      <c r="D97" s="89"/>
      <c r="E97" s="89"/>
      <c r="F97" s="89"/>
      <c r="G97" s="89"/>
      <c r="H97" s="89"/>
      <c r="I97" s="89"/>
      <c r="J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I97" s="89"/>
      <c r="DJ97" s="89"/>
      <c r="DK97" s="89"/>
      <c r="DL97" s="89"/>
      <c r="DM97" s="89"/>
      <c r="DN97" s="89"/>
      <c r="DO97" s="89"/>
      <c r="DP97" s="89"/>
      <c r="DQ97" s="89"/>
      <c r="DR97" s="89"/>
      <c r="DS97" s="89"/>
      <c r="DT97" s="89"/>
      <c r="DU97" s="89"/>
      <c r="DV97" s="89"/>
      <c r="DW97" s="89"/>
      <c r="DX97" s="89"/>
      <c r="DY97" s="89"/>
      <c r="DZ97" s="89"/>
      <c r="EA97" s="89"/>
      <c r="EB97" s="89"/>
      <c r="EC97" s="89"/>
      <c r="ED97" s="89"/>
      <c r="EE97" s="89"/>
      <c r="EF97" s="89"/>
      <c r="EG97" s="89"/>
      <c r="EH97" s="89"/>
      <c r="EI97" s="89"/>
      <c r="EJ97" s="89"/>
      <c r="EK97" s="89"/>
      <c r="EL97" s="89"/>
      <c r="EM97" s="89"/>
      <c r="EN97" s="89"/>
      <c r="EO97" s="89"/>
      <c r="EP97" s="89"/>
      <c r="EQ97" s="89"/>
      <c r="ER97" s="89"/>
      <c r="ES97" s="89"/>
      <c r="ET97" s="89"/>
      <c r="EU97" s="89"/>
      <c r="EV97" s="89"/>
      <c r="EW97" s="89"/>
      <c r="EX97" s="89"/>
      <c r="EY97" s="89"/>
      <c r="EZ97" s="89"/>
      <c r="FA97" s="89"/>
      <c r="FB97" s="89"/>
      <c r="FC97" s="89"/>
      <c r="FD97" s="89"/>
      <c r="FE97" s="89"/>
      <c r="FF97" s="89"/>
      <c r="FG97" s="89"/>
      <c r="FH97" s="89"/>
      <c r="FI97" s="89"/>
      <c r="FJ97" s="89"/>
      <c r="FK97" s="89"/>
      <c r="FL97" s="89"/>
      <c r="FM97" s="89"/>
      <c r="FN97" s="89"/>
      <c r="FO97" s="89"/>
      <c r="FP97" s="89"/>
      <c r="FQ97" s="89"/>
      <c r="FR97" s="89"/>
      <c r="FS97" s="89"/>
      <c r="FT97" s="89"/>
      <c r="FU97" s="89"/>
      <c r="FV97" s="89"/>
      <c r="FW97" s="89"/>
      <c r="FX97" s="89"/>
      <c r="FY97" s="89"/>
      <c r="FZ97" s="89"/>
      <c r="GA97" s="89"/>
      <c r="GB97" s="89"/>
      <c r="GC97" s="89"/>
      <c r="GD97" s="89"/>
      <c r="GE97" s="89"/>
      <c r="GF97" s="89"/>
      <c r="GG97" s="89"/>
      <c r="GH97" s="89"/>
      <c r="GI97" s="89"/>
      <c r="GJ97" s="89"/>
      <c r="GK97" s="89"/>
      <c r="GL97" s="89"/>
      <c r="GM97" s="89"/>
      <c r="GN97" s="89"/>
      <c r="GO97" s="89"/>
      <c r="GP97" s="89"/>
      <c r="GQ97" s="89"/>
      <c r="GR97" s="89"/>
      <c r="GS97" s="89"/>
      <c r="GT97" s="89"/>
      <c r="GU97" s="89"/>
      <c r="GV97" s="89"/>
      <c r="GW97" s="89"/>
      <c r="GX97" s="89"/>
      <c r="GY97" s="89"/>
      <c r="GZ97" s="89"/>
      <c r="HA97" s="89"/>
      <c r="HB97" s="89"/>
      <c r="HC97" s="89"/>
      <c r="HD97" s="89"/>
      <c r="HE97" s="89"/>
      <c r="HF97" s="89"/>
      <c r="HG97" s="89"/>
      <c r="HH97" s="89"/>
      <c r="HI97" s="89"/>
      <c r="HJ97" s="89"/>
      <c r="HK97" s="89"/>
      <c r="HL97" s="89"/>
      <c r="HM97" s="89"/>
      <c r="HN97" s="89"/>
      <c r="HO97" s="89"/>
      <c r="HP97" s="89"/>
      <c r="HQ97" s="89"/>
      <c r="HR97" s="89"/>
      <c r="HS97" s="89"/>
      <c r="HT97" s="89"/>
      <c r="HU97" s="89"/>
      <c r="HV97" s="89"/>
      <c r="HW97" s="89"/>
      <c r="HX97" s="89"/>
      <c r="HY97" s="89"/>
      <c r="HZ97" s="89"/>
      <c r="IA97" s="89"/>
      <c r="IB97" s="89"/>
      <c r="IC97" s="89"/>
      <c r="ID97" s="89"/>
      <c r="IE97" s="89"/>
      <c r="IF97" s="89"/>
      <c r="IG97" s="89"/>
      <c r="IH97" s="89"/>
      <c r="II97" s="89"/>
      <c r="IJ97" s="89"/>
      <c r="IK97" s="89"/>
      <c r="IL97" s="89"/>
      <c r="IM97" s="89"/>
    </row>
    <row r="98" spans="1:247" x14ac:dyDescent="0.2">
      <c r="A98" s="89"/>
      <c r="B98" s="89"/>
      <c r="C98" s="89"/>
      <c r="D98" s="89"/>
      <c r="E98" s="89"/>
      <c r="F98" s="89"/>
      <c r="G98" s="89"/>
      <c r="H98" s="89"/>
      <c r="I98" s="89"/>
      <c r="J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89"/>
      <c r="CC98" s="89"/>
      <c r="CD98" s="89"/>
      <c r="CE98" s="89"/>
      <c r="CF98" s="89"/>
      <c r="CG98" s="89"/>
      <c r="CH98" s="89"/>
      <c r="CI98" s="89"/>
      <c r="CJ98" s="89"/>
      <c r="CK98" s="89"/>
      <c r="CL98" s="89"/>
      <c r="CM98" s="89"/>
      <c r="CN98" s="89"/>
      <c r="CO98" s="89"/>
      <c r="CP98" s="89"/>
      <c r="CQ98" s="89"/>
      <c r="CR98" s="89"/>
      <c r="CS98" s="89"/>
      <c r="CT98" s="89"/>
      <c r="CU98" s="89"/>
      <c r="CV98" s="89"/>
      <c r="CW98" s="89"/>
      <c r="CX98" s="89"/>
      <c r="CY98" s="89"/>
      <c r="CZ98" s="89"/>
      <c r="DA98" s="89"/>
      <c r="DB98" s="89"/>
      <c r="DC98" s="89"/>
      <c r="DD98" s="89"/>
      <c r="DE98" s="89"/>
      <c r="DF98" s="89"/>
      <c r="DG98" s="89"/>
      <c r="DH98" s="89"/>
      <c r="DI98" s="89"/>
      <c r="DJ98" s="89"/>
      <c r="DK98" s="89"/>
      <c r="DL98" s="89"/>
      <c r="DM98" s="89"/>
      <c r="DN98" s="89"/>
      <c r="DO98" s="89"/>
      <c r="DP98" s="89"/>
      <c r="DQ98" s="89"/>
      <c r="DR98" s="89"/>
      <c r="DS98" s="89"/>
      <c r="DT98" s="89"/>
      <c r="DU98" s="89"/>
      <c r="DV98" s="89"/>
      <c r="DW98" s="89"/>
      <c r="DX98" s="89"/>
      <c r="DY98" s="89"/>
      <c r="DZ98" s="89"/>
      <c r="EA98" s="89"/>
      <c r="EB98" s="89"/>
      <c r="EC98" s="89"/>
      <c r="ED98" s="89"/>
      <c r="EE98" s="89"/>
      <c r="EF98" s="89"/>
      <c r="EG98" s="89"/>
      <c r="EH98" s="89"/>
      <c r="EI98" s="89"/>
      <c r="EJ98" s="89"/>
      <c r="EK98" s="89"/>
      <c r="EL98" s="89"/>
      <c r="EM98" s="89"/>
      <c r="EN98" s="89"/>
      <c r="EO98" s="89"/>
      <c r="EP98" s="89"/>
      <c r="EQ98" s="89"/>
      <c r="ER98" s="89"/>
      <c r="ES98" s="89"/>
      <c r="ET98" s="89"/>
      <c r="EU98" s="89"/>
      <c r="EV98" s="89"/>
      <c r="EW98" s="89"/>
      <c r="EX98" s="89"/>
      <c r="EY98" s="89"/>
      <c r="EZ98" s="89"/>
      <c r="FA98" s="89"/>
      <c r="FB98" s="89"/>
      <c r="FC98" s="89"/>
      <c r="FD98" s="89"/>
      <c r="FE98" s="89"/>
      <c r="FF98" s="89"/>
      <c r="FG98" s="89"/>
      <c r="FH98" s="89"/>
      <c r="FI98" s="89"/>
      <c r="FJ98" s="89"/>
      <c r="FK98" s="89"/>
      <c r="FL98" s="89"/>
      <c r="FM98" s="89"/>
      <c r="FN98" s="89"/>
      <c r="FO98" s="89"/>
      <c r="FP98" s="89"/>
      <c r="FQ98" s="89"/>
      <c r="FR98" s="89"/>
      <c r="FS98" s="89"/>
      <c r="FT98" s="89"/>
      <c r="FU98" s="89"/>
      <c r="FV98" s="89"/>
      <c r="FW98" s="89"/>
      <c r="FX98" s="89"/>
      <c r="FY98" s="89"/>
      <c r="FZ98" s="89"/>
      <c r="GA98" s="89"/>
      <c r="GB98" s="89"/>
      <c r="GC98" s="89"/>
      <c r="GD98" s="89"/>
      <c r="GE98" s="89"/>
      <c r="GF98" s="89"/>
      <c r="GG98" s="89"/>
      <c r="GH98" s="89"/>
      <c r="GI98" s="89"/>
      <c r="GJ98" s="89"/>
      <c r="GK98" s="89"/>
      <c r="GL98" s="89"/>
      <c r="GM98" s="89"/>
      <c r="GN98" s="89"/>
      <c r="GO98" s="89"/>
      <c r="GP98" s="89"/>
      <c r="GQ98" s="89"/>
      <c r="GR98" s="89"/>
      <c r="GS98" s="89"/>
      <c r="GT98" s="89"/>
      <c r="GU98" s="89"/>
      <c r="GV98" s="89"/>
      <c r="GW98" s="89"/>
      <c r="GX98" s="89"/>
      <c r="GY98" s="89"/>
      <c r="GZ98" s="89"/>
      <c r="HA98" s="89"/>
      <c r="HB98" s="89"/>
      <c r="HC98" s="89"/>
      <c r="HD98" s="89"/>
      <c r="HE98" s="89"/>
      <c r="HF98" s="89"/>
      <c r="HG98" s="89"/>
      <c r="HH98" s="89"/>
      <c r="HI98" s="89"/>
      <c r="HJ98" s="89"/>
      <c r="HK98" s="89"/>
      <c r="HL98" s="89"/>
      <c r="HM98" s="89"/>
      <c r="HN98" s="89"/>
      <c r="HO98" s="89"/>
      <c r="HP98" s="89"/>
      <c r="HQ98" s="89"/>
      <c r="HR98" s="89"/>
      <c r="HS98" s="89"/>
      <c r="HT98" s="89"/>
      <c r="HU98" s="89"/>
      <c r="HV98" s="89"/>
      <c r="HW98" s="89"/>
      <c r="HX98" s="89"/>
      <c r="HY98" s="89"/>
      <c r="HZ98" s="89"/>
      <c r="IA98" s="89"/>
      <c r="IB98" s="89"/>
      <c r="IC98" s="89"/>
      <c r="ID98" s="89"/>
      <c r="IE98" s="89"/>
      <c r="IF98" s="89"/>
      <c r="IG98" s="89"/>
      <c r="IH98" s="89"/>
      <c r="II98" s="89"/>
      <c r="IJ98" s="89"/>
      <c r="IK98" s="89"/>
      <c r="IL98" s="89"/>
      <c r="IM98" s="89"/>
    </row>
    <row r="99" spans="1:247" x14ac:dyDescent="0.2">
      <c r="A99" s="89"/>
      <c r="B99" s="89"/>
      <c r="C99" s="89"/>
      <c r="D99" s="89"/>
      <c r="E99" s="89"/>
      <c r="F99" s="89"/>
      <c r="G99" s="89"/>
      <c r="H99" s="89"/>
      <c r="I99" s="89"/>
      <c r="J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F99" s="89"/>
      <c r="CG99" s="89"/>
      <c r="CH99" s="89"/>
      <c r="CI99" s="89"/>
      <c r="CJ99" s="89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9"/>
      <c r="DS99" s="89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Q99" s="89"/>
      <c r="ER99" s="89"/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89"/>
      <c r="FD99" s="89"/>
      <c r="FE99" s="89"/>
      <c r="FF99" s="89"/>
      <c r="FG99" s="89"/>
      <c r="FH99" s="89"/>
      <c r="FI99" s="89"/>
      <c r="FJ99" s="89"/>
      <c r="FK99" s="89"/>
      <c r="FL99" s="89"/>
      <c r="FM99" s="89"/>
      <c r="FN99" s="89"/>
      <c r="FO99" s="89"/>
      <c r="FP99" s="89"/>
      <c r="FQ99" s="89"/>
      <c r="FR99" s="89"/>
      <c r="FS99" s="89"/>
      <c r="FT99" s="89"/>
      <c r="FU99" s="89"/>
      <c r="FV99" s="89"/>
      <c r="FW99" s="89"/>
      <c r="FX99" s="89"/>
      <c r="FY99" s="89"/>
      <c r="FZ99" s="89"/>
      <c r="GA99" s="89"/>
      <c r="GB99" s="89"/>
      <c r="GC99" s="89"/>
      <c r="GD99" s="89"/>
      <c r="GE99" s="89"/>
      <c r="GF99" s="89"/>
      <c r="GG99" s="89"/>
      <c r="GH99" s="89"/>
      <c r="GI99" s="89"/>
      <c r="GJ99" s="89"/>
      <c r="GK99" s="89"/>
      <c r="GL99" s="89"/>
      <c r="GM99" s="89"/>
      <c r="GN99" s="89"/>
      <c r="GO99" s="89"/>
      <c r="GP99" s="89"/>
      <c r="GQ99" s="89"/>
      <c r="GR99" s="89"/>
      <c r="GS99" s="89"/>
      <c r="GT99" s="89"/>
      <c r="GU99" s="89"/>
      <c r="GV99" s="89"/>
      <c r="GW99" s="89"/>
      <c r="GX99" s="89"/>
      <c r="GY99" s="89"/>
      <c r="GZ99" s="89"/>
      <c r="HA99" s="89"/>
      <c r="HB99" s="89"/>
      <c r="HC99" s="89"/>
      <c r="HD99" s="89"/>
      <c r="HE99" s="89"/>
      <c r="HF99" s="89"/>
      <c r="HG99" s="89"/>
      <c r="HH99" s="89"/>
      <c r="HI99" s="89"/>
      <c r="HJ99" s="89"/>
      <c r="HK99" s="89"/>
      <c r="HL99" s="89"/>
      <c r="HM99" s="89"/>
      <c r="HN99" s="89"/>
      <c r="HO99" s="89"/>
      <c r="HP99" s="89"/>
      <c r="HQ99" s="89"/>
      <c r="HR99" s="89"/>
      <c r="HS99" s="89"/>
      <c r="HT99" s="89"/>
      <c r="HU99" s="89"/>
      <c r="HV99" s="89"/>
      <c r="HW99" s="89"/>
      <c r="HX99" s="89"/>
      <c r="HY99" s="89"/>
      <c r="HZ99" s="89"/>
      <c r="IA99" s="89"/>
      <c r="IB99" s="89"/>
      <c r="IC99" s="89"/>
      <c r="ID99" s="89"/>
      <c r="IE99" s="89"/>
      <c r="IF99" s="89"/>
      <c r="IG99" s="89"/>
      <c r="IH99" s="89"/>
      <c r="II99" s="89"/>
      <c r="IJ99" s="89"/>
      <c r="IK99" s="89"/>
      <c r="IL99" s="89"/>
      <c r="IM99" s="89"/>
    </row>
  </sheetData>
  <sheetProtection sheet="1" objects="1" scenarios="1"/>
  <mergeCells count="31">
    <mergeCell ref="B17:F17"/>
    <mergeCell ref="H17:I17"/>
    <mergeCell ref="A1:J1"/>
    <mergeCell ref="A2:J2"/>
    <mergeCell ref="D7:E7"/>
    <mergeCell ref="G7:J7"/>
    <mergeCell ref="D8:E8"/>
    <mergeCell ref="G8:J8"/>
    <mergeCell ref="A13:J13"/>
    <mergeCell ref="B15:F15"/>
    <mergeCell ref="H15:I15"/>
    <mergeCell ref="B16:F16"/>
    <mergeCell ref="H16:I16"/>
    <mergeCell ref="B18:F18"/>
    <mergeCell ref="H18:I18"/>
    <mergeCell ref="B19:F19"/>
    <mergeCell ref="H19:I19"/>
    <mergeCell ref="B21:F21"/>
    <mergeCell ref="H21:I21"/>
    <mergeCell ref="B22:F22"/>
    <mergeCell ref="H22:I22"/>
    <mergeCell ref="B23:F23"/>
    <mergeCell ref="H23:I23"/>
    <mergeCell ref="B24:F24"/>
    <mergeCell ref="H24:I24"/>
    <mergeCell ref="B25:F25"/>
    <mergeCell ref="H25:I25"/>
    <mergeCell ref="B26:F26"/>
    <mergeCell ref="H26:I26"/>
    <mergeCell ref="B27:F27"/>
    <mergeCell ref="H27:I27"/>
  </mergeCells>
  <pageMargins left="0.55972222222222223" right="0.50972222222222219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topLeftCell="A21" workbookViewId="0"/>
  </sheetViews>
  <sheetFormatPr defaultColWidth="8.7109375" defaultRowHeight="12.75" x14ac:dyDescent="0.2"/>
  <cols>
    <col min="1" max="1" width="3.140625" style="117" customWidth="1"/>
    <col min="2" max="2" width="11" style="117" customWidth="1"/>
    <col min="3" max="3" width="10.5703125" style="117" customWidth="1"/>
    <col min="4" max="4" width="1.42578125" style="117" customWidth="1"/>
    <col min="5" max="5" width="19.28515625" style="117" customWidth="1"/>
    <col min="6" max="6" width="5.7109375" style="117" customWidth="1"/>
    <col min="7" max="7" width="8.7109375" style="117"/>
    <col min="8" max="8" width="1.7109375" style="117" customWidth="1"/>
    <col min="9" max="16384" width="8.7109375" style="117"/>
  </cols>
  <sheetData>
    <row r="1" spans="1:10" ht="20.25" x14ac:dyDescent="0.3">
      <c r="A1" s="267" t="s">
        <v>153</v>
      </c>
      <c r="B1" s="267"/>
      <c r="C1" s="267"/>
      <c r="D1" s="267"/>
      <c r="E1" s="267"/>
      <c r="F1" s="267"/>
      <c r="G1" s="267"/>
      <c r="H1" s="267"/>
      <c r="I1" s="267"/>
      <c r="J1" s="267"/>
    </row>
    <row r="15" spans="1:10" x14ac:dyDescent="0.2">
      <c r="A15" s="118"/>
    </row>
    <row r="16" spans="1:10" x14ac:dyDescent="0.2">
      <c r="A16" s="118"/>
    </row>
    <row r="17" spans="1:4" x14ac:dyDescent="0.2">
      <c r="A17" s="118"/>
    </row>
    <row r="18" spans="1:4" x14ac:dyDescent="0.2">
      <c r="A18" s="118"/>
    </row>
    <row r="19" spans="1:4" x14ac:dyDescent="0.2">
      <c r="A19" s="118"/>
    </row>
    <row r="20" spans="1:4" x14ac:dyDescent="0.2">
      <c r="A20" s="118"/>
    </row>
    <row r="21" spans="1:4" x14ac:dyDescent="0.2">
      <c r="A21" s="118"/>
    </row>
    <row r="22" spans="1:4" x14ac:dyDescent="0.2">
      <c r="A22" s="118"/>
      <c r="D22" s="119"/>
    </row>
    <row r="29" spans="1:4" x14ac:dyDescent="0.2">
      <c r="B29" s="117" t="s">
        <v>154</v>
      </c>
    </row>
    <row r="30" spans="1:4" x14ac:dyDescent="0.2">
      <c r="B30" s="117" t="s">
        <v>155</v>
      </c>
    </row>
    <row r="31" spans="1:4" x14ac:dyDescent="0.2">
      <c r="B31" s="120" t="s">
        <v>156</v>
      </c>
    </row>
    <row r="32" spans="1:4" x14ac:dyDescent="0.2">
      <c r="B32" s="117" t="s">
        <v>157</v>
      </c>
    </row>
    <row r="35" spans="2:11" x14ac:dyDescent="0.2">
      <c r="B35" s="117" t="s">
        <v>158</v>
      </c>
    </row>
    <row r="36" spans="2:11" x14ac:dyDescent="0.2">
      <c r="B36" s="117" t="s">
        <v>159</v>
      </c>
    </row>
    <row r="37" spans="2:11" x14ac:dyDescent="0.2">
      <c r="B37" s="117" t="s">
        <v>160</v>
      </c>
    </row>
    <row r="39" spans="2:11" x14ac:dyDescent="0.2">
      <c r="K39" s="121" t="s">
        <v>161</v>
      </c>
    </row>
    <row r="43" spans="2:11" x14ac:dyDescent="0.2">
      <c r="B43" s="122">
        <v>36861</v>
      </c>
    </row>
  </sheetData>
  <sheetProtection selectLockedCells="1" selectUnlockedCells="1"/>
  <mergeCells count="1">
    <mergeCell ref="A1:J1"/>
  </mergeCells>
  <printOptions horizontalCentered="1"/>
  <pageMargins left="0.74791666666666667" right="0.42986111111111114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workbookViewId="0">
      <selection activeCell="C17" sqref="C17"/>
    </sheetView>
  </sheetViews>
  <sheetFormatPr defaultColWidth="11.5703125" defaultRowHeight="12.75" x14ac:dyDescent="0.2"/>
  <cols>
    <col min="1" max="1" width="23.42578125" style="35" customWidth="1"/>
    <col min="2" max="2" width="11.5703125" style="35"/>
    <col min="3" max="3" width="12.7109375" style="35" customWidth="1"/>
    <col min="4" max="4" width="10.42578125" style="35" customWidth="1"/>
    <col min="5" max="5" width="24.42578125" style="35" customWidth="1"/>
    <col min="6" max="16384" width="11.5703125" style="35"/>
  </cols>
  <sheetData>
    <row r="1" spans="1:5" ht="20.25" x14ac:dyDescent="0.3">
      <c r="A1" s="272" t="s">
        <v>162</v>
      </c>
      <c r="B1" s="272"/>
      <c r="C1" s="272"/>
      <c r="D1" s="272"/>
      <c r="E1" s="272"/>
    </row>
    <row r="2" spans="1:5" ht="15.2" customHeight="1" x14ac:dyDescent="0.25">
      <c r="A2" s="123" t="s">
        <v>163</v>
      </c>
      <c r="B2" s="273">
        <f>IF(ISBLANK(Seznam_do_35_účastníků!C6)," ",Seznam_do_35_účastníků!C6)</f>
        <v>0</v>
      </c>
      <c r="C2" s="273"/>
      <c r="D2" s="273"/>
      <c r="E2" s="273"/>
    </row>
    <row r="3" spans="1:5" ht="15.75" x14ac:dyDescent="0.25">
      <c r="A3" s="124" t="s">
        <v>164</v>
      </c>
      <c r="B3" s="273" t="str">
        <f>IF(ISBLANK(Seznam_do_35_účastníků!C2)," ",Seznam_do_35_účastníků!C2)</f>
        <v>Šán</v>
      </c>
      <c r="C3" s="273"/>
      <c r="D3" s="273"/>
      <c r="E3" s="273"/>
    </row>
    <row r="4" spans="1:5" ht="15.75" x14ac:dyDescent="0.25">
      <c r="A4" s="124" t="s">
        <v>165</v>
      </c>
      <c r="B4" s="274" t="str">
        <f ca="1">IF(AND(ISNUMBER('Seznam účastníků'!B5),ISNUMBER('Seznam účastníků'!B6)),IF(ISNUMBER(VALUE(TEXT(TODAY(),"rrrr"))),TEXT('Seznam účastníků'!B5,"dd.mm.rrrr")&amp;" - "&amp;TEXT('Seznam účastníků'!B6,"dd.mm.rrrr"),TEXT('Seznam účastníků'!B5,"dd.mm.yyyy")&amp;" - "&amp;TEXT('Seznam účastníků'!B6,"dd.mm.yyyy"))," ")</f>
        <v xml:space="preserve"> </v>
      </c>
      <c r="C4" s="274"/>
      <c r="D4" s="274"/>
      <c r="E4" s="274"/>
    </row>
    <row r="5" spans="1:5" ht="18" x14ac:dyDescent="0.25">
      <c r="A5" s="125"/>
      <c r="B5" s="275" t="s">
        <v>166</v>
      </c>
      <c r="C5" s="275"/>
      <c r="D5" s="275"/>
      <c r="E5" s="126" t="s">
        <v>167</v>
      </c>
    </row>
    <row r="6" spans="1:5" ht="15.75" x14ac:dyDescent="0.25">
      <c r="A6" s="127" t="s">
        <v>168</v>
      </c>
      <c r="B6" s="128" t="s">
        <v>169</v>
      </c>
      <c r="C6" s="129" t="s">
        <v>170</v>
      </c>
      <c r="D6" s="129" t="s">
        <v>53</v>
      </c>
      <c r="E6" s="130"/>
    </row>
    <row r="7" spans="1:5" ht="15.75" x14ac:dyDescent="0.25">
      <c r="A7" s="131" t="s">
        <v>171</v>
      </c>
      <c r="B7" s="132">
        <f>'Přehled o vybraných poplatcích'!E49</f>
        <v>0</v>
      </c>
      <c r="C7" s="133">
        <v>0</v>
      </c>
      <c r="D7" s="132">
        <f>B7+C7</f>
        <v>0</v>
      </c>
      <c r="E7" s="134"/>
    </row>
    <row r="8" spans="1:5" ht="15.75" x14ac:dyDescent="0.25">
      <c r="A8" s="135" t="s">
        <v>172</v>
      </c>
      <c r="B8" s="133">
        <v>0</v>
      </c>
      <c r="C8" s="133">
        <v>0</v>
      </c>
      <c r="D8" s="132">
        <f>B8+C8</f>
        <v>0</v>
      </c>
      <c r="E8" s="136"/>
    </row>
    <row r="9" spans="1:5" ht="15.75" x14ac:dyDescent="0.25">
      <c r="A9" s="135" t="s">
        <v>135</v>
      </c>
      <c r="B9" s="133">
        <v>0</v>
      </c>
      <c r="C9" s="133">
        <v>1000</v>
      </c>
      <c r="D9" s="132">
        <f>B9+C9</f>
        <v>1000</v>
      </c>
      <c r="E9" s="136"/>
    </row>
    <row r="10" spans="1:5" ht="15.75" x14ac:dyDescent="0.25">
      <c r="A10" s="135" t="s">
        <v>173</v>
      </c>
      <c r="B10" s="133">
        <v>0</v>
      </c>
      <c r="C10" s="133">
        <v>0</v>
      </c>
      <c r="D10" s="132">
        <f>B10+C10</f>
        <v>0</v>
      </c>
      <c r="E10" s="136"/>
    </row>
    <row r="11" spans="1:5" ht="15.75" x14ac:dyDescent="0.25">
      <c r="A11" s="137" t="s">
        <v>53</v>
      </c>
      <c r="B11" s="138">
        <f>SUM(B7:B10)</f>
        <v>0</v>
      </c>
      <c r="C11" s="138">
        <f>SUM(C7:C10)</f>
        <v>1000</v>
      </c>
      <c r="D11" s="138">
        <f>B11+C11</f>
        <v>1000</v>
      </c>
      <c r="E11" s="139"/>
    </row>
    <row r="12" spans="1:5" ht="15.75" x14ac:dyDescent="0.25">
      <c r="A12" s="140"/>
      <c r="B12" s="141"/>
      <c r="C12" s="141"/>
      <c r="D12" s="141"/>
      <c r="E12" s="142"/>
    </row>
    <row r="13" spans="1:5" ht="15.75" x14ac:dyDescent="0.25">
      <c r="A13" s="127" t="s">
        <v>174</v>
      </c>
      <c r="B13" s="128" t="s">
        <v>169</v>
      </c>
      <c r="C13" s="129" t="s">
        <v>170</v>
      </c>
      <c r="D13" s="129" t="s">
        <v>53</v>
      </c>
      <c r="E13" s="143"/>
    </row>
    <row r="14" spans="1:5" ht="15.75" x14ac:dyDescent="0.25">
      <c r="A14" s="131" t="s">
        <v>175</v>
      </c>
      <c r="B14" s="132">
        <v>1000</v>
      </c>
      <c r="C14" s="132">
        <v>0</v>
      </c>
      <c r="D14" s="132">
        <f t="shared" ref="D14:D20" si="0">B14+C14</f>
        <v>1000</v>
      </c>
      <c r="E14" s="134"/>
    </row>
    <row r="15" spans="1:5" ht="15.75" x14ac:dyDescent="0.25">
      <c r="A15" s="135" t="s">
        <v>142</v>
      </c>
      <c r="B15" s="133">
        <v>1840</v>
      </c>
      <c r="C15" s="133">
        <v>0</v>
      </c>
      <c r="D15" s="132">
        <f t="shared" si="0"/>
        <v>1840</v>
      </c>
      <c r="E15" s="136"/>
    </row>
    <row r="16" spans="1:5" ht="15.75" x14ac:dyDescent="0.25">
      <c r="A16" s="135" t="s">
        <v>141</v>
      </c>
      <c r="B16" s="144">
        <v>100</v>
      </c>
      <c r="C16" s="133">
        <v>0</v>
      </c>
      <c r="D16" s="132">
        <f t="shared" si="0"/>
        <v>100</v>
      </c>
      <c r="E16" s="136"/>
    </row>
    <row r="17" spans="1:5" ht="15.75" x14ac:dyDescent="0.25">
      <c r="A17" s="135" t="s">
        <v>143</v>
      </c>
      <c r="B17" s="133">
        <v>202</v>
      </c>
      <c r="C17" s="133">
        <v>0</v>
      </c>
      <c r="D17" s="132">
        <f t="shared" si="0"/>
        <v>202</v>
      </c>
      <c r="E17" s="136"/>
    </row>
    <row r="18" spans="1:5" ht="15.75" x14ac:dyDescent="0.25">
      <c r="A18" s="135" t="s">
        <v>144</v>
      </c>
      <c r="B18" s="133">
        <v>0</v>
      </c>
      <c r="C18" s="133">
        <v>0</v>
      </c>
      <c r="D18" s="132">
        <f t="shared" si="0"/>
        <v>0</v>
      </c>
      <c r="E18" s="136"/>
    </row>
    <row r="19" spans="1:5" ht="15.75" x14ac:dyDescent="0.25">
      <c r="A19" s="135" t="s">
        <v>176</v>
      </c>
      <c r="B19" s="133">
        <v>0</v>
      </c>
      <c r="C19" s="133">
        <v>0</v>
      </c>
      <c r="D19" s="132">
        <f t="shared" si="0"/>
        <v>0</v>
      </c>
      <c r="E19" s="145" t="s">
        <v>177</v>
      </c>
    </row>
    <row r="20" spans="1:5" ht="15.75" x14ac:dyDescent="0.25">
      <c r="A20" s="137" t="s">
        <v>53</v>
      </c>
      <c r="B20" s="138">
        <f>SUM(B14:B19)</f>
        <v>3142</v>
      </c>
      <c r="C20" s="138">
        <f>SUM(C14:C19)</f>
        <v>0</v>
      </c>
      <c r="D20" s="138">
        <f t="shared" si="0"/>
        <v>3142</v>
      </c>
      <c r="E20" s="139">
        <f>D11-D20</f>
        <v>-2142</v>
      </c>
    </row>
    <row r="21" spans="1:5" ht="15.75" x14ac:dyDescent="0.25">
      <c r="A21" s="90"/>
      <c r="B21" s="90"/>
      <c r="C21" s="90"/>
      <c r="D21" s="90"/>
      <c r="E21" s="90"/>
    </row>
    <row r="22" spans="1:5" ht="15.75" x14ac:dyDescent="0.25">
      <c r="A22" s="271" t="s">
        <v>178</v>
      </c>
      <c r="B22" s="271"/>
      <c r="C22" s="271"/>
      <c r="D22" s="271"/>
      <c r="E22" s="271"/>
    </row>
    <row r="23" spans="1:5" ht="15.75" x14ac:dyDescent="0.25">
      <c r="A23" s="146" t="s">
        <v>179</v>
      </c>
      <c r="B23" s="147">
        <f>'Seznam účastníků'!$B$6-'Seznam účastníků'!$B$5+1</f>
        <v>1</v>
      </c>
      <c r="C23" s="270"/>
      <c r="D23" s="270"/>
      <c r="E23" s="270"/>
    </row>
    <row r="24" spans="1:5" ht="15.75" x14ac:dyDescent="0.25">
      <c r="A24" s="135" t="s">
        <v>180</v>
      </c>
      <c r="B24" s="148"/>
      <c r="C24" s="268"/>
      <c r="D24" s="268"/>
      <c r="E24" s="268"/>
    </row>
    <row r="25" spans="1:5" ht="15.75" x14ac:dyDescent="0.25">
      <c r="A25" s="135" t="s">
        <v>181</v>
      </c>
      <c r="B25" s="149">
        <v>14</v>
      </c>
      <c r="C25" s="268"/>
      <c r="D25" s="268"/>
      <c r="E25" s="268"/>
    </row>
    <row r="26" spans="1:5" ht="15.75" x14ac:dyDescent="0.25">
      <c r="A26" s="135" t="s">
        <v>182</v>
      </c>
      <c r="B26" s="149">
        <v>1</v>
      </c>
      <c r="C26" s="268"/>
      <c r="D26" s="268"/>
      <c r="E26" s="268"/>
    </row>
    <row r="27" spans="1:5" ht="15.75" x14ac:dyDescent="0.25">
      <c r="A27" s="135" t="s">
        <v>183</v>
      </c>
      <c r="B27" s="149">
        <v>0</v>
      </c>
      <c r="C27" s="268"/>
      <c r="D27" s="268"/>
      <c r="E27" s="268"/>
    </row>
    <row r="28" spans="1:5" ht="15.75" x14ac:dyDescent="0.25">
      <c r="A28" s="135" t="s">
        <v>184</v>
      </c>
      <c r="B28" s="149">
        <v>0</v>
      </c>
      <c r="C28" s="268"/>
      <c r="D28" s="268"/>
      <c r="E28" s="268"/>
    </row>
    <row r="29" spans="1:5" ht="15.75" x14ac:dyDescent="0.25">
      <c r="A29" s="135" t="s">
        <v>185</v>
      </c>
      <c r="B29" s="150">
        <f>SUM(B25:B28)</f>
        <v>15</v>
      </c>
      <c r="C29" s="268"/>
      <c r="D29" s="268"/>
      <c r="E29" s="268"/>
    </row>
    <row r="30" spans="1:5" ht="15.75" x14ac:dyDescent="0.25">
      <c r="A30" s="135"/>
      <c r="B30" s="151"/>
      <c r="C30" s="268"/>
      <c r="D30" s="268"/>
      <c r="E30" s="268"/>
    </row>
    <row r="31" spans="1:5" ht="15.75" x14ac:dyDescent="0.25">
      <c r="A31" s="135" t="s">
        <v>186</v>
      </c>
      <c r="B31" s="152">
        <v>160</v>
      </c>
      <c r="C31" s="268"/>
      <c r="D31" s="268"/>
      <c r="E31" s="268"/>
    </row>
    <row r="32" spans="1:5" ht="15.75" x14ac:dyDescent="0.25">
      <c r="A32" s="137" t="s">
        <v>187</v>
      </c>
      <c r="B32" s="153">
        <v>200</v>
      </c>
      <c r="C32" s="269"/>
      <c r="D32" s="269"/>
      <c r="E32" s="269"/>
    </row>
    <row r="33" spans="1:5" ht="15.75" x14ac:dyDescent="0.25">
      <c r="A33" s="90"/>
      <c r="B33" s="154"/>
      <c r="C33" s="90"/>
      <c r="D33" s="90"/>
      <c r="E33" s="90"/>
    </row>
    <row r="34" spans="1:5" ht="15.75" x14ac:dyDescent="0.25">
      <c r="A34" s="123" t="s">
        <v>188</v>
      </c>
      <c r="B34" s="123"/>
      <c r="C34" s="155"/>
      <c r="D34" s="123"/>
      <c r="E34" s="123"/>
    </row>
    <row r="35" spans="1:5" ht="15.75" x14ac:dyDescent="0.25">
      <c r="A35" s="123" t="s">
        <v>189</v>
      </c>
      <c r="B35" s="123"/>
      <c r="C35" s="123"/>
      <c r="D35" s="123"/>
      <c r="E35" s="155"/>
    </row>
    <row r="36" spans="1:5" ht="15.75" x14ac:dyDescent="0.25">
      <c r="A36" s="123" t="s">
        <v>190</v>
      </c>
      <c r="B36" s="123"/>
      <c r="C36" s="123"/>
      <c r="D36" s="123"/>
      <c r="E36" s="33" t="str">
        <f>"V1©16/9/2009 Hop"</f>
        <v>V1©16/9/2009 Hop</v>
      </c>
    </row>
  </sheetData>
  <sheetProtection sheet="1"/>
  <mergeCells count="16">
    <mergeCell ref="A22:E22"/>
    <mergeCell ref="A1:E1"/>
    <mergeCell ref="B2:E2"/>
    <mergeCell ref="B3:E3"/>
    <mergeCell ref="B4:E4"/>
    <mergeCell ref="B5:D5"/>
    <mergeCell ref="C29:E29"/>
    <mergeCell ref="C30:E30"/>
    <mergeCell ref="C31:E31"/>
    <mergeCell ref="C32:E32"/>
    <mergeCell ref="C23:E23"/>
    <mergeCell ref="C24:E24"/>
    <mergeCell ref="C25:E25"/>
    <mergeCell ref="C26:E26"/>
    <mergeCell ref="C27:E27"/>
    <mergeCell ref="C28:E28"/>
  </mergeCells>
  <pageMargins left="0.78749999999999998" right="0.78749999999999998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9"/>
  <sheetViews>
    <sheetView tabSelected="1" workbookViewId="0"/>
  </sheetViews>
  <sheetFormatPr defaultColWidth="9" defaultRowHeight="12.75" x14ac:dyDescent="0.2"/>
  <cols>
    <col min="1" max="1" width="17.42578125" style="156" customWidth="1"/>
    <col min="2" max="2" width="12.7109375" style="156" customWidth="1"/>
    <col min="3" max="3" width="11.7109375" style="220" customWidth="1"/>
    <col min="4" max="4" width="20.140625" style="156" customWidth="1"/>
    <col min="5" max="5" width="10.140625" style="156" customWidth="1"/>
    <col min="6" max="6" width="9" style="156"/>
    <col min="7" max="7" width="7.42578125" style="157" customWidth="1"/>
    <col min="8" max="8" width="20.28515625" style="156" customWidth="1"/>
    <col min="9" max="16384" width="9" style="156"/>
  </cols>
  <sheetData>
    <row r="1" spans="1:8" ht="16.5" x14ac:dyDescent="0.25">
      <c r="A1" s="158" t="s">
        <v>191</v>
      </c>
      <c r="C1" s="156"/>
      <c r="G1" s="159"/>
    </row>
    <row r="2" spans="1:8" ht="18" x14ac:dyDescent="0.25">
      <c r="A2" s="160" t="s">
        <v>192</v>
      </c>
      <c r="C2" s="156"/>
      <c r="G2" s="159"/>
    </row>
    <row r="3" spans="1:8" ht="12.75" customHeight="1" x14ac:dyDescent="0.25">
      <c r="A3" s="161"/>
      <c r="C3" s="156"/>
      <c r="G3" s="159"/>
    </row>
    <row r="4" spans="1:8" ht="12.75" customHeight="1" x14ac:dyDescent="0.2">
      <c r="A4" s="156" t="s">
        <v>193</v>
      </c>
      <c r="B4" s="276"/>
      <c r="C4" s="276"/>
      <c r="D4"/>
      <c r="G4" s="159"/>
    </row>
    <row r="5" spans="1:8" x14ac:dyDescent="0.2">
      <c r="A5" s="156" t="s">
        <v>194</v>
      </c>
      <c r="B5" s="277"/>
      <c r="C5" s="277"/>
      <c r="D5"/>
      <c r="G5" s="159"/>
    </row>
    <row r="6" spans="1:8" x14ac:dyDescent="0.2">
      <c r="A6" s="156" t="s">
        <v>195</v>
      </c>
      <c r="B6" s="277"/>
      <c r="C6" s="277"/>
      <c r="D6"/>
      <c r="G6" s="159"/>
    </row>
    <row r="7" spans="1:8" x14ac:dyDescent="0.2">
      <c r="A7" s="156" t="s">
        <v>196</v>
      </c>
      <c r="B7" s="276"/>
      <c r="C7" s="276"/>
      <c r="D7"/>
      <c r="G7" s="159"/>
    </row>
    <row r="8" spans="1:8" x14ac:dyDescent="0.2">
      <c r="C8" s="156"/>
      <c r="G8" s="159"/>
    </row>
    <row r="9" spans="1:8" x14ac:dyDescent="0.2">
      <c r="A9" s="156" t="s">
        <v>197</v>
      </c>
      <c r="B9" s="162">
        <f>SUMPRODUCT((C19:C100&gt;DATE(YEAR(B5)-15,MONTH(B5),DAY(B5)))*ISNUMBER(C19:C100))</f>
        <v>0</v>
      </c>
      <c r="C9" s="156"/>
      <c r="G9" s="159"/>
      <c r="H9" s="163"/>
    </row>
    <row r="10" spans="1:8" x14ac:dyDescent="0.2">
      <c r="A10" s="156" t="s">
        <v>198</v>
      </c>
      <c r="B10" s="162">
        <f>SUMPRODUCT((C19:C100&lt;=DATE(YEAR(B5)-15,MONTH(B5),DAY(B5)))*ISNUMBER(C19:C100)*(C19:C100&gt;DATE(YEAR(B5)-18,MONTH(B5),DAY(B5))))</f>
        <v>0</v>
      </c>
      <c r="C10" s="156"/>
      <c r="G10" s="159"/>
    </row>
    <row r="11" spans="1:8" x14ac:dyDescent="0.2">
      <c r="A11" s="156" t="s">
        <v>199</v>
      </c>
      <c r="B11" s="162">
        <f>SUMPRODUCT((C19:C100&lt;=DATE(YEAR(B5)-18,MONTH(B5),DAY(B5)))*ISNUMBER(C19:C100)*(C19:C100&gt;DATE(YEAR(B5)-26,MONTH(B5),DAY(B5))))</f>
        <v>0</v>
      </c>
      <c r="C11" s="156"/>
      <c r="G11" s="159"/>
    </row>
    <row r="12" spans="1:8" x14ac:dyDescent="0.2">
      <c r="A12" s="164" t="s">
        <v>200</v>
      </c>
      <c r="B12" s="165">
        <f>SUMPRODUCT((C19:C100&lt;=DATE(YEAR(B5)-26,MONTH(B5),DAY(B5)))*ISNUMBER(C19:C100))</f>
        <v>0</v>
      </c>
      <c r="C12" s="156"/>
      <c r="G12" s="159"/>
    </row>
    <row r="13" spans="1:8" x14ac:dyDescent="0.2">
      <c r="A13" s="166" t="s">
        <v>201</v>
      </c>
      <c r="B13" s="167">
        <f>SUM(B9:B12)</f>
        <v>0</v>
      </c>
      <c r="C13" s="156"/>
      <c r="G13" s="159"/>
    </row>
    <row r="14" spans="1:8" x14ac:dyDescent="0.2">
      <c r="A14" s="166" t="s">
        <v>202</v>
      </c>
      <c r="B14" s="162">
        <f>'Přehled o vybraných poplatcích'!D49</f>
        <v>0</v>
      </c>
      <c r="C14" s="156"/>
      <c r="G14" s="159"/>
    </row>
    <row r="15" spans="1:8" x14ac:dyDescent="0.2">
      <c r="A15" s="168"/>
      <c r="C15" s="156"/>
      <c r="G15" s="159"/>
    </row>
    <row r="16" spans="1:8" ht="15" x14ac:dyDescent="0.25">
      <c r="A16" s="278" t="s">
        <v>203</v>
      </c>
      <c r="B16" s="278"/>
      <c r="C16" s="156"/>
      <c r="G16" s="159"/>
    </row>
    <row r="17" spans="1:12" x14ac:dyDescent="0.2">
      <c r="A17" s="168"/>
      <c r="C17" s="156"/>
      <c r="G17" s="159"/>
    </row>
    <row r="18" spans="1:12" x14ac:dyDescent="0.2">
      <c r="A18" s="169" t="s">
        <v>65</v>
      </c>
      <c r="B18" s="169" t="s">
        <v>66</v>
      </c>
      <c r="C18" s="169" t="s">
        <v>204</v>
      </c>
      <c r="D18" s="169" t="s">
        <v>68</v>
      </c>
      <c r="E18" s="169" t="s">
        <v>69</v>
      </c>
      <c r="F18" s="169" t="s">
        <v>205</v>
      </c>
      <c r="G18" s="170" t="s">
        <v>206</v>
      </c>
    </row>
    <row r="19" spans="1:12" x14ac:dyDescent="0.2">
      <c r="A19" s="171"/>
      <c r="B19" s="172"/>
      <c r="C19" s="216"/>
      <c r="D19" s="172"/>
      <c r="E19" s="172"/>
      <c r="F19" s="173"/>
      <c r="G19" s="174"/>
      <c r="H19" s="175"/>
    </row>
    <row r="20" spans="1:12" x14ac:dyDescent="0.2">
      <c r="A20" s="171"/>
      <c r="B20" s="176"/>
      <c r="C20" s="216"/>
      <c r="D20" s="176"/>
      <c r="E20" s="172"/>
      <c r="F20" s="173"/>
      <c r="G20" s="174"/>
      <c r="I20"/>
      <c r="J20"/>
      <c r="K20" s="177"/>
      <c r="L20"/>
    </row>
    <row r="21" spans="1:12" x14ac:dyDescent="0.2">
      <c r="A21" s="171"/>
      <c r="B21" s="172"/>
      <c r="C21" s="216"/>
      <c r="D21" s="172"/>
      <c r="E21" s="172"/>
      <c r="F21" s="173"/>
      <c r="G21" s="174"/>
    </row>
    <row r="22" spans="1:12" x14ac:dyDescent="0.2">
      <c r="A22" s="171"/>
      <c r="B22" s="176"/>
      <c r="C22" s="216"/>
      <c r="D22" s="176"/>
      <c r="E22" s="172"/>
      <c r="F22" s="173"/>
      <c r="G22" s="174"/>
      <c r="I22"/>
      <c r="J22"/>
      <c r="K22" s="175"/>
      <c r="L22"/>
    </row>
    <row r="23" spans="1:12" x14ac:dyDescent="0.2">
      <c r="A23" s="171"/>
      <c r="B23" s="178"/>
      <c r="C23" s="216"/>
      <c r="D23" s="178"/>
      <c r="E23" s="172"/>
      <c r="F23" s="173"/>
      <c r="G23" s="174"/>
    </row>
    <row r="24" spans="1:12" x14ac:dyDescent="0.2">
      <c r="A24" s="171"/>
      <c r="B24" s="172"/>
      <c r="C24" s="216"/>
      <c r="D24" s="172"/>
      <c r="E24" s="172"/>
      <c r="F24" s="173"/>
      <c r="G24" s="174"/>
      <c r="I24"/>
    </row>
    <row r="25" spans="1:12" x14ac:dyDescent="0.2">
      <c r="A25" s="171"/>
      <c r="B25" s="179"/>
      <c r="C25" s="216"/>
      <c r="D25" s="179"/>
      <c r="E25" s="172"/>
      <c r="F25" s="173"/>
      <c r="G25" s="174"/>
    </row>
    <row r="26" spans="1:12" x14ac:dyDescent="0.2">
      <c r="A26" s="171"/>
      <c r="B26" s="176"/>
      <c r="C26" s="216"/>
      <c r="D26" s="176"/>
      <c r="E26" s="172"/>
      <c r="F26" s="173"/>
      <c r="G26" s="174"/>
      <c r="I26"/>
    </row>
    <row r="27" spans="1:12" x14ac:dyDescent="0.2">
      <c r="A27" s="171"/>
      <c r="B27" s="172"/>
      <c r="C27" s="216"/>
      <c r="D27" s="172"/>
      <c r="E27" s="172"/>
      <c r="F27" s="173"/>
      <c r="G27" s="174"/>
      <c r="I27"/>
    </row>
    <row r="28" spans="1:12" x14ac:dyDescent="0.2">
      <c r="A28" s="171"/>
      <c r="B28" s="178"/>
      <c r="C28" s="216"/>
      <c r="D28" s="178"/>
      <c r="E28" s="172"/>
      <c r="F28" s="173"/>
      <c r="G28" s="174"/>
      <c r="H28"/>
      <c r="I28"/>
    </row>
    <row r="29" spans="1:12" x14ac:dyDescent="0.2">
      <c r="A29" s="171"/>
      <c r="B29" s="178"/>
      <c r="C29" s="216"/>
      <c r="D29" s="178"/>
      <c r="E29" s="172"/>
      <c r="F29" s="173"/>
      <c r="G29" s="174"/>
      <c r="H29"/>
      <c r="I29"/>
    </row>
    <row r="30" spans="1:12" x14ac:dyDescent="0.2">
      <c r="A30" s="171"/>
      <c r="B30" s="178"/>
      <c r="C30" s="216"/>
      <c r="D30" s="178"/>
      <c r="E30" s="172"/>
      <c r="F30" s="173"/>
      <c r="G30" s="174"/>
      <c r="H30"/>
      <c r="I30"/>
    </row>
    <row r="31" spans="1:12" x14ac:dyDescent="0.2">
      <c r="A31" s="180"/>
      <c r="B31" s="178"/>
      <c r="C31" s="216"/>
      <c r="D31" s="178"/>
      <c r="E31" s="172"/>
      <c r="F31" s="173"/>
      <c r="G31" s="174"/>
      <c r="H31"/>
      <c r="I31"/>
    </row>
    <row r="32" spans="1:12" x14ac:dyDescent="0.2">
      <c r="A32" s="157"/>
      <c r="B32" s="178"/>
      <c r="C32" s="216"/>
      <c r="D32" s="171"/>
      <c r="E32" s="172"/>
      <c r="F32" s="173"/>
      <c r="G32" s="174"/>
      <c r="H32"/>
      <c r="I32"/>
    </row>
    <row r="33" spans="1:9" x14ac:dyDescent="0.2">
      <c r="A33" s="157"/>
      <c r="B33" s="178"/>
      <c r="C33" s="217"/>
      <c r="D33" s="178"/>
      <c r="E33" s="172"/>
      <c r="F33" s="173"/>
      <c r="G33" s="174"/>
      <c r="H33"/>
      <c r="I33"/>
    </row>
    <row r="34" spans="1:9" x14ac:dyDescent="0.2">
      <c r="A34" s="157"/>
      <c r="B34" s="178"/>
      <c r="C34" s="218"/>
      <c r="D34" s="171"/>
      <c r="E34" s="171"/>
      <c r="F34" s="173"/>
      <c r="G34" s="174"/>
      <c r="H34"/>
      <c r="I34"/>
    </row>
    <row r="35" spans="1:9" x14ac:dyDescent="0.2">
      <c r="A35" s="157"/>
      <c r="B35" s="157"/>
      <c r="C35" s="219"/>
      <c r="D35" s="171"/>
      <c r="E35" s="171"/>
      <c r="F35" s="173"/>
      <c r="G35" s="174"/>
    </row>
    <row r="36" spans="1:9" x14ac:dyDescent="0.2">
      <c r="A36" s="157"/>
      <c r="B36" s="157"/>
      <c r="C36" s="219"/>
      <c r="D36" s="171"/>
      <c r="E36" s="171"/>
      <c r="F36" s="173"/>
      <c r="G36" s="174"/>
    </row>
    <row r="37" spans="1:9" x14ac:dyDescent="0.2">
      <c r="A37" s="157"/>
      <c r="B37" s="157"/>
      <c r="C37" s="219"/>
      <c r="D37" s="157"/>
      <c r="E37" s="181"/>
      <c r="F37" s="173"/>
      <c r="G37" s="174"/>
    </row>
    <row r="38" spans="1:9" x14ac:dyDescent="0.2">
      <c r="A38" s="157"/>
      <c r="B38" s="157"/>
      <c r="C38" s="219"/>
      <c r="D38" s="157"/>
      <c r="E38" s="181"/>
      <c r="F38" s="173"/>
      <c r="G38" s="174"/>
    </row>
    <row r="39" spans="1:9" x14ac:dyDescent="0.2">
      <c r="A39" s="157"/>
      <c r="B39" s="157"/>
      <c r="C39" s="219"/>
      <c r="D39" s="157"/>
      <c r="E39" s="181"/>
      <c r="F39" s="173"/>
      <c r="G39" s="174"/>
    </row>
    <row r="40" spans="1:9" x14ac:dyDescent="0.2">
      <c r="A40" s="157"/>
      <c r="B40" s="157"/>
      <c r="C40" s="219"/>
      <c r="D40" s="157"/>
      <c r="E40" s="181"/>
      <c r="F40" s="173"/>
      <c r="G40" s="174"/>
    </row>
    <row r="41" spans="1:9" x14ac:dyDescent="0.2">
      <c r="A41" s="157"/>
      <c r="B41" s="157"/>
      <c r="C41" s="219"/>
      <c r="D41" s="157"/>
      <c r="E41" s="181"/>
      <c r="F41" s="173"/>
      <c r="G41" s="174"/>
    </row>
    <row r="42" spans="1:9" x14ac:dyDescent="0.2">
      <c r="A42" s="157"/>
      <c r="B42" s="157"/>
      <c r="C42" s="219"/>
      <c r="D42" s="157"/>
      <c r="E42" s="181"/>
      <c r="F42" s="173"/>
      <c r="G42" s="174"/>
    </row>
    <row r="43" spans="1:9" x14ac:dyDescent="0.2">
      <c r="A43" s="157"/>
      <c r="B43" s="157"/>
      <c r="C43" s="219"/>
      <c r="D43" s="157"/>
      <c r="E43" s="181"/>
      <c r="F43" s="173"/>
      <c r="G43" s="174"/>
    </row>
    <row r="44" spans="1:9" x14ac:dyDescent="0.2">
      <c r="A44" s="157"/>
      <c r="B44" s="157"/>
      <c r="C44" s="219"/>
      <c r="D44" s="157"/>
      <c r="E44" s="157"/>
      <c r="F44" s="173"/>
      <c r="G44" s="174"/>
    </row>
    <row r="45" spans="1:9" x14ac:dyDescent="0.2">
      <c r="A45" s="157"/>
      <c r="B45" s="157"/>
      <c r="C45" s="219"/>
      <c r="D45" s="157"/>
      <c r="E45" s="157"/>
      <c r="F45" s="173"/>
      <c r="G45" s="174"/>
    </row>
    <row r="46" spans="1:9" x14ac:dyDescent="0.2">
      <c r="A46" s="157"/>
      <c r="B46" s="157"/>
      <c r="C46" s="219"/>
      <c r="D46" s="157"/>
      <c r="E46" s="157"/>
      <c r="F46" s="173"/>
      <c r="G46" s="174"/>
    </row>
    <row r="47" spans="1:9" x14ac:dyDescent="0.2">
      <c r="A47" s="157"/>
      <c r="B47" s="157"/>
      <c r="C47" s="219"/>
      <c r="D47" s="157"/>
      <c r="E47" s="157"/>
      <c r="F47" s="173"/>
      <c r="G47" s="174"/>
    </row>
    <row r="48" spans="1:9" x14ac:dyDescent="0.2">
      <c r="A48" s="157"/>
      <c r="B48" s="157"/>
      <c r="C48" s="219"/>
      <c r="D48" s="157"/>
      <c r="E48" s="157"/>
      <c r="F48" s="173"/>
      <c r="G48" s="286"/>
    </row>
    <row r="49" spans="1:7" x14ac:dyDescent="0.2">
      <c r="A49" s="157"/>
      <c r="B49" s="157"/>
      <c r="C49" s="219"/>
      <c r="D49" s="157"/>
      <c r="E49" s="157"/>
      <c r="F49" s="173"/>
      <c r="G49" s="286"/>
    </row>
    <row r="50" spans="1:7" x14ac:dyDescent="0.2">
      <c r="A50" s="157"/>
      <c r="B50" s="157"/>
      <c r="C50" s="219"/>
      <c r="D50" s="157"/>
      <c r="E50" s="157"/>
      <c r="F50" s="173"/>
      <c r="G50" s="286"/>
    </row>
    <row r="51" spans="1:7" x14ac:dyDescent="0.2">
      <c r="A51" s="157"/>
      <c r="B51" s="157"/>
      <c r="C51" s="219"/>
      <c r="D51" s="157"/>
      <c r="E51" s="157"/>
      <c r="F51" s="173"/>
      <c r="G51" s="286"/>
    </row>
    <row r="52" spans="1:7" x14ac:dyDescent="0.2">
      <c r="A52" s="157"/>
      <c r="B52" s="157"/>
      <c r="C52" s="219"/>
      <c r="D52" s="157"/>
      <c r="E52" s="157"/>
      <c r="F52" s="173"/>
      <c r="G52" s="286"/>
    </row>
    <row r="53" spans="1:7" x14ac:dyDescent="0.2">
      <c r="A53" s="157"/>
      <c r="B53" s="157"/>
      <c r="C53" s="219"/>
      <c r="D53" s="157"/>
      <c r="E53" s="157"/>
      <c r="F53" s="173"/>
      <c r="G53" s="286"/>
    </row>
    <row r="54" spans="1:7" x14ac:dyDescent="0.2">
      <c r="A54" s="157"/>
      <c r="B54" s="157"/>
      <c r="C54" s="219"/>
      <c r="D54" s="157"/>
      <c r="E54" s="157"/>
      <c r="F54" s="173"/>
      <c r="G54" s="286"/>
    </row>
    <row r="55" spans="1:7" x14ac:dyDescent="0.2">
      <c r="A55" s="157"/>
      <c r="B55" s="157"/>
      <c r="C55" s="219"/>
      <c r="D55" s="157"/>
      <c r="E55" s="157"/>
      <c r="F55" s="173"/>
      <c r="G55" s="286"/>
    </row>
    <row r="56" spans="1:7" x14ac:dyDescent="0.2">
      <c r="A56" s="157"/>
      <c r="B56" s="157"/>
      <c r="C56" s="219"/>
      <c r="D56" s="157"/>
      <c r="E56" s="157"/>
      <c r="F56" s="173"/>
      <c r="G56" s="286"/>
    </row>
    <row r="57" spans="1:7" x14ac:dyDescent="0.2">
      <c r="A57" s="157"/>
      <c r="B57" s="157"/>
      <c r="C57" s="219"/>
      <c r="D57" s="157"/>
      <c r="E57" s="157"/>
      <c r="F57" s="173"/>
      <c r="G57" s="286"/>
    </row>
    <row r="58" spans="1:7" x14ac:dyDescent="0.2">
      <c r="A58" s="157"/>
      <c r="B58" s="157"/>
      <c r="C58" s="219"/>
      <c r="D58" s="157"/>
      <c r="E58" s="157"/>
      <c r="F58" s="173"/>
      <c r="G58" s="286"/>
    </row>
    <row r="59" spans="1:7" x14ac:dyDescent="0.2">
      <c r="A59" s="157"/>
      <c r="B59" s="157"/>
      <c r="C59" s="219"/>
      <c r="D59" s="157"/>
      <c r="E59" s="157"/>
      <c r="F59" s="173"/>
      <c r="G59" s="286"/>
    </row>
    <row r="60" spans="1:7" x14ac:dyDescent="0.2">
      <c r="A60" s="157"/>
      <c r="B60" s="157"/>
      <c r="C60" s="219"/>
      <c r="D60" s="157"/>
      <c r="E60" s="157"/>
      <c r="F60" s="173"/>
      <c r="G60" s="286"/>
    </row>
    <row r="61" spans="1:7" x14ac:dyDescent="0.2">
      <c r="A61" s="157"/>
      <c r="B61" s="157"/>
      <c r="C61" s="219"/>
      <c r="D61" s="157"/>
      <c r="E61" s="157"/>
      <c r="F61" s="173"/>
      <c r="G61" s="286"/>
    </row>
    <row r="62" spans="1:7" x14ac:dyDescent="0.2">
      <c r="A62" s="157"/>
      <c r="B62" s="157"/>
      <c r="C62" s="219"/>
      <c r="D62" s="157"/>
      <c r="E62" s="157"/>
      <c r="F62" s="173"/>
      <c r="G62" s="286"/>
    </row>
    <row r="63" spans="1:7" x14ac:dyDescent="0.2">
      <c r="A63" s="157"/>
      <c r="B63" s="157"/>
      <c r="C63" s="219"/>
      <c r="D63" s="157"/>
      <c r="E63" s="157"/>
      <c r="F63" s="173"/>
      <c r="G63" s="286"/>
    </row>
    <row r="64" spans="1:7" x14ac:dyDescent="0.2">
      <c r="A64" s="157"/>
      <c r="B64" s="157"/>
      <c r="C64" s="219"/>
      <c r="D64" s="157"/>
      <c r="E64" s="157"/>
      <c r="F64" s="173"/>
      <c r="G64" s="286"/>
    </row>
    <row r="65" spans="1:7" x14ac:dyDescent="0.2">
      <c r="A65" s="157"/>
      <c r="B65" s="157"/>
      <c r="C65" s="219"/>
      <c r="D65" s="157"/>
      <c r="E65" s="157"/>
      <c r="F65" s="173"/>
      <c r="G65" s="286"/>
    </row>
    <row r="66" spans="1:7" x14ac:dyDescent="0.2">
      <c r="A66" s="157"/>
      <c r="B66" s="157"/>
      <c r="C66" s="219"/>
      <c r="D66" s="157"/>
      <c r="E66" s="157"/>
      <c r="F66" s="173"/>
      <c r="G66" s="286"/>
    </row>
    <row r="67" spans="1:7" x14ac:dyDescent="0.2">
      <c r="A67" s="157"/>
      <c r="B67" s="157"/>
      <c r="C67" s="219"/>
      <c r="D67" s="157"/>
      <c r="E67" s="157"/>
      <c r="F67" s="173"/>
      <c r="G67" s="286"/>
    </row>
    <row r="68" spans="1:7" x14ac:dyDescent="0.2">
      <c r="A68" s="157"/>
      <c r="B68" s="157"/>
      <c r="C68" s="219"/>
      <c r="D68" s="157"/>
      <c r="E68" s="157"/>
      <c r="F68" s="173"/>
      <c r="G68" s="286"/>
    </row>
    <row r="69" spans="1:7" x14ac:dyDescent="0.2">
      <c r="A69" s="157"/>
      <c r="B69" s="157"/>
      <c r="C69" s="219"/>
      <c r="D69" s="157"/>
      <c r="E69" s="157"/>
      <c r="F69" s="173"/>
      <c r="G69" s="286"/>
    </row>
    <row r="70" spans="1:7" x14ac:dyDescent="0.2">
      <c r="A70" s="157"/>
      <c r="B70" s="157"/>
      <c r="C70" s="219"/>
      <c r="D70" s="157"/>
      <c r="E70" s="157"/>
      <c r="F70" s="157"/>
      <c r="G70" s="286"/>
    </row>
    <row r="71" spans="1:7" x14ac:dyDescent="0.2">
      <c r="A71" s="157"/>
      <c r="B71" s="157"/>
      <c r="C71" s="219"/>
      <c r="D71" s="157"/>
      <c r="E71" s="157"/>
      <c r="F71" s="157"/>
      <c r="G71" s="286"/>
    </row>
    <row r="72" spans="1:7" x14ac:dyDescent="0.2">
      <c r="A72" s="157"/>
      <c r="B72" s="157"/>
      <c r="C72" s="219"/>
      <c r="D72" s="157"/>
      <c r="E72" s="157"/>
      <c r="F72" s="157"/>
      <c r="G72" s="286"/>
    </row>
    <row r="73" spans="1:7" x14ac:dyDescent="0.2">
      <c r="A73" s="157"/>
      <c r="B73" s="157"/>
      <c r="C73" s="219"/>
      <c r="D73" s="157"/>
      <c r="E73" s="157"/>
      <c r="F73" s="157"/>
      <c r="G73" s="286"/>
    </row>
    <row r="74" spans="1:7" x14ac:dyDescent="0.2">
      <c r="A74" s="157"/>
      <c r="B74" s="157"/>
      <c r="C74" s="219"/>
      <c r="D74" s="157"/>
      <c r="E74" s="157"/>
      <c r="F74" s="157"/>
      <c r="G74" s="286"/>
    </row>
    <row r="75" spans="1:7" x14ac:dyDescent="0.2">
      <c r="A75" s="157"/>
      <c r="B75" s="157"/>
      <c r="C75" s="219"/>
      <c r="D75" s="157"/>
      <c r="E75" s="157"/>
      <c r="F75" s="157"/>
      <c r="G75" s="286"/>
    </row>
    <row r="76" spans="1:7" x14ac:dyDescent="0.2">
      <c r="A76" s="157"/>
      <c r="B76" s="157"/>
      <c r="C76" s="219"/>
      <c r="D76" s="157"/>
      <c r="E76" s="157"/>
      <c r="F76" s="157"/>
      <c r="G76" s="286"/>
    </row>
    <row r="77" spans="1:7" x14ac:dyDescent="0.2">
      <c r="A77" s="157"/>
      <c r="B77" s="157"/>
      <c r="C77" s="219"/>
      <c r="D77" s="157"/>
      <c r="E77" s="157"/>
      <c r="F77" s="157"/>
      <c r="G77" s="286"/>
    </row>
    <row r="78" spans="1:7" x14ac:dyDescent="0.2">
      <c r="A78" s="157"/>
      <c r="B78" s="157"/>
      <c r="C78" s="219"/>
      <c r="D78" s="157"/>
      <c r="E78" s="157"/>
      <c r="F78" s="157"/>
      <c r="G78" s="286"/>
    </row>
    <row r="79" spans="1:7" x14ac:dyDescent="0.2">
      <c r="A79" s="157"/>
      <c r="B79" s="157"/>
      <c r="C79" s="219"/>
      <c r="D79" s="157"/>
      <c r="E79" s="157"/>
      <c r="F79" s="157"/>
      <c r="G79" s="286"/>
    </row>
    <row r="80" spans="1:7" x14ac:dyDescent="0.2">
      <c r="A80" s="157"/>
      <c r="B80" s="157"/>
      <c r="C80" s="219"/>
      <c r="D80" s="157"/>
      <c r="E80" s="157"/>
      <c r="F80" s="157"/>
      <c r="G80" s="286"/>
    </row>
    <row r="81" spans="1:7" x14ac:dyDescent="0.2">
      <c r="A81" s="157"/>
      <c r="B81" s="157"/>
      <c r="C81" s="219"/>
      <c r="D81" s="157"/>
      <c r="E81" s="157"/>
      <c r="F81" s="157"/>
      <c r="G81" s="286"/>
    </row>
    <row r="82" spans="1:7" x14ac:dyDescent="0.2">
      <c r="A82" s="157"/>
      <c r="B82" s="157"/>
      <c r="C82" s="219"/>
      <c r="D82" s="157"/>
      <c r="E82" s="157"/>
      <c r="F82" s="157"/>
      <c r="G82" s="286"/>
    </row>
    <row r="83" spans="1:7" x14ac:dyDescent="0.2">
      <c r="A83" s="157"/>
      <c r="B83" s="157"/>
      <c r="C83" s="219"/>
      <c r="D83" s="157"/>
      <c r="E83" s="157"/>
      <c r="F83" s="157"/>
      <c r="G83" s="286"/>
    </row>
    <row r="84" spans="1:7" x14ac:dyDescent="0.2">
      <c r="A84" s="157"/>
      <c r="B84" s="157"/>
      <c r="C84" s="219"/>
      <c r="D84" s="157"/>
      <c r="E84" s="157"/>
      <c r="F84" s="157"/>
      <c r="G84" s="286"/>
    </row>
    <row r="85" spans="1:7" x14ac:dyDescent="0.2">
      <c r="A85" s="157"/>
      <c r="B85" s="157"/>
      <c r="C85" s="219"/>
      <c r="D85" s="157"/>
      <c r="E85" s="157"/>
      <c r="F85" s="157"/>
      <c r="G85" s="286"/>
    </row>
    <row r="86" spans="1:7" x14ac:dyDescent="0.2">
      <c r="A86" s="157"/>
      <c r="B86" s="157"/>
      <c r="C86" s="219"/>
      <c r="D86" s="157"/>
      <c r="E86" s="157"/>
      <c r="F86" s="157"/>
      <c r="G86" s="286"/>
    </row>
    <row r="87" spans="1:7" x14ac:dyDescent="0.2">
      <c r="A87" s="157"/>
      <c r="B87" s="157"/>
      <c r="C87" s="219"/>
      <c r="D87" s="157"/>
      <c r="E87" s="157"/>
      <c r="F87" s="157"/>
      <c r="G87" s="286"/>
    </row>
    <row r="88" spans="1:7" x14ac:dyDescent="0.2">
      <c r="A88" s="157"/>
      <c r="B88" s="157"/>
      <c r="C88" s="219"/>
      <c r="D88" s="157"/>
      <c r="E88" s="157"/>
      <c r="F88" s="157"/>
      <c r="G88" s="286"/>
    </row>
    <row r="89" spans="1:7" x14ac:dyDescent="0.2">
      <c r="A89" s="157"/>
      <c r="B89" s="157"/>
      <c r="C89" s="219"/>
      <c r="D89" s="157"/>
      <c r="E89" s="157"/>
      <c r="F89" s="157"/>
      <c r="G89" s="286"/>
    </row>
    <row r="90" spans="1:7" x14ac:dyDescent="0.2">
      <c r="A90" s="157"/>
      <c r="B90" s="157"/>
      <c r="C90" s="219"/>
      <c r="D90" s="157"/>
      <c r="E90" s="157"/>
      <c r="F90" s="157"/>
      <c r="G90" s="286"/>
    </row>
    <row r="91" spans="1:7" x14ac:dyDescent="0.2">
      <c r="A91" s="157"/>
      <c r="B91" s="157"/>
      <c r="C91" s="219"/>
      <c r="D91" s="157"/>
      <c r="E91" s="157"/>
      <c r="F91" s="157"/>
      <c r="G91" s="286"/>
    </row>
    <row r="92" spans="1:7" x14ac:dyDescent="0.2">
      <c r="A92" s="157"/>
      <c r="B92" s="157"/>
      <c r="C92" s="219"/>
      <c r="D92" s="157"/>
      <c r="E92" s="157"/>
      <c r="F92" s="157"/>
      <c r="G92" s="286"/>
    </row>
    <row r="93" spans="1:7" x14ac:dyDescent="0.2">
      <c r="A93" s="157"/>
      <c r="B93" s="157"/>
      <c r="C93" s="219"/>
      <c r="D93" s="157"/>
      <c r="E93" s="157"/>
      <c r="F93" s="157"/>
      <c r="G93" s="286"/>
    </row>
    <row r="94" spans="1:7" x14ac:dyDescent="0.2">
      <c r="A94" s="157"/>
      <c r="B94" s="157"/>
      <c r="C94" s="219"/>
      <c r="D94" s="157"/>
      <c r="E94" s="157"/>
      <c r="F94" s="157"/>
      <c r="G94" s="286"/>
    </row>
    <row r="95" spans="1:7" x14ac:dyDescent="0.2">
      <c r="A95" s="157"/>
      <c r="B95" s="157"/>
      <c r="C95" s="219"/>
      <c r="D95" s="157"/>
      <c r="E95" s="157"/>
      <c r="F95" s="157"/>
      <c r="G95" s="286"/>
    </row>
    <row r="96" spans="1:7" x14ac:dyDescent="0.2">
      <c r="A96" s="157"/>
      <c r="B96" s="157"/>
      <c r="C96" s="219"/>
      <c r="D96" s="157"/>
      <c r="E96" s="157"/>
      <c r="F96" s="157"/>
      <c r="G96" s="286"/>
    </row>
    <row r="97" spans="1:7" x14ac:dyDescent="0.2">
      <c r="A97" s="157"/>
      <c r="B97" s="157"/>
      <c r="C97" s="219"/>
      <c r="D97" s="157"/>
      <c r="E97" s="157"/>
      <c r="F97" s="157"/>
      <c r="G97" s="286"/>
    </row>
    <row r="98" spans="1:7" x14ac:dyDescent="0.2">
      <c r="A98" s="157"/>
      <c r="B98" s="157"/>
      <c r="C98" s="219"/>
      <c r="D98" s="157"/>
      <c r="E98" s="157"/>
      <c r="F98" s="157"/>
      <c r="G98" s="286"/>
    </row>
    <row r="99" spans="1:7" x14ac:dyDescent="0.2">
      <c r="A99" s="157"/>
      <c r="B99" s="157"/>
      <c r="C99" s="219"/>
      <c r="D99" s="157"/>
      <c r="E99" s="157"/>
      <c r="F99" s="157"/>
      <c r="G99" s="286"/>
    </row>
    <row r="100" spans="1:7" x14ac:dyDescent="0.2">
      <c r="G100" s="286"/>
    </row>
    <row r="101" spans="1:7" x14ac:dyDescent="0.2">
      <c r="G101" s="286"/>
    </row>
    <row r="102" spans="1:7" x14ac:dyDescent="0.2">
      <c r="G102" s="286"/>
    </row>
    <row r="103" spans="1:7" x14ac:dyDescent="0.2">
      <c r="G103" s="286"/>
    </row>
    <row r="104" spans="1:7" x14ac:dyDescent="0.2">
      <c r="G104" s="286"/>
    </row>
    <row r="105" spans="1:7" x14ac:dyDescent="0.2">
      <c r="G105" s="286"/>
    </row>
    <row r="106" spans="1:7" x14ac:dyDescent="0.2">
      <c r="G106" s="286"/>
    </row>
    <row r="107" spans="1:7" x14ac:dyDescent="0.2">
      <c r="G107" s="286"/>
    </row>
    <row r="108" spans="1:7" x14ac:dyDescent="0.2">
      <c r="G108" s="286"/>
    </row>
    <row r="109" spans="1:7" x14ac:dyDescent="0.2">
      <c r="G109" s="286"/>
    </row>
  </sheetData>
  <sheetProtection sheet="1"/>
  <mergeCells count="5">
    <mergeCell ref="B4:C4"/>
    <mergeCell ref="B5:C5"/>
    <mergeCell ref="B6:C6"/>
    <mergeCell ref="B7:C7"/>
    <mergeCell ref="A16:B16"/>
  </mergeCells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workbookViewId="0"/>
  </sheetViews>
  <sheetFormatPr defaultColWidth="9" defaultRowHeight="12.75" x14ac:dyDescent="0.2"/>
  <cols>
    <col min="1" max="1" width="9" style="156"/>
    <col min="2" max="2" width="11" style="156" customWidth="1"/>
    <col min="3" max="3" width="13.28515625" style="156" customWidth="1"/>
    <col min="4" max="4" width="8.42578125" style="156" customWidth="1"/>
    <col min="5" max="5" width="14.140625" style="156" customWidth="1"/>
    <col min="6" max="6" width="29" style="156" customWidth="1"/>
    <col min="7" max="7" width="0" style="156" hidden="1" customWidth="1"/>
    <col min="8" max="16384" width="9" style="156"/>
  </cols>
  <sheetData>
    <row r="1" spans="1:8" ht="16.5" x14ac:dyDescent="0.25">
      <c r="A1" s="158" t="str">
        <f>'Seznam účastníků'!A1</f>
        <v>Kondor - Skupina ŠÁN - Podolské nábřeží 5, Praha 4 - Podolí, 147 00</v>
      </c>
    </row>
    <row r="2" spans="1:8" ht="18" x14ac:dyDescent="0.25">
      <c r="A2" s="182" t="str">
        <f>'Seznam účastníků'!A2</f>
        <v>Neočekávaný dýchánek</v>
      </c>
    </row>
    <row r="4" spans="1:8" x14ac:dyDescent="0.2">
      <c r="A4" s="156" t="s">
        <v>193</v>
      </c>
      <c r="B4" s="279">
        <f>'Seznam účastníků'!B4</f>
        <v>0</v>
      </c>
      <c r="C4" s="279"/>
      <c r="D4"/>
      <c r="E4"/>
    </row>
    <row r="5" spans="1:8" x14ac:dyDescent="0.2">
      <c r="A5" s="156" t="s">
        <v>194</v>
      </c>
      <c r="B5" s="280">
        <f>'Seznam účastníků'!B5</f>
        <v>0</v>
      </c>
      <c r="C5" s="280"/>
      <c r="D5"/>
      <c r="E5"/>
    </row>
    <row r="6" spans="1:8" x14ac:dyDescent="0.2">
      <c r="A6" s="156" t="s">
        <v>195</v>
      </c>
      <c r="B6" s="280">
        <f>'Seznam účastníků'!B6</f>
        <v>0</v>
      </c>
      <c r="C6" s="280"/>
      <c r="D6"/>
      <c r="E6"/>
    </row>
    <row r="7" spans="1:8" x14ac:dyDescent="0.2">
      <c r="A7" s="156" t="s">
        <v>196</v>
      </c>
      <c r="B7" s="279">
        <f>'Seznam účastníků'!B7</f>
        <v>0</v>
      </c>
      <c r="C7" s="279"/>
      <c r="D7"/>
      <c r="E7"/>
    </row>
    <row r="9" spans="1:8" x14ac:dyDescent="0.2">
      <c r="A9" s="156" t="s">
        <v>207</v>
      </c>
    </row>
    <row r="11" spans="1:8" x14ac:dyDescent="0.2">
      <c r="B11" s="184" t="s">
        <v>65</v>
      </c>
      <c r="C11" s="184" t="s">
        <v>66</v>
      </c>
      <c r="D11" s="184" t="s">
        <v>208</v>
      </c>
      <c r="E11" s="184" t="s">
        <v>209</v>
      </c>
      <c r="G11" s="184" t="s">
        <v>210</v>
      </c>
    </row>
    <row r="12" spans="1:8" x14ac:dyDescent="0.2">
      <c r="B12" s="185" t="str">
        <f>IF(NOT(ISBLANK('Seznam účastníků'!A19)),'Seznam účastníků'!A19,"")</f>
        <v/>
      </c>
      <c r="C12" s="185" t="str">
        <f>IF(NOT(ISBLANK('Seznam účastníků'!B19)),'Seznam účastníků'!B19,"")</f>
        <v/>
      </c>
      <c r="D12" s="186" t="str">
        <f>IF(NOT(ISBLANK('Seznam účastníků'!B19)),$B$6-$B$5+1,"")</f>
        <v/>
      </c>
      <c r="E12" s="187" t="str">
        <f>IF(NOT(ISBLANK('Seznam účastníků'!B19)),IF(ISNUMBER(G12),D12*G12,G12),"")</f>
        <v/>
      </c>
      <c r="F12"/>
      <c r="G12" s="187" t="str">
        <f>IF(LOWER('Seznam účastníků'!G19)="d",MIN('Soupis výdajů'!$D$47,MAX('Soupis výdajů'!$D$47-30,40)),IF(LOWER('Seznam účastníků'!G19)="i",MIN('Soupis výdajů'!$D$47,MAX('Soupis výdajů'!$D$47-40,30)),IF(LOWER('Seznam účastníků'!G19)="v",MIN('Soupis výdajů'!$D$47,MAX('Soupis výdajů'!$D$47-50,20)),IF(LOWER('Seznam účastníků'!G19)="h",0,IF(LOWER('Seznam účastníků'!G19)="n",'Soupis výdajů'!$D$47,IF(ISBLANK('Seznam účastníků'!G19),"","? dítě, instruktor, vedoucí, hlavní, nečlen ?"))))))</f>
        <v/>
      </c>
      <c r="H12"/>
    </row>
    <row r="13" spans="1:8" x14ac:dyDescent="0.2">
      <c r="B13" s="185" t="str">
        <f>IF(NOT(ISBLANK('Seznam účastníků'!A20)),'Seznam účastníků'!A20,"")</f>
        <v/>
      </c>
      <c r="C13" s="185" t="str">
        <f>IF(NOT(ISBLANK('Seznam účastníků'!B20)),'Seznam účastníků'!B20,"")</f>
        <v/>
      </c>
      <c r="D13" s="186" t="str">
        <f>IF(NOT(ISBLANK('Seznam účastníků'!B20)),$B$6-$B$5+1,"")</f>
        <v/>
      </c>
      <c r="E13" s="187" t="str">
        <f>IF(NOT(ISBLANK('Seznam účastníků'!B20)),IF(ISNUMBER(G13),D13*G13,G13),"")</f>
        <v/>
      </c>
      <c r="F13"/>
      <c r="G13" s="187" t="str">
        <f>IF(LOWER('Seznam účastníků'!G20)="d",MIN('Soupis výdajů'!$D$47,MAX('Soupis výdajů'!$D$47-30,40)),IF(LOWER('Seznam účastníků'!G20)="i",MIN('Soupis výdajů'!$D$47,MAX('Soupis výdajů'!$D$47-40,30)),IF(LOWER('Seznam účastníků'!G20)="v",MIN('Soupis výdajů'!$D$47,MAX('Soupis výdajů'!$D$47-50,20)),IF(LOWER('Seznam účastníků'!G20)="h",0,IF(LOWER('Seznam účastníků'!G20)="n",'Soupis výdajů'!$D$47,IF(ISBLANK('Seznam účastníků'!G20),"","? dítě, instruktor, vedoucí, hlavní, nečlen ?"))))))</f>
        <v/>
      </c>
    </row>
    <row r="14" spans="1:8" x14ac:dyDescent="0.2">
      <c r="B14" s="185" t="str">
        <f>IF(NOT(ISBLANK('Seznam účastníků'!A21)),'Seznam účastníků'!A21,"")</f>
        <v/>
      </c>
      <c r="C14" s="185" t="str">
        <f>IF(NOT(ISBLANK('Seznam účastníků'!B21)),'Seznam účastníků'!B21,"")</f>
        <v/>
      </c>
      <c r="D14" s="186" t="str">
        <f>IF(NOT(ISBLANK('Seznam účastníků'!B21)),$B$6-$B$5+1,"")</f>
        <v/>
      </c>
      <c r="E14" s="187" t="str">
        <f>IF(NOT(ISBLANK('Seznam účastníků'!B21)),IF(ISNUMBER(G14),D14*G14,G14),"")</f>
        <v/>
      </c>
      <c r="F14"/>
      <c r="G14" s="187" t="str">
        <f>IF(LOWER('Seznam účastníků'!G21)="d",MIN('Soupis výdajů'!$D$47,MAX('Soupis výdajů'!$D$47-30,40)),IF(LOWER('Seznam účastníků'!G21)="i",MIN('Soupis výdajů'!$D$47,MAX('Soupis výdajů'!$D$47-40,30)),IF(LOWER('Seznam účastníků'!G21)="v",MIN('Soupis výdajů'!$D$47,MAX('Soupis výdajů'!$D$47-50,20)),IF(LOWER('Seznam účastníků'!G21)="h",0,IF(LOWER('Seznam účastníků'!G21)="n",'Soupis výdajů'!$D$47,IF(ISBLANK('Seznam účastníků'!G21),"","? dítě, instruktor, vedoucí, hlavní, nečlen ?"))))))</f>
        <v/>
      </c>
    </row>
    <row r="15" spans="1:8" x14ac:dyDescent="0.2">
      <c r="B15" s="185" t="str">
        <f>IF(NOT(ISBLANK('Seznam účastníků'!A22)),'Seznam účastníků'!A22,"")</f>
        <v/>
      </c>
      <c r="C15" s="185" t="str">
        <f>IF(NOT(ISBLANK('Seznam účastníků'!B22)),'Seznam účastníků'!B22,"")</f>
        <v/>
      </c>
      <c r="D15" s="186" t="str">
        <f>IF(NOT(ISBLANK('Seznam účastníků'!B22)),$B$6-$B$5+1,"")</f>
        <v/>
      </c>
      <c r="E15" s="187" t="str">
        <f>IF(NOT(ISBLANK('Seznam účastníků'!B22)),IF(ISNUMBER(G15),D15*G15,G15),"")</f>
        <v/>
      </c>
      <c r="F15"/>
      <c r="G15" s="187" t="str">
        <f>IF(LOWER('Seznam účastníků'!G22)="d",MIN('Soupis výdajů'!$D$47,MAX('Soupis výdajů'!$D$47-30,40)),IF(LOWER('Seznam účastníků'!G22)="i",MIN('Soupis výdajů'!$D$47,MAX('Soupis výdajů'!$D$47-40,30)),IF(LOWER('Seznam účastníků'!G22)="v",MIN('Soupis výdajů'!$D$47,MAX('Soupis výdajů'!$D$47-50,20)),IF(LOWER('Seznam účastníků'!G22)="h",0,IF(LOWER('Seznam účastníků'!G22)="n",'Soupis výdajů'!$D$47,IF(ISBLANK('Seznam účastníků'!G22),"","? dítě, instruktor, vedoucí, hlavní, nečlen ?"))))))</f>
        <v/>
      </c>
    </row>
    <row r="16" spans="1:8" x14ac:dyDescent="0.2">
      <c r="B16" s="185" t="str">
        <f>IF(NOT(ISBLANK('Seznam účastníků'!A23)),'Seznam účastníků'!A23,"")</f>
        <v/>
      </c>
      <c r="C16" s="185" t="str">
        <f>IF(NOT(ISBLANK('Seznam účastníků'!B23)),'Seznam účastníků'!B23,"")</f>
        <v/>
      </c>
      <c r="D16" s="186" t="str">
        <f>IF(NOT(ISBLANK('Seznam účastníků'!B23)),$B$6-$B$5+1,"")</f>
        <v/>
      </c>
      <c r="E16" s="187" t="str">
        <f>IF(NOT(ISBLANK('Seznam účastníků'!B23)),IF(ISNUMBER(G16),D16*G16,G16),"")</f>
        <v/>
      </c>
      <c r="F16"/>
      <c r="G16" s="187" t="str">
        <f>IF(LOWER('Seznam účastníků'!G23)="d",MIN('Soupis výdajů'!$D$47,MAX('Soupis výdajů'!$D$47-30,40)),IF(LOWER('Seznam účastníků'!G23)="i",MIN('Soupis výdajů'!$D$47,MAX('Soupis výdajů'!$D$47-40,30)),IF(LOWER('Seznam účastníků'!G23)="v",MIN('Soupis výdajů'!$D$47,MAX('Soupis výdajů'!$D$47-50,20)),IF(LOWER('Seznam účastníků'!G23)="h",0,IF(LOWER('Seznam účastníků'!G23)="n",'Soupis výdajů'!$D$47,IF(ISBLANK('Seznam účastníků'!G23),"","? dítě, instruktor, vedoucí, hlavní, nečlen ?"))))))</f>
        <v/>
      </c>
    </row>
    <row r="17" spans="2:7" x14ac:dyDescent="0.2">
      <c r="B17" s="185" t="str">
        <f>IF(NOT(ISBLANK('Seznam účastníků'!A24)),'Seznam účastníků'!A24,"")</f>
        <v/>
      </c>
      <c r="C17" s="185" t="str">
        <f>IF(NOT(ISBLANK('Seznam účastníků'!B24)),'Seznam účastníků'!B24,"")</f>
        <v/>
      </c>
      <c r="D17" s="186" t="str">
        <f>IF(NOT(ISBLANK('Seznam účastníků'!B24)),$B$6-$B$5+1,"")</f>
        <v/>
      </c>
      <c r="E17" s="187" t="str">
        <f>IF(NOT(ISBLANK('Seznam účastníků'!B24)),IF(ISNUMBER(G17),D17*G17,G17),"")</f>
        <v/>
      </c>
      <c r="F17"/>
      <c r="G17" s="187" t="str">
        <f>IF(LOWER('Seznam účastníků'!G24)="d",MIN('Soupis výdajů'!$D$47,MAX('Soupis výdajů'!$D$47-30,40)),IF(LOWER('Seznam účastníků'!G24)="i",MIN('Soupis výdajů'!$D$47,MAX('Soupis výdajů'!$D$47-40,30)),IF(LOWER('Seznam účastníků'!G24)="v",MIN('Soupis výdajů'!$D$47,MAX('Soupis výdajů'!$D$47-50,20)),IF(LOWER('Seznam účastníků'!G24)="h",0,IF(LOWER('Seznam účastníků'!G24)="n",'Soupis výdajů'!$D$47,IF(ISBLANK('Seznam účastníků'!G24),"","? dítě, instruktor, vedoucí, hlavní, nečlen ?"))))))</f>
        <v/>
      </c>
    </row>
    <row r="18" spans="2:7" x14ac:dyDescent="0.2">
      <c r="B18" s="185" t="str">
        <f>IF(NOT(ISBLANK('Seznam účastníků'!A25)),'Seznam účastníků'!A25,"")</f>
        <v/>
      </c>
      <c r="C18" s="185" t="str">
        <f>IF(NOT(ISBLANK('Seznam účastníků'!B25)),'Seznam účastníků'!B25,"")</f>
        <v/>
      </c>
      <c r="D18" s="186" t="str">
        <f>IF(NOT(ISBLANK('Seznam účastníků'!B25)),$B$6-$B$5+1,"")</f>
        <v/>
      </c>
      <c r="E18" s="187" t="str">
        <f>IF(NOT(ISBLANK('Seznam účastníků'!B25)),IF(ISNUMBER(G18),D18*G18,G18),"")</f>
        <v/>
      </c>
      <c r="F18"/>
      <c r="G18" s="187" t="str">
        <f>IF(LOWER('Seznam účastníků'!G25)="d",MIN('Soupis výdajů'!$D$47,MAX('Soupis výdajů'!$D$47-30,40)),IF(LOWER('Seznam účastníků'!G25)="i",MIN('Soupis výdajů'!$D$47,MAX('Soupis výdajů'!$D$47-40,30)),IF(LOWER('Seznam účastníků'!G25)="v",MIN('Soupis výdajů'!$D$47,MAX('Soupis výdajů'!$D$47-50,20)),IF(LOWER('Seznam účastníků'!G25)="h",0,IF(LOWER('Seznam účastníků'!G25)="n",'Soupis výdajů'!$D$47,IF(ISBLANK('Seznam účastníků'!G25),"","? dítě, instruktor, vedoucí, hlavní, nečlen ?"))))))</f>
        <v/>
      </c>
    </row>
    <row r="19" spans="2:7" x14ac:dyDescent="0.2">
      <c r="B19" s="185" t="str">
        <f>IF(NOT(ISBLANK('Seznam účastníků'!A26)),'Seznam účastníků'!A26,"")</f>
        <v/>
      </c>
      <c r="C19" s="185" t="str">
        <f>IF(NOT(ISBLANK('Seznam účastníků'!B26)),'Seznam účastníků'!B26,"")</f>
        <v/>
      </c>
      <c r="D19" s="186" t="str">
        <f>IF(NOT(ISBLANK('Seznam účastníků'!B26)),$B$6-$B$5+1,"")</f>
        <v/>
      </c>
      <c r="E19" s="187" t="str">
        <f>IF(NOT(ISBLANK('Seznam účastníků'!B26)),IF(ISNUMBER(G19),D19*G19,G19),"")</f>
        <v/>
      </c>
      <c r="F19"/>
      <c r="G19" s="187" t="str">
        <f>IF(LOWER('Seznam účastníků'!G26)="d",MIN('Soupis výdajů'!$D$47,MAX('Soupis výdajů'!$D$47-30,40)),IF(LOWER('Seznam účastníků'!G26)="i",MIN('Soupis výdajů'!$D$47,MAX('Soupis výdajů'!$D$47-40,30)),IF(LOWER('Seznam účastníků'!G26)="v",MIN('Soupis výdajů'!$D$47,MAX('Soupis výdajů'!$D$47-50,20)),IF(LOWER('Seznam účastníků'!G26)="h",0,IF(LOWER('Seznam účastníků'!G26)="n",'Soupis výdajů'!$D$47,IF(ISBLANK('Seznam účastníků'!G26),"","? dítě, instruktor, vedoucí, hlavní, nečlen ?"))))))</f>
        <v/>
      </c>
    </row>
    <row r="20" spans="2:7" x14ac:dyDescent="0.2">
      <c r="B20" s="185" t="str">
        <f>IF(NOT(ISBLANK('Seznam účastníků'!A27)),'Seznam účastníků'!A27,"")</f>
        <v/>
      </c>
      <c r="C20" s="185" t="str">
        <f>IF(NOT(ISBLANK('Seznam účastníků'!B27)),'Seznam účastníků'!B27,"")</f>
        <v/>
      </c>
      <c r="D20" s="186" t="str">
        <f>IF(NOT(ISBLANK('Seznam účastníků'!B27)),$B$6-$B$5+1,"")</f>
        <v/>
      </c>
      <c r="E20" s="187" t="str">
        <f>IF(NOT(ISBLANK('Seznam účastníků'!B27)),IF(ISNUMBER(G20),D20*G20,G20),"")</f>
        <v/>
      </c>
      <c r="F20"/>
      <c r="G20" s="187" t="str">
        <f>IF(LOWER('Seznam účastníků'!G27)="d",MIN('Soupis výdajů'!$D$47,MAX('Soupis výdajů'!$D$47-30,40)),IF(LOWER('Seznam účastníků'!G27)="i",MIN('Soupis výdajů'!$D$47,MAX('Soupis výdajů'!$D$47-40,30)),IF(LOWER('Seznam účastníků'!G27)="v",MIN('Soupis výdajů'!$D$47,MAX('Soupis výdajů'!$D$47-50,20)),IF(LOWER('Seznam účastníků'!G27)="h",0,IF(LOWER('Seznam účastníků'!G27)="n",'Soupis výdajů'!$D$47,IF(ISBLANK('Seznam účastníků'!G27),"","? dítě, instruktor, vedoucí, hlavní, nečlen ?"))))))</f>
        <v/>
      </c>
    </row>
    <row r="21" spans="2:7" x14ac:dyDescent="0.2">
      <c r="B21" s="185" t="str">
        <f>IF(NOT(ISBLANK('Seznam účastníků'!A28)),'Seznam účastníků'!A28,"")</f>
        <v/>
      </c>
      <c r="C21" s="185" t="str">
        <f>IF(NOT(ISBLANK('Seznam účastníků'!B28)),'Seznam účastníků'!B28,"")</f>
        <v/>
      </c>
      <c r="D21" s="186" t="str">
        <f>IF(NOT(ISBLANK('Seznam účastníků'!B28)),$B$6-$B$5+1,"")</f>
        <v/>
      </c>
      <c r="E21" s="187" t="str">
        <f>IF(NOT(ISBLANK('Seznam účastníků'!B28)),IF(ISNUMBER(G21),D21*G21,G21),"")</f>
        <v/>
      </c>
      <c r="F21" s="187"/>
      <c r="G21" s="187" t="str">
        <f>IF(LOWER('Seznam účastníků'!G28)="d",MIN('Soupis výdajů'!$D$47,MAX('Soupis výdajů'!$D$47-30,40)),IF(LOWER('Seznam účastníků'!G28)="i",MIN('Soupis výdajů'!$D$47,MAX('Soupis výdajů'!$D$47-40,30)),IF(LOWER('Seznam účastníků'!G28)="v",MIN('Soupis výdajů'!$D$47,MAX('Soupis výdajů'!$D$47-50,20)),IF(LOWER('Seznam účastníků'!G28)="h",0,IF(LOWER('Seznam účastníků'!G28)="n",'Soupis výdajů'!$D$47,IF(ISBLANK('Seznam účastníků'!G28),"","? dítě, instruktor, vedoucí, hlavní, nečlen ?"))))))</f>
        <v/>
      </c>
    </row>
    <row r="22" spans="2:7" x14ac:dyDescent="0.2">
      <c r="B22" s="185" t="str">
        <f>IF(NOT(ISBLANK('Seznam účastníků'!A29)),'Seznam účastníků'!A29,"")</f>
        <v/>
      </c>
      <c r="C22" s="185" t="str">
        <f>IF(NOT(ISBLANK('Seznam účastníků'!B29)),'Seznam účastníků'!B29,"")</f>
        <v/>
      </c>
      <c r="D22" s="186" t="str">
        <f>IF(NOT(ISBLANK('Seznam účastníků'!B29)),$B$6-$B$5+1,"")</f>
        <v/>
      </c>
      <c r="E22" s="187" t="str">
        <f>IF(NOT(ISBLANK('Seznam účastníků'!B29)),IF(ISNUMBER(G22),D22*G22,G22),"")</f>
        <v/>
      </c>
      <c r="F22" s="187"/>
      <c r="G22" s="187" t="str">
        <f>IF(LOWER('Seznam účastníků'!G29)="d",MIN('Soupis výdajů'!$D$47,MAX('Soupis výdajů'!$D$47-30,40)),IF(LOWER('Seznam účastníků'!G29)="i",MIN('Soupis výdajů'!$D$47,MAX('Soupis výdajů'!$D$47-40,30)),IF(LOWER('Seznam účastníků'!G29)="v",MIN('Soupis výdajů'!$D$47,MAX('Soupis výdajů'!$D$47-50,20)),IF(LOWER('Seznam účastníků'!G29)="h",0,IF(LOWER('Seznam účastníků'!G29)="n",'Soupis výdajů'!$D$47,IF(ISBLANK('Seznam účastníků'!G29),"","? dítě, instruktor, vedoucí, hlavní, nečlen ?"))))))</f>
        <v/>
      </c>
    </row>
    <row r="23" spans="2:7" x14ac:dyDescent="0.2">
      <c r="B23" s="185" t="str">
        <f>IF(NOT(ISBLANK('Seznam účastníků'!A30)),'Seznam účastníků'!A30,"")</f>
        <v/>
      </c>
      <c r="C23" s="185" t="str">
        <f>IF(NOT(ISBLANK('Seznam účastníků'!B30)),'Seznam účastníků'!B30,"")</f>
        <v/>
      </c>
      <c r="D23" s="186" t="str">
        <f>IF(NOT(ISBLANK('Seznam účastníků'!B30)),$B$6-$B$5+1,"")</f>
        <v/>
      </c>
      <c r="E23" s="187" t="str">
        <f>IF(NOT(ISBLANK('Seznam účastníků'!B30)),IF(ISNUMBER(G23),D23*G23,G23),"")</f>
        <v/>
      </c>
      <c r="F23" s="187"/>
      <c r="G23" s="187" t="str">
        <f>IF(LOWER('Seznam účastníků'!G30)="d",MIN('Soupis výdajů'!$D$47,MAX('Soupis výdajů'!$D$47-30,40)),IF(LOWER('Seznam účastníků'!G30)="i",MIN('Soupis výdajů'!$D$47,MAX('Soupis výdajů'!$D$47-40,30)),IF(LOWER('Seznam účastníků'!G30)="v",MIN('Soupis výdajů'!$D$47,MAX('Soupis výdajů'!$D$47-50,20)),IF(LOWER('Seznam účastníků'!G30)="h",0,IF(LOWER('Seznam účastníků'!G30)="n",'Soupis výdajů'!$D$47,IF(ISBLANK('Seznam účastníků'!G30),"","? dítě, instruktor, vedoucí, hlavní, nečlen ?"))))))</f>
        <v/>
      </c>
    </row>
    <row r="24" spans="2:7" x14ac:dyDescent="0.2">
      <c r="B24" s="185" t="str">
        <f>IF(NOT(ISBLANK('Seznam účastníků'!A31)),'Seznam účastníků'!A31,"")</f>
        <v/>
      </c>
      <c r="C24" s="185" t="str">
        <f>IF(NOT(ISBLANK('Seznam účastníků'!B31)),'Seznam účastníků'!B31,"")</f>
        <v/>
      </c>
      <c r="D24" s="186" t="str">
        <f>IF(NOT(ISBLANK('Seznam účastníků'!B31)),$B$6-$B$5+1,"")</f>
        <v/>
      </c>
      <c r="E24" s="187" t="str">
        <f>IF(NOT(ISBLANK('Seznam účastníků'!B31)),IF(ISNUMBER(G24),D24*G24,G24),"")</f>
        <v/>
      </c>
      <c r="F24" s="187"/>
      <c r="G24" s="187" t="str">
        <f>IF(LOWER('Seznam účastníků'!G31)="d",MIN('Soupis výdajů'!$D$47,MAX('Soupis výdajů'!$D$47-30,40)),IF(LOWER('Seznam účastníků'!G31)="i",MIN('Soupis výdajů'!$D$47,MAX('Soupis výdajů'!$D$47-40,30)),IF(LOWER('Seznam účastníků'!G31)="v",MIN('Soupis výdajů'!$D$47,MAX('Soupis výdajů'!$D$47-50,20)),IF(LOWER('Seznam účastníků'!G31)="h",0,IF(LOWER('Seznam účastníků'!G31)="n",'Soupis výdajů'!$D$47,IF(ISBLANK('Seznam účastníků'!G31),"","? dítě, instruktor, vedoucí, hlavní, nečlen ?"))))))</f>
        <v/>
      </c>
    </row>
    <row r="25" spans="2:7" x14ac:dyDescent="0.2">
      <c r="B25" s="185" t="str">
        <f>IF(NOT(ISBLANK('Seznam účastníků'!A32)),'Seznam účastníků'!A32,"")</f>
        <v/>
      </c>
      <c r="C25" s="185" t="str">
        <f>IF(NOT(ISBLANK('Seznam účastníků'!B32)),'Seznam účastníků'!B32,"")</f>
        <v/>
      </c>
      <c r="D25" s="186" t="str">
        <f>IF(NOT(ISBLANK('Seznam účastníků'!B32)),$B$6-$B$5+1,"")</f>
        <v/>
      </c>
      <c r="E25" s="187" t="str">
        <f>IF(NOT(ISBLANK('Seznam účastníků'!B32)),IF(ISNUMBER(G25),D25*G25,G25),"")</f>
        <v/>
      </c>
      <c r="F25" s="187"/>
      <c r="G25" s="187" t="str">
        <f>IF(LOWER('Seznam účastníků'!G32)="d",MIN('Soupis výdajů'!$D$47,MAX('Soupis výdajů'!$D$47-30,40)),IF(LOWER('Seznam účastníků'!G32)="i",MIN('Soupis výdajů'!$D$47,MAX('Soupis výdajů'!$D$47-40,30)),IF(LOWER('Seznam účastníků'!G32)="v",MIN('Soupis výdajů'!$D$47,MAX('Soupis výdajů'!$D$47-50,20)),IF(LOWER('Seznam účastníků'!G32)="h",0,IF(LOWER('Seznam účastníků'!G32)="n",'Soupis výdajů'!$D$47,IF(ISBLANK('Seznam účastníků'!G32),"","? dítě, instruktor, vedoucí, hlavní, nečlen ?"))))))</f>
        <v/>
      </c>
    </row>
    <row r="26" spans="2:7" x14ac:dyDescent="0.2">
      <c r="B26" s="185" t="str">
        <f>IF(NOT(ISBLANK('Seznam účastníků'!A33)),'Seznam účastníků'!A33,"")</f>
        <v/>
      </c>
      <c r="C26" s="185" t="str">
        <f>IF(NOT(ISBLANK('Seznam účastníků'!B33)),'Seznam účastníků'!B33,"")</f>
        <v/>
      </c>
      <c r="D26" s="186" t="str">
        <f>IF(NOT(ISBLANK('Seznam účastníků'!B33)),$B$6-$B$5+1,"")</f>
        <v/>
      </c>
      <c r="E26" s="187" t="str">
        <f>IF(NOT(ISBLANK('Seznam účastníků'!B33)),IF(ISNUMBER(G26),D26*G26,G26),"")</f>
        <v/>
      </c>
      <c r="F26" s="187"/>
      <c r="G26" s="187" t="str">
        <f>IF(LOWER('Seznam účastníků'!G33)="d",MIN('Soupis výdajů'!$D$47,MAX('Soupis výdajů'!$D$47-30,40)),IF(LOWER('Seznam účastníků'!G33)="i",MIN('Soupis výdajů'!$D$47,MAX('Soupis výdajů'!$D$47-40,30)),IF(LOWER('Seznam účastníků'!G33)="v",MIN('Soupis výdajů'!$D$47,MAX('Soupis výdajů'!$D$47-50,20)),IF(LOWER('Seznam účastníků'!G33)="h",0,IF(LOWER('Seznam účastníků'!G33)="n",'Soupis výdajů'!$D$47,IF(ISBLANK('Seznam účastníků'!G33),"","? dítě, instruktor, vedoucí, hlavní, nečlen ?"))))))</f>
        <v/>
      </c>
    </row>
    <row r="27" spans="2:7" x14ac:dyDescent="0.2">
      <c r="B27" s="185" t="str">
        <f>IF(NOT(ISBLANK('Seznam účastníků'!A34)),'Seznam účastníků'!A34,"")</f>
        <v/>
      </c>
      <c r="C27" s="185" t="str">
        <f>IF(NOT(ISBLANK('Seznam účastníků'!B34)),'Seznam účastníků'!B34,"")</f>
        <v/>
      </c>
      <c r="D27" s="186" t="str">
        <f>IF(NOT(ISBLANK('Seznam účastníků'!B34)),$B$6-$B$5+1,"")</f>
        <v/>
      </c>
      <c r="E27" s="187" t="str">
        <f>IF(NOT(ISBLANK('Seznam účastníků'!B34)),IF(ISNUMBER(G27),D27*G27,G27),"")</f>
        <v/>
      </c>
      <c r="F27" s="187"/>
      <c r="G27" s="187" t="str">
        <f>IF(LOWER('Seznam účastníků'!G34)="d",MIN('Soupis výdajů'!$D$47,MAX('Soupis výdajů'!$D$47-30,40)),IF(LOWER('Seznam účastníků'!G34)="i",MIN('Soupis výdajů'!$D$47,MAX('Soupis výdajů'!$D$47-40,30)),IF(LOWER('Seznam účastníků'!G34)="v",MIN('Soupis výdajů'!$D$47,MAX('Soupis výdajů'!$D$47-50,20)),IF(LOWER('Seznam účastníků'!G34)="h",0,IF(LOWER('Seznam účastníků'!G34)="n",'Soupis výdajů'!$D$47,IF(ISBLANK('Seznam účastníků'!G34),"","? dítě, instruktor, vedoucí, hlavní, nečlen ?"))))))</f>
        <v/>
      </c>
    </row>
    <row r="28" spans="2:7" x14ac:dyDescent="0.2">
      <c r="B28" s="185" t="str">
        <f>IF(NOT(ISBLANK('Seznam účastníků'!A35)),'Seznam účastníků'!A35,"")</f>
        <v/>
      </c>
      <c r="C28" s="185" t="str">
        <f>IF(NOT(ISBLANK('Seznam účastníků'!B35)),'Seznam účastníků'!B35,"")</f>
        <v/>
      </c>
      <c r="D28" s="186" t="str">
        <f>IF(NOT(ISBLANK('Seznam účastníků'!B35)),$B$6-$B$5+1,"")</f>
        <v/>
      </c>
      <c r="E28" s="187" t="str">
        <f>IF(NOT(ISBLANK('Seznam účastníků'!B35)),IF(ISNUMBER(G28),D28*G28,G28),"")</f>
        <v/>
      </c>
      <c r="F28" s="187"/>
      <c r="G28" s="187" t="str">
        <f>IF(LOWER('Seznam účastníků'!G35)="d",MIN('Soupis výdajů'!$D$47,MAX('Soupis výdajů'!$D$47-30,40)),IF(LOWER('Seznam účastníků'!G35)="i",MIN('Soupis výdajů'!$D$47,MAX('Soupis výdajů'!$D$47-40,30)),IF(LOWER('Seznam účastníků'!G35)="v",MIN('Soupis výdajů'!$D$47,MAX('Soupis výdajů'!$D$47-50,20)),IF(LOWER('Seznam účastníků'!G35)="h",0,IF(LOWER('Seznam účastníků'!G35)="n",'Soupis výdajů'!$D$47,IF(ISBLANK('Seznam účastníků'!G35),"","? dítě, instruktor, vedoucí, hlavní, nečlen ?"))))))</f>
        <v/>
      </c>
    </row>
    <row r="29" spans="2:7" x14ac:dyDescent="0.2">
      <c r="B29" s="185" t="str">
        <f>IF(NOT(ISBLANK('Seznam účastníků'!A36)),'Seznam účastníků'!A36,"")</f>
        <v/>
      </c>
      <c r="C29" s="185" t="str">
        <f>IF(NOT(ISBLANK('Seznam účastníků'!B36)),'Seznam účastníků'!B36,"")</f>
        <v/>
      </c>
      <c r="D29" s="186" t="str">
        <f>IF(NOT(ISBLANK('Seznam účastníků'!B36)),$B$6-$B$5+1,"")</f>
        <v/>
      </c>
      <c r="E29" s="187" t="str">
        <f>IF(NOT(ISBLANK('Seznam účastníků'!B36)),IF(ISNUMBER(G29),D29*G29,G29),"")</f>
        <v/>
      </c>
      <c r="F29" s="187"/>
      <c r="G29" s="187" t="str">
        <f>IF(LOWER('Seznam účastníků'!G36)="d",MIN('Soupis výdajů'!$D$47,MAX('Soupis výdajů'!$D$47-30,40)),IF(LOWER('Seznam účastníků'!G36)="i",MIN('Soupis výdajů'!$D$47,MAX('Soupis výdajů'!$D$47-40,30)),IF(LOWER('Seznam účastníků'!G36)="v",MIN('Soupis výdajů'!$D$47,MAX('Soupis výdajů'!$D$47-50,20)),IF(LOWER('Seznam účastníků'!G36)="h",0,IF(LOWER('Seznam účastníků'!G36)="n",'Soupis výdajů'!$D$47,IF(ISBLANK('Seznam účastníků'!G36),"","? dítě, instruktor, vedoucí, hlavní, nečlen ?"))))))</f>
        <v/>
      </c>
    </row>
    <row r="30" spans="2:7" x14ac:dyDescent="0.2">
      <c r="B30" s="185" t="str">
        <f>IF(NOT(ISBLANK('Seznam účastníků'!A37)),'Seznam účastníků'!A37,"")</f>
        <v/>
      </c>
      <c r="C30" s="185" t="str">
        <f>IF(NOT(ISBLANK('Seznam účastníků'!B37)),'Seznam účastníků'!B37,"")</f>
        <v/>
      </c>
      <c r="D30" s="186" t="str">
        <f>IF(NOT(ISBLANK('Seznam účastníků'!B37)),$B$6-$B$5+1,"")</f>
        <v/>
      </c>
      <c r="E30" s="187" t="str">
        <f>IF(NOT(ISBLANK('Seznam účastníků'!B37)),IF(ISNUMBER(G30),D30*G30,G30),"")</f>
        <v/>
      </c>
      <c r="F30" s="187"/>
      <c r="G30" s="187" t="str">
        <f>IF(LOWER('Seznam účastníků'!G37)="d",MIN('Soupis výdajů'!$D$47,MAX('Soupis výdajů'!$D$47-30,40)),IF(LOWER('Seznam účastníků'!G37)="i",MIN('Soupis výdajů'!$D$47,MAX('Soupis výdajů'!$D$47-40,30)),IF(LOWER('Seznam účastníků'!G37)="v",MIN('Soupis výdajů'!$D$47,MAX('Soupis výdajů'!$D$47-50,20)),IF(LOWER('Seznam účastníků'!G37)="h",0,IF(LOWER('Seznam účastníků'!G37)="n",'Soupis výdajů'!$D$47,IF(ISBLANK('Seznam účastníků'!G37),"","? dítě, instruktor, vedoucí, hlavní, nečlen ?"))))))</f>
        <v/>
      </c>
    </row>
    <row r="31" spans="2:7" x14ac:dyDescent="0.2">
      <c r="B31" s="185" t="str">
        <f>IF(NOT(ISBLANK('Seznam účastníků'!A38)),'Seznam účastníků'!A38,"")</f>
        <v/>
      </c>
      <c r="C31" s="185" t="str">
        <f>IF(NOT(ISBLANK('Seznam účastníků'!B38)),'Seznam účastníků'!B38,"")</f>
        <v/>
      </c>
      <c r="D31" s="186" t="str">
        <f>IF(NOT(ISBLANK('Seznam účastníků'!B38)),$B$6-$B$5+1,"")</f>
        <v/>
      </c>
      <c r="E31" s="187" t="str">
        <f>IF(NOT(ISBLANK('Seznam účastníků'!B38)),IF(ISNUMBER(G31),D31*G31,G31),"")</f>
        <v/>
      </c>
      <c r="F31" s="187"/>
      <c r="G31" s="187" t="str">
        <f>IF(LOWER('Seznam účastníků'!G38)="d",MIN('Soupis výdajů'!$D$47,MAX('Soupis výdajů'!$D$47-30,40)),IF(LOWER('Seznam účastníků'!G38)="i",MIN('Soupis výdajů'!$D$47,MAX('Soupis výdajů'!$D$47-40,30)),IF(LOWER('Seznam účastníků'!G38)="v",MIN('Soupis výdajů'!$D$47,MAX('Soupis výdajů'!$D$47-50,20)),IF(LOWER('Seznam účastníků'!G38)="h",0,IF(LOWER('Seznam účastníků'!G38)="n",'Soupis výdajů'!$D$47,IF(ISBLANK('Seznam účastníků'!G38),"","? dítě, instruktor, vedoucí, hlavní, nečlen ?"))))))</f>
        <v/>
      </c>
    </row>
    <row r="32" spans="2:7" x14ac:dyDescent="0.2">
      <c r="B32" s="185" t="str">
        <f>IF(NOT(ISBLANK('Seznam účastníků'!A39)),'Seznam účastníků'!A39,"")</f>
        <v/>
      </c>
      <c r="C32" s="185" t="str">
        <f>IF(NOT(ISBLANK('Seznam účastníků'!B39)),'Seznam účastníků'!B39,"")</f>
        <v/>
      </c>
      <c r="D32" s="186" t="str">
        <f>IF(NOT(ISBLANK('Seznam účastníků'!B39)),$B$6-$B$5+1,"")</f>
        <v/>
      </c>
      <c r="E32" s="187" t="str">
        <f>IF(NOT(ISBLANK('Seznam účastníků'!B39)),IF(ISNUMBER(G32),D32*G32,G32),"")</f>
        <v/>
      </c>
      <c r="F32" s="187"/>
      <c r="G32" s="187" t="str">
        <f>IF(LOWER('Seznam účastníků'!G39)="d",MIN('Soupis výdajů'!$D$47,MAX('Soupis výdajů'!$D$47-30,40)),IF(LOWER('Seznam účastníků'!G39)="i",MIN('Soupis výdajů'!$D$47,MAX('Soupis výdajů'!$D$47-40,30)),IF(LOWER('Seznam účastníků'!G39)="v",MIN('Soupis výdajů'!$D$47,MAX('Soupis výdajů'!$D$47-50,20)),IF(LOWER('Seznam účastníků'!G39)="h",0,IF(LOWER('Seznam účastníků'!G39)="n",'Soupis výdajů'!$D$47,IF(ISBLANK('Seznam účastníků'!G39),"","? dítě, instruktor, vedoucí, hlavní, nečlen ?"))))))</f>
        <v/>
      </c>
    </row>
    <row r="33" spans="2:7" x14ac:dyDescent="0.2">
      <c r="B33" s="185" t="str">
        <f>IF(NOT(ISBLANK('Seznam účastníků'!A40)),'Seznam účastníků'!A40,"")</f>
        <v/>
      </c>
      <c r="C33" s="185" t="str">
        <f>IF(NOT(ISBLANK('Seznam účastníků'!B40)),'Seznam účastníků'!B40,"")</f>
        <v/>
      </c>
      <c r="D33" s="186" t="str">
        <f>IF(NOT(ISBLANK('Seznam účastníků'!B40)),$B$6-$B$5+1,"")</f>
        <v/>
      </c>
      <c r="E33" s="187" t="str">
        <f>IF(NOT(ISBLANK('Seznam účastníků'!B40)),IF(ISNUMBER(G33),D33*G33,G33),"")</f>
        <v/>
      </c>
      <c r="F33" s="187"/>
      <c r="G33" s="187" t="str">
        <f>IF(LOWER('Seznam účastníků'!G40)="d",MIN('Soupis výdajů'!$D$47,MAX('Soupis výdajů'!$D$47-30,40)),IF(LOWER('Seznam účastníků'!G40)="i",MIN('Soupis výdajů'!$D$47,MAX('Soupis výdajů'!$D$47-40,30)),IF(LOWER('Seznam účastníků'!G40)="v",MIN('Soupis výdajů'!$D$47,MAX('Soupis výdajů'!$D$47-50,20)),IF(LOWER('Seznam účastníků'!G40)="h",0,IF(LOWER('Seznam účastníků'!G40)="n",'Soupis výdajů'!$D$47,IF(ISBLANK('Seznam účastníků'!G40),"","? dítě, instruktor, vedoucí, hlavní, nečlen ?"))))))</f>
        <v/>
      </c>
    </row>
    <row r="34" spans="2:7" x14ac:dyDescent="0.2">
      <c r="B34" s="185" t="str">
        <f>IF(NOT(ISBLANK('Seznam účastníků'!A41)),'Seznam účastníků'!A41,"")</f>
        <v/>
      </c>
      <c r="C34" s="185" t="str">
        <f>IF(NOT(ISBLANK('Seznam účastníků'!B41)),'Seznam účastníků'!B41,"")</f>
        <v/>
      </c>
      <c r="D34" s="186" t="str">
        <f>IF(NOT(ISBLANK('Seznam účastníků'!B41)),$B$6-$B$5+1,"")</f>
        <v/>
      </c>
      <c r="E34" s="187" t="str">
        <f>IF(NOT(ISBLANK('Seznam účastníků'!B41)),IF(ISNUMBER(G34),D34*G34,G34),"")</f>
        <v/>
      </c>
      <c r="F34" s="187"/>
      <c r="G34" s="187" t="str">
        <f>IF(LOWER('Seznam účastníků'!G41)="d",MIN('Soupis výdajů'!$D$47,MAX('Soupis výdajů'!$D$47-30,40)),IF(LOWER('Seznam účastníků'!G41)="i",MIN('Soupis výdajů'!$D$47,MAX('Soupis výdajů'!$D$47-40,30)),IF(LOWER('Seznam účastníků'!G41)="v",MIN('Soupis výdajů'!$D$47,MAX('Soupis výdajů'!$D$47-50,20)),IF(LOWER('Seznam účastníků'!G41)="h",0,IF(LOWER('Seznam účastníků'!G41)="n",'Soupis výdajů'!$D$47,IF(ISBLANK('Seznam účastníků'!G41),"","? dítě, instruktor, vedoucí, hlavní, nečlen ?"))))))</f>
        <v/>
      </c>
    </row>
    <row r="35" spans="2:7" x14ac:dyDescent="0.2">
      <c r="B35" s="185" t="str">
        <f>IF(NOT(ISBLANK('Seznam účastníků'!A42)),'Seznam účastníků'!A42,"")</f>
        <v/>
      </c>
      <c r="C35" s="185" t="str">
        <f>IF(NOT(ISBLANK('Seznam účastníků'!B42)),'Seznam účastníků'!B42,"")</f>
        <v/>
      </c>
      <c r="D35" s="186" t="str">
        <f>IF(NOT(ISBLANK('Seznam účastníků'!B42)),$B$6-$B$5+1,"")</f>
        <v/>
      </c>
      <c r="E35" s="187" t="str">
        <f>IF(NOT(ISBLANK('Seznam účastníků'!B42)),IF(ISNUMBER(G35),D35*G35,G35),"")</f>
        <v/>
      </c>
      <c r="F35" s="187"/>
      <c r="G35" s="187" t="str">
        <f>IF(LOWER('Seznam účastníků'!G42)="d",MIN('Soupis výdajů'!$D$47,MAX('Soupis výdajů'!$D$47-30,40)),IF(LOWER('Seznam účastníků'!G42)="i",MIN('Soupis výdajů'!$D$47,MAX('Soupis výdajů'!$D$47-40,30)),IF(LOWER('Seznam účastníků'!G42)="v",MIN('Soupis výdajů'!$D$47,MAX('Soupis výdajů'!$D$47-50,20)),IF(LOWER('Seznam účastníků'!G42)="h",0,IF(LOWER('Seznam účastníků'!G42)="n",'Soupis výdajů'!$D$47,IF(ISBLANK('Seznam účastníků'!G42),"","? dítě, instruktor, vedoucí, hlavní, nečlen ?"))))))</f>
        <v/>
      </c>
    </row>
    <row r="36" spans="2:7" x14ac:dyDescent="0.2">
      <c r="B36" s="185" t="str">
        <f>IF(NOT(ISBLANK('Seznam účastníků'!A43)),'Seznam účastníků'!A43,"")</f>
        <v/>
      </c>
      <c r="C36" s="185" t="str">
        <f>IF(NOT(ISBLANK('Seznam účastníků'!B43)),'Seznam účastníků'!B43,"")</f>
        <v/>
      </c>
      <c r="D36" s="186" t="str">
        <f>IF(NOT(ISBLANK('Seznam účastníků'!B43)),$B$6-$B$5+1,"")</f>
        <v/>
      </c>
      <c r="E36" s="187" t="str">
        <f>IF(NOT(ISBLANK('Seznam účastníků'!B43)),IF(ISNUMBER(G36),D36*G36,G36),"")</f>
        <v/>
      </c>
      <c r="F36" s="187"/>
      <c r="G36" s="187" t="str">
        <f>IF(LOWER('Seznam účastníků'!G43)="d",MIN('Soupis výdajů'!$D$47,MAX('Soupis výdajů'!$D$47-30,40)),IF(LOWER('Seznam účastníků'!G43)="i",MIN('Soupis výdajů'!$D$47,MAX('Soupis výdajů'!$D$47-40,30)),IF(LOWER('Seznam účastníků'!G43)="v",MIN('Soupis výdajů'!$D$47,MAX('Soupis výdajů'!$D$47-50,20)),IF(LOWER('Seznam účastníků'!G43)="h",0,IF(LOWER('Seznam účastníků'!G43)="n",'Soupis výdajů'!$D$47,IF(ISBLANK('Seznam účastníků'!G43),"","? dítě, instruktor, vedoucí, hlavní, nečlen ?"))))))</f>
        <v/>
      </c>
    </row>
    <row r="37" spans="2:7" x14ac:dyDescent="0.2">
      <c r="B37" s="185" t="str">
        <f>IF(NOT(ISBLANK('Seznam účastníků'!A44)),'Seznam účastníků'!A44,"")</f>
        <v/>
      </c>
      <c r="C37" s="185" t="str">
        <f>IF(NOT(ISBLANK('Seznam účastníků'!B44)),'Seznam účastníků'!B44,"")</f>
        <v/>
      </c>
      <c r="D37" s="186" t="str">
        <f>IF(NOT(ISBLANK('Seznam účastníků'!B44)),$B$6-$B$5+1,"")</f>
        <v/>
      </c>
      <c r="E37" s="187" t="str">
        <f>IF(NOT(ISBLANK('Seznam účastníků'!B44)),IF(ISNUMBER(G37),D37*G37,G37),"")</f>
        <v/>
      </c>
      <c r="F37" s="187"/>
      <c r="G37" s="187" t="str">
        <f>IF(LOWER('Seznam účastníků'!G44)="d",MIN('Soupis výdajů'!$D$47,MAX('Soupis výdajů'!$D$47-30,40)),IF(LOWER('Seznam účastníků'!G44)="i",MIN('Soupis výdajů'!$D$47,MAX('Soupis výdajů'!$D$47-40,30)),IF(LOWER('Seznam účastníků'!G44)="v",MIN('Soupis výdajů'!$D$47,MAX('Soupis výdajů'!$D$47-50,20)),IF(LOWER('Seznam účastníků'!G44)="h",0,IF(LOWER('Seznam účastníků'!G44)="n",'Soupis výdajů'!$D$47,IF(ISBLANK('Seznam účastníků'!G44),"","? dítě, instruktor, vedoucí, hlavní, nečlen ?"))))))</f>
        <v/>
      </c>
    </row>
    <row r="38" spans="2:7" x14ac:dyDescent="0.2">
      <c r="B38" s="185" t="str">
        <f>IF(NOT(ISBLANK('Seznam účastníků'!A45)),'Seznam účastníků'!A45,"")</f>
        <v/>
      </c>
      <c r="C38" s="185" t="str">
        <f>IF(NOT(ISBLANK('Seznam účastníků'!B45)),'Seznam účastníků'!B45,"")</f>
        <v/>
      </c>
      <c r="D38" s="186" t="str">
        <f>IF(NOT(ISBLANK('Seznam účastníků'!B45)),$B$6-$B$5+1,"")</f>
        <v/>
      </c>
      <c r="E38" s="187" t="str">
        <f>IF(NOT(ISBLANK('Seznam účastníků'!B45)),IF(ISNUMBER(G38),D38*G38,G38),"")</f>
        <v/>
      </c>
      <c r="F38" s="187"/>
      <c r="G38" s="187" t="str">
        <f>IF(LOWER('Seznam účastníků'!G45)="d",MIN('Soupis výdajů'!$D$47,MAX('Soupis výdajů'!$D$47-30,40)),IF(LOWER('Seznam účastníků'!G45)="i",MIN('Soupis výdajů'!$D$47,MAX('Soupis výdajů'!$D$47-40,30)),IF(LOWER('Seznam účastníků'!G45)="v",MIN('Soupis výdajů'!$D$47,MAX('Soupis výdajů'!$D$47-50,20)),IF(LOWER('Seznam účastníků'!G45)="h",0,IF(LOWER('Seznam účastníků'!G45)="n",'Soupis výdajů'!$D$47,IF(ISBLANK('Seznam účastníků'!G45),"","? dítě, instruktor, vedoucí, hlavní, nečlen ?"))))))</f>
        <v/>
      </c>
    </row>
    <row r="39" spans="2:7" x14ac:dyDescent="0.2">
      <c r="B39" s="185" t="str">
        <f>IF(NOT(ISBLANK('Seznam účastníků'!A46)),'Seznam účastníků'!A46,"")</f>
        <v/>
      </c>
      <c r="C39" s="185" t="str">
        <f>IF(NOT(ISBLANK('Seznam účastníků'!B46)),'Seznam účastníků'!B46,"")</f>
        <v/>
      </c>
      <c r="D39" s="186" t="str">
        <f>IF(NOT(ISBLANK('Seznam účastníků'!B46)),$B$6-$B$5+1,"")</f>
        <v/>
      </c>
      <c r="E39" s="187" t="str">
        <f>IF(NOT(ISBLANK('Seznam účastníků'!B46)),IF(ISNUMBER(G39),D39*G39,G39),"")</f>
        <v/>
      </c>
      <c r="F39" s="187"/>
      <c r="G39" s="187" t="str">
        <f>IF(LOWER('Seznam účastníků'!G46)="d",MIN('Soupis výdajů'!$D$47,MAX('Soupis výdajů'!$D$47-30,40)),IF(LOWER('Seznam účastníků'!G46)="i",MIN('Soupis výdajů'!$D$47,MAX('Soupis výdajů'!$D$47-40,30)),IF(LOWER('Seznam účastníků'!G46)="v",MIN('Soupis výdajů'!$D$47,MAX('Soupis výdajů'!$D$47-50,20)),IF(LOWER('Seznam účastníků'!G46)="h",0,IF(LOWER('Seznam účastníků'!G46)="n",'Soupis výdajů'!$D$47,IF(ISBLANK('Seznam účastníků'!G46),"","? dítě, instruktor, vedoucí, hlavní, nečlen ?"))))))</f>
        <v/>
      </c>
    </row>
    <row r="40" spans="2:7" x14ac:dyDescent="0.2">
      <c r="B40" s="185" t="str">
        <f>IF(NOT(ISBLANK('Seznam účastníků'!A47)),'Seznam účastníků'!A47,"")</f>
        <v/>
      </c>
      <c r="C40" s="185" t="str">
        <f>IF(NOT(ISBLANK('Seznam účastníků'!B47)),'Seznam účastníků'!B47,"")</f>
        <v/>
      </c>
      <c r="D40" s="186" t="str">
        <f>IF(NOT(ISBLANK('Seznam účastníků'!B47)),$B$6-$B$5+1,"")</f>
        <v/>
      </c>
      <c r="E40" s="187" t="str">
        <f>IF(NOT(ISBLANK('Seznam účastníků'!B47)),IF(ISNUMBER(G40),D40*G40,G40),"")</f>
        <v/>
      </c>
      <c r="F40" s="187"/>
      <c r="G40" s="187" t="str">
        <f>IF(LOWER('Seznam účastníků'!G47)="d",MIN('Soupis výdajů'!$D$47,MAX('Soupis výdajů'!$D$47-30,40)),IF(LOWER('Seznam účastníků'!G47)="i",MIN('Soupis výdajů'!$D$47,MAX('Soupis výdajů'!$D$47-40,30)),IF(LOWER('Seznam účastníků'!G47)="v",MIN('Soupis výdajů'!$D$47,MAX('Soupis výdajů'!$D$47-50,20)),IF(LOWER('Seznam účastníků'!G47)="h",0,IF(LOWER('Seznam účastníků'!G47)="n",'Soupis výdajů'!$D$47,IF(ISBLANK('Seznam účastníků'!G47),"","? dítě, instruktor, vedoucí, hlavní, nečlen ?"))))))</f>
        <v/>
      </c>
    </row>
    <row r="41" spans="2:7" x14ac:dyDescent="0.2">
      <c r="B41" s="185" t="str">
        <f>IF(NOT(ISBLANK('Seznam účastníků'!A48)),'Seznam účastníků'!A48,"")</f>
        <v/>
      </c>
      <c r="C41" s="185" t="str">
        <f>IF(NOT(ISBLANK('Seznam účastníků'!B48)),'Seznam účastníků'!B48,"")</f>
        <v/>
      </c>
      <c r="D41" s="186" t="str">
        <f>IF(NOT(ISBLANK('Seznam účastníků'!B48)),$B$6-$B$5+1,"")</f>
        <v/>
      </c>
      <c r="E41" s="187" t="str">
        <f>IF(NOT(ISBLANK('Seznam účastníků'!B48)),IF(ISNUMBER(G41),D41*G41,G41),"")</f>
        <v/>
      </c>
      <c r="F41" s="187"/>
      <c r="G41" s="187" t="str">
        <f>IF(LOWER('Seznam účastníků'!G48)="d",MIN('Soupis výdajů'!$D$47,MAX('Soupis výdajů'!$D$47-30,40)),IF(LOWER('Seznam účastníků'!G48)="i",MIN('Soupis výdajů'!$D$47,MAX('Soupis výdajů'!$D$47-40,30)),IF(LOWER('Seznam účastníků'!G48)="v",MIN('Soupis výdajů'!$D$47,MAX('Soupis výdajů'!$D$47-50,20)),IF(LOWER('Seznam účastníků'!G48)="h",0,IF(LOWER('Seznam účastníků'!G48)="n",'Soupis výdajů'!$D$47,IF(ISBLANK('Seznam účastníků'!G48),"","? dítě, instruktor, vedoucí, hlavní, nečlen ?"))))))</f>
        <v/>
      </c>
    </row>
    <row r="42" spans="2:7" x14ac:dyDescent="0.2">
      <c r="B42" s="185" t="str">
        <f>IF(NOT(ISBLANK('Seznam účastníků'!A49)),'Seznam účastníků'!A49,"")</f>
        <v/>
      </c>
      <c r="C42" s="185" t="str">
        <f>IF(NOT(ISBLANK('Seznam účastníků'!B49)),'Seznam účastníků'!B49,"")</f>
        <v/>
      </c>
      <c r="D42" s="186" t="str">
        <f>IF(NOT(ISBLANK('Seznam účastníků'!B49)),$B$6-$B$5+1,"")</f>
        <v/>
      </c>
      <c r="E42" s="187" t="str">
        <f>IF(NOT(ISBLANK('Seznam účastníků'!B49)),IF(ISNUMBER(G42),D42*G42,G42),"")</f>
        <v/>
      </c>
      <c r="F42" s="187"/>
      <c r="G42" s="187" t="str">
        <f>IF(LOWER('Seznam účastníků'!G49)="d",MIN('Soupis výdajů'!$D$47,MAX('Soupis výdajů'!$D$47-30,40)),IF(LOWER('Seznam účastníků'!G49)="i",MIN('Soupis výdajů'!$D$47,MAX('Soupis výdajů'!$D$47-40,30)),IF(LOWER('Seznam účastníků'!G49)="v",MIN('Soupis výdajů'!$D$47,MAX('Soupis výdajů'!$D$47-50,20)),IF(LOWER('Seznam účastníků'!G49)="h",0,IF(LOWER('Seznam účastníků'!G49)="n",'Soupis výdajů'!$D$47,IF(ISBLANK('Seznam účastníků'!G49),"","? dítě, instruktor, vedoucí, hlavní, nečlen ?"))))))</f>
        <v/>
      </c>
    </row>
    <row r="43" spans="2:7" x14ac:dyDescent="0.2">
      <c r="B43" s="185" t="str">
        <f>IF(NOT(ISBLANK('Seznam účastníků'!A50)),'Seznam účastníků'!A50,"")</f>
        <v/>
      </c>
      <c r="C43" s="185" t="str">
        <f>IF(NOT(ISBLANK('Seznam účastníků'!B50)),'Seznam účastníků'!B50,"")</f>
        <v/>
      </c>
      <c r="D43" s="186" t="str">
        <f>IF(NOT(ISBLANK('Seznam účastníků'!B50)),$B$6-$B$5+1,"")</f>
        <v/>
      </c>
      <c r="E43" s="187" t="str">
        <f>IF(NOT(ISBLANK('Seznam účastníků'!B50)),IF(ISNUMBER(G43),D43*G43,G43),"")</f>
        <v/>
      </c>
      <c r="F43" s="187"/>
      <c r="G43" s="187" t="str">
        <f>IF(LOWER('Seznam účastníků'!G50)="d",MIN('Soupis výdajů'!$D$47,MAX('Soupis výdajů'!$D$47-30,40)),IF(LOWER('Seznam účastníků'!G50)="i",MIN('Soupis výdajů'!$D$47,MAX('Soupis výdajů'!$D$47-40,30)),IF(LOWER('Seznam účastníků'!G50)="v",MIN('Soupis výdajů'!$D$47,MAX('Soupis výdajů'!$D$47-50,20)),IF(LOWER('Seznam účastníků'!G50)="h",0,IF(LOWER('Seznam účastníků'!G50)="n",'Soupis výdajů'!$D$47,IF(ISBLANK('Seznam účastníků'!G50),"","? dítě, instruktor, vedoucí, hlavní, nečlen ?"))))))</f>
        <v/>
      </c>
    </row>
    <row r="44" spans="2:7" x14ac:dyDescent="0.2">
      <c r="B44" s="185" t="str">
        <f>IF(NOT(ISBLANK('Seznam účastníků'!A51)),'Seznam účastníků'!A51,"")</f>
        <v/>
      </c>
      <c r="C44" s="185" t="str">
        <f>IF(NOT(ISBLANK('Seznam účastníků'!B51)),'Seznam účastníků'!B51,"")</f>
        <v/>
      </c>
      <c r="D44" s="186" t="str">
        <f>IF(NOT(ISBLANK('Seznam účastníků'!B51)),$B$6-$B$5+1,"")</f>
        <v/>
      </c>
      <c r="E44" s="187" t="str">
        <f>IF(NOT(ISBLANK('Seznam účastníků'!B51)),IF(ISNUMBER(G44),D44*G44,G44),"")</f>
        <v/>
      </c>
      <c r="F44" s="187"/>
      <c r="G44" s="187" t="str">
        <f>IF(LOWER('Seznam účastníků'!G51)="d",MIN('Soupis výdajů'!$D$47,MAX('Soupis výdajů'!$D$47-30,40)),IF(LOWER('Seznam účastníků'!G51)="i",MIN('Soupis výdajů'!$D$47,MAX('Soupis výdajů'!$D$47-40,30)),IF(LOWER('Seznam účastníků'!G51)="v",MIN('Soupis výdajů'!$D$47,MAX('Soupis výdajů'!$D$47-50,20)),IF(LOWER('Seznam účastníků'!G51)="h",0,IF(LOWER('Seznam účastníků'!G51)="n",'Soupis výdajů'!$D$47,IF(ISBLANK('Seznam účastníků'!G51),"","? dítě, instruktor, vedoucí, hlavní, nečlen ?"))))))</f>
        <v/>
      </c>
    </row>
    <row r="45" spans="2:7" x14ac:dyDescent="0.2">
      <c r="B45" s="185" t="str">
        <f>IF(NOT(ISBLANK('Seznam účastníků'!A52)),'Seznam účastníků'!A52,"")</f>
        <v/>
      </c>
      <c r="C45" s="185" t="str">
        <f>IF(NOT(ISBLANK('Seznam účastníků'!B52)),'Seznam účastníků'!B52,"")</f>
        <v/>
      </c>
      <c r="D45" s="186" t="str">
        <f>IF(NOT(ISBLANK('Seznam účastníků'!B52)),$B$6-$B$5+1,"")</f>
        <v/>
      </c>
      <c r="E45" s="187" t="str">
        <f>IF(NOT(ISBLANK('Seznam účastníků'!B52)),IF(ISNUMBER(G45),D45*G45,G45),"")</f>
        <v/>
      </c>
      <c r="F45" s="187"/>
      <c r="G45" s="187" t="str">
        <f>IF(LOWER('Seznam účastníků'!G52)="d",MIN('Soupis výdajů'!$D$47,MAX('Soupis výdajů'!$D$47-30,40)),IF(LOWER('Seznam účastníků'!G52)="i",MIN('Soupis výdajů'!$D$47,MAX('Soupis výdajů'!$D$47-40,30)),IF(LOWER('Seznam účastníků'!G52)="v",MIN('Soupis výdajů'!$D$47,MAX('Soupis výdajů'!$D$47-50,20)),IF(LOWER('Seznam účastníků'!G52)="h",0,IF(LOWER('Seznam účastníků'!G52)="n",'Soupis výdajů'!$D$47,IF(ISBLANK('Seznam účastníků'!G52),"","? dítě, instruktor, vedoucí, hlavní, nečlen ?"))))))</f>
        <v/>
      </c>
    </row>
    <row r="46" spans="2:7" x14ac:dyDescent="0.2">
      <c r="B46" s="185" t="str">
        <f>IF(NOT(ISBLANK('Seznam účastníků'!A53)),'Seznam účastníků'!A53,"")</f>
        <v/>
      </c>
      <c r="C46" s="185" t="str">
        <f>IF(NOT(ISBLANK('Seznam účastníků'!B53)),'Seznam účastníků'!B53,"")</f>
        <v/>
      </c>
      <c r="D46" s="186" t="str">
        <f>IF(NOT(ISBLANK('Seznam účastníků'!B53)),$B$6-$B$5+1,"")</f>
        <v/>
      </c>
      <c r="E46" s="187" t="str">
        <f>IF(NOT(ISBLANK('Seznam účastníků'!B53)),IF(ISNUMBER(G46),D46*G46,G46),"")</f>
        <v/>
      </c>
      <c r="F46" s="187"/>
      <c r="G46" s="187" t="str">
        <f>IF(LOWER('Seznam účastníků'!G53)="d",MIN('Soupis výdajů'!$D$47,MAX('Soupis výdajů'!$D$47-30,40)),IF(LOWER('Seznam účastníků'!G53)="i",MIN('Soupis výdajů'!$D$47,MAX('Soupis výdajů'!$D$47-40,30)),IF(LOWER('Seznam účastníků'!G53)="v",MIN('Soupis výdajů'!$D$47,MAX('Soupis výdajů'!$D$47-50,20)),IF(LOWER('Seznam účastníků'!G53)="h",0,IF(LOWER('Seznam účastníků'!G53)="n",'Soupis výdajů'!$D$47,IF(ISBLANK('Seznam účastníků'!G53),"","? dítě, instruktor, vedoucí, hlavní, nečlen ?"))))))</f>
        <v/>
      </c>
    </row>
    <row r="47" spans="2:7" x14ac:dyDescent="0.2">
      <c r="B47" s="185" t="str">
        <f>IF(NOT(ISBLANK('Seznam účastníků'!A54)),'Seznam účastníků'!A54,"")</f>
        <v/>
      </c>
      <c r="C47" s="185" t="str">
        <f>IF(NOT(ISBLANK('Seznam účastníků'!B54)),'Seznam účastníků'!B54,"")</f>
        <v/>
      </c>
      <c r="D47" s="186" t="str">
        <f>IF(NOT(ISBLANK('Seznam účastníků'!B54)),$B$6-$B$5+1,"")</f>
        <v/>
      </c>
      <c r="E47" s="187" t="str">
        <f>IF(NOT(ISBLANK('Seznam účastníků'!B54)),IF(ISNUMBER(G47),D47*G47,G47),"")</f>
        <v/>
      </c>
      <c r="F47" s="187"/>
      <c r="G47" s="187" t="str">
        <f>IF(LOWER('Seznam účastníků'!G54)="d",MIN('Soupis výdajů'!$D$47,MAX('Soupis výdajů'!$D$47-30,40)),IF(LOWER('Seznam účastníků'!G54)="i",MIN('Soupis výdajů'!$D$47,MAX('Soupis výdajů'!$D$47-40,30)),IF(LOWER('Seznam účastníků'!G54)="v",MIN('Soupis výdajů'!$D$47,MAX('Soupis výdajů'!$D$47-50,20)),IF(LOWER('Seznam účastníků'!G54)="h",0,IF(LOWER('Seznam účastníků'!G54)="n",'Soupis výdajů'!$D$47,IF(ISBLANK('Seznam účastníků'!G54),"","? dítě, instruktor, vedoucí, hlavní, nečlen ?"))))))</f>
        <v/>
      </c>
    </row>
    <row r="48" spans="2:7" x14ac:dyDescent="0.2">
      <c r="B48" s="188"/>
      <c r="C48" s="188"/>
      <c r="D48" s="189"/>
      <c r="E48" s="190"/>
    </row>
    <row r="49" spans="2:5" x14ac:dyDescent="0.2">
      <c r="B49" s="168" t="s">
        <v>53</v>
      </c>
      <c r="D49" s="191">
        <f>SUM(D12:D47)</f>
        <v>0</v>
      </c>
      <c r="E49" s="187">
        <f>SUM(E12:E47)</f>
        <v>0</v>
      </c>
    </row>
  </sheetData>
  <sheetProtection sheet="1"/>
  <mergeCells count="4">
    <mergeCell ref="B4:C4"/>
    <mergeCell ref="B5:C5"/>
    <mergeCell ref="B6:C6"/>
    <mergeCell ref="B7:C7"/>
  </mergeCells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Souhrnný AKCE_TABORY</vt:lpstr>
      <vt:lpstr>Formulář  AKCE</vt:lpstr>
      <vt:lpstr>Seznam_do_35_účastníků</vt:lpstr>
      <vt:lpstr>Seznam_do_70_účastníků</vt:lpstr>
      <vt:lpstr>Rozpocet akce</vt:lpstr>
      <vt:lpstr>pokyny</vt:lpstr>
      <vt:lpstr>Rozpocet tábora</vt:lpstr>
      <vt:lpstr>Seznam účastníků</vt:lpstr>
      <vt:lpstr>Přehled o vybraných poplatcích</vt:lpstr>
      <vt:lpstr>Soupis výdajů</vt:lpstr>
      <vt:lpstr>Report z akce</vt:lpstr>
      <vt:lpstr>Zhodnocení</vt:lpstr>
      <vt:lpstr>Vrátit</vt:lpstr>
      <vt:lpstr>_1Excel_BuiltIn_Print_Area_2</vt:lpstr>
      <vt:lpstr>Excel_BuiltIn_Print_Area</vt:lpstr>
      <vt:lpstr>Excel_BuiltIn_Print_Area_6_1</vt:lpstr>
      <vt:lpstr>'Seznam účastníků'!Print_Area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Kopeček</dc:creator>
  <cp:lastModifiedBy>Martin Kopeček</cp:lastModifiedBy>
  <dcterms:created xsi:type="dcterms:W3CDTF">2018-12-23T16:52:23Z</dcterms:created>
  <dcterms:modified xsi:type="dcterms:W3CDTF">2019-07-03T13:26:38Z</dcterms:modified>
</cp:coreProperties>
</file>