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sfs.home.ku.edu\groups\MDCM\Boskovic\Lab\yang_buchner_collection\SI material\UV-Vis_monitoring\Standard_concentration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1" i="1" l="1"/>
  <c r="T20" i="1"/>
  <c r="T19" i="1"/>
  <c r="T18" i="1"/>
  <c r="T17" i="1"/>
  <c r="T16" i="1"/>
  <c r="T22" i="1" s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T2" i="1"/>
  <c r="R2" i="1"/>
  <c r="R22" i="1" s="1"/>
  <c r="P2" i="1"/>
  <c r="P22" i="1" s="1"/>
  <c r="D29" i="1"/>
  <c r="F29" i="1" s="1"/>
  <c r="D30" i="1"/>
  <c r="F30" i="1" s="1"/>
  <c r="D28" i="1"/>
  <c r="F28" i="1" s="1"/>
  <c r="C21" i="1"/>
  <c r="G21" i="1" s="1"/>
  <c r="B21" i="1"/>
  <c r="F21" i="1" s="1"/>
  <c r="A21" i="1"/>
  <c r="E21" i="1" s="1"/>
  <c r="C20" i="1"/>
  <c r="G20" i="1" s="1"/>
  <c r="B20" i="1"/>
  <c r="F20" i="1" s="1"/>
  <c r="A20" i="1"/>
  <c r="E20" i="1" s="1"/>
  <c r="C19" i="1"/>
  <c r="G19" i="1" s="1"/>
  <c r="B19" i="1"/>
  <c r="F19" i="1" s="1"/>
  <c r="A19" i="1"/>
  <c r="E19" i="1" s="1"/>
  <c r="C18" i="1"/>
  <c r="G18" i="1" s="1"/>
  <c r="B18" i="1"/>
  <c r="F18" i="1" s="1"/>
  <c r="A18" i="1"/>
  <c r="E18" i="1" s="1"/>
  <c r="C17" i="1"/>
  <c r="G17" i="1" s="1"/>
  <c r="B17" i="1"/>
  <c r="F17" i="1" s="1"/>
  <c r="A17" i="1"/>
  <c r="E17" i="1" s="1"/>
  <c r="C16" i="1"/>
  <c r="G16" i="1" s="1"/>
  <c r="B16" i="1"/>
  <c r="F16" i="1" s="1"/>
  <c r="A16" i="1"/>
  <c r="E16" i="1" s="1"/>
  <c r="C15" i="1"/>
  <c r="G15" i="1" s="1"/>
  <c r="B15" i="1"/>
  <c r="F15" i="1" s="1"/>
  <c r="A15" i="1"/>
  <c r="E15" i="1" s="1"/>
  <c r="C14" i="1"/>
  <c r="G14" i="1" s="1"/>
  <c r="B14" i="1"/>
  <c r="F14" i="1" s="1"/>
  <c r="A14" i="1"/>
  <c r="E14" i="1" s="1"/>
  <c r="C13" i="1"/>
  <c r="G13" i="1" s="1"/>
  <c r="B13" i="1"/>
  <c r="F13" i="1" s="1"/>
  <c r="A13" i="1"/>
  <c r="E13" i="1" s="1"/>
  <c r="C12" i="1"/>
  <c r="G12" i="1" s="1"/>
  <c r="B12" i="1"/>
  <c r="F12" i="1" s="1"/>
  <c r="A12" i="1"/>
  <c r="E12" i="1" s="1"/>
  <c r="C11" i="1"/>
  <c r="G11" i="1" s="1"/>
  <c r="B11" i="1"/>
  <c r="F11" i="1" s="1"/>
  <c r="A11" i="1"/>
  <c r="E11" i="1" s="1"/>
  <c r="C10" i="1"/>
  <c r="G10" i="1" s="1"/>
  <c r="B10" i="1"/>
  <c r="F10" i="1" s="1"/>
  <c r="A10" i="1"/>
  <c r="E10" i="1" s="1"/>
  <c r="C9" i="1"/>
  <c r="G9" i="1" s="1"/>
  <c r="B9" i="1"/>
  <c r="F9" i="1" s="1"/>
  <c r="A9" i="1"/>
  <c r="E9" i="1" s="1"/>
  <c r="C8" i="1"/>
  <c r="G8" i="1" s="1"/>
  <c r="B8" i="1"/>
  <c r="F8" i="1" s="1"/>
  <c r="A8" i="1"/>
  <c r="E8" i="1" s="1"/>
  <c r="C7" i="1"/>
  <c r="G7" i="1" s="1"/>
  <c r="B7" i="1"/>
  <c r="F7" i="1" s="1"/>
  <c r="A7" i="1"/>
  <c r="E7" i="1" s="1"/>
  <c r="C6" i="1"/>
  <c r="G6" i="1" s="1"/>
  <c r="B6" i="1"/>
  <c r="F6" i="1" s="1"/>
  <c r="A6" i="1"/>
  <c r="E6" i="1" s="1"/>
  <c r="C5" i="1"/>
  <c r="G5" i="1" s="1"/>
  <c r="B5" i="1"/>
  <c r="F5" i="1" s="1"/>
  <c r="A5" i="1"/>
  <c r="E5" i="1" s="1"/>
  <c r="C4" i="1"/>
  <c r="G4" i="1" s="1"/>
  <c r="B4" i="1"/>
  <c r="F4" i="1" s="1"/>
  <c r="A4" i="1"/>
  <c r="E4" i="1" s="1"/>
  <c r="C3" i="1"/>
  <c r="G3" i="1" s="1"/>
  <c r="B3" i="1"/>
  <c r="F3" i="1" s="1"/>
  <c r="A3" i="1"/>
  <c r="E3" i="1" s="1"/>
  <c r="C2" i="1"/>
  <c r="G2" i="1" s="1"/>
  <c r="B2" i="1"/>
  <c r="F2" i="1" s="1"/>
  <c r="A2" i="1"/>
  <c r="E2" i="1" s="1"/>
  <c r="W20" i="1" l="1"/>
  <c r="W3" i="1"/>
  <c r="W11" i="1"/>
  <c r="U19" i="1"/>
  <c r="U16" i="1"/>
  <c r="U15" i="1"/>
  <c r="W4" i="1"/>
  <c r="W12" i="1"/>
  <c r="W5" i="1"/>
  <c r="W13" i="1"/>
  <c r="W21" i="1"/>
  <c r="W19" i="1"/>
  <c r="W16" i="1"/>
  <c r="U3" i="1"/>
  <c r="W7" i="1"/>
  <c r="U11" i="1"/>
  <c r="W2" i="1"/>
  <c r="W8" i="1"/>
  <c r="W14" i="1"/>
  <c r="U9" i="1"/>
  <c r="U17" i="1"/>
  <c r="W6" i="1"/>
  <c r="U10" i="1"/>
  <c r="U18" i="1"/>
  <c r="W18" i="1"/>
  <c r="W10" i="1"/>
  <c r="W17" i="1"/>
  <c r="W9" i="1"/>
  <c r="W15" i="1"/>
  <c r="U7" i="1"/>
  <c r="U8" i="1"/>
  <c r="U21" i="1"/>
  <c r="U4" i="1"/>
  <c r="U12" i="1"/>
  <c r="U20" i="1"/>
  <c r="U5" i="1"/>
  <c r="U13" i="1"/>
  <c r="U6" i="1"/>
  <c r="U14" i="1"/>
  <c r="U2" i="1"/>
  <c r="D7" i="1"/>
  <c r="H7" i="1" s="1"/>
  <c r="D8" i="1"/>
  <c r="H8" i="1" s="1"/>
  <c r="D9" i="1"/>
  <c r="H9" i="1" s="1"/>
  <c r="D10" i="1"/>
  <c r="H10" i="1" s="1"/>
  <c r="D11" i="1"/>
  <c r="H11" i="1" s="1"/>
  <c r="D2" i="1"/>
  <c r="H2" i="1" s="1"/>
  <c r="D6" i="1" l="1"/>
  <c r="H6" i="1" s="1"/>
  <c r="D3" i="1"/>
  <c r="H3" i="1" s="1"/>
  <c r="D4" i="1"/>
  <c r="H4" i="1" s="1"/>
  <c r="D5" i="1"/>
  <c r="H5" i="1" s="1"/>
  <c r="D14" i="1"/>
  <c r="H14" i="1" s="1"/>
  <c r="D18" i="1"/>
  <c r="H18" i="1" s="1"/>
  <c r="D16" i="1"/>
  <c r="H16" i="1" s="1"/>
  <c r="D19" i="1"/>
  <c r="H19" i="1" s="1"/>
  <c r="D21" i="1"/>
  <c r="H21" i="1" s="1"/>
  <c r="D17" i="1"/>
  <c r="H17" i="1" s="1"/>
  <c r="D12" i="1"/>
  <c r="H12" i="1" s="1"/>
  <c r="D20" i="1"/>
  <c r="H20" i="1" s="1"/>
  <c r="D15" i="1"/>
  <c r="H15" i="1" s="1"/>
  <c r="D13" i="1"/>
  <c r="H13" i="1" s="1"/>
</calcChain>
</file>

<file path=xl/sharedStrings.xml><?xml version="1.0" encoding="utf-8"?>
<sst xmlns="http://schemas.openxmlformats.org/spreadsheetml/2006/main" count="29" uniqueCount="27">
  <si>
    <t>Salt</t>
  </si>
  <si>
    <t>azetidinol_salt</t>
  </si>
  <si>
    <t>acetophenone</t>
  </si>
  <si>
    <t>Sum</t>
  </si>
  <si>
    <t>PROD</t>
  </si>
  <si>
    <t>BYPROD</t>
  </si>
  <si>
    <t>SM</t>
  </si>
  <si>
    <t>TOTAL</t>
  </si>
  <si>
    <t>ratio1</t>
  </si>
  <si>
    <t>ratio2</t>
  </si>
  <si>
    <t>conc_sum</t>
  </si>
  <si>
    <t>compound</t>
  </si>
  <si>
    <t>Final volume (uL)</t>
  </si>
  <si>
    <t>SM_vol(uL)</t>
  </si>
  <si>
    <t>sm (uM)</t>
  </si>
  <si>
    <t>acetophenone_vol(uL)</t>
  </si>
  <si>
    <t>std</t>
  </si>
  <si>
    <t>azetidinol_salt (uM)</t>
  </si>
  <si>
    <t>azetidinol_salt_vol(uL)</t>
  </si>
  <si>
    <t>acetophenone (uM)</t>
  </si>
  <si>
    <t>Residual volume (uL)</t>
  </si>
  <si>
    <t>Azetidinol_salt</t>
  </si>
  <si>
    <t>molecular weight (g/mol)</t>
  </si>
  <si>
    <t>weight (mg)</t>
  </si>
  <si>
    <t>amount (mmol)</t>
  </si>
  <si>
    <t>volume (mL)</t>
  </si>
  <si>
    <t>concentration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</si>
</sst>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 applyBorder="1"/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D1" workbookViewId="0">
      <selection activeCell="F27" sqref="F27"/>
    </sheetView>
  </sheetViews>
  <sheetFormatPr defaultRowHeight="15" x14ac:dyDescent="0.25"/>
  <cols>
    <col min="1" max="1" width="12.85546875" style="1" customWidth="1"/>
    <col min="2" max="2" width="24" style="1" bestFit="1" customWidth="1"/>
    <col min="3" max="3" width="14" style="1" bestFit="1" customWidth="1"/>
    <col min="4" max="4" width="15" bestFit="1" customWidth="1"/>
    <col min="5" max="5" width="18.85546875" style="1" bestFit="1" customWidth="1"/>
    <col min="6" max="6" width="12.140625" style="1" bestFit="1" customWidth="1"/>
    <col min="7" max="7" width="9.140625" style="1"/>
    <col min="15" max="15" width="9.140625" style="2" customWidth="1"/>
    <col min="16" max="16" width="10.85546875" style="2" bestFit="1" customWidth="1"/>
    <col min="17" max="17" width="19" style="2" bestFit="1" customWidth="1"/>
    <col min="18" max="18" width="21.5703125" style="2" bestFit="1" customWidth="1"/>
    <col min="19" max="19" width="18.85546875" style="2" bestFit="1" customWidth="1"/>
    <col min="20" max="20" width="21.42578125" style="2" bestFit="1" customWidth="1"/>
    <col min="21" max="21" width="9.7109375" style="2" bestFit="1" customWidth="1"/>
    <col min="22" max="22" width="16.42578125" bestFit="1" customWidth="1"/>
    <col min="23" max="23" width="15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6</v>
      </c>
      <c r="F1" s="1" t="s">
        <v>4</v>
      </c>
      <c r="G1" s="1" t="s">
        <v>5</v>
      </c>
      <c r="H1" t="s">
        <v>7</v>
      </c>
      <c r="K1" t="s">
        <v>8</v>
      </c>
      <c r="L1" t="s">
        <v>9</v>
      </c>
      <c r="N1" t="s">
        <v>16</v>
      </c>
      <c r="O1" s="2" t="s">
        <v>14</v>
      </c>
      <c r="P1" s="2" t="s">
        <v>13</v>
      </c>
      <c r="Q1" s="2" t="s">
        <v>17</v>
      </c>
      <c r="R1" s="2" t="s">
        <v>18</v>
      </c>
      <c r="S1" s="2" t="s">
        <v>19</v>
      </c>
      <c r="T1" s="2" t="s">
        <v>15</v>
      </c>
      <c r="U1" s="2" t="s">
        <v>10</v>
      </c>
      <c r="V1" t="s">
        <v>12</v>
      </c>
      <c r="W1" t="s">
        <v>20</v>
      </c>
    </row>
    <row r="2" spans="1:25" x14ac:dyDescent="0.25">
      <c r="A2" s="1">
        <f>K2*L2/(1+K2*L2+L2)</f>
        <v>1.4672862318701123E-2</v>
      </c>
      <c r="B2" s="1">
        <f xml:space="preserve"> L2/(1+K2*L2+L2)</f>
        <v>0.13751511076570874</v>
      </c>
      <c r="C2" s="1">
        <f>1/(1+K2*L2+L2)</f>
        <v>0.84781202691559021</v>
      </c>
      <c r="D2">
        <f>SUM(A2:C2)</f>
        <v>1</v>
      </c>
      <c r="E2" s="1">
        <f>20+A2*380</f>
        <v>25.575687681106427</v>
      </c>
      <c r="F2" s="1">
        <f>20+B2*380</f>
        <v>72.255742090969321</v>
      </c>
      <c r="G2" s="1">
        <f t="shared" ref="G2" si="0">20+C2*380</f>
        <v>342.16857022792431</v>
      </c>
      <c r="H2">
        <f>50+D2*350</f>
        <v>400</v>
      </c>
      <c r="K2">
        <v>0.1067</v>
      </c>
      <c r="L2">
        <v>0.16220000000000001</v>
      </c>
      <c r="N2">
        <v>1</v>
      </c>
      <c r="O2" s="3">
        <v>40.200800000000001</v>
      </c>
      <c r="P2" s="3">
        <f>(O2*$V$2)/$E$28</f>
        <v>120.6024</v>
      </c>
      <c r="Q2" s="3">
        <v>64.600399999999993</v>
      </c>
      <c r="R2" s="3">
        <f>(Q2*$V$2)/$E$29</f>
        <v>193.80119999999999</v>
      </c>
      <c r="S2" s="3">
        <v>173.30109999999999</v>
      </c>
      <c r="T2" s="3">
        <f>(S2*$V$2)/$E$30</f>
        <v>519.90329999999994</v>
      </c>
      <c r="U2" s="3">
        <f t="shared" ref="U2:U21" si="1">SUM(O2:S2)</f>
        <v>592.5059</v>
      </c>
      <c r="V2">
        <v>3000</v>
      </c>
      <c r="W2" s="2">
        <f>V2-(P2+R2+T2)</f>
        <v>2165.6931</v>
      </c>
      <c r="X2" s="2"/>
    </row>
    <row r="3" spans="1:25" x14ac:dyDescent="0.25">
      <c r="A3" s="1">
        <f t="shared" ref="A3:A21" si="2">K3*L3/(1+K3*L3+L3)</f>
        <v>0.29864600294260674</v>
      </c>
      <c r="B3" s="1">
        <f t="shared" ref="B3:B21" si="3" xml:space="preserve"> L3/(1+K3*L3+L3)</f>
        <v>0.31047510442104864</v>
      </c>
      <c r="C3" s="1">
        <f t="shared" ref="C3:C21" si="4">1/(1+K3*L3+L3)</f>
        <v>0.39087889263634479</v>
      </c>
      <c r="D3">
        <f t="shared" ref="D3:D21" si="5">SUM(A3:C3)</f>
        <v>1</v>
      </c>
      <c r="E3" s="1">
        <f t="shared" ref="E3:E21" si="6">20+A3*380</f>
        <v>133.48548111819056</v>
      </c>
      <c r="F3" s="1">
        <f>20+B3*380</f>
        <v>137.98053967999849</v>
      </c>
      <c r="G3" s="1">
        <f t="shared" ref="G3:G21" si="7">20+C3*380</f>
        <v>168.53397920181101</v>
      </c>
      <c r="H3">
        <f t="shared" ref="H3:H21" si="8">50+D3*350</f>
        <v>400</v>
      </c>
      <c r="K3">
        <v>0.96189999999999998</v>
      </c>
      <c r="L3">
        <v>0.79430000000000001</v>
      </c>
      <c r="N3">
        <v>2</v>
      </c>
      <c r="O3" s="3">
        <v>44.746099999999998</v>
      </c>
      <c r="P3" s="3">
        <f t="shared" ref="P3:P21" si="9">(O3*$V$2)/$E$28</f>
        <v>134.23829999999998</v>
      </c>
      <c r="Q3" s="3">
        <v>25.971299999999999</v>
      </c>
      <c r="R3" s="3">
        <f t="shared" ref="R3:R21" si="10">(Q3*$V$2)/$E$29</f>
        <v>77.913899999999998</v>
      </c>
      <c r="S3" s="3">
        <v>64.702100000000002</v>
      </c>
      <c r="T3" s="3">
        <f t="shared" ref="T3:T21" si="11">(S3*$V$2)/$E$30</f>
        <v>194.1063</v>
      </c>
      <c r="U3" s="3">
        <f t="shared" si="1"/>
        <v>347.57169999999996</v>
      </c>
      <c r="V3">
        <v>3000</v>
      </c>
      <c r="W3" s="2">
        <f t="shared" ref="W3:W21" si="12">V3-(P3+R3+T3)</f>
        <v>2593.7415000000001</v>
      </c>
      <c r="X3" s="2"/>
    </row>
    <row r="4" spans="1:25" x14ac:dyDescent="0.25">
      <c r="A4" s="1">
        <f t="shared" si="2"/>
        <v>1.0905726231532212E-3</v>
      </c>
      <c r="B4" s="1">
        <f t="shared" si="3"/>
        <v>0.23708100503330898</v>
      </c>
      <c r="C4" s="1">
        <f t="shared" si="4"/>
        <v>0.76182842234353787</v>
      </c>
      <c r="D4">
        <f t="shared" si="5"/>
        <v>1</v>
      </c>
      <c r="E4" s="1">
        <f t="shared" si="6"/>
        <v>20.414417596798224</v>
      </c>
      <c r="F4" s="1">
        <f t="shared" ref="F4:F21" si="13">20+B4*380</f>
        <v>110.09078191265741</v>
      </c>
      <c r="G4" s="1">
        <f t="shared" si="7"/>
        <v>309.49480049054438</v>
      </c>
      <c r="H4">
        <f t="shared" si="8"/>
        <v>400</v>
      </c>
      <c r="K4">
        <v>4.5999999999999999E-3</v>
      </c>
      <c r="L4">
        <v>0.31119999999999998</v>
      </c>
      <c r="N4">
        <v>3</v>
      </c>
      <c r="O4" s="3">
        <v>110.6831</v>
      </c>
      <c r="P4" s="3">
        <f t="shared" si="9"/>
        <v>332.04930000000002</v>
      </c>
      <c r="Q4" s="3">
        <v>105.1294</v>
      </c>
      <c r="R4" s="3">
        <f t="shared" si="10"/>
        <v>315.38819999999998</v>
      </c>
      <c r="S4" s="3">
        <v>25.7272</v>
      </c>
      <c r="T4" s="3">
        <f t="shared" si="11"/>
        <v>77.181600000000003</v>
      </c>
      <c r="U4" s="3">
        <f t="shared" si="1"/>
        <v>888.97720000000004</v>
      </c>
      <c r="V4">
        <v>3000</v>
      </c>
      <c r="W4" s="2">
        <f t="shared" si="12"/>
        <v>2275.3809000000001</v>
      </c>
      <c r="X4" s="2"/>
    </row>
    <row r="5" spans="1:25" x14ac:dyDescent="0.25">
      <c r="A5" s="1">
        <f t="shared" si="2"/>
        <v>0.2113144107098395</v>
      </c>
      <c r="B5" s="1">
        <f t="shared" si="3"/>
        <v>0.27269894271498191</v>
      </c>
      <c r="C5" s="1">
        <f t="shared" si="4"/>
        <v>0.51598664657517868</v>
      </c>
      <c r="D5">
        <f t="shared" si="5"/>
        <v>1</v>
      </c>
      <c r="E5" s="1">
        <f t="shared" si="6"/>
        <v>100.29947606973901</v>
      </c>
      <c r="F5" s="1">
        <f t="shared" si="13"/>
        <v>123.62559823169312</v>
      </c>
      <c r="G5" s="1">
        <f t="shared" si="7"/>
        <v>216.07492569856791</v>
      </c>
      <c r="H5">
        <f t="shared" si="8"/>
        <v>400</v>
      </c>
      <c r="K5">
        <v>0.77490000000000003</v>
      </c>
      <c r="L5">
        <v>0.52849999999999997</v>
      </c>
      <c r="N5">
        <v>4</v>
      </c>
      <c r="O5" s="3">
        <v>41.731099999999998</v>
      </c>
      <c r="P5" s="3">
        <f t="shared" si="9"/>
        <v>125.19329999999999</v>
      </c>
      <c r="Q5" s="3">
        <v>73.803899999999999</v>
      </c>
      <c r="R5" s="3">
        <f t="shared" si="10"/>
        <v>221.4117</v>
      </c>
      <c r="S5" s="3">
        <v>41.869100000000003</v>
      </c>
      <c r="T5" s="3">
        <f t="shared" si="11"/>
        <v>125.60730000000001</v>
      </c>
      <c r="U5" s="3">
        <f t="shared" si="1"/>
        <v>504.00909999999999</v>
      </c>
      <c r="V5">
        <v>3000</v>
      </c>
      <c r="W5" s="2">
        <f t="shared" si="12"/>
        <v>2527.7876999999999</v>
      </c>
      <c r="X5" s="2"/>
    </row>
    <row r="6" spans="1:25" x14ac:dyDescent="0.25">
      <c r="A6" s="1">
        <f t="shared" si="2"/>
        <v>0.10403582971170924</v>
      </c>
      <c r="B6" s="1">
        <f t="shared" si="3"/>
        <v>0.12729209557287316</v>
      </c>
      <c r="C6" s="1">
        <f t="shared" si="4"/>
        <v>0.76867207471541765</v>
      </c>
      <c r="D6">
        <f t="shared" si="5"/>
        <v>1</v>
      </c>
      <c r="E6" s="1">
        <f t="shared" si="6"/>
        <v>59.533615290449511</v>
      </c>
      <c r="F6" s="1">
        <f t="shared" si="13"/>
        <v>68.370996317691805</v>
      </c>
      <c r="G6" s="1">
        <f t="shared" si="7"/>
        <v>312.09538839185871</v>
      </c>
      <c r="H6">
        <f t="shared" si="8"/>
        <v>400</v>
      </c>
      <c r="K6">
        <v>0.81730000000000003</v>
      </c>
      <c r="L6">
        <v>0.1656</v>
      </c>
      <c r="N6">
        <v>5</v>
      </c>
      <c r="O6" s="3">
        <v>196.64269999999999</v>
      </c>
      <c r="P6" s="3">
        <f t="shared" si="9"/>
        <v>589.92809999999997</v>
      </c>
      <c r="Q6" s="3">
        <v>137.73249999999999</v>
      </c>
      <c r="R6" s="3">
        <f t="shared" si="10"/>
        <v>413.19749999999993</v>
      </c>
      <c r="S6" s="3">
        <v>30.623200000000001</v>
      </c>
      <c r="T6" s="3">
        <f t="shared" si="11"/>
        <v>91.869600000000005</v>
      </c>
      <c r="U6" s="3">
        <f t="shared" si="1"/>
        <v>1368.1239999999998</v>
      </c>
      <c r="V6">
        <v>3000</v>
      </c>
      <c r="W6" s="2">
        <f t="shared" si="12"/>
        <v>1905.0048000000002</v>
      </c>
      <c r="X6" s="2"/>
      <c r="Y6" s="2"/>
    </row>
    <row r="7" spans="1:25" x14ac:dyDescent="0.25">
      <c r="A7" s="1">
        <f t="shared" si="2"/>
        <v>0.24610253363196835</v>
      </c>
      <c r="B7" s="1">
        <f t="shared" si="3"/>
        <v>0.28329979697475344</v>
      </c>
      <c r="C7" s="1">
        <f t="shared" si="4"/>
        <v>0.47059766939327818</v>
      </c>
      <c r="D7">
        <f t="shared" si="5"/>
        <v>1</v>
      </c>
      <c r="E7" s="1">
        <f t="shared" si="6"/>
        <v>113.51896278014797</v>
      </c>
      <c r="F7" s="1">
        <f t="shared" si="13"/>
        <v>127.6539228504063</v>
      </c>
      <c r="G7" s="1">
        <f t="shared" si="7"/>
        <v>198.82711436944572</v>
      </c>
      <c r="H7">
        <f t="shared" si="8"/>
        <v>400</v>
      </c>
      <c r="K7">
        <v>0.86870000000000003</v>
      </c>
      <c r="L7">
        <v>0.60199999999999998</v>
      </c>
      <c r="N7">
        <v>6</v>
      </c>
      <c r="O7" s="3">
        <v>304.98230000000001</v>
      </c>
      <c r="P7" s="3">
        <f t="shared" si="9"/>
        <v>914.94690000000003</v>
      </c>
      <c r="Q7" s="3">
        <v>139.2448</v>
      </c>
      <c r="R7" s="3">
        <f t="shared" si="10"/>
        <v>417.73439999999994</v>
      </c>
      <c r="S7" s="3">
        <v>43.590699999999998</v>
      </c>
      <c r="T7" s="3">
        <f t="shared" si="11"/>
        <v>130.77209999999999</v>
      </c>
      <c r="U7" s="3">
        <f t="shared" si="1"/>
        <v>1820.4990999999998</v>
      </c>
      <c r="V7">
        <v>3000</v>
      </c>
      <c r="W7" s="2">
        <f t="shared" si="12"/>
        <v>1536.5466000000001</v>
      </c>
      <c r="X7" s="2"/>
      <c r="Y7" s="2"/>
    </row>
    <row r="8" spans="1:25" x14ac:dyDescent="0.25">
      <c r="A8" s="1">
        <f t="shared" si="2"/>
        <v>1.7271435076266897E-2</v>
      </c>
      <c r="B8" s="1">
        <f t="shared" si="3"/>
        <v>0.20463785635387322</v>
      </c>
      <c r="C8" s="1">
        <f t="shared" si="4"/>
        <v>0.77809070856986007</v>
      </c>
      <c r="D8">
        <f t="shared" si="5"/>
        <v>1.0000000000000002</v>
      </c>
      <c r="E8" s="1">
        <f t="shared" si="6"/>
        <v>26.56314532898142</v>
      </c>
      <c r="F8" s="1">
        <f t="shared" si="13"/>
        <v>97.762385414471822</v>
      </c>
      <c r="G8" s="1">
        <f t="shared" si="7"/>
        <v>315.67446925654684</v>
      </c>
      <c r="H8">
        <f t="shared" si="8"/>
        <v>400.00000000000006</v>
      </c>
      <c r="K8">
        <v>8.4400000000000003E-2</v>
      </c>
      <c r="L8">
        <v>0.26300000000000001</v>
      </c>
      <c r="N8">
        <v>7</v>
      </c>
      <c r="O8" s="3">
        <v>151.47370000000001</v>
      </c>
      <c r="P8" s="3">
        <f t="shared" si="9"/>
        <v>454.42110000000002</v>
      </c>
      <c r="Q8" s="3">
        <v>117.46210000000001</v>
      </c>
      <c r="R8" s="3">
        <f t="shared" si="10"/>
        <v>352.38630000000006</v>
      </c>
      <c r="S8" s="3">
        <v>67.755600000000001</v>
      </c>
      <c r="T8" s="3">
        <f t="shared" si="11"/>
        <v>203.26680000000002</v>
      </c>
      <c r="U8" s="3">
        <f t="shared" si="1"/>
        <v>1143.4988000000001</v>
      </c>
      <c r="V8">
        <v>3000</v>
      </c>
      <c r="W8" s="2">
        <f t="shared" si="12"/>
        <v>1989.9258</v>
      </c>
      <c r="X8" s="2"/>
      <c r="Y8" s="2"/>
    </row>
    <row r="9" spans="1:25" x14ac:dyDescent="0.25">
      <c r="A9" s="1">
        <f t="shared" si="2"/>
        <v>0.13651489183195498</v>
      </c>
      <c r="B9" s="1">
        <f t="shared" si="3"/>
        <v>0.34145795855916705</v>
      </c>
      <c r="C9" s="1">
        <f t="shared" si="4"/>
        <v>0.52202714960887786</v>
      </c>
      <c r="D9">
        <f t="shared" si="5"/>
        <v>0.99999999999999989</v>
      </c>
      <c r="E9" s="1">
        <f t="shared" si="6"/>
        <v>71.875658896142895</v>
      </c>
      <c r="F9" s="1">
        <f t="shared" si="13"/>
        <v>149.75402425248348</v>
      </c>
      <c r="G9" s="1">
        <f t="shared" si="7"/>
        <v>218.37031685137359</v>
      </c>
      <c r="H9">
        <f t="shared" si="8"/>
        <v>399.99999999999994</v>
      </c>
      <c r="K9">
        <v>0.39979999999999999</v>
      </c>
      <c r="L9">
        <v>0.65410000000000001</v>
      </c>
      <c r="N9">
        <v>8</v>
      </c>
      <c r="O9" s="3">
        <v>51.8919</v>
      </c>
      <c r="P9" s="3">
        <f t="shared" si="9"/>
        <v>155.67570000000001</v>
      </c>
      <c r="Q9" s="3">
        <v>21.952999999999999</v>
      </c>
      <c r="R9" s="3">
        <f t="shared" si="10"/>
        <v>65.858999999999995</v>
      </c>
      <c r="S9" s="3">
        <v>86.252799999999993</v>
      </c>
      <c r="T9" s="3">
        <f t="shared" si="11"/>
        <v>258.75839999999999</v>
      </c>
      <c r="U9" s="3">
        <f t="shared" si="1"/>
        <v>381.63239999999996</v>
      </c>
      <c r="V9">
        <v>3000</v>
      </c>
      <c r="W9" s="2">
        <f t="shared" si="12"/>
        <v>2519.7069000000001</v>
      </c>
      <c r="X9" s="2"/>
      <c r="Y9" s="2"/>
    </row>
    <row r="10" spans="1:25" x14ac:dyDescent="0.25">
      <c r="A10" s="1">
        <f t="shared" si="2"/>
        <v>9.5873717943900802E-2</v>
      </c>
      <c r="B10" s="1">
        <f t="shared" si="3"/>
        <v>0.36888694861062254</v>
      </c>
      <c r="C10" s="1">
        <f t="shared" si="4"/>
        <v>0.53523933344547669</v>
      </c>
      <c r="D10">
        <f t="shared" si="5"/>
        <v>1</v>
      </c>
      <c r="E10" s="1">
        <f t="shared" si="6"/>
        <v>56.432012818682303</v>
      </c>
      <c r="F10" s="1">
        <f t="shared" si="13"/>
        <v>160.17704047203657</v>
      </c>
      <c r="G10" s="1">
        <f t="shared" si="7"/>
        <v>223.39094670928114</v>
      </c>
      <c r="H10">
        <f t="shared" si="8"/>
        <v>400</v>
      </c>
      <c r="K10">
        <v>0.25990000000000002</v>
      </c>
      <c r="L10">
        <v>0.68920000000000003</v>
      </c>
      <c r="N10">
        <v>9</v>
      </c>
      <c r="O10" s="3">
        <v>100.9996</v>
      </c>
      <c r="P10" s="3">
        <f t="shared" si="9"/>
        <v>302.99879999999996</v>
      </c>
      <c r="Q10" s="3">
        <v>24.203600000000002</v>
      </c>
      <c r="R10" s="3">
        <f t="shared" si="10"/>
        <v>72.610799999999998</v>
      </c>
      <c r="S10" s="3">
        <v>71.092500000000001</v>
      </c>
      <c r="T10" s="3">
        <f t="shared" si="11"/>
        <v>213.2775</v>
      </c>
      <c r="U10" s="3">
        <f t="shared" si="1"/>
        <v>571.9052999999999</v>
      </c>
      <c r="V10">
        <v>3000</v>
      </c>
      <c r="W10" s="2">
        <f t="shared" si="12"/>
        <v>2411.1129000000001</v>
      </c>
      <c r="X10" s="2"/>
      <c r="Y10" s="2"/>
    </row>
    <row r="11" spans="1:25" x14ac:dyDescent="0.25">
      <c r="A11" s="1">
        <f t="shared" si="2"/>
        <v>0.25508178713659962</v>
      </c>
      <c r="B11" s="1">
        <f t="shared" si="3"/>
        <v>0.3188123823729529</v>
      </c>
      <c r="C11" s="1">
        <f t="shared" si="4"/>
        <v>0.42610583049044759</v>
      </c>
      <c r="D11">
        <f t="shared" si="5"/>
        <v>1</v>
      </c>
      <c r="E11" s="1">
        <f t="shared" si="6"/>
        <v>116.93107911190786</v>
      </c>
      <c r="F11" s="1">
        <f t="shared" si="13"/>
        <v>141.14870530172209</v>
      </c>
      <c r="G11" s="1">
        <f t="shared" si="7"/>
        <v>181.92021558637009</v>
      </c>
      <c r="H11">
        <f t="shared" si="8"/>
        <v>400</v>
      </c>
      <c r="K11">
        <v>0.80010000000000003</v>
      </c>
      <c r="L11">
        <v>0.74819999999999998</v>
      </c>
      <c r="N11">
        <v>10</v>
      </c>
      <c r="O11" s="3">
        <v>26.9648</v>
      </c>
      <c r="P11" s="3">
        <f t="shared" si="9"/>
        <v>80.89439999999999</v>
      </c>
      <c r="Q11" s="3">
        <v>48.5139</v>
      </c>
      <c r="R11" s="3">
        <f t="shared" si="10"/>
        <v>145.54170000000002</v>
      </c>
      <c r="S11" s="3">
        <v>226.50739999999999</v>
      </c>
      <c r="T11" s="3">
        <f t="shared" si="11"/>
        <v>679.5222</v>
      </c>
      <c r="U11" s="3">
        <f t="shared" si="1"/>
        <v>528.42219999999998</v>
      </c>
      <c r="V11">
        <v>3000</v>
      </c>
      <c r="W11" s="2">
        <f t="shared" si="12"/>
        <v>2094.0416999999998</v>
      </c>
      <c r="X11" s="2"/>
      <c r="Y11" s="2"/>
    </row>
    <row r="12" spans="1:25" x14ac:dyDescent="0.25">
      <c r="A12" s="1">
        <f t="shared" si="2"/>
        <v>0.11815436548242794</v>
      </c>
      <c r="B12" s="1">
        <f t="shared" si="3"/>
        <v>0.27388587269918391</v>
      </c>
      <c r="C12" s="1">
        <f t="shared" si="4"/>
        <v>0.60795976181838829</v>
      </c>
      <c r="D12">
        <f t="shared" si="5"/>
        <v>1</v>
      </c>
      <c r="E12" s="1">
        <f t="shared" si="6"/>
        <v>64.898658883322611</v>
      </c>
      <c r="F12" s="1">
        <f t="shared" si="13"/>
        <v>124.07663162568988</v>
      </c>
      <c r="G12" s="1">
        <f t="shared" si="7"/>
        <v>251.02470949098756</v>
      </c>
      <c r="H12">
        <f t="shared" si="8"/>
        <v>400</v>
      </c>
      <c r="K12">
        <v>0.43140000000000001</v>
      </c>
      <c r="L12">
        <v>0.45050000000000001</v>
      </c>
      <c r="N12">
        <v>11</v>
      </c>
      <c r="O12" s="3">
        <v>246.79349999999999</v>
      </c>
      <c r="P12" s="3">
        <f t="shared" si="9"/>
        <v>740.38049999999998</v>
      </c>
      <c r="Q12" s="3">
        <v>87.147400000000005</v>
      </c>
      <c r="R12" s="3">
        <f t="shared" si="10"/>
        <v>261.44220000000001</v>
      </c>
      <c r="S12" s="3">
        <v>84.105999999999995</v>
      </c>
      <c r="T12" s="3">
        <f t="shared" si="11"/>
        <v>252.31799999999998</v>
      </c>
      <c r="U12" s="3">
        <f t="shared" si="1"/>
        <v>1419.8696</v>
      </c>
      <c r="V12">
        <v>3000</v>
      </c>
      <c r="W12" s="2">
        <f t="shared" si="12"/>
        <v>1745.8593000000001</v>
      </c>
      <c r="X12" s="2"/>
      <c r="Y12" s="2"/>
    </row>
    <row r="13" spans="1:25" x14ac:dyDescent="0.25">
      <c r="A13" s="1">
        <f t="shared" si="2"/>
        <v>6.5776860070337562E-2</v>
      </c>
      <c r="B13" s="1">
        <f t="shared" si="3"/>
        <v>7.2234636580647452E-2</v>
      </c>
      <c r="C13" s="1">
        <f t="shared" si="4"/>
        <v>0.861988503349015</v>
      </c>
      <c r="D13">
        <f t="shared" si="5"/>
        <v>1</v>
      </c>
      <c r="E13" s="1">
        <f t="shared" si="6"/>
        <v>44.995206826728278</v>
      </c>
      <c r="F13" s="1">
        <f t="shared" si="13"/>
        <v>47.449161900646033</v>
      </c>
      <c r="G13" s="1">
        <f t="shared" si="7"/>
        <v>347.5556312726257</v>
      </c>
      <c r="H13">
        <f t="shared" si="8"/>
        <v>400</v>
      </c>
      <c r="K13">
        <v>0.91059999999999997</v>
      </c>
      <c r="L13">
        <v>8.3799999999999999E-2</v>
      </c>
      <c r="N13">
        <v>12</v>
      </c>
      <c r="O13" s="3">
        <v>229.21270000000001</v>
      </c>
      <c r="P13" s="3">
        <f t="shared" si="9"/>
        <v>687.63810000000012</v>
      </c>
      <c r="Q13" s="3">
        <v>122.7612</v>
      </c>
      <c r="R13" s="3">
        <f t="shared" si="10"/>
        <v>368.28360000000004</v>
      </c>
      <c r="S13" s="3">
        <v>273.69369999999998</v>
      </c>
      <c r="T13" s="3">
        <f t="shared" si="11"/>
        <v>821.08109999999999</v>
      </c>
      <c r="U13" s="3">
        <f t="shared" si="1"/>
        <v>1681.5893000000001</v>
      </c>
      <c r="V13">
        <v>3000</v>
      </c>
      <c r="W13" s="2">
        <f t="shared" si="12"/>
        <v>1122.9971999999998</v>
      </c>
      <c r="X13" s="2"/>
      <c r="Y13" s="2"/>
    </row>
    <row r="14" spans="1:25" x14ac:dyDescent="0.25">
      <c r="A14" s="1">
        <f t="shared" si="2"/>
        <v>3.2764949605401154E-2</v>
      </c>
      <c r="B14" s="1">
        <f t="shared" si="3"/>
        <v>0.18022524535424175</v>
      </c>
      <c r="C14" s="1">
        <f t="shared" si="4"/>
        <v>0.787009805040357</v>
      </c>
      <c r="D14">
        <f t="shared" si="5"/>
        <v>0.99999999999999989</v>
      </c>
      <c r="E14" s="1">
        <f t="shared" si="6"/>
        <v>32.450680850052436</v>
      </c>
      <c r="F14" s="1">
        <f t="shared" si="13"/>
        <v>88.485593234611869</v>
      </c>
      <c r="G14" s="1">
        <f t="shared" si="7"/>
        <v>319.06372591533568</v>
      </c>
      <c r="H14">
        <f t="shared" si="8"/>
        <v>399.99999999999994</v>
      </c>
      <c r="K14">
        <v>0.18179999999999999</v>
      </c>
      <c r="L14">
        <v>0.22900000000000001</v>
      </c>
      <c r="N14">
        <v>13</v>
      </c>
      <c r="O14" s="3">
        <v>193.06870000000001</v>
      </c>
      <c r="P14" s="3">
        <f t="shared" si="9"/>
        <v>579.20609999999999</v>
      </c>
      <c r="Q14" s="3">
        <v>61.923099999999998</v>
      </c>
      <c r="R14" s="3">
        <f t="shared" si="10"/>
        <v>185.76929999999999</v>
      </c>
      <c r="S14" s="3">
        <v>117.1948</v>
      </c>
      <c r="T14" s="3">
        <f t="shared" si="11"/>
        <v>351.58440000000002</v>
      </c>
      <c r="U14" s="3">
        <f t="shared" si="1"/>
        <v>1137.162</v>
      </c>
      <c r="V14">
        <v>3000</v>
      </c>
      <c r="W14" s="2">
        <f t="shared" si="12"/>
        <v>1883.4402</v>
      </c>
      <c r="X14" s="2"/>
      <c r="Y14" s="2"/>
    </row>
    <row r="15" spans="1:25" x14ac:dyDescent="0.25">
      <c r="A15" s="1">
        <f t="shared" si="2"/>
        <v>0.11183982364285265</v>
      </c>
      <c r="B15" s="1">
        <f t="shared" si="3"/>
        <v>0.42395687506767504</v>
      </c>
      <c r="C15" s="1">
        <f t="shared" si="4"/>
        <v>0.46420330128947229</v>
      </c>
      <c r="D15">
        <f t="shared" si="5"/>
        <v>1</v>
      </c>
      <c r="E15" s="1">
        <f t="shared" si="6"/>
        <v>62.49913298428401</v>
      </c>
      <c r="F15" s="1">
        <f t="shared" si="13"/>
        <v>181.10361252571653</v>
      </c>
      <c r="G15" s="1">
        <f t="shared" si="7"/>
        <v>196.39725448999948</v>
      </c>
      <c r="H15">
        <f t="shared" si="8"/>
        <v>400</v>
      </c>
      <c r="K15">
        <v>0.26379999999999998</v>
      </c>
      <c r="L15">
        <v>0.9133</v>
      </c>
      <c r="N15">
        <v>14</v>
      </c>
      <c r="O15" s="3">
        <v>41.207599999999999</v>
      </c>
      <c r="P15" s="3">
        <f t="shared" si="9"/>
        <v>123.6228</v>
      </c>
      <c r="Q15" s="3">
        <v>194.2611</v>
      </c>
      <c r="R15" s="3">
        <f t="shared" si="10"/>
        <v>582.78330000000005</v>
      </c>
      <c r="S15" s="3">
        <v>284.58260000000001</v>
      </c>
      <c r="T15" s="3">
        <f t="shared" si="11"/>
        <v>853.7478000000001</v>
      </c>
      <c r="U15" s="3">
        <f t="shared" si="1"/>
        <v>1226.4574</v>
      </c>
      <c r="V15">
        <v>3000</v>
      </c>
      <c r="W15" s="2">
        <f t="shared" si="12"/>
        <v>1439.8460999999998</v>
      </c>
      <c r="X15" s="2"/>
      <c r="Y15" s="2"/>
    </row>
    <row r="16" spans="1:25" x14ac:dyDescent="0.25">
      <c r="A16" s="1">
        <f t="shared" si="2"/>
        <v>1.8878500821829729E-2</v>
      </c>
      <c r="B16" s="1">
        <f t="shared" si="3"/>
        <v>0.1297491465417851</v>
      </c>
      <c r="C16" s="1">
        <f t="shared" si="4"/>
        <v>0.85137235263638511</v>
      </c>
      <c r="D16">
        <f t="shared" si="5"/>
        <v>1</v>
      </c>
      <c r="E16" s="1">
        <f t="shared" si="6"/>
        <v>27.173830312295298</v>
      </c>
      <c r="F16" s="1">
        <f t="shared" si="13"/>
        <v>69.304675685878337</v>
      </c>
      <c r="G16" s="1">
        <f t="shared" si="7"/>
        <v>343.52149400182634</v>
      </c>
      <c r="H16">
        <f t="shared" si="8"/>
        <v>400</v>
      </c>
      <c r="K16">
        <v>0.14549999999999999</v>
      </c>
      <c r="L16">
        <v>0.15240000000000001</v>
      </c>
      <c r="N16">
        <v>15</v>
      </c>
      <c r="O16" s="3">
        <v>103.9217</v>
      </c>
      <c r="P16" s="3">
        <f t="shared" si="9"/>
        <v>311.76509999999996</v>
      </c>
      <c r="Q16" s="3">
        <v>146.5617</v>
      </c>
      <c r="R16" s="3">
        <f t="shared" si="10"/>
        <v>439.68509999999998</v>
      </c>
      <c r="S16" s="3">
        <v>38.982500000000002</v>
      </c>
      <c r="T16" s="3">
        <f t="shared" si="11"/>
        <v>116.94750000000001</v>
      </c>
      <c r="U16" s="3">
        <f t="shared" si="1"/>
        <v>1040.9160999999999</v>
      </c>
      <c r="V16">
        <v>3000</v>
      </c>
      <c r="W16" s="2">
        <f t="shared" si="12"/>
        <v>2131.6023</v>
      </c>
      <c r="X16" s="2"/>
      <c r="Y16" s="2"/>
    </row>
    <row r="17" spans="1:25" x14ac:dyDescent="0.25">
      <c r="A17" s="1">
        <f t="shared" si="2"/>
        <v>5.798776176581695E-2</v>
      </c>
      <c r="B17" s="1">
        <f t="shared" si="3"/>
        <v>0.42606731642775125</v>
      </c>
      <c r="C17" s="1">
        <f t="shared" si="4"/>
        <v>0.5159449218064317</v>
      </c>
      <c r="D17">
        <f t="shared" si="5"/>
        <v>0.99999999999999989</v>
      </c>
      <c r="E17" s="1">
        <f t="shared" si="6"/>
        <v>42.035349471010441</v>
      </c>
      <c r="F17" s="1">
        <f t="shared" si="13"/>
        <v>181.90558024254548</v>
      </c>
      <c r="G17" s="1">
        <f t="shared" si="7"/>
        <v>216.05907028644404</v>
      </c>
      <c r="H17">
        <f t="shared" si="8"/>
        <v>399.99999999999994</v>
      </c>
      <c r="K17">
        <v>0.1361</v>
      </c>
      <c r="L17">
        <v>0.82579999999999998</v>
      </c>
      <c r="N17">
        <v>16</v>
      </c>
      <c r="O17" s="3">
        <v>21.2881</v>
      </c>
      <c r="P17" s="3">
        <f t="shared" si="9"/>
        <v>63.8643</v>
      </c>
      <c r="Q17" s="3">
        <v>293.35939999999999</v>
      </c>
      <c r="R17" s="3">
        <f t="shared" si="10"/>
        <v>880.07819999999992</v>
      </c>
      <c r="S17" s="3">
        <v>130.36539999999999</v>
      </c>
      <c r="T17" s="3">
        <f t="shared" si="11"/>
        <v>391.09619999999995</v>
      </c>
      <c r="U17" s="3">
        <f t="shared" si="1"/>
        <v>1388.9553999999998</v>
      </c>
      <c r="V17">
        <v>3000</v>
      </c>
      <c r="W17" s="2">
        <f t="shared" si="12"/>
        <v>1664.9613000000002</v>
      </c>
      <c r="X17" s="2"/>
      <c r="Y17" s="2"/>
    </row>
    <row r="18" spans="1:25" x14ac:dyDescent="0.25">
      <c r="A18" s="1">
        <f t="shared" si="2"/>
        <v>0.2332438854315137</v>
      </c>
      <c r="B18" s="1">
        <f t="shared" si="3"/>
        <v>0.26831230349880791</v>
      </c>
      <c r="C18" s="1">
        <f t="shared" si="4"/>
        <v>0.49844381106967844</v>
      </c>
      <c r="D18">
        <f t="shared" si="5"/>
        <v>1</v>
      </c>
      <c r="E18" s="1">
        <f t="shared" si="6"/>
        <v>108.6326764639752</v>
      </c>
      <c r="F18" s="1">
        <f t="shared" si="13"/>
        <v>121.95867532954701</v>
      </c>
      <c r="G18" s="1">
        <f t="shared" si="7"/>
        <v>209.40864820647781</v>
      </c>
      <c r="H18">
        <f t="shared" si="8"/>
        <v>400</v>
      </c>
      <c r="K18">
        <v>0.86929999999999996</v>
      </c>
      <c r="L18">
        <v>0.5383</v>
      </c>
      <c r="N18">
        <v>17</v>
      </c>
      <c r="O18" s="3">
        <v>65.026899999999998</v>
      </c>
      <c r="P18" s="3">
        <f t="shared" si="9"/>
        <v>195.08069999999998</v>
      </c>
      <c r="Q18" s="3">
        <v>87.260900000000007</v>
      </c>
      <c r="R18" s="3">
        <f t="shared" si="10"/>
        <v>261.78270000000003</v>
      </c>
      <c r="S18" s="3">
        <v>44.575699999999998</v>
      </c>
      <c r="T18" s="3">
        <f t="shared" si="11"/>
        <v>133.72710000000001</v>
      </c>
      <c r="U18" s="3">
        <f t="shared" si="1"/>
        <v>653.7269</v>
      </c>
      <c r="V18">
        <v>3000</v>
      </c>
      <c r="W18" s="2">
        <f t="shared" si="12"/>
        <v>2409.4094999999998</v>
      </c>
      <c r="X18" s="2"/>
      <c r="Y18" s="2"/>
    </row>
    <row r="19" spans="1:25" x14ac:dyDescent="0.25">
      <c r="A19" s="1">
        <f t="shared" si="2"/>
        <v>0.22437551241934273</v>
      </c>
      <c r="B19" s="1">
        <f t="shared" si="3"/>
        <v>0.38705453237768284</v>
      </c>
      <c r="C19" s="1">
        <f t="shared" si="4"/>
        <v>0.38856995520297444</v>
      </c>
      <c r="D19">
        <f t="shared" si="5"/>
        <v>1</v>
      </c>
      <c r="E19" s="1">
        <f t="shared" si="6"/>
        <v>105.26269471935024</v>
      </c>
      <c r="F19" s="1">
        <f t="shared" si="13"/>
        <v>167.08072230351948</v>
      </c>
      <c r="G19" s="1">
        <f t="shared" si="7"/>
        <v>167.65658297713028</v>
      </c>
      <c r="H19">
        <f t="shared" si="8"/>
        <v>400</v>
      </c>
      <c r="K19">
        <v>0.57969999999999999</v>
      </c>
      <c r="L19">
        <v>0.99609999999999999</v>
      </c>
      <c r="N19">
        <v>18</v>
      </c>
      <c r="O19" s="3">
        <v>47.597200000000001</v>
      </c>
      <c r="P19" s="3">
        <f t="shared" si="9"/>
        <v>142.79160000000002</v>
      </c>
      <c r="Q19" s="3">
        <v>49.265700000000002</v>
      </c>
      <c r="R19" s="3">
        <f t="shared" si="10"/>
        <v>147.7971</v>
      </c>
      <c r="S19" s="3">
        <v>128.81540000000001</v>
      </c>
      <c r="T19" s="3">
        <f t="shared" si="11"/>
        <v>386.44620000000003</v>
      </c>
      <c r="U19" s="3">
        <f t="shared" si="1"/>
        <v>516.26700000000005</v>
      </c>
      <c r="V19">
        <v>3000</v>
      </c>
      <c r="W19" s="2">
        <f t="shared" si="12"/>
        <v>2322.9650999999999</v>
      </c>
      <c r="X19" s="2"/>
      <c r="Y19" s="2"/>
    </row>
    <row r="20" spans="1:25" x14ac:dyDescent="0.25">
      <c r="A20" s="1">
        <f t="shared" si="2"/>
        <v>3.8353635737668659E-2</v>
      </c>
      <c r="B20" s="1">
        <f t="shared" si="3"/>
        <v>6.9746564352916263E-2</v>
      </c>
      <c r="C20" s="1">
        <f t="shared" si="4"/>
        <v>0.89189979990941504</v>
      </c>
      <c r="D20">
        <f t="shared" si="5"/>
        <v>1</v>
      </c>
      <c r="E20" s="1">
        <f t="shared" si="6"/>
        <v>34.574381580314089</v>
      </c>
      <c r="F20" s="1">
        <f t="shared" si="13"/>
        <v>46.503694454108178</v>
      </c>
      <c r="G20" s="1">
        <f t="shared" si="7"/>
        <v>358.92192396557772</v>
      </c>
      <c r="H20">
        <f t="shared" si="8"/>
        <v>400</v>
      </c>
      <c r="K20">
        <v>0.54990000000000006</v>
      </c>
      <c r="L20">
        <v>7.8200000000000006E-2</v>
      </c>
      <c r="N20">
        <v>19</v>
      </c>
      <c r="O20" s="3">
        <v>31.295100000000001</v>
      </c>
      <c r="P20" s="3">
        <f t="shared" si="9"/>
        <v>93.885300000000001</v>
      </c>
      <c r="Q20" s="3">
        <v>26.805299999999999</v>
      </c>
      <c r="R20" s="3">
        <f t="shared" si="10"/>
        <v>80.415899999999993</v>
      </c>
      <c r="S20" s="3">
        <v>137.42400000000001</v>
      </c>
      <c r="T20" s="3">
        <f t="shared" si="11"/>
        <v>412.27199999999999</v>
      </c>
      <c r="U20" s="3">
        <f t="shared" si="1"/>
        <v>369.82560000000001</v>
      </c>
      <c r="V20">
        <v>3000</v>
      </c>
      <c r="W20" s="2">
        <f t="shared" si="12"/>
        <v>2413.4268000000002</v>
      </c>
      <c r="X20" s="2"/>
      <c r="Y20" s="2"/>
    </row>
    <row r="21" spans="1:25" x14ac:dyDescent="0.25">
      <c r="A21" s="1">
        <f t="shared" si="2"/>
        <v>4.2598621068603806E-2</v>
      </c>
      <c r="B21" s="1">
        <f t="shared" si="3"/>
        <v>0.29378359357657796</v>
      </c>
      <c r="C21" s="1">
        <f t="shared" si="4"/>
        <v>0.66361778535481819</v>
      </c>
      <c r="D21">
        <f t="shared" si="5"/>
        <v>1</v>
      </c>
      <c r="E21" s="1">
        <f t="shared" si="6"/>
        <v>36.187476006069446</v>
      </c>
      <c r="F21" s="1">
        <f t="shared" si="13"/>
        <v>131.63776555909962</v>
      </c>
      <c r="G21" s="1">
        <f t="shared" si="7"/>
        <v>272.17475843483089</v>
      </c>
      <c r="H21">
        <f t="shared" si="8"/>
        <v>400</v>
      </c>
      <c r="K21">
        <v>0.14499999999999999</v>
      </c>
      <c r="L21">
        <v>0.44269999999999998</v>
      </c>
      <c r="N21">
        <v>20</v>
      </c>
      <c r="O21" s="3">
        <v>32.831099999999999</v>
      </c>
      <c r="P21" s="3">
        <f t="shared" si="9"/>
        <v>98.493300000000005</v>
      </c>
      <c r="Q21" s="3">
        <v>108.8172</v>
      </c>
      <c r="R21" s="3">
        <f t="shared" si="10"/>
        <v>326.45159999999998</v>
      </c>
      <c r="S21" s="3">
        <v>24.149100000000001</v>
      </c>
      <c r="T21" s="3">
        <f t="shared" si="11"/>
        <v>72.447299999999998</v>
      </c>
      <c r="U21" s="3">
        <f t="shared" si="1"/>
        <v>590.7423</v>
      </c>
      <c r="V21">
        <v>3000</v>
      </c>
      <c r="W21" s="2">
        <f t="shared" si="12"/>
        <v>2502.6078000000002</v>
      </c>
      <c r="X21" s="2"/>
      <c r="Y21" s="2"/>
    </row>
    <row r="22" spans="1:25" x14ac:dyDescent="0.25">
      <c r="P22" s="2">
        <f>SUM(P2:P21)</f>
        <v>6247.6761000000006</v>
      </c>
      <c r="R22" s="2">
        <f>SUM(R2:R21)</f>
        <v>5810.3337000000001</v>
      </c>
      <c r="T22" s="2">
        <f>SUM(T2:T21)</f>
        <v>6285.9327000000003</v>
      </c>
    </row>
    <row r="27" spans="1:25" x14ac:dyDescent="0.25">
      <c r="A27" s="4" t="s">
        <v>11</v>
      </c>
      <c r="B27" s="4" t="s">
        <v>22</v>
      </c>
      <c r="C27" s="4" t="s">
        <v>23</v>
      </c>
      <c r="D27" s="4" t="s">
        <v>24</v>
      </c>
      <c r="E27" s="4" t="s">
        <v>26</v>
      </c>
      <c r="F27" s="4" t="s">
        <v>25</v>
      </c>
    </row>
    <row r="28" spans="1:25" x14ac:dyDescent="0.25">
      <c r="A28" s="5" t="s">
        <v>6</v>
      </c>
      <c r="B28" s="5">
        <v>375</v>
      </c>
      <c r="C28" s="5">
        <v>3</v>
      </c>
      <c r="D28" s="6">
        <f>C28/B28</f>
        <v>8.0000000000000002E-3</v>
      </c>
      <c r="E28" s="5">
        <v>1000</v>
      </c>
      <c r="F28" s="7">
        <f t="shared" ref="F28:F29" si="14">(D28/E28)*1000000</f>
        <v>8</v>
      </c>
    </row>
    <row r="29" spans="1:25" x14ac:dyDescent="0.25">
      <c r="A29" s="5" t="s">
        <v>21</v>
      </c>
      <c r="B29" s="5">
        <v>375</v>
      </c>
      <c r="C29" s="5">
        <v>3</v>
      </c>
      <c r="D29" s="6">
        <f t="shared" ref="D29:D30" si="15">C29/B29</f>
        <v>8.0000000000000002E-3</v>
      </c>
      <c r="E29" s="5">
        <v>1000</v>
      </c>
      <c r="F29" s="7">
        <f t="shared" si="14"/>
        <v>8</v>
      </c>
    </row>
    <row r="30" spans="1:25" x14ac:dyDescent="0.25">
      <c r="A30" s="5" t="s">
        <v>2</v>
      </c>
      <c r="B30" s="5">
        <v>120</v>
      </c>
      <c r="C30" s="5">
        <v>2</v>
      </c>
      <c r="D30" s="6">
        <f t="shared" si="15"/>
        <v>1.6666666666666666E-2</v>
      </c>
      <c r="E30" s="5">
        <v>1000</v>
      </c>
      <c r="F30" s="7">
        <f>(D30/E30)*1000000</f>
        <v>16.666666666666668</v>
      </c>
    </row>
  </sheetData>
  <conditionalFormatting sqref="O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Manvendra Pal</dc:creator>
  <cp:lastModifiedBy>Singh, Manvendra Pal</cp:lastModifiedBy>
  <dcterms:created xsi:type="dcterms:W3CDTF">2021-07-29T20:19:01Z</dcterms:created>
  <dcterms:modified xsi:type="dcterms:W3CDTF">2021-07-31T21:16:21Z</dcterms:modified>
</cp:coreProperties>
</file>