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Лист3" sheetId="3" r:id="rId2"/>
    <sheet name="Лист4" sheetId="4" r:id="rId3"/>
  </sheets>
  <definedNames>
    <definedName name="solver_adj" localSheetId="0" hidden="1">Лист1!$G$7:$K$7</definedName>
    <definedName name="solver_adj" localSheetId="1" hidden="1">Лист3!$G$7:$K$7</definedName>
    <definedName name="solver_adj" localSheetId="2" hidden="1">Лист4!$G$7:$K$7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Лист1!$AA$13:$AC$13</definedName>
    <definedName name="solver_lhs1" localSheetId="1" hidden="1">Лист3!$AA$13:$AC$13</definedName>
    <definedName name="solver_lhs1" localSheetId="2" hidden="1">Лист4!$AA$13:$AC$13</definedName>
    <definedName name="solver_lhs2" localSheetId="0" hidden="1">Лист1!$S$12:$S$15</definedName>
    <definedName name="solver_lhs2" localSheetId="1" hidden="1">Лист3!$S$12:$S$15</definedName>
    <definedName name="solver_lhs2" localSheetId="2" hidden="1">Лист4!$S$12:$S$15</definedName>
    <definedName name="solver_lhs3" localSheetId="0" hidden="1">Лист1!$S$16:$S$20</definedName>
    <definedName name="solver_lhs3" localSheetId="1" hidden="1">Лист3!$S$16:$S$20</definedName>
    <definedName name="solver_lhs3" localSheetId="2" hidden="1">Лист4!$S$16:$S$20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Лист1!$S$29</definedName>
    <definedName name="solver_opt" localSheetId="1" hidden="1">Лист3!$S$29</definedName>
    <definedName name="solver_opt" localSheetId="2" hidden="1">Лист4!$S$29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hs1" localSheetId="0" hidden="1">Лист1!$AA$15:$AC$15</definedName>
    <definedName name="solver_rhs1" localSheetId="1" hidden="1">Лист3!$AA$15:$AC$15</definedName>
    <definedName name="solver_rhs1" localSheetId="2" hidden="1">Лист4!$AA$15:$AC$15</definedName>
    <definedName name="solver_rhs2" localSheetId="0" hidden="1">Лист1!$U$2:$U$5</definedName>
    <definedName name="solver_rhs2" localSheetId="1" hidden="1">Лист3!$U$2:$U$5</definedName>
    <definedName name="solver_rhs2" localSheetId="2" hidden="1">Лист4!$U$2:$U$5</definedName>
    <definedName name="solver_rhs3" localSheetId="0" hidden="1">Лист1!$U$6:$U$10</definedName>
    <definedName name="solver_rhs3" localSheetId="1" hidden="1">Лист3!$U$6:$U$10</definedName>
    <definedName name="solver_rhs3" localSheetId="2" hidden="1">Лист4!$U$6:$U$10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3" i="4" l="1"/>
  <c r="X13" i="4"/>
  <c r="X13" i="3"/>
  <c r="Y13" i="3"/>
  <c r="Y13" i="1"/>
  <c r="X13" i="1"/>
  <c r="J29" i="4" l="1"/>
  <c r="L17" i="4" s="1"/>
  <c r="L21" i="4" s="1"/>
  <c r="G29" i="4"/>
  <c r="L16" i="4" s="1"/>
  <c r="L20" i="4" s="1"/>
  <c r="J28" i="4"/>
  <c r="K17" i="4" s="1"/>
  <c r="K21" i="4" s="1"/>
  <c r="G28" i="4"/>
  <c r="K16" i="4" s="1"/>
  <c r="K20" i="4" s="1"/>
  <c r="J27" i="4"/>
  <c r="J17" i="4" s="1"/>
  <c r="G27" i="4"/>
  <c r="J16" i="4" s="1"/>
  <c r="J20" i="4" s="1"/>
  <c r="S20" i="4"/>
  <c r="Q20" i="4"/>
  <c r="P20" i="4"/>
  <c r="O20" i="4"/>
  <c r="S19" i="4"/>
  <c r="Q19" i="4"/>
  <c r="P19" i="4"/>
  <c r="O19" i="4"/>
  <c r="S18" i="4"/>
  <c r="Q18" i="4"/>
  <c r="P18" i="4"/>
  <c r="O18" i="4"/>
  <c r="S17" i="4"/>
  <c r="Q17" i="4"/>
  <c r="P17" i="4"/>
  <c r="O17" i="4"/>
  <c r="G17" i="4"/>
  <c r="L15" i="4" s="1"/>
  <c r="L19" i="4" s="1"/>
  <c r="S16" i="4"/>
  <c r="Q16" i="4"/>
  <c r="P16" i="4"/>
  <c r="O16" i="4"/>
  <c r="G16" i="4"/>
  <c r="K15" i="4" s="1"/>
  <c r="K19" i="4" s="1"/>
  <c r="AC13" i="4"/>
  <c r="P23" i="4" s="1"/>
  <c r="S15" i="4"/>
  <c r="Q15" i="4"/>
  <c r="P15" i="4"/>
  <c r="O15" i="4"/>
  <c r="G15" i="4"/>
  <c r="J15" i="4" s="1"/>
  <c r="J19" i="4" s="1"/>
  <c r="AB13" i="4"/>
  <c r="O23" i="4" s="1"/>
  <c r="S14" i="4"/>
  <c r="Q14" i="4"/>
  <c r="P14" i="4"/>
  <c r="O14" i="4"/>
  <c r="W13" i="4"/>
  <c r="AA13" i="4" s="1"/>
  <c r="N23" i="4" s="1"/>
  <c r="S13" i="4"/>
  <c r="Q13" i="4"/>
  <c r="P13" i="4"/>
  <c r="O13" i="4"/>
  <c r="S12" i="4"/>
  <c r="Q12" i="4"/>
  <c r="P12" i="4"/>
  <c r="O12" i="4"/>
  <c r="J29" i="3"/>
  <c r="L17" i="3" s="1"/>
  <c r="L21" i="3" s="1"/>
  <c r="G29" i="3"/>
  <c r="L16" i="3" s="1"/>
  <c r="J28" i="3"/>
  <c r="K17" i="3" s="1"/>
  <c r="G28" i="3"/>
  <c r="K16" i="3" s="1"/>
  <c r="J27" i="3"/>
  <c r="J17" i="3" s="1"/>
  <c r="G27" i="3"/>
  <c r="J16" i="3" s="1"/>
  <c r="S20" i="3"/>
  <c r="Q20" i="3"/>
  <c r="P20" i="3"/>
  <c r="O20" i="3"/>
  <c r="S19" i="3"/>
  <c r="Q19" i="3"/>
  <c r="P19" i="3"/>
  <c r="O19" i="3"/>
  <c r="S18" i="3"/>
  <c r="Q18" i="3"/>
  <c r="P18" i="3"/>
  <c r="O18" i="3"/>
  <c r="S17" i="3"/>
  <c r="Q17" i="3"/>
  <c r="P17" i="3"/>
  <c r="O17" i="3"/>
  <c r="G17" i="3"/>
  <c r="L15" i="3" s="1"/>
  <c r="L19" i="3" s="1"/>
  <c r="S16" i="3"/>
  <c r="Q16" i="3"/>
  <c r="P16" i="3"/>
  <c r="O16" i="3"/>
  <c r="G16" i="3"/>
  <c r="K15" i="3" s="1"/>
  <c r="AC13" i="3"/>
  <c r="P23" i="3" s="1"/>
  <c r="S15" i="3"/>
  <c r="Q15" i="3"/>
  <c r="P15" i="3"/>
  <c r="O15" i="3"/>
  <c r="G15" i="3"/>
  <c r="J15" i="3" s="1"/>
  <c r="AB13" i="3"/>
  <c r="O23" i="3" s="1"/>
  <c r="S14" i="3"/>
  <c r="Q14" i="3"/>
  <c r="P14" i="3"/>
  <c r="O14" i="3"/>
  <c r="W13" i="3"/>
  <c r="AA13" i="3" s="1"/>
  <c r="N23" i="3" s="1"/>
  <c r="S13" i="3"/>
  <c r="Q13" i="3"/>
  <c r="P13" i="3"/>
  <c r="O13" i="3"/>
  <c r="S12" i="3"/>
  <c r="Q12" i="3"/>
  <c r="P12" i="3"/>
  <c r="O12" i="3"/>
  <c r="J27" i="1"/>
  <c r="AB13" i="1"/>
  <c r="O23" i="1" s="1"/>
  <c r="AC13" i="1"/>
  <c r="P23" i="1" s="1"/>
  <c r="W13" i="1"/>
  <c r="AA13" i="1" s="1"/>
  <c r="N23" i="1" s="1"/>
  <c r="S13" i="1"/>
  <c r="S14" i="1"/>
  <c r="S15" i="1"/>
  <c r="S16" i="1"/>
  <c r="S17" i="1"/>
  <c r="S18" i="1"/>
  <c r="S19" i="1"/>
  <c r="S20" i="1"/>
  <c r="S12" i="1"/>
  <c r="J29" i="1"/>
  <c r="L17" i="1" s="1"/>
  <c r="L21" i="1" s="1"/>
  <c r="G29" i="1"/>
  <c r="L16" i="1" s="1"/>
  <c r="L20" i="1" s="1"/>
  <c r="J28" i="1"/>
  <c r="K17" i="1" s="1"/>
  <c r="K21" i="1" s="1"/>
  <c r="G28" i="1"/>
  <c r="K16" i="1" s="1"/>
  <c r="K20" i="1" s="1"/>
  <c r="J17" i="1"/>
  <c r="G27" i="1"/>
  <c r="J16" i="1" s="1"/>
  <c r="Q20" i="1"/>
  <c r="P20" i="1"/>
  <c r="O20" i="1"/>
  <c r="Q19" i="1"/>
  <c r="P19" i="1"/>
  <c r="O19" i="1"/>
  <c r="Q18" i="1"/>
  <c r="P18" i="1"/>
  <c r="O18" i="1"/>
  <c r="Q17" i="1"/>
  <c r="P17" i="1"/>
  <c r="O17" i="1"/>
  <c r="G17" i="1"/>
  <c r="L15" i="1" s="1"/>
  <c r="L19" i="1" s="1"/>
  <c r="Q16" i="1"/>
  <c r="P16" i="1"/>
  <c r="O16" i="1"/>
  <c r="G16" i="1"/>
  <c r="K15" i="1" s="1"/>
  <c r="K19" i="1" s="1"/>
  <c r="Q15" i="1"/>
  <c r="P15" i="1"/>
  <c r="O15" i="1"/>
  <c r="G15" i="1"/>
  <c r="J15" i="1" s="1"/>
  <c r="Q14" i="1"/>
  <c r="P14" i="1"/>
  <c r="O14" i="1"/>
  <c r="Q13" i="1"/>
  <c r="P13" i="1"/>
  <c r="O13" i="1"/>
  <c r="Q12" i="1"/>
  <c r="P12" i="1"/>
  <c r="O12" i="1"/>
  <c r="G22" i="4" l="1"/>
  <c r="J21" i="4"/>
  <c r="G21" i="4"/>
  <c r="G20" i="4"/>
  <c r="G21" i="3"/>
  <c r="K20" i="3"/>
  <c r="J19" i="3"/>
  <c r="G20" i="3"/>
  <c r="J21" i="3"/>
  <c r="G22" i="3"/>
  <c r="K21" i="3"/>
  <c r="L20" i="3"/>
  <c r="K19" i="3"/>
  <c r="J20" i="3"/>
  <c r="G22" i="1"/>
  <c r="G21" i="1"/>
  <c r="G20" i="1"/>
  <c r="J21" i="1"/>
  <c r="J19" i="1"/>
  <c r="J20" i="1"/>
  <c r="M23" i="4" l="1"/>
  <c r="S23" i="4" s="1"/>
  <c r="AB19" i="4" s="1"/>
  <c r="M23" i="3"/>
  <c r="S23" i="3" s="1"/>
  <c r="AB19" i="3" s="1"/>
  <c r="M23" i="1"/>
  <c r="T23" i="1" s="1"/>
  <c r="AC19" i="1" s="1"/>
  <c r="R23" i="4" l="1"/>
  <c r="T23" i="4"/>
  <c r="AC19" i="4" s="1"/>
  <c r="R23" i="3"/>
  <c r="AA19" i="3" s="1"/>
  <c r="S30" i="3"/>
  <c r="T23" i="3"/>
  <c r="AC19" i="3" s="1"/>
  <c r="R23" i="1"/>
  <c r="S23" i="1"/>
  <c r="AB19" i="1" s="1"/>
  <c r="V23" i="1" l="1"/>
  <c r="AA19" i="1"/>
  <c r="S29" i="1"/>
  <c r="S31" i="4"/>
  <c r="S29" i="4"/>
  <c r="AA19" i="4"/>
  <c r="S30" i="4"/>
  <c r="S31" i="3"/>
  <c r="S29" i="3"/>
</calcChain>
</file>

<file path=xl/sharedStrings.xml><?xml version="1.0" encoding="utf-8"?>
<sst xmlns="http://schemas.openxmlformats.org/spreadsheetml/2006/main" count="242" uniqueCount="43">
  <si>
    <t>p1</t>
  </si>
  <si>
    <t>p2</t>
  </si>
  <si>
    <t>p3</t>
  </si>
  <si>
    <t>x1</t>
  </si>
  <si>
    <t>x2</t>
  </si>
  <si>
    <t>x3</t>
  </si>
  <si>
    <t>x4</t>
  </si>
  <si>
    <t>x5</t>
  </si>
  <si>
    <t>I</t>
  </si>
  <si>
    <t>&lt;=</t>
  </si>
  <si>
    <t>II</t>
  </si>
  <si>
    <t>III</t>
  </si>
  <si>
    <t>&gt;=</t>
  </si>
  <si>
    <t>f</t>
  </si>
  <si>
    <t>min</t>
  </si>
  <si>
    <t>max</t>
  </si>
  <si>
    <t>func I</t>
  </si>
  <si>
    <t>omega</t>
  </si>
  <si>
    <t>omega1</t>
  </si>
  <si>
    <t>omega2</t>
  </si>
  <si>
    <t>omega3</t>
  </si>
  <si>
    <t>f1</t>
  </si>
  <si>
    <t>f2</t>
  </si>
  <si>
    <t>f3</t>
  </si>
  <si>
    <t>F</t>
  </si>
  <si>
    <t>F1</t>
  </si>
  <si>
    <t>F2</t>
  </si>
  <si>
    <t>F3</t>
  </si>
  <si>
    <t>func II</t>
  </si>
  <si>
    <t>func III</t>
  </si>
  <si>
    <t>lambda</t>
  </si>
  <si>
    <t>lambda1</t>
  </si>
  <si>
    <t>lambda2</t>
  </si>
  <si>
    <t>lambda3</t>
  </si>
  <si>
    <t>pOpt1</t>
  </si>
  <si>
    <t>pOpt2</t>
  </si>
  <si>
    <t>pOpt3</t>
  </si>
  <si>
    <t>x_lambda</t>
  </si>
  <si>
    <t>p*omega</t>
  </si>
  <si>
    <t>lambdaB</t>
  </si>
  <si>
    <t>omega*p</t>
  </si>
  <si>
    <t>eps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</si>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</sst>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2" fontId="1" fillId="6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H1" workbookViewId="0">
      <selection activeCell="S29" sqref="S29"/>
    </sheetView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30" x14ac:dyDescent="0.3">
      <c r="A2" t="s">
        <v>8</v>
      </c>
      <c r="B2" s="1">
        <v>0.7</v>
      </c>
      <c r="C2" s="1">
        <v>0.1</v>
      </c>
      <c r="D2" s="1">
        <v>0.2</v>
      </c>
      <c r="G2">
        <v>0.12593059001772886</v>
      </c>
      <c r="H2">
        <v>0.22048546665754751</v>
      </c>
      <c r="I2">
        <v>0</v>
      </c>
      <c r="J2">
        <v>15.34258676247784</v>
      </c>
      <c r="K2">
        <v>10.554164043115025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9</v>
      </c>
      <c r="U2" s="2">
        <v>54</v>
      </c>
    </row>
    <row r="3" spans="1:30" x14ac:dyDescent="0.3">
      <c r="A3" t="s">
        <v>10</v>
      </c>
      <c r="B3" s="1">
        <v>0.3</v>
      </c>
      <c r="C3" s="1">
        <v>0.6</v>
      </c>
      <c r="D3" s="1">
        <v>0.1</v>
      </c>
      <c r="G3">
        <v>0</v>
      </c>
      <c r="H3">
        <v>0</v>
      </c>
      <c r="I3">
        <v>10.126721322853179</v>
      </c>
      <c r="J3">
        <v>5.3732786771468222</v>
      </c>
      <c r="K3">
        <v>1.7641188425034686</v>
      </c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9</v>
      </c>
      <c r="U3" s="2">
        <v>53</v>
      </c>
    </row>
    <row r="4" spans="1:30" x14ac:dyDescent="0.3">
      <c r="A4" t="s">
        <v>11</v>
      </c>
      <c r="B4" s="1">
        <v>0.3</v>
      </c>
      <c r="C4" s="1">
        <v>0.3</v>
      </c>
      <c r="D4" s="1">
        <v>0.4</v>
      </c>
      <c r="G4">
        <v>3.3528770025731256</v>
      </c>
      <c r="H4">
        <v>2.7000328148161277</v>
      </c>
      <c r="I4">
        <v>1.9247402892059033</v>
      </c>
      <c r="J4">
        <v>2.9965743879860107</v>
      </c>
      <c r="K4">
        <v>3.0508139097266707</v>
      </c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9</v>
      </c>
      <c r="U4" s="2">
        <v>62</v>
      </c>
    </row>
    <row r="5" spans="1:30" x14ac:dyDescent="0.3"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9</v>
      </c>
      <c r="U5" s="2">
        <v>63</v>
      </c>
    </row>
    <row r="6" spans="1:30" x14ac:dyDescent="0.3">
      <c r="F6" t="s">
        <v>37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12</v>
      </c>
      <c r="U6" s="2">
        <v>0</v>
      </c>
    </row>
    <row r="7" spans="1:30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G7">
        <v>0</v>
      </c>
      <c r="H7">
        <v>0</v>
      </c>
      <c r="I7">
        <v>11.016722333333334</v>
      </c>
      <c r="J7">
        <v>0.5418058333333361</v>
      </c>
      <c r="K7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12</v>
      </c>
      <c r="U7" s="2">
        <v>0</v>
      </c>
    </row>
    <row r="8" spans="1:30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12</v>
      </c>
      <c r="U8" s="2">
        <v>0</v>
      </c>
    </row>
    <row r="9" spans="1:30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12</v>
      </c>
      <c r="U9" s="2">
        <v>0</v>
      </c>
    </row>
    <row r="10" spans="1:30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12</v>
      </c>
      <c r="U10" s="2">
        <v>0</v>
      </c>
    </row>
    <row r="11" spans="1:30" x14ac:dyDescent="0.3">
      <c r="S11" t="s">
        <v>39</v>
      </c>
    </row>
    <row r="12" spans="1:30" x14ac:dyDescent="0.3">
      <c r="O12">
        <f>SUMPRODUCT(O2:S2,$G$2:$K$2)</f>
        <v>53.999999999999972</v>
      </c>
      <c r="P12">
        <f>SUMPRODUCT(O2:S2,$G$3:$K$3)</f>
        <v>54</v>
      </c>
      <c r="Q12">
        <f>SUMPRODUCT(O2:S2,$G$4:$K$4)</f>
        <v>34.742817953017109</v>
      </c>
      <c r="S12" s="3">
        <f>SUMPRODUCT(O2:S2,$G$7:$K$7)</f>
        <v>54</v>
      </c>
      <c r="T12" s="3"/>
      <c r="U12" s="3"/>
      <c r="V12" t="s">
        <v>16</v>
      </c>
      <c r="W12" t="s">
        <v>21</v>
      </c>
      <c r="X12" t="s">
        <v>22</v>
      </c>
      <c r="Y12" t="s">
        <v>23</v>
      </c>
      <c r="Z12" t="s">
        <v>17</v>
      </c>
      <c r="AA12" t="s">
        <v>18</v>
      </c>
      <c r="AB12" t="s">
        <v>19</v>
      </c>
      <c r="AC12" t="s">
        <v>20</v>
      </c>
    </row>
    <row r="13" spans="1:30" x14ac:dyDescent="0.3">
      <c r="O13">
        <f t="shared" ref="O13:O20" si="0">SUMPRODUCT(O3:S3,$G$2:$K$2)</f>
        <v>30.905658991613226</v>
      </c>
      <c r="P13">
        <f t="shared" ref="P13:P20" si="1">SUMPRODUCT(O3:S3,$G$3:$K$3)</f>
        <v>10.746557354293644</v>
      </c>
      <c r="Q13">
        <f t="shared" ref="Q13:Q20" si="2">SUMPRODUCT(O3:S3,$G$4:$K$4)</f>
        <v>8.69318159078815</v>
      </c>
      <c r="S13" s="3">
        <f t="shared" ref="S13:S20" si="3">SUMPRODUCT(O3:S3,$G$7:$K$7)</f>
        <v>1.0836116666666722</v>
      </c>
      <c r="T13" s="3"/>
      <c r="U13" s="3"/>
      <c r="W13">
        <f>SUMPRODUCT(A8:E8,G7:K7)</f>
        <v>12.642139833333342</v>
      </c>
      <c r="X13">
        <f>SUMPRODUCT(A9:E9,G7:K7)</f>
        <v>20.949832999999995</v>
      </c>
      <c r="Y13">
        <f>SUMPRODUCT(A10:E10,G7:K7)</f>
        <v>11.558528166666671</v>
      </c>
      <c r="AA13" s="6">
        <f>(C15-W13)/(C15-B15)</f>
        <v>0.5982512870686385</v>
      </c>
      <c r="AB13" s="6">
        <f>(C16-X13)/(C16-B16)</f>
        <v>1.0000000000000104E-2</v>
      </c>
      <c r="AC13" s="6">
        <f>(C17-Y13)/(C17-B17)</f>
        <v>0.78201249275246976</v>
      </c>
      <c r="AD13" t="s">
        <v>8</v>
      </c>
    </row>
    <row r="14" spans="1:30" x14ac:dyDescent="0.3">
      <c r="A14" t="s">
        <v>13</v>
      </c>
      <c r="B14" t="s">
        <v>14</v>
      </c>
      <c r="C14" t="s">
        <v>15</v>
      </c>
      <c r="F14" t="s">
        <v>16</v>
      </c>
      <c r="I14" t="s">
        <v>17</v>
      </c>
      <c r="J14" t="s">
        <v>18</v>
      </c>
      <c r="K14" t="s">
        <v>19</v>
      </c>
      <c r="L14" t="s">
        <v>20</v>
      </c>
      <c r="O14">
        <f t="shared" si="0"/>
        <v>62</v>
      </c>
      <c r="P14">
        <f t="shared" si="1"/>
        <v>62</v>
      </c>
      <c r="Q14">
        <f t="shared" si="2"/>
        <v>36.449643721633286</v>
      </c>
      <c r="S14" s="3">
        <f t="shared" si="3"/>
        <v>46.234112666666682</v>
      </c>
      <c r="T14" s="3"/>
      <c r="U14" s="3"/>
      <c r="AA14" s="6"/>
      <c r="AB14" s="6"/>
      <c r="AC14" s="6"/>
      <c r="AD14" t="s">
        <v>10</v>
      </c>
    </row>
    <row r="15" spans="1:30" x14ac:dyDescent="0.3">
      <c r="A15" t="s">
        <v>21</v>
      </c>
      <c r="B15" s="5">
        <v>-31.5</v>
      </c>
      <c r="C15" s="5">
        <v>78.375</v>
      </c>
      <c r="F15" t="s">
        <v>21</v>
      </c>
      <c r="G15">
        <f>SUMPRODUCT(A8:E8,G2:K2)</f>
        <v>77.028796016805956</v>
      </c>
      <c r="J15" s="6">
        <f>(C15-G15)/(C15-B15)</f>
        <v>1.2252140916441815E-2</v>
      </c>
      <c r="K15" s="6">
        <f>(C16-G16)/(C16-B16)</f>
        <v>0.97571262160001104</v>
      </c>
      <c r="L15" s="6">
        <f>(C17-G17)/(C17-B17)</f>
        <v>0.48784358494275987</v>
      </c>
      <c r="M15" t="s">
        <v>8</v>
      </c>
      <c r="O15">
        <f t="shared" si="0"/>
        <v>53.620136771201928</v>
      </c>
      <c r="P15">
        <f t="shared" si="1"/>
        <v>14.274795039300582</v>
      </c>
      <c r="Q15">
        <f t="shared" si="2"/>
        <v>41.706481494614636</v>
      </c>
      <c r="S15" s="3">
        <f t="shared" si="3"/>
        <v>1.0836116666666722</v>
      </c>
      <c r="T15" s="3"/>
      <c r="U15" s="3"/>
      <c r="Z15" t="s">
        <v>41</v>
      </c>
      <c r="AA15" s="6">
        <v>0.01</v>
      </c>
      <c r="AB15" s="6">
        <v>0.01</v>
      </c>
      <c r="AC15" s="6">
        <v>0.01</v>
      </c>
      <c r="AD15" t="s">
        <v>11</v>
      </c>
    </row>
    <row r="16" spans="1:30" x14ac:dyDescent="0.3">
      <c r="A16" t="s">
        <v>22</v>
      </c>
      <c r="B16" s="5">
        <v>-43.416699999999999</v>
      </c>
      <c r="C16" s="5">
        <v>21.6</v>
      </c>
      <c r="F16" t="s">
        <v>22</v>
      </c>
      <c r="G16">
        <f>SUMPRODUCT(A9:E9,G2:K2)</f>
        <v>-41.837614804781438</v>
      </c>
      <c r="J16">
        <f>(C15-G27)/(C15-B15)</f>
        <v>0.42626699538744894</v>
      </c>
      <c r="K16">
        <f>(C16-G28)/(C16-B16)</f>
        <v>0.21313344957665889</v>
      </c>
      <c r="L16">
        <f>(C17-G29)/(C17-B17)</f>
        <v>0.67440817922168428</v>
      </c>
      <c r="M16" t="s">
        <v>10</v>
      </c>
      <c r="O16">
        <f t="shared" si="0"/>
        <v>0.12593059001772886</v>
      </c>
      <c r="P16">
        <f t="shared" si="1"/>
        <v>0</v>
      </c>
      <c r="Q16">
        <f t="shared" si="2"/>
        <v>3.3528770025731256</v>
      </c>
      <c r="S16" s="3">
        <f t="shared" si="3"/>
        <v>0</v>
      </c>
      <c r="T16" s="3"/>
      <c r="U16" s="3"/>
    </row>
    <row r="17" spans="1:29" x14ac:dyDescent="0.3">
      <c r="A17" t="s">
        <v>23</v>
      </c>
      <c r="B17" s="5">
        <v>0</v>
      </c>
      <c r="C17" s="5">
        <v>53.023809999999997</v>
      </c>
      <c r="F17" t="s">
        <v>23</v>
      </c>
      <c r="G17">
        <f>SUMPRODUCT(A10:E10,G2:K2)</f>
        <v>27.156484442276238</v>
      </c>
      <c r="J17">
        <f>(C15-J27)/(C15-B15)</f>
        <v>0.60439766336386291</v>
      </c>
      <c r="K17">
        <f>(C16-J28)/(C16-B16)</f>
        <v>0.6083536372935322</v>
      </c>
      <c r="L17">
        <f>(C17-J29)/(C17-B17)</f>
        <v>0.45626519758005929</v>
      </c>
      <c r="O17">
        <f t="shared" si="0"/>
        <v>0.22048546665754751</v>
      </c>
      <c r="P17">
        <f t="shared" si="1"/>
        <v>0</v>
      </c>
      <c r="Q17">
        <f t="shared" si="2"/>
        <v>2.7000328148161277</v>
      </c>
      <c r="S17" s="3">
        <f t="shared" si="3"/>
        <v>0</v>
      </c>
      <c r="T17" s="3"/>
      <c r="U17" s="3"/>
    </row>
    <row r="18" spans="1:29" x14ac:dyDescent="0.3">
      <c r="O18">
        <f t="shared" si="0"/>
        <v>0</v>
      </c>
      <c r="P18">
        <f t="shared" si="1"/>
        <v>10.126721322853179</v>
      </c>
      <c r="Q18">
        <f t="shared" si="2"/>
        <v>1.9247402892059033</v>
      </c>
      <c r="S18" s="3">
        <f t="shared" si="3"/>
        <v>11.016722333333334</v>
      </c>
      <c r="T18" s="3"/>
      <c r="U18" s="3"/>
      <c r="Z18" t="s">
        <v>40</v>
      </c>
    </row>
    <row r="19" spans="1:29" x14ac:dyDescent="0.3">
      <c r="F19" t="s">
        <v>24</v>
      </c>
      <c r="I19" t="s">
        <v>38</v>
      </c>
      <c r="J19">
        <f>J15*B2</f>
        <v>8.5764986415092694E-3</v>
      </c>
      <c r="K19">
        <f t="shared" ref="K19:L21" si="4">K15*C2</f>
        <v>9.7571262160001115E-2</v>
      </c>
      <c r="L19">
        <f t="shared" si="4"/>
        <v>9.7568716988551976E-2</v>
      </c>
      <c r="O19">
        <f t="shared" si="0"/>
        <v>15.34258676247784</v>
      </c>
      <c r="P19">
        <f t="shared" si="1"/>
        <v>5.3732786771468222</v>
      </c>
      <c r="Q19">
        <f t="shared" si="2"/>
        <v>2.9965743879860107</v>
      </c>
      <c r="S19" s="3">
        <f t="shared" si="3"/>
        <v>0.5418058333333361</v>
      </c>
      <c r="T19" s="3"/>
      <c r="U19" s="3"/>
      <c r="AA19">
        <f>AA13*R23</f>
        <v>9.7134257376784942E-3</v>
      </c>
      <c r="AB19">
        <f t="shared" ref="AB19:AC19" si="5">AB13*S23</f>
        <v>9.7134257376784976E-3</v>
      </c>
      <c r="AC19">
        <f t="shared" si="5"/>
        <v>9.7134257376784959E-3</v>
      </c>
    </row>
    <row r="20" spans="1:29" x14ac:dyDescent="0.3">
      <c r="F20" t="s">
        <v>25</v>
      </c>
      <c r="G20" s="7">
        <f>MAX(B2*J15,C2*K15,L15*D2)</f>
        <v>9.7571262160001115E-2</v>
      </c>
      <c r="J20">
        <f t="shared" ref="J20:J21" si="6">J16*B3</f>
        <v>0.12788009861623467</v>
      </c>
      <c r="K20">
        <f t="shared" si="4"/>
        <v>0.12788006974599533</v>
      </c>
      <c r="L20">
        <f t="shared" si="4"/>
        <v>6.7440817922168425E-2</v>
      </c>
      <c r="O20">
        <f t="shared" si="0"/>
        <v>10.554164043115025</v>
      </c>
      <c r="P20">
        <f t="shared" si="1"/>
        <v>1.7641188425034686</v>
      </c>
      <c r="Q20">
        <f t="shared" si="2"/>
        <v>3.0508139097266707</v>
      </c>
      <c r="S20" s="3">
        <f t="shared" si="3"/>
        <v>0</v>
      </c>
      <c r="T20" s="3"/>
      <c r="U20" s="3"/>
    </row>
    <row r="21" spans="1:29" x14ac:dyDescent="0.3">
      <c r="F21" t="s">
        <v>26</v>
      </c>
      <c r="G21" s="7">
        <f t="shared" ref="G21" si="7">MAX(B3*J16,C3*K16,L16*D3)</f>
        <v>0.12788009861623467</v>
      </c>
      <c r="J21">
        <f t="shared" si="6"/>
        <v>0.18131929900915886</v>
      </c>
      <c r="K21">
        <f t="shared" si="4"/>
        <v>0.18250609118805966</v>
      </c>
      <c r="L21">
        <f t="shared" si="4"/>
        <v>0.18250607903202373</v>
      </c>
    </row>
    <row r="22" spans="1:29" x14ac:dyDescent="0.3">
      <c r="F22" t="s">
        <v>27</v>
      </c>
      <c r="G22" s="7">
        <f>MAX(B4*J17,C4*K17,L17*D4)</f>
        <v>0.18250609118805966</v>
      </c>
      <c r="M22" t="s">
        <v>30</v>
      </c>
      <c r="N22" t="s">
        <v>31</v>
      </c>
      <c r="O22" t="s">
        <v>32</v>
      </c>
      <c r="P22" t="s">
        <v>33</v>
      </c>
      <c r="R22" t="s">
        <v>34</v>
      </c>
      <c r="S22" t="s">
        <v>35</v>
      </c>
      <c r="T22" t="s">
        <v>36</v>
      </c>
    </row>
    <row r="23" spans="1:29" x14ac:dyDescent="0.3">
      <c r="M23">
        <f>SUM(N23:P23)</f>
        <v>102.95029035132146</v>
      </c>
      <c r="N23">
        <f>1/AA13</f>
        <v>1.6715384013628842</v>
      </c>
      <c r="O23">
        <f>1/AB13</f>
        <v>99.999999999998963</v>
      </c>
      <c r="P23">
        <f>1/AC13</f>
        <v>1.2787519499596149</v>
      </c>
      <c r="R23">
        <f>N23/$M$23</f>
        <v>1.6236364129316207E-2</v>
      </c>
      <c r="S23">
        <f t="shared" ref="S23:T23" si="8">O23/$M$23</f>
        <v>0.97134257376783961</v>
      </c>
      <c r="T23">
        <f t="shared" si="8"/>
        <v>1.2421062102844289E-2</v>
      </c>
      <c r="V23">
        <f>SUM(R23:T23)</f>
        <v>1</v>
      </c>
    </row>
    <row r="26" spans="1:29" x14ac:dyDescent="0.3">
      <c r="F26" t="s">
        <v>28</v>
      </c>
      <c r="I26" t="s">
        <v>29</v>
      </c>
    </row>
    <row r="27" spans="1:29" x14ac:dyDescent="0.3">
      <c r="F27" t="s">
        <v>21</v>
      </c>
      <c r="G27">
        <f>SUMPRODUCT($G$3:$K$3,A8:E8)</f>
        <v>31.538913881804053</v>
      </c>
      <c r="I27" t="s">
        <v>21</v>
      </c>
      <c r="J27">
        <f>SUMPRODUCT($G$4:$K$4,A8:E8)</f>
        <v>11.966806737895565</v>
      </c>
    </row>
    <row r="28" spans="1:29" x14ac:dyDescent="0.3">
      <c r="F28" t="s">
        <v>22</v>
      </c>
      <c r="G28">
        <f t="shared" ref="G28:G29" si="9">SUMPRODUCT($G$3:$K$3,A9:E9)</f>
        <v>7.7427664489092445</v>
      </c>
      <c r="I28" t="s">
        <v>22</v>
      </c>
      <c r="J28">
        <f t="shared" ref="J28:J29" si="10">SUMPRODUCT($G$4:$K$4,A9:E9)</f>
        <v>-17.953145929822391</v>
      </c>
      <c r="R28" t="s">
        <v>24</v>
      </c>
    </row>
    <row r="29" spans="1:29" x14ac:dyDescent="0.3">
      <c r="F29" t="s">
        <v>23</v>
      </c>
      <c r="G29">
        <f t="shared" si="9"/>
        <v>17.264118842503468</v>
      </c>
      <c r="I29" t="s">
        <v>23</v>
      </c>
      <c r="J29">
        <f t="shared" si="10"/>
        <v>28.830890853902474</v>
      </c>
      <c r="R29" t="s">
        <v>25</v>
      </c>
      <c r="S29" s="7">
        <f>MAX(R23*AA13,S23*AB13,AC13*T23)</f>
        <v>9.7134257376784976E-3</v>
      </c>
    </row>
    <row r="30" spans="1:29" x14ac:dyDescent="0.3">
      <c r="S30" s="7"/>
    </row>
    <row r="31" spans="1:29" x14ac:dyDescent="0.3">
      <c r="S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H1" workbookViewId="0">
      <selection activeCell="AA19" sqref="AA19:AC19"/>
    </sheetView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30" x14ac:dyDescent="0.3">
      <c r="A2" t="s">
        <v>8</v>
      </c>
      <c r="B2" s="1">
        <v>0.7</v>
      </c>
      <c r="C2" s="1">
        <v>0.1</v>
      </c>
      <c r="D2" s="1">
        <v>0.2</v>
      </c>
      <c r="G2">
        <v>0</v>
      </c>
      <c r="H2">
        <v>0</v>
      </c>
      <c r="I2">
        <v>4.5823565693331707</v>
      </c>
      <c r="J2">
        <v>10.917643430666828</v>
      </c>
      <c r="K2">
        <v>6.6154380018334775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9</v>
      </c>
      <c r="U2" s="2">
        <v>54</v>
      </c>
    </row>
    <row r="3" spans="1:30" x14ac:dyDescent="0.3">
      <c r="A3" t="s">
        <v>10</v>
      </c>
      <c r="B3" s="1">
        <v>0.3</v>
      </c>
      <c r="C3" s="1">
        <v>0.6</v>
      </c>
      <c r="D3" s="1">
        <v>0.1</v>
      </c>
      <c r="G3">
        <v>0</v>
      </c>
      <c r="H3">
        <v>0</v>
      </c>
      <c r="I3">
        <v>10.125510979157225</v>
      </c>
      <c r="J3">
        <v>2.6962750598833027</v>
      </c>
      <c r="K3">
        <v>1.0956244029975621</v>
      </c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9</v>
      </c>
      <c r="U3" s="2">
        <v>53</v>
      </c>
    </row>
    <row r="4" spans="1:30" x14ac:dyDescent="0.3">
      <c r="A4" t="s">
        <v>11</v>
      </c>
      <c r="B4" s="1">
        <v>0.3</v>
      </c>
      <c r="C4" s="1">
        <v>0.3</v>
      </c>
      <c r="D4" s="1">
        <v>0.4</v>
      </c>
      <c r="G4">
        <v>0.72231069144452453</v>
      </c>
      <c r="H4">
        <v>1.8548753584528721</v>
      </c>
      <c r="I4">
        <v>5.2219172475767817</v>
      </c>
      <c r="J4">
        <v>0</v>
      </c>
      <c r="K4">
        <v>3.3057240474033804</v>
      </c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9</v>
      </c>
      <c r="U4" s="2">
        <v>62</v>
      </c>
    </row>
    <row r="5" spans="1:30" x14ac:dyDescent="0.3"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9</v>
      </c>
      <c r="U5" s="2">
        <v>63</v>
      </c>
    </row>
    <row r="6" spans="1:30" x14ac:dyDescent="0.3">
      <c r="F6" t="s">
        <v>37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12</v>
      </c>
      <c r="U6" s="2">
        <v>0</v>
      </c>
    </row>
    <row r="7" spans="1:30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G7">
        <v>0</v>
      </c>
      <c r="H7">
        <v>0</v>
      </c>
      <c r="I7">
        <v>10.872000000000002</v>
      </c>
      <c r="J7">
        <v>0.17999999999999838</v>
      </c>
      <c r="K7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12</v>
      </c>
      <c r="U7" s="2">
        <v>0</v>
      </c>
    </row>
    <row r="8" spans="1:30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12</v>
      </c>
      <c r="U8" s="2">
        <v>0</v>
      </c>
    </row>
    <row r="9" spans="1:30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12</v>
      </c>
      <c r="U9" s="2">
        <v>0</v>
      </c>
    </row>
    <row r="10" spans="1:30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12</v>
      </c>
      <c r="U10" s="2">
        <v>0</v>
      </c>
    </row>
    <row r="11" spans="1:30" x14ac:dyDescent="0.3">
      <c r="S11" t="s">
        <v>39</v>
      </c>
    </row>
    <row r="12" spans="1:30" x14ac:dyDescent="0.3">
      <c r="O12">
        <f>SUMPRODUCT(O2:S2,$G$2:$K$2)</f>
        <v>54.000000000000014</v>
      </c>
      <c r="P12">
        <f>SUMPRODUCT(O2:S2,$G$3:$K$3)</f>
        <v>54.000000000000021</v>
      </c>
      <c r="Q12">
        <f>SUMPRODUCT(O2:S2,$G$4:$K$4)</f>
        <v>54</v>
      </c>
      <c r="S12" s="3">
        <f>SUMPRODUCT(O2:S2,$G$7:$K$7)</f>
        <v>54.000000000000007</v>
      </c>
      <c r="T12" s="3"/>
      <c r="U12" s="3"/>
      <c r="W12" t="s">
        <v>42</v>
      </c>
      <c r="Z12" t="s">
        <v>17</v>
      </c>
      <c r="AA12" t="s">
        <v>18</v>
      </c>
      <c r="AB12" t="s">
        <v>19</v>
      </c>
      <c r="AC12" t="s">
        <v>20</v>
      </c>
    </row>
    <row r="13" spans="1:30" x14ac:dyDescent="0.3">
      <c r="O13">
        <f t="shared" ref="O13:O20" si="0">SUMPRODUCT(O3:S3,$G$2:$K$2)</f>
        <v>21.835286861333657</v>
      </c>
      <c r="P13">
        <f t="shared" ref="P13:P20" si="1">SUMPRODUCT(O3:S3,$G$3:$K$3)</f>
        <v>5.3925501197666055</v>
      </c>
      <c r="Q13">
        <f t="shared" ref="Q13:Q20" si="2">SUMPRODUCT(O3:S3,$G$4:$K$4)</f>
        <v>1.8548753584528721</v>
      </c>
      <c r="S13" s="3">
        <f t="shared" ref="S13:S20" si="3">SUMPRODUCT(O3:S3,$G$7:$K$7)</f>
        <v>0.35999999999999677</v>
      </c>
      <c r="T13" s="3"/>
      <c r="U13" s="3"/>
      <c r="W13">
        <f>SUMPRODUCT(A8:E8,G7:K7)</f>
        <v>11.411999999999997</v>
      </c>
      <c r="X13">
        <f>SUMPRODUCT(A9:E9,G7:K7)</f>
        <v>21.384000000000007</v>
      </c>
      <c r="Y13">
        <f>SUMPRODUCT(A10:E10,G7:K7)</f>
        <v>11.052</v>
      </c>
      <c r="AA13" s="6">
        <f>(C15-W13)/(C15)</f>
        <v>0.8543923444976077</v>
      </c>
      <c r="AB13" s="6">
        <f>(C16-X13)/(C16)</f>
        <v>9.9999999999997209E-3</v>
      </c>
      <c r="AC13" s="6">
        <f>(C17-Y13)/(C17)</f>
        <v>0.79156533640264626</v>
      </c>
      <c r="AD13" t="s">
        <v>8</v>
      </c>
    </row>
    <row r="14" spans="1:30" x14ac:dyDescent="0.3">
      <c r="A14" t="s">
        <v>13</v>
      </c>
      <c r="B14" t="s">
        <v>14</v>
      </c>
      <c r="C14" t="s">
        <v>15</v>
      </c>
      <c r="F14" t="s">
        <v>16</v>
      </c>
      <c r="I14" t="s">
        <v>17</v>
      </c>
      <c r="J14" t="s">
        <v>18</v>
      </c>
      <c r="K14" t="s">
        <v>19</v>
      </c>
      <c r="L14" t="s">
        <v>20</v>
      </c>
      <c r="O14">
        <f t="shared" si="0"/>
        <v>62</v>
      </c>
      <c r="P14">
        <f t="shared" si="1"/>
        <v>51.287144156162114</v>
      </c>
      <c r="Q14">
        <f t="shared" si="2"/>
        <v>24.49922244752975</v>
      </c>
      <c r="S14" s="3">
        <f t="shared" si="3"/>
        <v>44.207999999999998</v>
      </c>
      <c r="T14" s="3"/>
      <c r="U14" s="3"/>
      <c r="AA14" s="6"/>
      <c r="AB14" s="6"/>
      <c r="AC14" s="6"/>
    </row>
    <row r="15" spans="1:30" x14ac:dyDescent="0.3">
      <c r="A15" t="s">
        <v>21</v>
      </c>
      <c r="B15" s="5">
        <v>-31.5</v>
      </c>
      <c r="C15" s="5">
        <v>78.375</v>
      </c>
      <c r="F15" t="s">
        <v>21</v>
      </c>
      <c r="G15">
        <f>SUMPRODUCT(A8:E8,G2:K2)</f>
        <v>57.181600866834088</v>
      </c>
      <c r="J15" s="6">
        <f>(C15-G15)/(C15)</f>
        <v>0.27041019627643909</v>
      </c>
      <c r="K15" s="6">
        <f>(C16-G16)/(C16)</f>
        <v>1.8928709131713328</v>
      </c>
      <c r="L15" s="6">
        <f>(C17-G17)/(C17)</f>
        <v>0.58291495835864149</v>
      </c>
      <c r="M15" t="s">
        <v>8</v>
      </c>
      <c r="O15">
        <f t="shared" si="0"/>
        <v>35.066162865000614</v>
      </c>
      <c r="P15">
        <f t="shared" si="1"/>
        <v>7.5837989257617302</v>
      </c>
      <c r="Q15">
        <f t="shared" si="2"/>
        <v>20.629943011302089</v>
      </c>
      <c r="S15" s="3">
        <f t="shared" si="3"/>
        <v>0.35999999999999677</v>
      </c>
      <c r="T15" s="3"/>
      <c r="U15" s="3"/>
      <c r="Z15" t="s">
        <v>41</v>
      </c>
      <c r="AA15" s="6">
        <v>0.01</v>
      </c>
      <c r="AB15" s="6">
        <v>0.01</v>
      </c>
      <c r="AC15" s="6">
        <v>0.01</v>
      </c>
    </row>
    <row r="16" spans="1:30" x14ac:dyDescent="0.3">
      <c r="A16" t="s">
        <v>22</v>
      </c>
      <c r="B16" s="5">
        <v>-43.416699999999999</v>
      </c>
      <c r="C16" s="5">
        <v>21.6</v>
      </c>
      <c r="F16" t="s">
        <v>22</v>
      </c>
      <c r="G16">
        <f>SUMPRODUCT(A9:E9,G2:K2)</f>
        <v>-19.286011724500792</v>
      </c>
      <c r="J16">
        <f>(C15-G27)/(C15)</f>
        <v>0.72566240041084751</v>
      </c>
      <c r="K16">
        <f>(C16-G28)/(C16)</f>
        <v>0.3628311372430425</v>
      </c>
      <c r="L16">
        <f>(C17-G29)/(C17)</f>
        <v>0.73752526568652665</v>
      </c>
      <c r="M16" t="s">
        <v>10</v>
      </c>
      <c r="O16">
        <f t="shared" si="0"/>
        <v>0</v>
      </c>
      <c r="P16">
        <f t="shared" si="1"/>
        <v>0</v>
      </c>
      <c r="Q16">
        <f t="shared" si="2"/>
        <v>0.72231069144452453</v>
      </c>
      <c r="S16" s="3">
        <f t="shared" si="3"/>
        <v>0</v>
      </c>
      <c r="T16" s="3"/>
      <c r="U16" s="3"/>
    </row>
    <row r="17" spans="1:29" x14ac:dyDescent="0.3">
      <c r="A17" t="s">
        <v>23</v>
      </c>
      <c r="B17" s="5">
        <v>0</v>
      </c>
      <c r="C17" s="5">
        <v>53.023809999999997</v>
      </c>
      <c r="F17" t="s">
        <v>23</v>
      </c>
      <c r="G17">
        <f>SUMPRODUCT(A10:E10,G2:K2)</f>
        <v>22.115438001833478</v>
      </c>
      <c r="J17">
        <f>(C15-J27)/(C15)</f>
        <v>0.87783778865163253</v>
      </c>
      <c r="K17">
        <f>(C16-J28)/(C16)</f>
        <v>0.85572671227019736</v>
      </c>
      <c r="L17">
        <f>(C17-J29)/(C17)</f>
        <v>0.65837847557304496</v>
      </c>
      <c r="O17">
        <f t="shared" si="0"/>
        <v>0</v>
      </c>
      <c r="P17">
        <f t="shared" si="1"/>
        <v>0</v>
      </c>
      <c r="Q17">
        <f t="shared" si="2"/>
        <v>1.8548753584528721</v>
      </c>
      <c r="S17" s="3">
        <f t="shared" si="3"/>
        <v>0</v>
      </c>
      <c r="T17" s="3"/>
      <c r="U17" s="3"/>
    </row>
    <row r="18" spans="1:29" x14ac:dyDescent="0.3">
      <c r="O18">
        <f t="shared" si="0"/>
        <v>4.5823565693331707</v>
      </c>
      <c r="P18">
        <f t="shared" si="1"/>
        <v>10.125510979157225</v>
      </c>
      <c r="Q18">
        <f t="shared" si="2"/>
        <v>5.2219172475767817</v>
      </c>
      <c r="S18" s="3">
        <f t="shared" si="3"/>
        <v>10.872000000000002</v>
      </c>
      <c r="T18" s="3"/>
      <c r="U18" s="3"/>
      <c r="Z18" t="s">
        <v>40</v>
      </c>
    </row>
    <row r="19" spans="1:29" x14ac:dyDescent="0.3">
      <c r="F19" t="s">
        <v>24</v>
      </c>
      <c r="I19" t="s">
        <v>38</v>
      </c>
      <c r="J19">
        <f>J15*B2</f>
        <v>0.18928713739350736</v>
      </c>
      <c r="K19">
        <f t="shared" ref="K19:L21" si="4">K15*C2</f>
        <v>0.18928709131713328</v>
      </c>
      <c r="L19">
        <f t="shared" si="4"/>
        <v>0.11658299167172831</v>
      </c>
      <c r="O19">
        <f t="shared" si="0"/>
        <v>10.917643430666828</v>
      </c>
      <c r="P19">
        <f t="shared" si="1"/>
        <v>2.6962750598833027</v>
      </c>
      <c r="Q19">
        <f t="shared" si="2"/>
        <v>0</v>
      </c>
      <c r="S19" s="3">
        <f t="shared" si="3"/>
        <v>0.17999999999999838</v>
      </c>
      <c r="T19" s="3"/>
      <c r="U19" s="3"/>
      <c r="AA19">
        <f>AA13*R23</f>
        <v>9.7624081657318798E-3</v>
      </c>
      <c r="AB19">
        <f t="shared" ref="AB19:AC21" si="5">AB13*S23</f>
        <v>9.7624081657318798E-3</v>
      </c>
      <c r="AC19">
        <f t="shared" si="5"/>
        <v>9.7624081657318815E-3</v>
      </c>
    </row>
    <row r="20" spans="1:29" x14ac:dyDescent="0.3">
      <c r="F20" t="s">
        <v>25</v>
      </c>
      <c r="G20" s="7">
        <f>MAX(B2*J15,C2*K15,L15*D2)</f>
        <v>0.18928713739350736</v>
      </c>
      <c r="J20">
        <f t="shared" ref="J20:J21" si="6">J16*B3</f>
        <v>0.21769872012325425</v>
      </c>
      <c r="K20">
        <f t="shared" si="4"/>
        <v>0.21769868234582548</v>
      </c>
      <c r="L20">
        <f t="shared" si="4"/>
        <v>7.3752526568652665E-2</v>
      </c>
      <c r="O20">
        <f t="shared" si="0"/>
        <v>6.6154380018334775</v>
      </c>
      <c r="P20">
        <f t="shared" si="1"/>
        <v>1.0956244029975621</v>
      </c>
      <c r="Q20">
        <f t="shared" si="2"/>
        <v>3.3057240474033804</v>
      </c>
      <c r="S20" s="3">
        <f t="shared" si="3"/>
        <v>0</v>
      </c>
      <c r="T20" s="3"/>
      <c r="U20" s="3"/>
    </row>
    <row r="21" spans="1:29" x14ac:dyDescent="0.3">
      <c r="F21" t="s">
        <v>26</v>
      </c>
      <c r="G21" s="7">
        <f t="shared" ref="G21" si="7">MAX(B3*J16,C3*K16,L16*D3)</f>
        <v>0.21769872012325425</v>
      </c>
      <c r="J21">
        <f t="shared" si="6"/>
        <v>0.26335133659548976</v>
      </c>
      <c r="K21">
        <f t="shared" si="4"/>
        <v>0.25671801368105918</v>
      </c>
      <c r="L21">
        <f t="shared" si="4"/>
        <v>0.263351390229218</v>
      </c>
    </row>
    <row r="22" spans="1:29" x14ac:dyDescent="0.3">
      <c r="F22" t="s">
        <v>27</v>
      </c>
      <c r="G22" s="7">
        <f>MAX(B4*J17,C4*K17,L17*D4)</f>
        <v>0.263351390229218</v>
      </c>
      <c r="M22" t="s">
        <v>30</v>
      </c>
      <c r="N22" t="s">
        <v>31</v>
      </c>
      <c r="O22" t="s">
        <v>32</v>
      </c>
      <c r="P22" t="s">
        <v>33</v>
      </c>
      <c r="R22" t="s">
        <v>34</v>
      </c>
      <c r="S22" t="s">
        <v>35</v>
      </c>
      <c r="T22" t="s">
        <v>36</v>
      </c>
    </row>
    <row r="23" spans="1:29" x14ac:dyDescent="0.3">
      <c r="M23">
        <f>SUM(N23:P23)</f>
        <v>102.4337420668613</v>
      </c>
      <c r="N23">
        <f>1/AA13</f>
        <v>1.1704224721114644</v>
      </c>
      <c r="O23">
        <f>1/AB13</f>
        <v>100.00000000000279</v>
      </c>
      <c r="P23">
        <f>1/AC13</f>
        <v>1.2633195947470457</v>
      </c>
      <c r="R23">
        <f>N23/$M$23</f>
        <v>1.1426141899097055E-2</v>
      </c>
      <c r="S23">
        <f t="shared" ref="S23:T23" si="8">O23/$M$23</f>
        <v>0.97624081657321526</v>
      </c>
      <c r="T23">
        <f t="shared" si="8"/>
        <v>1.233304152768765E-2</v>
      </c>
    </row>
    <row r="26" spans="1:29" x14ac:dyDescent="0.3">
      <c r="F26" t="s">
        <v>28</v>
      </c>
      <c r="I26" t="s">
        <v>29</v>
      </c>
    </row>
    <row r="27" spans="1:29" x14ac:dyDescent="0.3">
      <c r="F27" t="s">
        <v>21</v>
      </c>
      <c r="G27">
        <f>SUMPRODUCT($G$3:$K$3,A8:E8)</f>
        <v>21.501209367799824</v>
      </c>
      <c r="I27" t="s">
        <v>21</v>
      </c>
      <c r="J27">
        <f>SUMPRODUCT($G$4:$K$4,A8:E8)</f>
        <v>9.5744633144283071</v>
      </c>
    </row>
    <row r="28" spans="1:29" x14ac:dyDescent="0.3">
      <c r="F28" t="s">
        <v>22</v>
      </c>
      <c r="G28">
        <f t="shared" ref="G28:G29" si="9">SUMPRODUCT($G$3:$K$3,A9:E9)</f>
        <v>13.762847435550283</v>
      </c>
      <c r="I28" t="s">
        <v>22</v>
      </c>
      <c r="J28">
        <f t="shared" ref="J28:J29" si="10">SUMPRODUCT($G$4:$K$4,A9:E9)</f>
        <v>3.1163030149637372</v>
      </c>
      <c r="R28" t="s">
        <v>24</v>
      </c>
    </row>
    <row r="29" spans="1:29" x14ac:dyDescent="0.3">
      <c r="F29" t="s">
        <v>23</v>
      </c>
      <c r="G29">
        <f t="shared" si="9"/>
        <v>13.91741044203809</v>
      </c>
      <c r="I29" t="s">
        <v>23</v>
      </c>
      <c r="J29">
        <f t="shared" si="10"/>
        <v>18.114074803125224</v>
      </c>
      <c r="R29" t="s">
        <v>25</v>
      </c>
      <c r="S29" s="7">
        <f>MAX(R23*AA13,S23*AB13,AC13*T23)</f>
        <v>9.7624081657318815E-3</v>
      </c>
    </row>
    <row r="30" spans="1:29" x14ac:dyDescent="0.3">
      <c r="R30" t="s">
        <v>26</v>
      </c>
      <c r="S30" s="7">
        <f t="shared" ref="S30:S31" si="11">MAX(R24*AA14,S24*AB14,AC14*T24)</f>
        <v>0</v>
      </c>
    </row>
    <row r="31" spans="1:29" x14ac:dyDescent="0.3">
      <c r="R31" t="s">
        <v>27</v>
      </c>
      <c r="S31" s="7">
        <f t="shared" si="1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H1" workbookViewId="0">
      <selection activeCell="AA19" sqref="AA19:AB19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29" x14ac:dyDescent="0.3">
      <c r="A2" t="s">
        <v>8</v>
      </c>
      <c r="B2" s="1">
        <v>0.7</v>
      </c>
      <c r="C2" s="1">
        <v>0.1</v>
      </c>
      <c r="D2" s="1">
        <v>0.2</v>
      </c>
      <c r="G2">
        <v>0</v>
      </c>
      <c r="H2">
        <v>0</v>
      </c>
      <c r="I2">
        <v>7.666068184271964</v>
      </c>
      <c r="J2">
        <v>7.8339318157280369</v>
      </c>
      <c r="K2">
        <v>3.9171903387620319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9</v>
      </c>
      <c r="U2" s="2">
        <v>54</v>
      </c>
    </row>
    <row r="3" spans="1:29" x14ac:dyDescent="0.3">
      <c r="A3" t="s">
        <v>10</v>
      </c>
      <c r="B3" s="1">
        <v>0.3</v>
      </c>
      <c r="C3" s="1">
        <v>0.6</v>
      </c>
      <c r="D3" s="1">
        <v>0.1</v>
      </c>
      <c r="G3">
        <v>0</v>
      </c>
      <c r="H3">
        <v>0</v>
      </c>
      <c r="I3">
        <v>10.945576358729944</v>
      </c>
      <c r="J3">
        <v>4.5544236412700521</v>
      </c>
      <c r="K3">
        <v>1.0476206861112971</v>
      </c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9</v>
      </c>
      <c r="U3" s="2">
        <v>53</v>
      </c>
    </row>
    <row r="4" spans="1:29" x14ac:dyDescent="0.3">
      <c r="A4" t="s">
        <v>11</v>
      </c>
      <c r="B4" s="1">
        <v>0.3</v>
      </c>
      <c r="C4" s="1">
        <v>0.3</v>
      </c>
      <c r="D4" s="1">
        <v>0.4</v>
      </c>
      <c r="G4">
        <v>0.65755069266986554</v>
      </c>
      <c r="H4">
        <v>0.99825959935248121</v>
      </c>
      <c r="I4">
        <v>4.9460552673430707</v>
      </c>
      <c r="J4">
        <v>0</v>
      </c>
      <c r="K4">
        <v>3.4943277847431125</v>
      </c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9</v>
      </c>
      <c r="U4" s="2">
        <v>62</v>
      </c>
    </row>
    <row r="5" spans="1:29" x14ac:dyDescent="0.3"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9</v>
      </c>
      <c r="U5" s="2">
        <v>63</v>
      </c>
    </row>
    <row r="6" spans="1:29" x14ac:dyDescent="0.3">
      <c r="F6" t="s">
        <v>37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12</v>
      </c>
      <c r="U6" s="2">
        <v>0</v>
      </c>
    </row>
    <row r="7" spans="1:29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G7">
        <v>0</v>
      </c>
      <c r="H7">
        <v>2.1599164033354272</v>
      </c>
      <c r="I7">
        <v>10.799999999999999</v>
      </c>
      <c r="J7">
        <v>0</v>
      </c>
      <c r="K7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12</v>
      </c>
      <c r="U7" s="2">
        <v>0</v>
      </c>
    </row>
    <row r="8" spans="1:29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12</v>
      </c>
      <c r="U8" s="2">
        <v>0</v>
      </c>
    </row>
    <row r="9" spans="1:29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12</v>
      </c>
      <c r="U9" s="2">
        <v>0</v>
      </c>
    </row>
    <row r="10" spans="1:29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12</v>
      </c>
      <c r="U10" s="2">
        <v>0</v>
      </c>
    </row>
    <row r="11" spans="1:29" x14ac:dyDescent="0.3">
      <c r="S11" t="s">
        <v>39</v>
      </c>
    </row>
    <row r="12" spans="1:29" x14ac:dyDescent="0.3">
      <c r="O12">
        <f>SUMPRODUCT(O2:S2,$G$2:$K$2)</f>
        <v>54</v>
      </c>
      <c r="P12">
        <f>SUMPRODUCT(O2:S2,$G$3:$K$3)</f>
        <v>53.999999999999993</v>
      </c>
      <c r="Q12">
        <f>SUMPRODUCT(O2:S2,$G$4:$K$4)</f>
        <v>53.999999999999986</v>
      </c>
      <c r="S12" s="3">
        <f>SUMPRODUCT(O2:S2,$G$7:$K$7)</f>
        <v>53.999999999999993</v>
      </c>
      <c r="T12" s="3"/>
      <c r="U12" s="3"/>
      <c r="W12" t="s">
        <v>16</v>
      </c>
      <c r="Z12" t="s">
        <v>17</v>
      </c>
      <c r="AA12" t="s">
        <v>18</v>
      </c>
      <c r="AB12" t="s">
        <v>19</v>
      </c>
      <c r="AC12" t="s">
        <v>20</v>
      </c>
    </row>
    <row r="13" spans="1:29" x14ac:dyDescent="0.3">
      <c r="O13">
        <f t="shared" ref="O13:O20" si="0">SUMPRODUCT(O3:S3,$G$2:$K$2)</f>
        <v>15.667863631456074</v>
      </c>
      <c r="P13">
        <f t="shared" ref="P13:P20" si="1">SUMPRODUCT(O3:S3,$G$3:$K$3)</f>
        <v>9.1088472825401041</v>
      </c>
      <c r="Q13">
        <f t="shared" ref="Q13:Q20" si="2">SUMPRODUCT(O3:S3,$G$4:$K$4)</f>
        <v>0.99825959935248121</v>
      </c>
      <c r="S13" s="3">
        <f t="shared" ref="S13:S20" si="3">SUMPRODUCT(O3:S3,$G$7:$K$7)</f>
        <v>2.1599164033354272</v>
      </c>
      <c r="T13" s="3"/>
      <c r="U13" s="3"/>
      <c r="W13">
        <f>SUMPRODUCT(A8:E8,G7:K7)</f>
        <v>4.3202507899937173</v>
      </c>
      <c r="X13">
        <f>SUMPRODUCT(A9:E9,G7:K7)</f>
        <v>19.440083596664572</v>
      </c>
      <c r="Y13">
        <f>SUMPRODUCT(A10:E10,G7:K7)</f>
        <v>19.43966561334171</v>
      </c>
      <c r="AA13" s="6">
        <f>((C15-W13)/(C15))^2</f>
        <v>0.89279289077031521</v>
      </c>
      <c r="AB13" s="6">
        <f>((C16-X13)/(C16))^2</f>
        <v>9.9992259717881071E-3</v>
      </c>
      <c r="AC13" s="6">
        <f>((C17-Y13)/(C17))^2</f>
        <v>0.40116839938718751</v>
      </c>
    </row>
    <row r="14" spans="1:29" x14ac:dyDescent="0.3">
      <c r="A14" t="s">
        <v>13</v>
      </c>
      <c r="B14" t="s">
        <v>14</v>
      </c>
      <c r="C14" t="s">
        <v>15</v>
      </c>
      <c r="F14" t="s">
        <v>16</v>
      </c>
      <c r="I14" t="s">
        <v>17</v>
      </c>
      <c r="J14" t="s">
        <v>18</v>
      </c>
      <c r="K14" t="s">
        <v>19</v>
      </c>
      <c r="L14" t="s">
        <v>20</v>
      </c>
      <c r="O14">
        <f t="shared" si="0"/>
        <v>62</v>
      </c>
      <c r="P14">
        <f t="shared" si="1"/>
        <v>61.999999999999986</v>
      </c>
      <c r="Q14">
        <f t="shared" si="2"/>
        <v>23.071974532721612</v>
      </c>
      <c r="S14" s="3">
        <f t="shared" si="3"/>
        <v>43.199999999999996</v>
      </c>
      <c r="T14" s="3"/>
      <c r="U14" s="3"/>
      <c r="AA14" s="6"/>
      <c r="AB14" s="6"/>
      <c r="AC14" s="6"/>
    </row>
    <row r="15" spans="1:29" x14ac:dyDescent="0.3">
      <c r="A15" t="s">
        <v>21</v>
      </c>
      <c r="B15" s="5">
        <v>-31.5</v>
      </c>
      <c r="C15" s="5">
        <v>78.375</v>
      </c>
      <c r="F15" t="s">
        <v>21</v>
      </c>
      <c r="G15">
        <f>SUMPRODUCT(A8:E8,G2:K2)</f>
        <v>42.919434647742172</v>
      </c>
      <c r="J15" s="6">
        <f>((C15-G15)/(C15))^2</f>
        <v>0.20465092965588003</v>
      </c>
      <c r="K15" s="6">
        <f>((C16-G16)/(C16))^2</f>
        <v>1.4325560453509827</v>
      </c>
      <c r="L15" s="6">
        <f>((C17-G17)/(C17))^2</f>
        <v>0.40170552111970292</v>
      </c>
      <c r="M15" t="s">
        <v>8</v>
      </c>
      <c r="O15">
        <f t="shared" si="0"/>
        <v>23.502244308980138</v>
      </c>
      <c r="P15">
        <f t="shared" si="1"/>
        <v>11.204088654762698</v>
      </c>
      <c r="Q15">
        <f t="shared" si="2"/>
        <v>15.608415936280574</v>
      </c>
      <c r="S15" s="3">
        <f t="shared" si="3"/>
        <v>12.959498420012563</v>
      </c>
      <c r="T15" s="3"/>
      <c r="U15" s="3"/>
      <c r="Z15" t="s">
        <v>41</v>
      </c>
      <c r="AA15" s="6">
        <v>0.01</v>
      </c>
      <c r="AB15" s="6">
        <v>0.01</v>
      </c>
      <c r="AC15" s="6">
        <v>0.01</v>
      </c>
    </row>
    <row r="16" spans="1:29" x14ac:dyDescent="0.3">
      <c r="A16" t="s">
        <v>22</v>
      </c>
      <c r="B16" s="5">
        <v>-43.416699999999999</v>
      </c>
      <c r="C16" s="5">
        <v>21.6</v>
      </c>
      <c r="F16" t="s">
        <v>22</v>
      </c>
      <c r="G16">
        <f>SUMPRODUCT(A9:E9,G2:K2)</f>
        <v>-4.2529176016741772</v>
      </c>
      <c r="J16" s="6">
        <f>((C15-G27)/(C15))^2</f>
        <v>0.41720128420476404</v>
      </c>
      <c r="K16" s="6">
        <f>((C16-G28)/(C16))^2</f>
        <v>0.20860006216862115</v>
      </c>
      <c r="L16" s="6">
        <f>((C17-G29)/(C17))^2</f>
        <v>0.47323522218942937</v>
      </c>
      <c r="M16" t="s">
        <v>10</v>
      </c>
      <c r="O16">
        <f t="shared" si="0"/>
        <v>0</v>
      </c>
      <c r="P16">
        <f t="shared" si="1"/>
        <v>0</v>
      </c>
      <c r="Q16">
        <f t="shared" si="2"/>
        <v>0.65755069266986554</v>
      </c>
      <c r="S16" s="3">
        <f t="shared" si="3"/>
        <v>0</v>
      </c>
      <c r="T16" s="3"/>
      <c r="U16" s="3"/>
    </row>
    <row r="17" spans="1:29" x14ac:dyDescent="0.3">
      <c r="A17" t="s">
        <v>23</v>
      </c>
      <c r="B17" s="5">
        <v>0</v>
      </c>
      <c r="C17" s="5">
        <v>53.023809999999997</v>
      </c>
      <c r="F17" t="s">
        <v>23</v>
      </c>
      <c r="G17">
        <f>SUMPRODUCT(A10:E10,G2:K2)</f>
        <v>19.417190338762033</v>
      </c>
      <c r="J17" s="6">
        <f>((C15-J27)/(C15))^2</f>
        <v>0.70786840391182859</v>
      </c>
      <c r="K17" s="6">
        <f>((C16-J28)/(C16))^2</f>
        <v>0.70786740186170061</v>
      </c>
      <c r="L17" s="6">
        <f>((C17-J29)/(C17))^2</f>
        <v>0.53043450591493646</v>
      </c>
      <c r="O17">
        <f t="shared" si="0"/>
        <v>0</v>
      </c>
      <c r="P17">
        <f t="shared" si="1"/>
        <v>0</v>
      </c>
      <c r="Q17">
        <f t="shared" si="2"/>
        <v>0.99825959935248121</v>
      </c>
      <c r="S17" s="3">
        <f t="shared" si="3"/>
        <v>2.1599164033354272</v>
      </c>
      <c r="T17" s="3"/>
      <c r="U17" s="3"/>
    </row>
    <row r="18" spans="1:29" x14ac:dyDescent="0.3">
      <c r="O18">
        <f t="shared" si="0"/>
        <v>7.666068184271964</v>
      </c>
      <c r="P18">
        <f t="shared" si="1"/>
        <v>10.945576358729944</v>
      </c>
      <c r="Q18">
        <f t="shared" si="2"/>
        <v>4.9460552673430707</v>
      </c>
      <c r="S18" s="3">
        <f t="shared" si="3"/>
        <v>10.799999999999999</v>
      </c>
      <c r="T18" s="3"/>
      <c r="U18" s="3"/>
      <c r="Z18" t="s">
        <v>40</v>
      </c>
    </row>
    <row r="19" spans="1:29" x14ac:dyDescent="0.3">
      <c r="F19" t="s">
        <v>24</v>
      </c>
      <c r="I19" t="s">
        <v>38</v>
      </c>
      <c r="J19">
        <f>J15*B2</f>
        <v>0.143255650759116</v>
      </c>
      <c r="K19">
        <f t="shared" ref="K19:L21" si="4">K15*C2</f>
        <v>0.14325560453509828</v>
      </c>
      <c r="L19">
        <f t="shared" si="4"/>
        <v>8.0341104223940585E-2</v>
      </c>
      <c r="O19">
        <f t="shared" si="0"/>
        <v>7.8339318157280369</v>
      </c>
      <c r="P19">
        <f t="shared" si="1"/>
        <v>4.5544236412700521</v>
      </c>
      <c r="Q19">
        <f t="shared" si="2"/>
        <v>0</v>
      </c>
      <c r="S19" s="3">
        <f t="shared" si="3"/>
        <v>0</v>
      </c>
      <c r="T19" s="3"/>
      <c r="U19" s="3"/>
      <c r="AA19">
        <f>AA13*R23</f>
        <v>9.6505962767418577E-3</v>
      </c>
      <c r="AB19">
        <f t="shared" ref="AB19:AC21" si="5">AB13*S23</f>
        <v>9.650596276741856E-3</v>
      </c>
      <c r="AC19">
        <f t="shared" si="5"/>
        <v>9.650596276741856E-3</v>
      </c>
    </row>
    <row r="20" spans="1:29" x14ac:dyDescent="0.3">
      <c r="F20" t="s">
        <v>25</v>
      </c>
      <c r="G20" s="7">
        <f>MAX(B2*J15,C2*K15,L15*D2)</f>
        <v>0.143255650759116</v>
      </c>
      <c r="J20">
        <f t="shared" ref="J20:J21" si="6">J16*B3</f>
        <v>0.1251603852614292</v>
      </c>
      <c r="K20">
        <f t="shared" si="4"/>
        <v>0.12516003730117267</v>
      </c>
      <c r="L20">
        <f t="shared" si="4"/>
        <v>4.732352221894294E-2</v>
      </c>
      <c r="O20">
        <f t="shared" si="0"/>
        <v>3.9171903387620319</v>
      </c>
      <c r="P20">
        <f t="shared" si="1"/>
        <v>1.0476206861112971</v>
      </c>
      <c r="Q20">
        <f t="shared" si="2"/>
        <v>3.4943277847431125</v>
      </c>
      <c r="S20" s="3">
        <f t="shared" si="3"/>
        <v>0</v>
      </c>
      <c r="T20" s="3"/>
      <c r="U20" s="3"/>
    </row>
    <row r="21" spans="1:29" x14ac:dyDescent="0.3">
      <c r="F21" t="s">
        <v>26</v>
      </c>
      <c r="G21" s="7">
        <f t="shared" ref="G21" si="7">MAX(B3*J16,C3*K16,L16*D3)</f>
        <v>0.1251603852614292</v>
      </c>
      <c r="J21">
        <f t="shared" si="6"/>
        <v>0.21236052117354856</v>
      </c>
      <c r="K21">
        <f t="shared" si="4"/>
        <v>0.21236022055851017</v>
      </c>
      <c r="L21">
        <f t="shared" si="4"/>
        <v>0.21217380236597461</v>
      </c>
    </row>
    <row r="22" spans="1:29" x14ac:dyDescent="0.3">
      <c r="F22" t="s">
        <v>27</v>
      </c>
      <c r="G22" s="7">
        <f>MAX(B4*J17,C4*K17,L17*D4)</f>
        <v>0.21236052117354856</v>
      </c>
      <c r="M22" t="s">
        <v>30</v>
      </c>
      <c r="N22" t="s">
        <v>31</v>
      </c>
      <c r="O22" t="s">
        <v>32</v>
      </c>
      <c r="P22" t="s">
        <v>33</v>
      </c>
      <c r="R22" t="s">
        <v>34</v>
      </c>
      <c r="S22" t="s">
        <v>35</v>
      </c>
      <c r="T22" t="s">
        <v>36</v>
      </c>
    </row>
    <row r="23" spans="1:29" x14ac:dyDescent="0.3">
      <c r="M23">
        <f>SUM(N23:P23)</f>
        <v>103.62054025718818</v>
      </c>
      <c r="N23">
        <f>1/AA13</f>
        <v>1.1200806036181414</v>
      </c>
      <c r="O23">
        <f>1/AB13</f>
        <v>100.00774088128497</v>
      </c>
      <c r="P23">
        <f>1/AC13</f>
        <v>2.4927187722850781</v>
      </c>
      <c r="R23">
        <f>N23/$M$23</f>
        <v>1.0809445702928008E-2</v>
      </c>
      <c r="S23">
        <f t="shared" ref="S23:T23" si="8">O23/$M$23</f>
        <v>0.9651343317942932</v>
      </c>
      <c r="T23">
        <f t="shared" si="8"/>
        <v>2.4056222502778907E-2</v>
      </c>
    </row>
    <row r="26" spans="1:29" x14ac:dyDescent="0.3">
      <c r="F26" t="s">
        <v>28</v>
      </c>
      <c r="I26" t="s">
        <v>29</v>
      </c>
    </row>
    <row r="27" spans="1:29" x14ac:dyDescent="0.3">
      <c r="F27" t="s">
        <v>21</v>
      </c>
      <c r="G27">
        <f>SUMPRODUCT($G$3:$K$3,A8:E8)</f>
        <v>27.751709340873994</v>
      </c>
      <c r="I27" t="s">
        <v>21</v>
      </c>
      <c r="J27">
        <f>SUMPRODUCT($G$4:$K$4,A8:E8)</f>
        <v>12.434259823514964</v>
      </c>
    </row>
    <row r="28" spans="1:29" x14ac:dyDescent="0.3">
      <c r="F28" t="s">
        <v>22</v>
      </c>
      <c r="G28">
        <f t="shared" ref="G28:G29" si="9">SUMPRODUCT($G$3:$K$3,A9:E9)</f>
        <v>11.734684748808487</v>
      </c>
      <c r="I28" t="s">
        <v>22</v>
      </c>
      <c r="J28">
        <f t="shared" ref="J28:J29" si="10">SUMPRODUCT($G$4:$K$4,A9:E9)</f>
        <v>3.4268710725809512</v>
      </c>
      <c r="R28" t="s">
        <v>24</v>
      </c>
    </row>
    <row r="29" spans="1:29" x14ac:dyDescent="0.3">
      <c r="F29" t="s">
        <v>23</v>
      </c>
      <c r="G29">
        <f t="shared" si="9"/>
        <v>16.547620686111294</v>
      </c>
      <c r="I29" t="s">
        <v>23</v>
      </c>
      <c r="J29">
        <f t="shared" si="10"/>
        <v>14.406073527505704</v>
      </c>
      <c r="R29" t="s">
        <v>25</v>
      </c>
      <c r="S29" s="7">
        <f>MAX(R23*AA13,S23*AB13,AC13*T23)</f>
        <v>9.6505962767418577E-3</v>
      </c>
    </row>
    <row r="30" spans="1:29" x14ac:dyDescent="0.3">
      <c r="R30" t="s">
        <v>26</v>
      </c>
      <c r="S30" s="7">
        <f t="shared" ref="S30:S31" si="11">MAX(R24*AA14,S24*AB14,AC14*T24)</f>
        <v>0</v>
      </c>
    </row>
    <row r="31" spans="1:29" x14ac:dyDescent="0.3">
      <c r="R31" t="s">
        <v>27</v>
      </c>
      <c r="S31" s="7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2019-11-04T21:12:07Z</dcterms:modified>
</cp:coreProperties>
</file>