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Лист1!$G$2:$K$2</definedName>
    <definedName name="solver_adj" localSheetId="1" hidden="1">Лист2!$G$4:$K$4</definedName>
    <definedName name="solver_adj" localSheetId="2" hidden="1">Лист3!$G$4:$K$4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Лист1!$I$20:$I$23</definedName>
    <definedName name="solver_lhs1" localSheetId="1" hidden="1">Лист2!$K$20:$K$23</definedName>
    <definedName name="solver_lhs1" localSheetId="2" hidden="1">Лист3!$K$20:$K$23</definedName>
    <definedName name="solver_lhs2" localSheetId="0" hidden="1">Лист1!$I$24:$I$28</definedName>
    <definedName name="solver_lhs2" localSheetId="1" hidden="1">Лист2!$K$24:$K$28</definedName>
    <definedName name="solver_lhs2" localSheetId="2" hidden="1">Лист3!$K$24:$K$28</definedName>
    <definedName name="solver_lhs3" localSheetId="0" hidden="1">Лист1!$N$5</definedName>
    <definedName name="solver_lhs3" localSheetId="1" hidden="1">Лист2!$L$4</definedName>
    <definedName name="solver_lhs3" localSheetId="2" hidden="1">Лист3!$L$4</definedName>
    <definedName name="solver_lhs4" localSheetId="0" hidden="1">Лист1!$N$5</definedName>
    <definedName name="solver_lhs4" localSheetId="1" hidden="1">Лист2!$N$4</definedName>
    <definedName name="solver_lhs4" localSheetId="2" hidden="1">Лист3!$N$4</definedName>
    <definedName name="solver_lhs5" localSheetId="0" hidden="1">Лист1!$N$5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4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Лист1!$U$2</definedName>
    <definedName name="solver_opt" localSheetId="1" hidden="1">Лист2!$U$4</definedName>
    <definedName name="solver_opt" localSheetId="2" hidden="1">Лист3!$U$4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5" localSheetId="0" hidden="1">3</definedName>
    <definedName name="solver_rhs1" localSheetId="0" hidden="1">Лист1!$G$20:$G$23</definedName>
    <definedName name="solver_rhs1" localSheetId="1" hidden="1">Лист2!$G$20:$G$23</definedName>
    <definedName name="solver_rhs1" localSheetId="2" hidden="1">Лист3!$G$20:$G$23</definedName>
    <definedName name="solver_rhs2" localSheetId="0" hidden="1">Лист1!$G$24:$G$28</definedName>
    <definedName name="solver_rhs2" localSheetId="1" hidden="1">Лист2!$G$24:$G$28</definedName>
    <definedName name="solver_rhs2" localSheetId="2" hidden="1">Лист3!$G$24:$G$28</definedName>
    <definedName name="solver_rhs3" localSheetId="0" hidden="1">Лист1!$H$29</definedName>
    <definedName name="solver_rhs3" localSheetId="1" hidden="1">Лист2!$H$30</definedName>
    <definedName name="solver_rhs3" localSheetId="2" hidden="1">Лист3!$H$30</definedName>
    <definedName name="solver_rhs4" localSheetId="0" hidden="1">Лист1!$H$29</definedName>
    <definedName name="solver_rhs4" localSheetId="1" hidden="1">Лист2!$H$29</definedName>
    <definedName name="solver_rhs4" localSheetId="2" hidden="1">Лист3!$H$29</definedName>
    <definedName name="solver_rhs5" localSheetId="0" hidden="1">Лист1!$H$29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2" l="1"/>
  <c r="P5" i="3" l="1"/>
  <c r="S5" i="3" s="1"/>
  <c r="O5" i="3"/>
  <c r="R5" i="3" s="1"/>
  <c r="N5" i="3"/>
  <c r="Q5" i="3" s="1"/>
  <c r="T5" i="3" s="1"/>
  <c r="M5" i="3"/>
  <c r="L5" i="3"/>
  <c r="L28" i="3"/>
  <c r="L27" i="3"/>
  <c r="L26" i="3"/>
  <c r="L25" i="3"/>
  <c r="L24" i="3"/>
  <c r="L23" i="3"/>
  <c r="L22" i="3"/>
  <c r="L21" i="3"/>
  <c r="L20" i="3"/>
  <c r="L28" i="2"/>
  <c r="L27" i="2"/>
  <c r="L26" i="2"/>
  <c r="L25" i="2"/>
  <c r="L24" i="2"/>
  <c r="L23" i="2"/>
  <c r="L22" i="2"/>
  <c r="L21" i="2"/>
  <c r="L20" i="2"/>
  <c r="L5" i="2"/>
  <c r="O5" i="2" s="1"/>
  <c r="R5" i="2" s="1"/>
  <c r="M5" i="2"/>
  <c r="P5" i="2" s="1"/>
  <c r="S5" i="2" s="1"/>
  <c r="N5" i="2"/>
  <c r="Q5" i="2"/>
  <c r="T5" i="2" s="1"/>
  <c r="L21" i="1"/>
  <c r="L22" i="1"/>
  <c r="L23" i="1"/>
  <c r="L24" i="1"/>
  <c r="L25" i="1"/>
  <c r="L26" i="1"/>
  <c r="L27" i="1"/>
  <c r="L28" i="1"/>
  <c r="L20" i="1"/>
  <c r="L5" i="1"/>
  <c r="O5" i="1" s="1"/>
  <c r="R5" i="1" s="1"/>
  <c r="M5" i="1"/>
  <c r="P5" i="1" s="1"/>
  <c r="S5" i="1" s="1"/>
  <c r="N5" i="1"/>
  <c r="Q5" i="1" s="1"/>
  <c r="T5" i="1" s="1"/>
  <c r="R19" i="3"/>
  <c r="Q19" i="3"/>
  <c r="P1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S14" i="3"/>
  <c r="R14" i="3"/>
  <c r="Q14" i="3"/>
  <c r="S13" i="3"/>
  <c r="R13" i="3"/>
  <c r="Q13" i="3"/>
  <c r="S12" i="3"/>
  <c r="R12" i="3"/>
  <c r="Q12" i="3"/>
  <c r="N4" i="3"/>
  <c r="Q4" i="3" s="1"/>
  <c r="M4" i="3"/>
  <c r="P4" i="3" s="1"/>
  <c r="L4" i="3"/>
  <c r="O4" i="3" s="1"/>
  <c r="N3" i="3"/>
  <c r="Q3" i="3" s="1"/>
  <c r="M3" i="3"/>
  <c r="P3" i="3" s="1"/>
  <c r="L3" i="3"/>
  <c r="O3" i="3" s="1"/>
  <c r="N2" i="3"/>
  <c r="Q2" i="3" s="1"/>
  <c r="M2" i="3"/>
  <c r="P2" i="3" s="1"/>
  <c r="L2" i="3"/>
  <c r="O2" i="3" s="1"/>
  <c r="R19" i="2"/>
  <c r="Q19" i="2"/>
  <c r="P19" i="2"/>
  <c r="S14" i="2"/>
  <c r="R14" i="2"/>
  <c r="Q14" i="2"/>
  <c r="S13" i="2"/>
  <c r="R13" i="2"/>
  <c r="Q13" i="2"/>
  <c r="S12" i="2"/>
  <c r="R12" i="2"/>
  <c r="Q12" i="2"/>
  <c r="U5" i="3" l="1"/>
  <c r="U5" i="2"/>
  <c r="U5" i="1"/>
  <c r="P25" i="3"/>
  <c r="T2" i="3" s="1"/>
  <c r="P23" i="3"/>
  <c r="R3" i="3" s="1"/>
  <c r="R4" i="3"/>
  <c r="T3" i="3"/>
  <c r="R2" i="3"/>
  <c r="P24" i="3"/>
  <c r="S2" i="3" s="1"/>
  <c r="T4" i="3" l="1"/>
  <c r="S3" i="3"/>
  <c r="U3" i="3" s="1"/>
  <c r="S4" i="3"/>
  <c r="U2" i="3"/>
  <c r="U4" i="3" l="1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N4" i="2"/>
  <c r="Q4" i="2" s="1"/>
  <c r="M4" i="2"/>
  <c r="P4" i="2" s="1"/>
  <c r="L4" i="2"/>
  <c r="O4" i="2" s="1"/>
  <c r="N3" i="2"/>
  <c r="Q3" i="2" s="1"/>
  <c r="M3" i="2"/>
  <c r="P3" i="2" s="1"/>
  <c r="L3" i="2"/>
  <c r="O3" i="2" s="1"/>
  <c r="N2" i="2"/>
  <c r="Q2" i="2" s="1"/>
  <c r="M2" i="2"/>
  <c r="P2" i="2" s="1"/>
  <c r="L2" i="2"/>
  <c r="O2" i="2" s="1"/>
  <c r="L4" i="1"/>
  <c r="O4" i="1" s="1"/>
  <c r="M4" i="1"/>
  <c r="P4" i="1" s="1"/>
  <c r="N4" i="1"/>
  <c r="Q4" i="1" s="1"/>
  <c r="K21" i="1"/>
  <c r="K22" i="1"/>
  <c r="K23" i="1"/>
  <c r="K24" i="1"/>
  <c r="K25" i="1"/>
  <c r="K26" i="1"/>
  <c r="K27" i="1"/>
  <c r="K28" i="1"/>
  <c r="K20" i="1"/>
  <c r="J21" i="1"/>
  <c r="J22" i="1"/>
  <c r="J23" i="1"/>
  <c r="J24" i="1"/>
  <c r="J25" i="1"/>
  <c r="J26" i="1"/>
  <c r="J27" i="1"/>
  <c r="J28" i="1"/>
  <c r="J20" i="1"/>
  <c r="L3" i="1"/>
  <c r="O3" i="1" s="1"/>
  <c r="M3" i="1"/>
  <c r="P3" i="1" s="1"/>
  <c r="N3" i="1"/>
  <c r="Q3" i="1" s="1"/>
  <c r="P21" i="1"/>
  <c r="O21" i="1"/>
  <c r="O20" i="1"/>
  <c r="P25" i="2" l="1"/>
  <c r="P24" i="2"/>
  <c r="P23" i="2"/>
  <c r="N2" i="1" l="1"/>
  <c r="Q2" i="1" s="1"/>
  <c r="T2" i="1" s="1"/>
  <c r="M2" i="1"/>
  <c r="P2" i="1" s="1"/>
  <c r="L2" i="1"/>
  <c r="O2" i="1" s="1"/>
  <c r="P25" i="1"/>
  <c r="P24" i="1"/>
  <c r="P23" i="1"/>
  <c r="I21" i="1"/>
  <c r="I22" i="1"/>
  <c r="I23" i="1"/>
  <c r="I24" i="1"/>
  <c r="I25" i="1"/>
  <c r="I26" i="1"/>
  <c r="I27" i="1"/>
  <c r="I28" i="1"/>
  <c r="I20" i="1"/>
  <c r="S4" i="1" l="1"/>
  <c r="S3" i="1"/>
  <c r="R4" i="1"/>
  <c r="R3" i="1"/>
  <c r="T4" i="1"/>
  <c r="T3" i="1"/>
  <c r="S2" i="1"/>
  <c r="R2" i="1"/>
  <c r="U2" i="1" s="1"/>
  <c r="U3" i="1" l="1"/>
  <c r="U4" i="1"/>
  <c r="S2" i="2" l="1"/>
  <c r="S4" i="2"/>
  <c r="S3" i="2"/>
  <c r="T3" i="2"/>
  <c r="R3" i="2"/>
  <c r="R4" i="2"/>
  <c r="U3" i="2" l="1"/>
  <c r="T4" i="2"/>
  <c r="U4" i="2" s="1"/>
  <c r="R2" i="2"/>
  <c r="T2" i="2"/>
  <c r="U2" i="2" l="1"/>
</calcChain>
</file>

<file path=xl/sharedStrings.xml><?xml version="1.0" encoding="utf-8"?>
<sst xmlns="http://schemas.openxmlformats.org/spreadsheetml/2006/main" count="153" uniqueCount="31">
  <si>
    <t>p1</t>
  </si>
  <si>
    <t>p2</t>
  </si>
  <si>
    <t>p3</t>
  </si>
  <si>
    <t>x1</t>
  </si>
  <si>
    <t>x2</t>
  </si>
  <si>
    <t>x3</t>
  </si>
  <si>
    <t>x4</t>
  </si>
  <si>
    <t>x5</t>
  </si>
  <si>
    <t>&lt;=</t>
  </si>
  <si>
    <t>&gt;=</t>
  </si>
  <si>
    <t>f</t>
  </si>
  <si>
    <t>min</t>
  </si>
  <si>
    <t>max</t>
  </si>
  <si>
    <t>f1</t>
  </si>
  <si>
    <t>f2</t>
  </si>
  <si>
    <t>f3</t>
  </si>
  <si>
    <t>F</t>
  </si>
  <si>
    <t>метод1</t>
  </si>
  <si>
    <t>w1</t>
  </si>
  <si>
    <t>w2</t>
  </si>
  <si>
    <t>w3</t>
  </si>
  <si>
    <t>p1*w1</t>
  </si>
  <si>
    <t>p2*w2</t>
  </si>
  <si>
    <t>p3*w3</t>
  </si>
  <si>
    <t>f2 &gt;=</t>
  </si>
  <si>
    <t>f1 &gt;=</t>
  </si>
  <si>
    <t>f3 &gt;=</t>
  </si>
  <si>
    <t>метод2</t>
  </si>
  <si>
    <t>delta1</t>
  </si>
  <si>
    <t>delta2</t>
  </si>
  <si>
    <t>delta3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</si>
</sst>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6" borderId="0" xfId="0" applyFont="1" applyFill="1"/>
    <xf numFmtId="0" fontId="3" fillId="0" borderId="0" xfId="0" applyFont="1" applyFill="1"/>
    <xf numFmtId="0" fontId="4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97" workbookViewId="0">
      <selection activeCell="U5" sqref="U5"/>
    </sheetView>
  </sheetViews>
  <sheetFormatPr defaultRowHeight="14.4" x14ac:dyDescent="0.3"/>
  <sheetData>
    <row r="1" spans="1:21" x14ac:dyDescent="0.3">
      <c r="A1" s="2"/>
      <c r="B1" s="2"/>
      <c r="C1" s="2"/>
      <c r="D1" s="2"/>
      <c r="G1" t="s">
        <v>3</v>
      </c>
      <c r="H1" t="s">
        <v>4</v>
      </c>
      <c r="I1" t="s">
        <v>5</v>
      </c>
      <c r="J1" t="s">
        <v>6</v>
      </c>
      <c r="K1" t="s">
        <v>7</v>
      </c>
      <c r="L1" s="3" t="s">
        <v>13</v>
      </c>
      <c r="M1" s="3" t="s">
        <v>14</v>
      </c>
      <c r="N1" s="3" t="s">
        <v>15</v>
      </c>
      <c r="O1" s="9" t="s">
        <v>18</v>
      </c>
      <c r="P1" s="9" t="s">
        <v>19</v>
      </c>
      <c r="Q1" s="9" t="s">
        <v>20</v>
      </c>
      <c r="R1" s="10" t="s">
        <v>21</v>
      </c>
      <c r="S1" s="10" t="s">
        <v>22</v>
      </c>
      <c r="T1" s="10" t="s">
        <v>23</v>
      </c>
      <c r="U1" s="11" t="s">
        <v>16</v>
      </c>
    </row>
    <row r="2" spans="1:21" x14ac:dyDescent="0.3">
      <c r="A2" s="2"/>
      <c r="B2" s="6"/>
      <c r="C2" s="6"/>
      <c r="D2" s="6"/>
      <c r="G2">
        <v>0</v>
      </c>
      <c r="H2">
        <v>0</v>
      </c>
      <c r="I2">
        <v>12.142857142857142</v>
      </c>
      <c r="J2">
        <v>3.3571428571428572</v>
      </c>
      <c r="K2">
        <v>0</v>
      </c>
      <c r="L2" s="3">
        <f>SUMPRODUCT($A$8:$E$8,$G2:$K2)</f>
        <v>22.214285714285715</v>
      </c>
      <c r="M2" s="3">
        <f>SUMPRODUCT($A$9:$E$9,$G2:$K2)</f>
        <v>17.571428571428569</v>
      </c>
      <c r="N2" s="3">
        <f>SUMPRODUCT($A$10:$E$10,$G2:$K2)</f>
        <v>15.5</v>
      </c>
      <c r="O2" s="9">
        <f>($C$15-L2)/($C$15-$B$15)</f>
        <v>0.51113278075735413</v>
      </c>
      <c r="P2" s="9">
        <f>($C$16-M2)/($C$16-$B$16)</f>
        <v>6.1962102483999221E-2</v>
      </c>
      <c r="Q2" s="9">
        <f>($C$17-N2)/($C$17-$B$17)</f>
        <v>0.707678493869075</v>
      </c>
      <c r="R2">
        <f>O2*$P$23</f>
        <v>0.28275430424874909</v>
      </c>
      <c r="S2">
        <f>P2*$P$24</f>
        <v>2.4059752560276291E-2</v>
      </c>
      <c r="T2">
        <f>Q2*$P$25</f>
        <v>4.1406720385956518E-2</v>
      </c>
      <c r="U2" s="11">
        <f>SUM(R2:T2)</f>
        <v>0.3482207771949819</v>
      </c>
    </row>
    <row r="3" spans="1:21" x14ac:dyDescent="0.3">
      <c r="A3" s="2"/>
      <c r="B3" s="6"/>
      <c r="C3" s="6"/>
      <c r="D3" s="6"/>
      <c r="G3">
        <v>0</v>
      </c>
      <c r="H3">
        <v>0</v>
      </c>
      <c r="I3">
        <v>7.2162162162162158</v>
      </c>
      <c r="J3">
        <v>8.2837837837837842</v>
      </c>
      <c r="K3">
        <v>4.3108108108108114</v>
      </c>
      <c r="L3" s="3">
        <f>SUMPRODUCT($A$8:$E$8,$G3:$K3)</f>
        <v>45.000000000000007</v>
      </c>
      <c r="M3" s="3">
        <f>SUMPRODUCT($A$9:$E$9,$G3:$K3)</f>
        <v>-6.4459459459459483</v>
      </c>
      <c r="N3" s="3">
        <f>SUMPRODUCT($A$10:$E$10,$G3:$K3)</f>
        <v>19.810810810810811</v>
      </c>
      <c r="O3" s="9">
        <f>($C$15-L3)/($C$15-$B$15)</f>
        <v>0.30375426621160401</v>
      </c>
      <c r="P3" s="9">
        <f>($C$16-M3)/($C$16-$B$16)</f>
        <v>0.43136526378524209</v>
      </c>
      <c r="Q3" s="9">
        <f>($C$17-N3)/($C$17-$B$17)</f>
        <v>0.6263789642650951</v>
      </c>
      <c r="R3">
        <f>O3*$P$23</f>
        <v>0.16803427492556819</v>
      </c>
      <c r="S3">
        <f>P3*$P$24</f>
        <v>0.16749821412937591</v>
      </c>
      <c r="T3">
        <f>Q3*$P$25</f>
        <v>3.6649833015510884E-2</v>
      </c>
      <c r="U3" s="11">
        <f>SUM(R3:T3)</f>
        <v>0.37218232207045499</v>
      </c>
    </row>
    <row r="4" spans="1:21" x14ac:dyDescent="0.3">
      <c r="A4" s="2"/>
      <c r="B4" s="6"/>
      <c r="C4" s="6"/>
      <c r="D4" s="6"/>
      <c r="G4">
        <v>0</v>
      </c>
      <c r="H4">
        <v>0</v>
      </c>
      <c r="I4">
        <v>6.9999999999999973</v>
      </c>
      <c r="J4">
        <v>8.5000000000000018</v>
      </c>
      <c r="K4">
        <v>4.5000000000000018</v>
      </c>
      <c r="L4" s="3">
        <f>SUMPRODUCT($A$8:$E$8,$G4:$K4)</f>
        <v>46.000000000000014</v>
      </c>
      <c r="M4" s="3">
        <f>SUMPRODUCT($A$9:$E$9,$G4:$K4)</f>
        <v>-7.5000000000000107</v>
      </c>
      <c r="N4" s="3">
        <f>SUMPRODUCT($A$10:$E$10,$G4:$K4)</f>
        <v>20</v>
      </c>
      <c r="O4" s="9">
        <f>($C$15-L4)/($C$15-$B$15)</f>
        <v>0.29465301478953343</v>
      </c>
      <c r="P4" s="9">
        <f>($C$16-M4)/($C$16-$B$16)</f>
        <v>0.44757731475144097</v>
      </c>
      <c r="Q4" s="9">
        <f>($C$17-N4)/($C$17-$B$17)</f>
        <v>0.6228109598310646</v>
      </c>
      <c r="R4">
        <f>O4*$P$23</f>
        <v>0.16299954009633766</v>
      </c>
      <c r="S4">
        <f>P4*$P$24</f>
        <v>0.17379331902582548</v>
      </c>
      <c r="T4">
        <f>Q4*$P$25</f>
        <v>3.6441066798626118E-2</v>
      </c>
      <c r="U4" s="11">
        <f>SUM(R4:T4)</f>
        <v>0.3732339259207893</v>
      </c>
    </row>
    <row r="5" spans="1:21" x14ac:dyDescent="0.3">
      <c r="G5">
        <v>0</v>
      </c>
      <c r="H5">
        <v>4.1420118343195041E-2</v>
      </c>
      <c r="I5">
        <v>7.1893491124260356</v>
      </c>
      <c r="J5">
        <v>8.3106508875739635</v>
      </c>
      <c r="K5">
        <v>4.334319526627219</v>
      </c>
      <c r="L5" s="3">
        <f>SUMPRODUCT($A$8:$E$8,$G5:$K5)</f>
        <v>45</v>
      </c>
      <c r="M5" s="3">
        <f>SUMPRODUCT($A$9:$E$9,$G5:$K5)</f>
        <v>-6.6183431952662701</v>
      </c>
      <c r="N5" s="3">
        <f>SUMPRODUCT($A$10:$E$10,$G5:$K5)</f>
        <v>20</v>
      </c>
      <c r="O5" s="9">
        <f>($C$15-L5)/($C$15-$B$15)</f>
        <v>0.30375426621160412</v>
      </c>
      <c r="P5" s="9">
        <f>($C$16-M5)/($C$16-$B$16)</f>
        <v>0.43401684790624978</v>
      </c>
      <c r="Q5" s="9">
        <f>($C$17-N5)/($C$17-$B$17)</f>
        <v>0.6228109598310646</v>
      </c>
      <c r="R5">
        <f>O5*$P$23</f>
        <v>0.16803427492556824</v>
      </c>
      <c r="S5">
        <f>P5*$P$24</f>
        <v>0.16852781860189486</v>
      </c>
      <c r="T5">
        <f>Q5*$P$25</f>
        <v>3.6441066798626118E-2</v>
      </c>
      <c r="U5" s="11">
        <f>SUM(R5:T5)</f>
        <v>0.37300316032608927</v>
      </c>
    </row>
    <row r="7" spans="1:21" x14ac:dyDescent="0.3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21" x14ac:dyDescent="0.3">
      <c r="A8" s="3">
        <v>0</v>
      </c>
      <c r="B8" s="3">
        <v>-3</v>
      </c>
      <c r="C8" s="3">
        <v>1</v>
      </c>
      <c r="D8" s="3">
        <v>3</v>
      </c>
      <c r="E8" s="3">
        <v>3</v>
      </c>
    </row>
    <row r="9" spans="1:21" x14ac:dyDescent="0.3">
      <c r="A9" s="3">
        <v>-3</v>
      </c>
      <c r="B9" s="3">
        <v>-1</v>
      </c>
      <c r="C9" s="3">
        <v>2</v>
      </c>
      <c r="D9" s="3">
        <v>-2</v>
      </c>
      <c r="E9" s="3">
        <v>-1</v>
      </c>
    </row>
    <row r="10" spans="1:21" x14ac:dyDescent="0.3">
      <c r="A10" s="3">
        <v>3</v>
      </c>
      <c r="B10" s="3">
        <v>4</v>
      </c>
      <c r="C10" s="3">
        <v>1</v>
      </c>
      <c r="D10" s="3">
        <v>1</v>
      </c>
      <c r="E10" s="3">
        <v>1</v>
      </c>
    </row>
    <row r="13" spans="1:21" x14ac:dyDescent="0.3">
      <c r="E13" s="2"/>
      <c r="F13" s="2"/>
      <c r="G13" s="2"/>
      <c r="H13" s="2"/>
      <c r="I13" s="2"/>
      <c r="J13" s="2"/>
      <c r="K13" s="2"/>
      <c r="L13" s="2"/>
      <c r="M13" s="2"/>
    </row>
    <row r="14" spans="1:21" x14ac:dyDescent="0.3">
      <c r="A14" t="s">
        <v>10</v>
      </c>
      <c r="B14" t="s">
        <v>11</v>
      </c>
      <c r="C14" t="s">
        <v>12</v>
      </c>
      <c r="E14" s="2"/>
      <c r="F14" s="2"/>
      <c r="G14" s="2"/>
      <c r="H14" s="2"/>
      <c r="I14" s="2"/>
      <c r="J14" s="2"/>
      <c r="K14" s="2"/>
      <c r="L14" s="2"/>
      <c r="M14" s="2"/>
    </row>
    <row r="15" spans="1:21" x14ac:dyDescent="0.3">
      <c r="A15" t="s">
        <v>13</v>
      </c>
      <c r="B15" s="4">
        <v>-31.5</v>
      </c>
      <c r="C15" s="4">
        <v>78.375</v>
      </c>
      <c r="E15" s="2"/>
      <c r="F15" s="2"/>
      <c r="G15" s="2"/>
      <c r="H15" s="2"/>
      <c r="I15" s="2"/>
      <c r="J15" s="5"/>
      <c r="K15" s="5"/>
      <c r="L15" s="5"/>
      <c r="M15" s="2"/>
    </row>
    <row r="16" spans="1:21" x14ac:dyDescent="0.3">
      <c r="A16" t="s">
        <v>14</v>
      </c>
      <c r="B16" s="4">
        <v>-43.416699999999999</v>
      </c>
      <c r="C16" s="4">
        <v>21.6</v>
      </c>
      <c r="E16" s="2"/>
      <c r="F16" s="2"/>
      <c r="G16" s="2"/>
      <c r="H16" s="2"/>
      <c r="I16" s="2"/>
      <c r="J16" s="2"/>
      <c r="K16" s="2"/>
      <c r="L16" s="2"/>
      <c r="M16" s="2"/>
    </row>
    <row r="17" spans="1:17" x14ac:dyDescent="0.3">
      <c r="A17" t="s">
        <v>15</v>
      </c>
      <c r="B17" s="4">
        <v>0</v>
      </c>
      <c r="C17" s="4">
        <v>53.023809999999997</v>
      </c>
      <c r="E17" s="2"/>
      <c r="F17" s="2"/>
      <c r="G17" s="2"/>
      <c r="H17" s="2"/>
      <c r="I17" s="2"/>
      <c r="J17" s="2"/>
      <c r="K17" s="2"/>
      <c r="L17" s="10"/>
      <c r="M17" s="2"/>
    </row>
    <row r="18" spans="1:17" x14ac:dyDescent="0.3">
      <c r="E18" s="2"/>
      <c r="F18" s="2"/>
      <c r="G18" s="2"/>
      <c r="H18" s="2"/>
      <c r="I18" s="2"/>
      <c r="J18" s="2"/>
      <c r="K18" s="2"/>
      <c r="L18" s="10"/>
      <c r="M18" s="2"/>
      <c r="O18" t="s">
        <v>17</v>
      </c>
    </row>
    <row r="19" spans="1:17" x14ac:dyDescent="0.3">
      <c r="A19" t="s">
        <v>3</v>
      </c>
      <c r="B19" t="s">
        <v>4</v>
      </c>
      <c r="C19" t="s">
        <v>5</v>
      </c>
      <c r="D19" t="s">
        <v>6</v>
      </c>
      <c r="E19" t="s">
        <v>7</v>
      </c>
      <c r="H19" s="2"/>
      <c r="I19" s="1">
        <v>1</v>
      </c>
      <c r="J19" s="1">
        <v>2</v>
      </c>
      <c r="K19" s="1">
        <v>3</v>
      </c>
      <c r="L19" s="1">
        <v>4</v>
      </c>
      <c r="M19" s="2"/>
      <c r="O19">
        <v>1</v>
      </c>
      <c r="P19">
        <v>8</v>
      </c>
      <c r="Q19">
        <v>4</v>
      </c>
    </row>
    <row r="20" spans="1:17" x14ac:dyDescent="0.3">
      <c r="A20" s="1">
        <v>2</v>
      </c>
      <c r="B20" s="1">
        <v>0</v>
      </c>
      <c r="C20" s="1">
        <v>5</v>
      </c>
      <c r="D20" s="1">
        <v>-2</v>
      </c>
      <c r="E20" s="1">
        <v>8</v>
      </c>
      <c r="F20" s="2" t="s">
        <v>8</v>
      </c>
      <c r="G20" s="1">
        <v>54</v>
      </c>
      <c r="H20" s="2"/>
      <c r="I20">
        <f t="shared" ref="I20:I28" si="0">SUMPRODUCT($A20:$E20,$G$2:$K$2)</f>
        <v>53.999999999999993</v>
      </c>
      <c r="J20">
        <f>SUMPRODUCT($A20:$E20,$G$3:$K$3)</f>
        <v>54</v>
      </c>
      <c r="K20">
        <f>SUMPRODUCT($A20:$E20,$G$4:$K$4)</f>
        <v>54</v>
      </c>
      <c r="L20">
        <f>SUMPRODUCT($A20:$E20,$G$5:$K$5)</f>
        <v>54</v>
      </c>
      <c r="M20" s="2"/>
      <c r="O20">
        <f>1/P19</f>
        <v>0.125</v>
      </c>
      <c r="P20">
        <v>1</v>
      </c>
      <c r="Q20">
        <v>8</v>
      </c>
    </row>
    <row r="21" spans="1:17" x14ac:dyDescent="0.3">
      <c r="A21" s="1">
        <v>0</v>
      </c>
      <c r="B21" s="1">
        <v>1</v>
      </c>
      <c r="C21" s="1">
        <v>0</v>
      </c>
      <c r="D21" s="1">
        <v>2</v>
      </c>
      <c r="E21" s="1">
        <v>0</v>
      </c>
      <c r="F21" s="2" t="s">
        <v>8</v>
      </c>
      <c r="G21" s="1">
        <v>53</v>
      </c>
      <c r="H21" s="2"/>
      <c r="I21">
        <f t="shared" si="0"/>
        <v>6.7142857142857144</v>
      </c>
      <c r="J21">
        <f t="shared" ref="J21:J28" si="1">SUMPRODUCT($A21:$E21,$G$3:$K$3)</f>
        <v>16.567567567567568</v>
      </c>
      <c r="K21">
        <f t="shared" ref="K21:K28" si="2">SUMPRODUCT($A21:$E21,$G$4:$K$4)</f>
        <v>17.000000000000004</v>
      </c>
      <c r="L21">
        <f t="shared" ref="L21:L28" si="3">SUMPRODUCT($A21:$E21,$G$5:$K$5)</f>
        <v>16.662721893491121</v>
      </c>
      <c r="M21" s="2"/>
      <c r="O21">
        <f>1/Q19</f>
        <v>0.25</v>
      </c>
      <c r="P21">
        <f>1/Q20</f>
        <v>0.125</v>
      </c>
      <c r="Q21">
        <v>1</v>
      </c>
    </row>
    <row r="22" spans="1:17" x14ac:dyDescent="0.3">
      <c r="A22" s="1">
        <v>5</v>
      </c>
      <c r="B22" s="1">
        <v>0</v>
      </c>
      <c r="C22" s="1">
        <v>4</v>
      </c>
      <c r="D22" s="1">
        <v>4</v>
      </c>
      <c r="E22" s="1">
        <v>0</v>
      </c>
      <c r="F22" s="2" t="s">
        <v>8</v>
      </c>
      <c r="G22" s="1">
        <v>62</v>
      </c>
      <c r="H22" s="2"/>
      <c r="I22">
        <f t="shared" si="0"/>
        <v>62</v>
      </c>
      <c r="J22">
        <f t="shared" si="1"/>
        <v>62</v>
      </c>
      <c r="K22">
        <f t="shared" si="2"/>
        <v>62</v>
      </c>
      <c r="L22">
        <f t="shared" si="3"/>
        <v>62</v>
      </c>
      <c r="M22" s="2"/>
    </row>
    <row r="23" spans="1:17" x14ac:dyDescent="0.3">
      <c r="A23" s="1">
        <v>4</v>
      </c>
      <c r="B23" s="1">
        <v>6</v>
      </c>
      <c r="C23" s="1">
        <v>0</v>
      </c>
      <c r="D23" s="1">
        <v>2</v>
      </c>
      <c r="E23" s="1">
        <v>2</v>
      </c>
      <c r="F23" s="2" t="s">
        <v>8</v>
      </c>
      <c r="G23" s="1">
        <v>63</v>
      </c>
      <c r="H23" s="2"/>
      <c r="I23">
        <f t="shared" si="0"/>
        <v>6.7142857142857144</v>
      </c>
      <c r="J23">
        <f t="shared" si="1"/>
        <v>25.189189189189193</v>
      </c>
      <c r="K23">
        <f t="shared" si="2"/>
        <v>26.000000000000007</v>
      </c>
      <c r="L23">
        <f t="shared" si="3"/>
        <v>25.538461538461537</v>
      </c>
      <c r="M23" s="2"/>
      <c r="O23" s="7" t="s">
        <v>0</v>
      </c>
      <c r="P23" s="8">
        <f>SUM(O19:Q19)/SUM(O19:Q21)</f>
        <v>0.55319148936170215</v>
      </c>
    </row>
    <row r="24" spans="1:17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2" t="s">
        <v>9</v>
      </c>
      <c r="G24" s="1">
        <v>0</v>
      </c>
      <c r="H24" s="2"/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s="2"/>
      <c r="O24" s="7" t="s">
        <v>1</v>
      </c>
      <c r="P24" s="8">
        <f>SUM(O20:Q20)/SUM(O19:Q21)</f>
        <v>0.38829787234042551</v>
      </c>
    </row>
    <row r="25" spans="1:17" x14ac:dyDescent="0.3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2" t="s">
        <v>9</v>
      </c>
      <c r="G25" s="1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4.1420118343195041E-2</v>
      </c>
      <c r="O25" s="7" t="s">
        <v>2</v>
      </c>
      <c r="P25" s="8">
        <f>SUM(O21:Q21)/SUM(O19:Q21)</f>
        <v>5.8510638297872342E-2</v>
      </c>
    </row>
    <row r="26" spans="1:17" x14ac:dyDescent="0.3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2" t="s">
        <v>9</v>
      </c>
      <c r="G26" s="1">
        <v>0</v>
      </c>
      <c r="I26">
        <f t="shared" si="0"/>
        <v>12.142857142857142</v>
      </c>
      <c r="J26">
        <f t="shared" si="1"/>
        <v>7.2162162162162158</v>
      </c>
      <c r="K26">
        <f t="shared" si="2"/>
        <v>6.9999999999999973</v>
      </c>
      <c r="L26">
        <f t="shared" si="3"/>
        <v>7.1893491124260356</v>
      </c>
    </row>
    <row r="27" spans="1:17" x14ac:dyDescent="0.3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2" t="s">
        <v>9</v>
      </c>
      <c r="G27" s="1">
        <v>0</v>
      </c>
      <c r="I27">
        <f t="shared" si="0"/>
        <v>3.3571428571428572</v>
      </c>
      <c r="J27">
        <f t="shared" si="1"/>
        <v>8.2837837837837842</v>
      </c>
      <c r="K27">
        <f t="shared" si="2"/>
        <v>8.5000000000000018</v>
      </c>
      <c r="L27">
        <f t="shared" si="3"/>
        <v>8.3106508875739635</v>
      </c>
    </row>
    <row r="28" spans="1:17" x14ac:dyDescent="0.3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2" t="s">
        <v>9</v>
      </c>
      <c r="G28" s="1">
        <v>0</v>
      </c>
      <c r="I28">
        <f t="shared" si="0"/>
        <v>0</v>
      </c>
      <c r="J28">
        <f t="shared" si="1"/>
        <v>4.3108108108108114</v>
      </c>
      <c r="K28">
        <f t="shared" si="2"/>
        <v>4.5000000000000018</v>
      </c>
      <c r="L28">
        <f t="shared" si="3"/>
        <v>4.334319526627219</v>
      </c>
    </row>
    <row r="29" spans="1:17" x14ac:dyDescent="0.3">
      <c r="G29" t="s">
        <v>26</v>
      </c>
      <c r="H29">
        <v>20</v>
      </c>
    </row>
    <row r="30" spans="1:17" x14ac:dyDescent="0.3">
      <c r="G30" t="s">
        <v>25</v>
      </c>
      <c r="H30">
        <v>45</v>
      </c>
    </row>
    <row r="31" spans="1:17" x14ac:dyDescent="0.3">
      <c r="G31" t="s">
        <v>24</v>
      </c>
      <c r="H31">
        <v>-6.8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P25" sqref="P25"/>
    </sheetView>
  </sheetViews>
  <sheetFormatPr defaultRowHeight="14.4" x14ac:dyDescent="0.3"/>
  <cols>
    <col min="19" max="19" width="12" bestFit="1" customWidth="1"/>
  </cols>
  <sheetData>
    <row r="1" spans="1:21" x14ac:dyDescent="0.3">
      <c r="A1" s="2"/>
      <c r="B1" s="2"/>
      <c r="C1" s="2"/>
      <c r="D1" s="2"/>
      <c r="G1" t="s">
        <v>3</v>
      </c>
      <c r="H1" t="s">
        <v>4</v>
      </c>
      <c r="I1" t="s">
        <v>5</v>
      </c>
      <c r="J1" t="s">
        <v>6</v>
      </c>
      <c r="K1" t="s">
        <v>7</v>
      </c>
      <c r="L1" s="3" t="s">
        <v>13</v>
      </c>
      <c r="M1" s="3" t="s">
        <v>14</v>
      </c>
      <c r="N1" s="3" t="s">
        <v>15</v>
      </c>
      <c r="O1" s="9" t="s">
        <v>18</v>
      </c>
      <c r="P1" s="9" t="s">
        <v>19</v>
      </c>
      <c r="Q1" s="9" t="s">
        <v>20</v>
      </c>
      <c r="R1" s="10" t="s">
        <v>21</v>
      </c>
      <c r="S1" s="10" t="s">
        <v>22</v>
      </c>
      <c r="T1" s="10" t="s">
        <v>23</v>
      </c>
      <c r="U1" s="11" t="s">
        <v>16</v>
      </c>
    </row>
    <row r="2" spans="1:21" x14ac:dyDescent="0.3">
      <c r="A2" s="2"/>
      <c r="B2" s="6"/>
      <c r="C2" s="6"/>
      <c r="D2" s="6"/>
      <c r="G2">
        <v>0</v>
      </c>
      <c r="H2">
        <v>0</v>
      </c>
      <c r="I2">
        <v>12.142857142857144</v>
      </c>
      <c r="J2">
        <v>3.3571428571428563</v>
      </c>
      <c r="K2">
        <v>0</v>
      </c>
      <c r="L2" s="3">
        <f>SUMPRODUCT($A$8:$E$8,$G2:$K2)</f>
        <v>22.214285714285715</v>
      </c>
      <c r="M2" s="3">
        <f>SUMPRODUCT($A$9:$E$9,$G2:$K2)</f>
        <v>17.571428571428577</v>
      </c>
      <c r="N2" s="3">
        <f>SUMPRODUCT($A$10:$E$10,$G2:$K2)</f>
        <v>15.5</v>
      </c>
      <c r="O2" s="9">
        <f>($C$15-L2)/($C$15-$B$15)</f>
        <v>0.51113278075735413</v>
      </c>
      <c r="P2" s="9">
        <f>($C$16-M2)/($C$16-$B$16)</f>
        <v>6.196210248399911E-2</v>
      </c>
      <c r="Q2" s="9">
        <f>($C$17-N2)/($C$17-$B$17)</f>
        <v>0.707678493869075</v>
      </c>
      <c r="R2">
        <f>O2*$P$23</f>
        <v>0.24858725618860858</v>
      </c>
      <c r="S2">
        <f>P2*$P$24</f>
        <v>2.4677084287879222E-2</v>
      </c>
      <c r="T2">
        <f>Q2*$P$25</f>
        <v>8.1661373203233828E-2</v>
      </c>
      <c r="U2" s="11">
        <f>SUM(R2:T2)</f>
        <v>0.35492571367972159</v>
      </c>
    </row>
    <row r="3" spans="1:21" x14ac:dyDescent="0.3">
      <c r="A3" s="2"/>
      <c r="B3" s="6"/>
      <c r="C3" s="6"/>
      <c r="D3" s="6"/>
      <c r="G3">
        <v>0</v>
      </c>
      <c r="H3">
        <v>0</v>
      </c>
      <c r="I3">
        <v>7.2162161502774227</v>
      </c>
      <c r="J3">
        <v>8.283783784845582</v>
      </c>
      <c r="K3">
        <v>4.3108108317286087</v>
      </c>
      <c r="L3" s="3">
        <f>SUMPRODUCT($A$8:$E$8,$G3:$K3)</f>
        <v>45</v>
      </c>
      <c r="M3" s="3">
        <f>SUMPRODUCT($A$9:$E$9,$G3:$K3)</f>
        <v>-6.4459461008649273</v>
      </c>
      <c r="N3" s="3">
        <f>SUMPRODUCT($A$10:$E$10,$G3:$K3)</f>
        <v>19.810810766851613</v>
      </c>
      <c r="O3" s="9">
        <f>($C$15-L3)/($C$15-$B$15)</f>
        <v>0.30375426621160412</v>
      </c>
      <c r="P3" s="9">
        <f>($C$16-M3)/($C$16-$B$16)</f>
        <v>0.43136526616799881</v>
      </c>
      <c r="Q3" s="9">
        <f>($C$17-N3)/($C$17-$B$17)</f>
        <v>0.62637896509414137</v>
      </c>
      <c r="R3">
        <f>O3*$P$23</f>
        <v>0.1477295967620062</v>
      </c>
      <c r="S3">
        <f>P3*$P$24</f>
        <v>0.17179593017909697</v>
      </c>
      <c r="T3">
        <f>Q3*$P$25</f>
        <v>7.2279950398876053E-2</v>
      </c>
      <c r="U3" s="11">
        <f>SUM(R3:T3)</f>
        <v>0.39180547733997917</v>
      </c>
    </row>
    <row r="4" spans="1:21" x14ac:dyDescent="0.3">
      <c r="A4" s="2"/>
      <c r="B4" s="6"/>
      <c r="C4" s="6"/>
      <c r="D4" s="6"/>
      <c r="G4">
        <v>0</v>
      </c>
      <c r="H4">
        <v>4.1420121544575826E-2</v>
      </c>
      <c r="I4">
        <v>7.1893491117282009</v>
      </c>
      <c r="J4">
        <v>8.3106508932201066</v>
      </c>
      <c r="K4">
        <v>4.3343195244150703</v>
      </c>
      <c r="L4" s="3">
        <f>SUMPRODUCT($A$8:$E$8,$G4:$K4)</f>
        <v>45.000000000000007</v>
      </c>
      <c r="M4" s="3">
        <f>SUMPRODUCT($A$9:$E$9,$G4:$K4)</f>
        <v>-6.6183432089434575</v>
      </c>
      <c r="N4" s="3">
        <f>SUMPRODUCT($A$10:$E$10,$G4:$K4)</f>
        <v>20.00000001554168</v>
      </c>
      <c r="O4" s="9">
        <f>($C$15-L4)/($C$15-$B$15)</f>
        <v>0.30375426621160401</v>
      </c>
      <c r="P4" s="9">
        <f>($C$16-M4)/($C$16-$B$16)</f>
        <v>0.43401684811661401</v>
      </c>
      <c r="Q4" s="9">
        <f>($C$17-N4)/($C$17-$B$17)</f>
        <v>0.62281095953795695</v>
      </c>
      <c r="R4">
        <f>O4*$P$23</f>
        <v>0.14772959676200614</v>
      </c>
      <c r="S4">
        <f>P4*$P$24</f>
        <v>0.17285195166027723</v>
      </c>
      <c r="T4">
        <f>Q4*$P$25</f>
        <v>7.1868226380357697E-2</v>
      </c>
      <c r="U4" s="11">
        <f>SUM(R4:T4)</f>
        <v>0.39244977480264109</v>
      </c>
    </row>
    <row r="5" spans="1:21" x14ac:dyDescent="0.3">
      <c r="G5">
        <v>0</v>
      </c>
      <c r="H5">
        <v>4.1420121544575826E-2</v>
      </c>
      <c r="I5">
        <v>7.1893491117282009</v>
      </c>
      <c r="J5">
        <v>8.3106508932201066</v>
      </c>
      <c r="K5">
        <v>4.3343195244150703</v>
      </c>
      <c r="L5" s="3">
        <f>SUMPRODUCT($A$8:$E$8,$G5:$K5)</f>
        <v>45.000000000000007</v>
      </c>
      <c r="M5" s="3">
        <f>SUMPRODUCT($A$9:$E$9,$G5:$K5)</f>
        <v>-6.6183432089434575</v>
      </c>
      <c r="N5" s="3">
        <f>SUMPRODUCT($A$10:$E$10,$G5:$K5)</f>
        <v>20.00000001554168</v>
      </c>
      <c r="O5" s="9">
        <f>($C$15-L5)/($C$15-$B$15)</f>
        <v>0.30375426621160401</v>
      </c>
      <c r="P5" s="9">
        <f>($C$16-M5)/($C$16-$B$16)</f>
        <v>0.43401684811661401</v>
      </c>
      <c r="Q5" s="9">
        <f>($C$17-N5)/($C$17-$B$17)</f>
        <v>0.62281095953795695</v>
      </c>
      <c r="R5">
        <f>O5*$P$23</f>
        <v>0.14772959676200614</v>
      </c>
      <c r="S5">
        <f>P5*$P$24</f>
        <v>0.17285195166027723</v>
      </c>
      <c r="T5">
        <f>Q5*$P$25</f>
        <v>7.1868226380357697E-2</v>
      </c>
      <c r="U5" s="11">
        <f>SUM(R5:T5)</f>
        <v>0.39244977480264109</v>
      </c>
    </row>
    <row r="7" spans="1:21" x14ac:dyDescent="0.3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21" x14ac:dyDescent="0.3">
      <c r="A8" s="3">
        <v>0</v>
      </c>
      <c r="B8" s="3">
        <v>-3</v>
      </c>
      <c r="C8" s="3">
        <v>1</v>
      </c>
      <c r="D8" s="3">
        <v>3</v>
      </c>
      <c r="E8" s="3">
        <v>3</v>
      </c>
    </row>
    <row r="9" spans="1:21" x14ac:dyDescent="0.3">
      <c r="A9" s="3">
        <v>-3</v>
      </c>
      <c r="B9" s="3">
        <v>-1</v>
      </c>
      <c r="C9" s="3">
        <v>2</v>
      </c>
      <c r="D9" s="3">
        <v>-2</v>
      </c>
      <c r="E9" s="3">
        <v>-1</v>
      </c>
    </row>
    <row r="10" spans="1:21" x14ac:dyDescent="0.3">
      <c r="A10" s="3">
        <v>3</v>
      </c>
      <c r="B10" s="3">
        <v>4</v>
      </c>
      <c r="C10" s="3">
        <v>1</v>
      </c>
      <c r="D10" s="3">
        <v>1</v>
      </c>
      <c r="E10" s="3">
        <v>1</v>
      </c>
    </row>
    <row r="12" spans="1:21" x14ac:dyDescent="0.3">
      <c r="P12" t="s">
        <v>28</v>
      </c>
      <c r="Q12">
        <f>(C15-SUMPRODUCT(E15:I15,A8:E8))/(C15-B15)</f>
        <v>0</v>
      </c>
      <c r="R12">
        <f>(C16-SUMPRODUCT(E15:I15,A9:E9))/(C16-B16)</f>
        <v>0.97244246478212526</v>
      </c>
      <c r="S12">
        <f>(C17-SUMPRODUCT(E15:I15,A10:E10))/(C17-B17)</f>
        <v>0.5072968162793281</v>
      </c>
    </row>
    <row r="13" spans="1:21" x14ac:dyDescent="0.3">
      <c r="E13" s="2"/>
      <c r="F13" s="2"/>
      <c r="G13" s="2"/>
      <c r="H13" s="2"/>
      <c r="I13" s="2"/>
      <c r="J13" s="2"/>
      <c r="K13" s="2"/>
      <c r="L13" s="2"/>
      <c r="M13" s="2"/>
      <c r="P13" t="s">
        <v>29</v>
      </c>
      <c r="Q13">
        <f>(C15-SUMPRODUCT(E16:I16,A8:E8))/(C15-B15)</f>
        <v>0.61501706484641638</v>
      </c>
      <c r="R13">
        <f>(C16-SUMPRODUCT(E16:I16,A9:E9))/(C16-B16)</f>
        <v>0</v>
      </c>
      <c r="S13">
        <f>(C17-SUMPRODUCT(E16:I16,A10:E10))/(C17-B17)</f>
        <v>0.79631791830877496</v>
      </c>
    </row>
    <row r="14" spans="1:21" x14ac:dyDescent="0.3">
      <c r="A14" t="s">
        <v>10</v>
      </c>
      <c r="B14" t="s">
        <v>11</v>
      </c>
      <c r="C14" t="s">
        <v>12</v>
      </c>
      <c r="E14" s="2"/>
      <c r="F14" s="2"/>
      <c r="G14" s="2"/>
      <c r="H14" s="2"/>
      <c r="I14" s="2"/>
      <c r="J14" s="2"/>
      <c r="K14" s="2"/>
      <c r="L14" s="2"/>
      <c r="M14" s="2"/>
      <c r="P14" t="s">
        <v>30</v>
      </c>
      <c r="Q14">
        <f>(C15-SUMPRODUCT(E17:I17,A10:E10))/(C15-B15)</f>
        <v>0.23072755837260955</v>
      </c>
      <c r="R14">
        <f>(C16-SUMPRODUCT(E17:I17,A9:E9))/(C16-B16)</f>
        <v>0.20624737658976552</v>
      </c>
      <c r="S14">
        <f>(C17-SUMPRODUCT(E17:I17,A10:E10))/(C17-B17)</f>
        <v>8.9806913524891498E-9</v>
      </c>
    </row>
    <row r="15" spans="1:21" x14ac:dyDescent="0.3">
      <c r="A15" t="s">
        <v>13</v>
      </c>
      <c r="B15" s="4">
        <v>-31.5</v>
      </c>
      <c r="C15" s="4">
        <v>78.375</v>
      </c>
      <c r="D15" t="s">
        <v>13</v>
      </c>
      <c r="E15">
        <v>0</v>
      </c>
      <c r="F15">
        <v>0</v>
      </c>
      <c r="G15">
        <v>0</v>
      </c>
      <c r="H15">
        <v>15.5</v>
      </c>
      <c r="I15">
        <v>10.625</v>
      </c>
      <c r="J15" s="5"/>
      <c r="K15" s="5"/>
      <c r="L15" s="5"/>
      <c r="M15" s="2"/>
    </row>
    <row r="16" spans="1:21" x14ac:dyDescent="0.3">
      <c r="A16" t="s">
        <v>14</v>
      </c>
      <c r="B16" s="4">
        <v>-43.416699999999999</v>
      </c>
      <c r="C16" s="4">
        <v>21.6</v>
      </c>
      <c r="D16" t="s">
        <v>14</v>
      </c>
      <c r="E16">
        <v>0</v>
      </c>
      <c r="F16">
        <v>0</v>
      </c>
      <c r="G16">
        <v>10.8</v>
      </c>
      <c r="H16">
        <v>0</v>
      </c>
      <c r="I16">
        <v>0</v>
      </c>
      <c r="J16" s="2"/>
      <c r="K16" s="2"/>
      <c r="L16" s="2"/>
      <c r="M16" s="2"/>
    </row>
    <row r="17" spans="1:18" x14ac:dyDescent="0.3">
      <c r="A17" t="s">
        <v>15</v>
      </c>
      <c r="B17" s="4">
        <v>0</v>
      </c>
      <c r="C17" s="4">
        <v>53.023809999999997</v>
      </c>
      <c r="D17" t="s">
        <v>15</v>
      </c>
      <c r="E17">
        <v>0</v>
      </c>
      <c r="F17">
        <v>9.3809523809523814</v>
      </c>
      <c r="G17">
        <v>12.142857142857144</v>
      </c>
      <c r="H17">
        <v>3.3571428571428568</v>
      </c>
      <c r="I17">
        <v>0</v>
      </c>
      <c r="J17" s="2"/>
      <c r="K17" s="2"/>
      <c r="L17" s="10"/>
      <c r="M17" s="2"/>
    </row>
    <row r="18" spans="1:18" x14ac:dyDescent="0.3">
      <c r="E18" s="2"/>
      <c r="F18" s="2"/>
      <c r="G18" s="2"/>
      <c r="H18" s="2"/>
      <c r="I18" s="2"/>
      <c r="J18" s="2"/>
      <c r="K18" s="2"/>
      <c r="L18" s="10"/>
      <c r="M18" s="2"/>
      <c r="O18" t="s">
        <v>27</v>
      </c>
      <c r="P18">
        <v>1</v>
      </c>
      <c r="Q18">
        <v>2</v>
      </c>
      <c r="R18">
        <v>3</v>
      </c>
    </row>
    <row r="19" spans="1:18" x14ac:dyDescent="0.3">
      <c r="A19" t="s">
        <v>3</v>
      </c>
      <c r="B19" t="s">
        <v>4</v>
      </c>
      <c r="C19" t="s">
        <v>5</v>
      </c>
      <c r="D19" t="s">
        <v>6</v>
      </c>
      <c r="E19" t="s">
        <v>7</v>
      </c>
      <c r="H19" s="2"/>
      <c r="I19" s="1">
        <v>1</v>
      </c>
      <c r="J19" s="1">
        <v>2</v>
      </c>
      <c r="K19" s="1">
        <v>3</v>
      </c>
      <c r="L19" s="1">
        <v>4</v>
      </c>
      <c r="M19" s="2"/>
      <c r="N19">
        <f>SUM(P19:R19)</f>
        <v>1.9994879414635098</v>
      </c>
      <c r="P19">
        <f>MAX(Q12:S12)</f>
        <v>0.97244246478212526</v>
      </c>
      <c r="Q19">
        <f>MAX(Q13:S13)</f>
        <v>0.79631791830877496</v>
      </c>
      <c r="R19">
        <f>MAX(Q14:S14)</f>
        <v>0.23072755837260955</v>
      </c>
    </row>
    <row r="20" spans="1:18" x14ac:dyDescent="0.3">
      <c r="A20" s="1">
        <v>2</v>
      </c>
      <c r="B20" s="1">
        <v>0</v>
      </c>
      <c r="C20" s="1">
        <v>5</v>
      </c>
      <c r="D20" s="1">
        <v>-2</v>
      </c>
      <c r="E20" s="1">
        <v>8</v>
      </c>
      <c r="F20" s="2" t="s">
        <v>8</v>
      </c>
      <c r="G20" s="1">
        <v>54</v>
      </c>
      <c r="H20" s="2"/>
      <c r="I20">
        <f t="shared" ref="I20:I28" si="0">SUMPRODUCT($A20:$E20,$G$2:$K$2)</f>
        <v>54.000000000000007</v>
      </c>
      <c r="J20">
        <f>SUMPRODUCT($A20:$E20,$G$3:$K$3)</f>
        <v>53.999999835524818</v>
      </c>
      <c r="K20">
        <f>SUMPRODUCT($A20:$E20,$G$4:$K$4)</f>
        <v>53.999999967521354</v>
      </c>
      <c r="L20">
        <f>SUMPRODUCT($A20:$E20,$G$5:$K$5)</f>
        <v>53.999999967521354</v>
      </c>
      <c r="M20" s="2"/>
    </row>
    <row r="21" spans="1:18" x14ac:dyDescent="0.3">
      <c r="A21" s="1">
        <v>0</v>
      </c>
      <c r="B21" s="1">
        <v>1</v>
      </c>
      <c r="C21" s="1">
        <v>0</v>
      </c>
      <c r="D21" s="1">
        <v>2</v>
      </c>
      <c r="E21" s="1">
        <v>0</v>
      </c>
      <c r="F21" s="2" t="s">
        <v>8</v>
      </c>
      <c r="G21" s="1">
        <v>53</v>
      </c>
      <c r="H21" s="2"/>
      <c r="I21">
        <f t="shared" si="0"/>
        <v>6.7142857142857126</v>
      </c>
      <c r="J21">
        <f t="shared" ref="J21:J28" si="1">SUMPRODUCT($A21:$E21,$G$3:$K$3)</f>
        <v>16.567567569691164</v>
      </c>
      <c r="K21">
        <f t="shared" ref="K21:K28" si="2">SUMPRODUCT($A21:$E21,$G$4:$K$4)</f>
        <v>16.662721907984789</v>
      </c>
      <c r="L21">
        <f t="shared" ref="L21:L28" si="3">SUMPRODUCT($A21:$E21,$G$5:$K$5)</f>
        <v>16.662721907984789</v>
      </c>
      <c r="M21" s="2"/>
    </row>
    <row r="22" spans="1:18" x14ac:dyDescent="0.3">
      <c r="A22" s="1">
        <v>5</v>
      </c>
      <c r="B22" s="1">
        <v>0</v>
      </c>
      <c r="C22" s="1">
        <v>4</v>
      </c>
      <c r="D22" s="1">
        <v>4</v>
      </c>
      <c r="E22" s="1">
        <v>0</v>
      </c>
      <c r="F22" s="2" t="s">
        <v>8</v>
      </c>
      <c r="G22" s="1">
        <v>62</v>
      </c>
      <c r="H22" s="2"/>
      <c r="I22">
        <f t="shared" si="0"/>
        <v>62</v>
      </c>
      <c r="J22">
        <f t="shared" si="1"/>
        <v>61.999999740492015</v>
      </c>
      <c r="K22">
        <f t="shared" si="2"/>
        <v>62.000000019793234</v>
      </c>
      <c r="L22">
        <f t="shared" si="3"/>
        <v>62.000000019793234</v>
      </c>
      <c r="M22" s="2"/>
    </row>
    <row r="23" spans="1:18" x14ac:dyDescent="0.3">
      <c r="A23" s="1">
        <v>4</v>
      </c>
      <c r="B23" s="1">
        <v>6</v>
      </c>
      <c r="C23" s="1">
        <v>0</v>
      </c>
      <c r="D23" s="1">
        <v>2</v>
      </c>
      <c r="E23" s="1">
        <v>2</v>
      </c>
      <c r="F23" s="2" t="s">
        <v>8</v>
      </c>
      <c r="G23" s="1">
        <v>63</v>
      </c>
      <c r="H23" s="2"/>
      <c r="I23">
        <f t="shared" si="0"/>
        <v>6.7142857142857126</v>
      </c>
      <c r="J23">
        <f t="shared" si="1"/>
        <v>25.189189233148383</v>
      </c>
      <c r="K23">
        <f t="shared" si="2"/>
        <v>25.538461564537808</v>
      </c>
      <c r="L23">
        <f t="shared" si="3"/>
        <v>25.538461564537808</v>
      </c>
      <c r="M23" s="2"/>
      <c r="O23" s="7" t="s">
        <v>0</v>
      </c>
      <c r="P23" s="8">
        <f>P19/SUM($P$19:$R$19)</f>
        <v>0.48634575113784057</v>
      </c>
    </row>
    <row r="24" spans="1:18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2" t="s">
        <v>9</v>
      </c>
      <c r="G24" s="1">
        <v>0</v>
      </c>
      <c r="H24" s="2"/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s="2"/>
      <c r="O24" s="7" t="s">
        <v>1</v>
      </c>
      <c r="P24" s="8">
        <f>Q19/SUM($P$19:$R$19)</f>
        <v>0.39826092560774146</v>
      </c>
    </row>
    <row r="25" spans="1:18" x14ac:dyDescent="0.3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2" t="s">
        <v>9</v>
      </c>
      <c r="G25" s="1">
        <v>0</v>
      </c>
      <c r="I25">
        <f t="shared" si="0"/>
        <v>0</v>
      </c>
      <c r="J25">
        <f t="shared" si="1"/>
        <v>0</v>
      </c>
      <c r="K25">
        <f t="shared" si="2"/>
        <v>4.1420121544575826E-2</v>
      </c>
      <c r="L25">
        <f t="shared" si="3"/>
        <v>4.1420121544575826E-2</v>
      </c>
      <c r="O25" s="7" t="s">
        <v>2</v>
      </c>
      <c r="P25" s="8">
        <f>R19/SUM($P$19:$R$19)</f>
        <v>0.11539332325441798</v>
      </c>
    </row>
    <row r="26" spans="1:18" x14ac:dyDescent="0.3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2" t="s">
        <v>9</v>
      </c>
      <c r="G26" s="1">
        <v>0</v>
      </c>
      <c r="I26">
        <f t="shared" si="0"/>
        <v>12.142857142857144</v>
      </c>
      <c r="J26">
        <f t="shared" si="1"/>
        <v>7.2162161502774227</v>
      </c>
      <c r="K26">
        <f t="shared" si="2"/>
        <v>7.1893491117282009</v>
      </c>
      <c r="L26">
        <f t="shared" si="3"/>
        <v>7.1893491117282009</v>
      </c>
    </row>
    <row r="27" spans="1:18" x14ac:dyDescent="0.3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2" t="s">
        <v>9</v>
      </c>
      <c r="G27" s="1">
        <v>0</v>
      </c>
      <c r="I27">
        <f t="shared" si="0"/>
        <v>3.3571428571428563</v>
      </c>
      <c r="J27">
        <f t="shared" si="1"/>
        <v>8.283783784845582</v>
      </c>
      <c r="K27">
        <f t="shared" si="2"/>
        <v>8.3106508932201066</v>
      </c>
      <c r="L27">
        <f t="shared" si="3"/>
        <v>8.3106508932201066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2" t="s">
        <v>9</v>
      </c>
      <c r="G28" s="1">
        <v>0</v>
      </c>
      <c r="I28">
        <f t="shared" si="0"/>
        <v>0</v>
      </c>
      <c r="J28">
        <f t="shared" si="1"/>
        <v>4.3108108317286087</v>
      </c>
      <c r="K28">
        <f t="shared" si="2"/>
        <v>4.3343195244150703</v>
      </c>
      <c r="L28">
        <f t="shared" si="3"/>
        <v>4.3343195244150703</v>
      </c>
    </row>
    <row r="29" spans="1:18" x14ac:dyDescent="0.3">
      <c r="G29" t="s">
        <v>26</v>
      </c>
      <c r="H29">
        <v>20</v>
      </c>
    </row>
    <row r="30" spans="1:18" x14ac:dyDescent="0.3">
      <c r="G30" t="s">
        <v>25</v>
      </c>
      <c r="H30">
        <v>45</v>
      </c>
    </row>
    <row r="31" spans="1:18" x14ac:dyDescent="0.3">
      <c r="G31" t="s">
        <v>24</v>
      </c>
      <c r="H31">
        <v>-6.8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L2" sqref="L2:U5"/>
    </sheetView>
  </sheetViews>
  <sheetFormatPr defaultRowHeight="14.4" x14ac:dyDescent="0.3"/>
  <cols>
    <col min="19" max="19" width="12" bestFit="1" customWidth="1"/>
  </cols>
  <sheetData>
    <row r="1" spans="1:21" x14ac:dyDescent="0.3">
      <c r="A1" s="2"/>
      <c r="B1" s="2"/>
      <c r="C1" s="2"/>
      <c r="D1" s="2"/>
      <c r="G1" t="s">
        <v>3</v>
      </c>
      <c r="H1" t="s">
        <v>4</v>
      </c>
      <c r="I1" t="s">
        <v>5</v>
      </c>
      <c r="J1" t="s">
        <v>6</v>
      </c>
      <c r="K1" t="s">
        <v>7</v>
      </c>
      <c r="L1" s="3" t="s">
        <v>13</v>
      </c>
      <c r="M1" s="3" t="s">
        <v>14</v>
      </c>
      <c r="N1" s="3" t="s">
        <v>15</v>
      </c>
      <c r="O1" s="9" t="s">
        <v>18</v>
      </c>
      <c r="P1" s="9" t="s">
        <v>19</v>
      </c>
      <c r="Q1" s="9" t="s">
        <v>20</v>
      </c>
      <c r="R1" s="10" t="s">
        <v>21</v>
      </c>
      <c r="S1" s="10" t="s">
        <v>22</v>
      </c>
      <c r="T1" s="10" t="s">
        <v>23</v>
      </c>
      <c r="U1" s="11" t="s">
        <v>16</v>
      </c>
    </row>
    <row r="2" spans="1:21" x14ac:dyDescent="0.3">
      <c r="A2" s="2"/>
      <c r="B2" s="6"/>
      <c r="C2" s="6"/>
      <c r="D2" s="6"/>
      <c r="G2">
        <v>0</v>
      </c>
      <c r="H2">
        <v>0</v>
      </c>
      <c r="I2">
        <v>12.142857142857142</v>
      </c>
      <c r="J2">
        <v>3.3571428571428568</v>
      </c>
      <c r="K2">
        <v>0</v>
      </c>
      <c r="L2" s="3">
        <f>SUMPRODUCT($A$8:$E$8,$G2:$K2)</f>
        <v>22.214285714285712</v>
      </c>
      <c r="M2" s="3">
        <f>SUMPRODUCT($A$9:$E$9,$G2:$K2)</f>
        <v>17.571428571428569</v>
      </c>
      <c r="N2" s="3">
        <f>SUMPRODUCT($A$10:$E$10,$G2:$K2)</f>
        <v>15.5</v>
      </c>
      <c r="O2" s="9">
        <f>($C$15-L2)/($C$15-$B$15)</f>
        <v>0.51113278075735424</v>
      </c>
      <c r="P2" s="9">
        <f>($C$16-M2)/($C$16-$B$16)</f>
        <v>6.1962102483999221E-2</v>
      </c>
      <c r="Q2" s="9">
        <f>($C$17-N2)/($C$17-$B$17)</f>
        <v>0.707678493869075</v>
      </c>
      <c r="R2">
        <f>O2*$P$23</f>
        <v>0.22726324289659164</v>
      </c>
      <c r="S2">
        <f>P2*$P$24</f>
        <v>2.6276439328807914E-2</v>
      </c>
      <c r="T2">
        <f>Q2*$P$25</f>
        <v>9.2918627497753023E-2</v>
      </c>
      <c r="U2" s="11">
        <f>SUM(R2:T2)</f>
        <v>0.34645830972315261</v>
      </c>
    </row>
    <row r="3" spans="1:21" x14ac:dyDescent="0.3">
      <c r="A3" s="2"/>
      <c r="B3" s="6"/>
      <c r="C3" s="6"/>
      <c r="D3" s="6"/>
      <c r="G3">
        <v>0</v>
      </c>
      <c r="H3">
        <v>0</v>
      </c>
      <c r="I3">
        <v>7.2162162162162167</v>
      </c>
      <c r="J3">
        <v>8.2837837837837842</v>
      </c>
      <c r="K3">
        <v>4.3108108108108096</v>
      </c>
      <c r="L3" s="3">
        <f>SUMPRODUCT($A$8:$E$8,$G3:$K3)</f>
        <v>45</v>
      </c>
      <c r="M3" s="3">
        <f>SUMPRODUCT($A$9:$E$9,$G3:$K3)</f>
        <v>-6.4459459459459447</v>
      </c>
      <c r="N3" s="3">
        <f>SUMPRODUCT($A$10:$E$10,$G3:$K3)</f>
        <v>19.810810810810811</v>
      </c>
      <c r="O3" s="9">
        <f>($C$15-L3)/($C$15-$B$15)</f>
        <v>0.30375426621160412</v>
      </c>
      <c r="P3" s="9">
        <f>($C$16-M3)/($C$16-$B$16)</f>
        <v>0.43136526378524204</v>
      </c>
      <c r="Q3" s="9">
        <f>($C$17-N3)/($C$17-$B$17)</f>
        <v>0.6263789642650951</v>
      </c>
      <c r="R3">
        <f>O3*$P$23</f>
        <v>0.13505723401390451</v>
      </c>
      <c r="S3">
        <f>P3*$P$24</f>
        <v>0.18293025459126666</v>
      </c>
      <c r="T3">
        <f>Q3*$P$25</f>
        <v>8.2243948568747255E-2</v>
      </c>
      <c r="U3" s="11">
        <f>SUM(R3:T3)</f>
        <v>0.4002314371739184</v>
      </c>
    </row>
    <row r="4" spans="1:21" x14ac:dyDescent="0.3">
      <c r="A4" s="2"/>
      <c r="B4" s="6"/>
      <c r="C4" s="6"/>
      <c r="D4" s="6"/>
      <c r="G4">
        <v>0</v>
      </c>
      <c r="H4">
        <v>4.1420118343195277E-2</v>
      </c>
      <c r="I4">
        <v>7.1893491124260347</v>
      </c>
      <c r="J4">
        <v>8.3106508875739653</v>
      </c>
      <c r="K4">
        <v>4.3343195266272172</v>
      </c>
      <c r="L4" s="3">
        <f>SUMPRODUCT($A$8:$E$8,$G4:$K4)</f>
        <v>45</v>
      </c>
      <c r="M4" s="3">
        <f>SUMPRODUCT($A$9:$E$9,$G4:$K4)</f>
        <v>-6.6183431952662737</v>
      </c>
      <c r="N4" s="3">
        <f>SUMPRODUCT($A$10:$E$10,$G4:$K4)</f>
        <v>20</v>
      </c>
      <c r="O4" s="9">
        <f>($C$15-L4)/($C$15-$B$15)</f>
        <v>0.30375426621160412</v>
      </c>
      <c r="P4" s="9">
        <f>($C$16-M4)/($C$16-$B$16)</f>
        <v>0.43401684790624984</v>
      </c>
      <c r="Q4" s="9">
        <f>($C$17-N4)/($C$17-$B$17)</f>
        <v>0.6228109598310646</v>
      </c>
      <c r="R4">
        <f>O4*$P$23</f>
        <v>0.13505723401390451</v>
      </c>
      <c r="S4">
        <f>P4*$P$24</f>
        <v>0.18405471916699476</v>
      </c>
      <c r="T4">
        <f>Q4*$P$25</f>
        <v>8.1775467361831639E-2</v>
      </c>
      <c r="U4" s="11">
        <f>SUM(R4:T4)</f>
        <v>0.40088742054273085</v>
      </c>
    </row>
    <row r="5" spans="1:21" x14ac:dyDescent="0.3">
      <c r="G5">
        <v>0</v>
      </c>
      <c r="H5">
        <v>4.1420121544575826E-2</v>
      </c>
      <c r="I5">
        <v>7.1893491117282009</v>
      </c>
      <c r="J5">
        <v>8.3106508932201066</v>
      </c>
      <c r="K5">
        <v>4.3343195244150703</v>
      </c>
      <c r="L5" s="3">
        <f>SUMPRODUCT($A$8:$E$8,$G5:$K5)</f>
        <v>45.000000000000007</v>
      </c>
      <c r="M5" s="3">
        <f>SUMPRODUCT($A$9:$E$9,$G5:$K5)</f>
        <v>-6.6183432089434575</v>
      </c>
      <c r="N5" s="3">
        <f>SUMPRODUCT($A$10:$E$10,$G5:$K5)</f>
        <v>20.00000001554168</v>
      </c>
      <c r="O5" s="9">
        <f>($C$15-L5)/($C$15-$B$15)</f>
        <v>0.30375426621160401</v>
      </c>
      <c r="P5" s="9">
        <f>($C$16-M5)/($C$16-$B$16)</f>
        <v>0.43401684811661401</v>
      </c>
      <c r="Q5" s="9">
        <f>($C$17-N5)/($C$17-$B$17)</f>
        <v>0.62281095953795695</v>
      </c>
      <c r="R5">
        <f>O5*$P$23</f>
        <v>0.13505723401390446</v>
      </c>
      <c r="S5">
        <f>P5*$P$24</f>
        <v>0.18405471925620448</v>
      </c>
      <c r="T5">
        <f>Q5*$P$25</f>
        <v>8.1775467323346424E-2</v>
      </c>
      <c r="U5" s="11">
        <f>SUM(R5:T5)</f>
        <v>0.40088742059345539</v>
      </c>
    </row>
    <row r="7" spans="1:21" x14ac:dyDescent="0.3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21" x14ac:dyDescent="0.3">
      <c r="A8" s="3">
        <v>0</v>
      </c>
      <c r="B8" s="3">
        <v>-3</v>
      </c>
      <c r="C8" s="3">
        <v>1</v>
      </c>
      <c r="D8" s="3">
        <v>3</v>
      </c>
      <c r="E8" s="3">
        <v>3</v>
      </c>
    </row>
    <row r="9" spans="1:21" x14ac:dyDescent="0.3">
      <c r="A9" s="3">
        <v>-3</v>
      </c>
      <c r="B9" s="3">
        <v>-1</v>
      </c>
      <c r="C9" s="3">
        <v>2</v>
      </c>
      <c r="D9" s="3">
        <v>-2</v>
      </c>
      <c r="E9" s="3">
        <v>-1</v>
      </c>
    </row>
    <row r="10" spans="1:21" x14ac:dyDescent="0.3">
      <c r="A10" s="3">
        <v>3</v>
      </c>
      <c r="B10" s="3">
        <v>4</v>
      </c>
      <c r="C10" s="3">
        <v>1</v>
      </c>
      <c r="D10" s="3">
        <v>1</v>
      </c>
      <c r="E10" s="3">
        <v>1</v>
      </c>
    </row>
    <row r="12" spans="1:21" x14ac:dyDescent="0.3">
      <c r="P12" t="s">
        <v>28</v>
      </c>
      <c r="Q12">
        <f>(C15-SUMPRODUCT(E15:I15,A8:E8))/(C15-B15)</f>
        <v>0</v>
      </c>
      <c r="R12">
        <f>(C16-SUMPRODUCT(E15:I15,A9:E9))/(C16-B16)</f>
        <v>0.97244246478212526</v>
      </c>
      <c r="S12">
        <f>(C17-SUMPRODUCT(E15:I15,A10:E10))/(C17-B17)</f>
        <v>0.5072968162793281</v>
      </c>
    </row>
    <row r="13" spans="1:21" x14ac:dyDescent="0.3">
      <c r="E13" s="2"/>
      <c r="F13" s="2"/>
      <c r="G13" s="2"/>
      <c r="H13" s="2"/>
      <c r="I13" s="2"/>
      <c r="J13" s="2"/>
      <c r="K13" s="2"/>
      <c r="L13" s="2"/>
      <c r="M13" s="2"/>
      <c r="P13" t="s">
        <v>29</v>
      </c>
      <c r="Q13">
        <f>(C15-SUMPRODUCT(E16:I16,A8:E8))/(C15-B15)</f>
        <v>0.61501706484641638</v>
      </c>
      <c r="R13">
        <f>(C16-SUMPRODUCT(E16:I16,A9:E9))/(C16-B16)</f>
        <v>0</v>
      </c>
      <c r="S13">
        <f>(C17-SUMPRODUCT(E16:I16,A10:E10))/(C17-B17)</f>
        <v>0.79631791830877496</v>
      </c>
    </row>
    <row r="14" spans="1:21" x14ac:dyDescent="0.3">
      <c r="A14" t="s">
        <v>10</v>
      </c>
      <c r="B14" t="s">
        <v>11</v>
      </c>
      <c r="C14" t="s">
        <v>12</v>
      </c>
      <c r="E14" s="2"/>
      <c r="F14" s="2"/>
      <c r="G14" s="2"/>
      <c r="H14" s="2"/>
      <c r="I14" s="2"/>
      <c r="J14" s="2"/>
      <c r="K14" s="2"/>
      <c r="L14" s="2"/>
      <c r="M14" s="2"/>
      <c r="P14" t="s">
        <v>30</v>
      </c>
      <c r="Q14">
        <f>(C15-SUMPRODUCT(E17:I17,A10:E10))/(C15-B15)</f>
        <v>0.23072755837260955</v>
      </c>
      <c r="R14">
        <f>(C16-SUMPRODUCT(E17:I17,A9:E9))/(C16-B16)</f>
        <v>0.20624737658976552</v>
      </c>
      <c r="S14">
        <f>(C17-SUMPRODUCT(E17:I17,A10:E10))/(C17-B17)</f>
        <v>8.9806913524891498E-9</v>
      </c>
    </row>
    <row r="15" spans="1:21" x14ac:dyDescent="0.3">
      <c r="A15" t="s">
        <v>13</v>
      </c>
      <c r="B15" s="4">
        <v>-31.5</v>
      </c>
      <c r="C15" s="4">
        <v>78.375</v>
      </c>
      <c r="D15" t="s">
        <v>13</v>
      </c>
      <c r="E15">
        <v>0</v>
      </c>
      <c r="F15">
        <v>0</v>
      </c>
      <c r="G15">
        <v>0</v>
      </c>
      <c r="H15">
        <v>15.5</v>
      </c>
      <c r="I15">
        <v>10.625</v>
      </c>
      <c r="J15" s="5"/>
      <c r="K15" s="5"/>
      <c r="L15" s="5"/>
      <c r="M15" s="2"/>
    </row>
    <row r="16" spans="1:21" x14ac:dyDescent="0.3">
      <c r="A16" t="s">
        <v>14</v>
      </c>
      <c r="B16" s="4">
        <v>-43.416699999999999</v>
      </c>
      <c r="C16" s="4">
        <v>21.6</v>
      </c>
      <c r="D16" t="s">
        <v>14</v>
      </c>
      <c r="E16">
        <v>0</v>
      </c>
      <c r="F16">
        <v>0</v>
      </c>
      <c r="G16">
        <v>10.8</v>
      </c>
      <c r="H16">
        <v>0</v>
      </c>
      <c r="I16">
        <v>0</v>
      </c>
      <c r="J16" s="2"/>
      <c r="K16" s="2"/>
      <c r="L16" s="2"/>
      <c r="M16" s="2"/>
    </row>
    <row r="17" spans="1:18" x14ac:dyDescent="0.3">
      <c r="A17" t="s">
        <v>15</v>
      </c>
      <c r="B17" s="4">
        <v>0</v>
      </c>
      <c r="C17" s="4">
        <v>53.023809999999997</v>
      </c>
      <c r="D17" t="s">
        <v>15</v>
      </c>
      <c r="E17">
        <v>0</v>
      </c>
      <c r="F17">
        <v>9.3809523809523814</v>
      </c>
      <c r="G17">
        <v>12.142857142857144</v>
      </c>
      <c r="H17">
        <v>3.3571428571428568</v>
      </c>
      <c r="I17">
        <v>0</v>
      </c>
      <c r="J17" s="2"/>
      <c r="K17" s="2"/>
      <c r="L17" s="10"/>
      <c r="M17" s="2"/>
    </row>
    <row r="18" spans="1:18" x14ac:dyDescent="0.3">
      <c r="E18" s="2"/>
      <c r="F18" s="2"/>
      <c r="G18" s="2"/>
      <c r="H18" s="2"/>
      <c r="I18" s="2"/>
      <c r="J18" s="2"/>
      <c r="K18" s="2"/>
      <c r="L18" s="10"/>
      <c r="M18" s="2"/>
      <c r="O18" t="s">
        <v>27</v>
      </c>
      <c r="P18">
        <v>1</v>
      </c>
      <c r="Q18">
        <v>2</v>
      </c>
      <c r="R18">
        <v>3</v>
      </c>
    </row>
    <row r="19" spans="1:18" x14ac:dyDescent="0.3">
      <c r="A19" t="s">
        <v>3</v>
      </c>
      <c r="B19" t="s">
        <v>4</v>
      </c>
      <c r="C19" t="s">
        <v>5</v>
      </c>
      <c r="D19" t="s">
        <v>6</v>
      </c>
      <c r="E19" t="s">
        <v>7</v>
      </c>
      <c r="H19" s="2"/>
      <c r="I19" s="1">
        <v>1</v>
      </c>
      <c r="J19" s="1">
        <v>2</v>
      </c>
      <c r="K19" s="1">
        <v>3</v>
      </c>
      <c r="L19" s="1">
        <v>4</v>
      </c>
      <c r="M19" s="2"/>
      <c r="P19">
        <f>AVERAGE(R12:S12)</f>
        <v>0.73986964053072668</v>
      </c>
      <c r="Q19">
        <f>AVERAGE(Q13,S13)</f>
        <v>0.70566749157759567</v>
      </c>
      <c r="R19">
        <f>AVERAGE(Q14,R14)</f>
        <v>0.21848746748118753</v>
      </c>
    </row>
    <row r="20" spans="1:18" x14ac:dyDescent="0.3">
      <c r="A20" s="1">
        <v>2</v>
      </c>
      <c r="B20" s="1">
        <v>0</v>
      </c>
      <c r="C20" s="1">
        <v>5</v>
      </c>
      <c r="D20" s="1">
        <v>-2</v>
      </c>
      <c r="E20" s="1">
        <v>8</v>
      </c>
      <c r="F20" s="2" t="s">
        <v>8</v>
      </c>
      <c r="G20" s="1">
        <v>54</v>
      </c>
      <c r="H20" s="2"/>
      <c r="I20">
        <f t="shared" ref="I20:I28" si="0">SUMPRODUCT($A20:$E20,$G$2:$K$2)</f>
        <v>53.999999999999993</v>
      </c>
      <c r="J20">
        <f>SUMPRODUCT($A20:$E20,$G$3:$K$3)</f>
        <v>53.999999999999986</v>
      </c>
      <c r="K20">
        <f>SUMPRODUCT($A20:$E20,$G$4:$K$4)</f>
        <v>53.999999999999986</v>
      </c>
      <c r="L20">
        <f>SUMPRODUCT($A20:$E20,$G$5:$K$5)</f>
        <v>53.999999967521354</v>
      </c>
      <c r="M20" s="2"/>
    </row>
    <row r="21" spans="1:18" x14ac:dyDescent="0.3">
      <c r="A21" s="1">
        <v>0</v>
      </c>
      <c r="B21" s="1">
        <v>1</v>
      </c>
      <c r="C21" s="1">
        <v>0</v>
      </c>
      <c r="D21" s="1">
        <v>2</v>
      </c>
      <c r="E21" s="1">
        <v>0</v>
      </c>
      <c r="F21" s="2" t="s">
        <v>8</v>
      </c>
      <c r="G21" s="1">
        <v>53</v>
      </c>
      <c r="H21" s="2"/>
      <c r="I21">
        <f t="shared" si="0"/>
        <v>6.7142857142857135</v>
      </c>
      <c r="J21">
        <f t="shared" ref="J21:J28" si="1">SUMPRODUCT($A21:$E21,$G$3:$K$3)</f>
        <v>16.567567567567568</v>
      </c>
      <c r="K21">
        <f t="shared" ref="K21:K28" si="2">SUMPRODUCT($A21:$E21,$G$4:$K$4)</f>
        <v>16.662721893491128</v>
      </c>
      <c r="L21">
        <f t="shared" ref="L21:L28" si="3">SUMPRODUCT($A21:$E21,$G$5:$K$5)</f>
        <v>16.662721907984789</v>
      </c>
      <c r="M21" s="2"/>
    </row>
    <row r="22" spans="1:18" x14ac:dyDescent="0.3">
      <c r="A22" s="1">
        <v>5</v>
      </c>
      <c r="B22" s="1">
        <v>0</v>
      </c>
      <c r="C22" s="1">
        <v>4</v>
      </c>
      <c r="D22" s="1">
        <v>4</v>
      </c>
      <c r="E22" s="1">
        <v>0</v>
      </c>
      <c r="F22" s="2" t="s">
        <v>8</v>
      </c>
      <c r="G22" s="1">
        <v>62</v>
      </c>
      <c r="H22" s="2"/>
      <c r="I22">
        <f t="shared" si="0"/>
        <v>62</v>
      </c>
      <c r="J22">
        <f t="shared" si="1"/>
        <v>62</v>
      </c>
      <c r="K22">
        <f t="shared" si="2"/>
        <v>62</v>
      </c>
      <c r="L22">
        <f t="shared" si="3"/>
        <v>62.000000019793234</v>
      </c>
      <c r="M22" s="2"/>
    </row>
    <row r="23" spans="1:18" x14ac:dyDescent="0.3">
      <c r="A23" s="1">
        <v>4</v>
      </c>
      <c r="B23" s="1">
        <v>6</v>
      </c>
      <c r="C23" s="1">
        <v>0</v>
      </c>
      <c r="D23" s="1">
        <v>2</v>
      </c>
      <c r="E23" s="1">
        <v>2</v>
      </c>
      <c r="F23" s="2" t="s">
        <v>8</v>
      </c>
      <c r="G23" s="1">
        <v>63</v>
      </c>
      <c r="H23" s="2"/>
      <c r="I23">
        <f t="shared" si="0"/>
        <v>6.7142857142857135</v>
      </c>
      <c r="J23">
        <f t="shared" si="1"/>
        <v>25.189189189189186</v>
      </c>
      <c r="K23">
        <f t="shared" si="2"/>
        <v>25.538461538461537</v>
      </c>
      <c r="L23">
        <f t="shared" si="3"/>
        <v>25.538461564537808</v>
      </c>
      <c r="M23" s="2"/>
      <c r="O23" s="7" t="s">
        <v>0</v>
      </c>
      <c r="P23" s="8">
        <f>P19/SUM($P$19:$R$19)</f>
        <v>0.44462662433791034</v>
      </c>
    </row>
    <row r="24" spans="1:18" x14ac:dyDescent="0.3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2" t="s">
        <v>9</v>
      </c>
      <c r="G24" s="1">
        <v>0</v>
      </c>
      <c r="H24" s="2"/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s="2"/>
      <c r="O24" s="7" t="s">
        <v>1</v>
      </c>
      <c r="P24" s="8">
        <f>Q19/SUM($P$19:$R$19)</f>
        <v>0.42407275214060736</v>
      </c>
    </row>
    <row r="25" spans="1:18" x14ac:dyDescent="0.3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2" t="s">
        <v>9</v>
      </c>
      <c r="G25" s="1">
        <v>0</v>
      </c>
      <c r="I25">
        <f t="shared" si="0"/>
        <v>0</v>
      </c>
      <c r="J25">
        <f t="shared" si="1"/>
        <v>0</v>
      </c>
      <c r="K25">
        <f t="shared" si="2"/>
        <v>4.1420118343195277E-2</v>
      </c>
      <c r="L25">
        <f t="shared" si="3"/>
        <v>4.1420121544575826E-2</v>
      </c>
      <c r="O25" s="7" t="s">
        <v>2</v>
      </c>
      <c r="P25" s="8">
        <f>R19/SUM($P$19:$R$19)</f>
        <v>0.13130062352148228</v>
      </c>
    </row>
    <row r="26" spans="1:18" x14ac:dyDescent="0.3">
      <c r="A26" s="1">
        <v>0</v>
      </c>
      <c r="B26" s="1">
        <v>0</v>
      </c>
      <c r="C26" s="1">
        <v>1</v>
      </c>
      <c r="D26" s="1">
        <v>0</v>
      </c>
      <c r="E26" s="1">
        <v>0</v>
      </c>
      <c r="F26" s="2" t="s">
        <v>9</v>
      </c>
      <c r="G26" s="1">
        <v>0</v>
      </c>
      <c r="I26">
        <f t="shared" si="0"/>
        <v>12.142857142857142</v>
      </c>
      <c r="J26">
        <f t="shared" si="1"/>
        <v>7.2162162162162167</v>
      </c>
      <c r="K26">
        <f t="shared" si="2"/>
        <v>7.1893491124260347</v>
      </c>
      <c r="L26">
        <f t="shared" si="3"/>
        <v>7.1893491117282009</v>
      </c>
    </row>
    <row r="27" spans="1:18" x14ac:dyDescent="0.3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2" t="s">
        <v>9</v>
      </c>
      <c r="G27" s="1">
        <v>0</v>
      </c>
      <c r="I27">
        <f t="shared" si="0"/>
        <v>3.3571428571428568</v>
      </c>
      <c r="J27">
        <f t="shared" si="1"/>
        <v>8.2837837837837842</v>
      </c>
      <c r="K27">
        <f t="shared" si="2"/>
        <v>8.3106508875739653</v>
      </c>
      <c r="L27">
        <f t="shared" si="3"/>
        <v>8.3106508932201066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2" t="s">
        <v>9</v>
      </c>
      <c r="G28" s="1">
        <v>0</v>
      </c>
      <c r="I28">
        <f t="shared" si="0"/>
        <v>0</v>
      </c>
      <c r="J28">
        <f t="shared" si="1"/>
        <v>4.3108108108108096</v>
      </c>
      <c r="K28">
        <f t="shared" si="2"/>
        <v>4.3343195266272172</v>
      </c>
      <c r="L28">
        <f t="shared" si="3"/>
        <v>4.3343195244150703</v>
      </c>
    </row>
    <row r="29" spans="1:18" x14ac:dyDescent="0.3">
      <c r="G29" t="s">
        <v>26</v>
      </c>
      <c r="H29">
        <v>20</v>
      </c>
    </row>
    <row r="30" spans="1:18" x14ac:dyDescent="0.3">
      <c r="G30" t="s">
        <v>25</v>
      </c>
      <c r="H30">
        <v>45</v>
      </c>
    </row>
    <row r="31" spans="1:18" x14ac:dyDescent="0.3">
      <c r="G31" t="s">
        <v>24</v>
      </c>
      <c r="H31">
        <v>-6.8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2019-12-15T14:42:23Z</dcterms:modified>
</cp:coreProperties>
</file>