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niversity\making decision theory\"/>
    </mc:Choice>
  </mc:AlternateContent>
  <bookViews>
    <workbookView xWindow="-105" yWindow="-105" windowWidth="23250" windowHeight="12570" tabRatio="500"/>
  </bookViews>
  <sheets>
    <sheet name="Лист1" sheetId="1" r:id="rId1"/>
  </sheets>
  <definedNames>
    <definedName name="solver_adj" localSheetId="0" hidden="1">Лист1!$K$7:$M$7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Лист1!$O$35</definedName>
    <definedName name="solver_lhs1" localSheetId="0" hidden="1">Лист1!$L$11</definedName>
    <definedName name="solver_lhs2" localSheetId="0" hidden="1">Лист1!$L$12</definedName>
    <definedName name="solver_lhs3" localSheetId="0" hidden="1">Лист1!$L$13</definedName>
    <definedName name="solver_lhs4" localSheetId="0" hidden="1">Лист1!$L$14</definedName>
    <definedName name="solver_lhs5" localSheetId="0" hidden="1">Лист1!$L$15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Лист1!$M$19</definedName>
    <definedName name="solver_pre" localSheetId="0" hidden="1">0.000001</definedName>
    <definedName name="solver_rbv" localSheetId="0" hidden="1">1</definedName>
    <definedName name="solver_rel0" localSheetId="0" hidden="1">3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hs0" localSheetId="0" hidden="1">Лист1!$P$35</definedName>
    <definedName name="solver_rhs1" localSheetId="0" hidden="1">Лист1!$I$11</definedName>
    <definedName name="solver_rhs2" localSheetId="0" hidden="1">Лист1!$I$12</definedName>
    <definedName name="solver_rhs3" localSheetId="0" hidden="1">Лист1!$I$13</definedName>
    <definedName name="solver_rhs4" localSheetId="0" hidden="1">Лист1!$I$14</definedName>
    <definedName name="solver_rhs5" localSheetId="0" hidden="1">Лист1!$I$15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5" i="1" l="1"/>
  <c r="J25" i="1"/>
  <c r="O11" i="1"/>
  <c r="L18" i="1"/>
  <c r="G11" i="1"/>
  <c r="H11" i="1"/>
  <c r="J31" i="1" l="1"/>
  <c r="L44" i="1"/>
  <c r="H44" i="1"/>
  <c r="J27" i="1"/>
  <c r="J26" i="1"/>
  <c r="N44" i="1"/>
  <c r="Q49" i="1"/>
  <c r="J33" i="1"/>
  <c r="Q48" i="1"/>
  <c r="J32" i="1"/>
  <c r="Q47" i="1"/>
  <c r="Q46" i="1"/>
  <c r="Q45" i="1"/>
  <c r="Q44" i="1"/>
  <c r="O31" i="1"/>
  <c r="N31" i="1"/>
  <c r="M31" i="1"/>
  <c r="O27" i="1"/>
  <c r="N27" i="1"/>
  <c r="M26" i="1"/>
  <c r="O25" i="1"/>
  <c r="N25" i="1"/>
  <c r="M29" i="1"/>
  <c r="M28" i="1"/>
  <c r="O46" i="1"/>
  <c r="O45" i="1"/>
  <c r="O44" i="1"/>
  <c r="O47" i="1"/>
  <c r="P44" i="1"/>
  <c r="L46" i="1"/>
  <c r="L45" i="1"/>
  <c r="I45" i="1"/>
  <c r="I44" i="1"/>
  <c r="H46" i="1"/>
  <c r="K44" i="1"/>
  <c r="L15" i="1"/>
  <c r="L14" i="1"/>
  <c r="L13" i="1"/>
  <c r="L12" i="1"/>
  <c r="L11" i="1"/>
  <c r="M18" i="1"/>
  <c r="P49" i="1" l="1"/>
  <c r="O49" i="1"/>
  <c r="N49" i="1"/>
  <c r="M49" i="1"/>
  <c r="L49" i="1"/>
  <c r="K49" i="1"/>
  <c r="J49" i="1"/>
  <c r="I49" i="1"/>
  <c r="H49" i="1"/>
  <c r="P48" i="1"/>
  <c r="O48" i="1"/>
  <c r="N48" i="1"/>
  <c r="M48" i="1"/>
  <c r="L48" i="1"/>
  <c r="K48" i="1"/>
  <c r="J48" i="1"/>
  <c r="I48" i="1"/>
  <c r="H48" i="1"/>
  <c r="P47" i="1"/>
  <c r="N47" i="1"/>
  <c r="M47" i="1"/>
  <c r="L47" i="1"/>
  <c r="K47" i="1"/>
  <c r="J47" i="1"/>
  <c r="I47" i="1"/>
  <c r="H47" i="1"/>
  <c r="P46" i="1"/>
  <c r="N46" i="1"/>
  <c r="M46" i="1"/>
  <c r="K46" i="1"/>
  <c r="J46" i="1"/>
  <c r="I46" i="1"/>
  <c r="P45" i="1"/>
  <c r="N45" i="1"/>
  <c r="M45" i="1"/>
  <c r="K45" i="1"/>
  <c r="J45" i="1"/>
  <c r="H45" i="1"/>
  <c r="M44" i="1"/>
  <c r="J44" i="1"/>
  <c r="O35" i="1"/>
  <c r="N35" i="1"/>
  <c r="M35" i="1"/>
  <c r="O34" i="1"/>
  <c r="N34" i="1"/>
  <c r="M34" i="1"/>
  <c r="O33" i="1"/>
  <c r="N33" i="1"/>
  <c r="M33" i="1"/>
  <c r="O32" i="1"/>
  <c r="N32" i="1"/>
  <c r="M32" i="1"/>
  <c r="O29" i="1"/>
  <c r="N29" i="1"/>
  <c r="O28" i="1"/>
  <c r="N28" i="1"/>
  <c r="M27" i="1"/>
  <c r="O26" i="1"/>
  <c r="N26" i="1"/>
  <c r="M20" i="1"/>
  <c r="L20" i="1"/>
  <c r="M19" i="1"/>
  <c r="L19" i="1"/>
  <c r="P15" i="1"/>
  <c r="O15" i="1"/>
  <c r="K15" i="1"/>
  <c r="H15" i="1"/>
  <c r="G15" i="1"/>
  <c r="P14" i="1"/>
  <c r="O14" i="1"/>
  <c r="K14" i="1"/>
  <c r="H14" i="1"/>
  <c r="G14" i="1"/>
  <c r="P13" i="1"/>
  <c r="O13" i="1"/>
  <c r="K13" i="1"/>
  <c r="H13" i="1"/>
  <c r="G13" i="1"/>
  <c r="P12" i="1"/>
  <c r="O12" i="1"/>
  <c r="K12" i="1"/>
  <c r="H12" i="1"/>
  <c r="G12" i="1"/>
  <c r="P11" i="1"/>
  <c r="K11" i="1"/>
</calcChain>
</file>

<file path=xl/sharedStrings.xml><?xml version="1.0" encoding="utf-8"?>
<sst xmlns="http://schemas.openxmlformats.org/spreadsheetml/2006/main" count="90" uniqueCount="57">
  <si>
    <t>Исходные данные</t>
  </si>
  <si>
    <t>max L1</t>
  </si>
  <si>
    <t>max L2</t>
  </si>
  <si>
    <t>max L3</t>
  </si>
  <si>
    <t>x1</t>
  </si>
  <si>
    <t>x2</t>
  </si>
  <si>
    <t>x3</t>
  </si>
  <si>
    <t>L1</t>
  </si>
  <si>
    <t>L2</t>
  </si>
  <si>
    <t>L3</t>
  </si>
  <si>
    <t>min L1</t>
  </si>
  <si>
    <t>min L2</t>
  </si>
  <si>
    <t>min L3</t>
  </si>
  <si>
    <t>1-огр.</t>
  </si>
  <si>
    <t>2-огр.</t>
  </si>
  <si>
    <t>3-огр.</t>
  </si>
  <si>
    <t>Ограничения L1</t>
  </si>
  <si>
    <t>Ограничения L2</t>
  </si>
  <si>
    <t>Ограничения L3</t>
  </si>
  <si>
    <t>4-огр.</t>
  </si>
  <si>
    <t>max</t>
  </si>
  <si>
    <t>min</t>
  </si>
  <si>
    <t>B</t>
  </si>
  <si>
    <t>5-огр.</t>
  </si>
  <si>
    <t>№</t>
  </si>
  <si>
    <t>Коэффициент</t>
  </si>
  <si>
    <t>F(x)-&gt;min</t>
  </si>
  <si>
    <t>Ограничения</t>
  </si>
  <si>
    <r>
      <rPr>
        <sz val="11"/>
        <color rgb="FF000000"/>
        <rFont val="Calibri"/>
        <family val="2"/>
        <charset val="1"/>
      </rPr>
      <t>p</t>
    </r>
    <r>
      <rPr>
        <sz val="6"/>
        <color rgb="FF000000"/>
        <rFont val="Calibri"/>
        <family val="2"/>
        <charset val="204"/>
      </rPr>
      <t>1</t>
    </r>
  </si>
  <si>
    <r>
      <rPr>
        <sz val="11"/>
        <color rgb="FF000000"/>
        <rFont val="Calibri"/>
        <family val="2"/>
        <charset val="1"/>
      </rPr>
      <t>p</t>
    </r>
    <r>
      <rPr>
        <sz val="6"/>
        <color rgb="FF000000"/>
        <rFont val="Calibri"/>
        <family val="2"/>
        <charset val="204"/>
      </rPr>
      <t>2</t>
    </r>
  </si>
  <si>
    <r>
      <rPr>
        <sz val="11"/>
        <color rgb="FF000000"/>
        <rFont val="Calibri"/>
        <family val="2"/>
        <charset val="1"/>
      </rPr>
      <t>p</t>
    </r>
    <r>
      <rPr>
        <sz val="6"/>
        <color rgb="FF000000"/>
        <rFont val="Calibri"/>
        <family val="2"/>
        <charset val="204"/>
      </rPr>
      <t>3</t>
    </r>
  </si>
  <si>
    <t>при №1</t>
  </si>
  <si>
    <t>при №2</t>
  </si>
  <si>
    <t>при №3</t>
  </si>
  <si>
    <t>b</t>
  </si>
  <si>
    <t>1</t>
  </si>
  <si>
    <t>№1</t>
  </si>
  <si>
    <t>3</t>
  </si>
  <si>
    <t>№3</t>
  </si>
  <si>
    <t>Результирующая таблица</t>
  </si>
  <si>
    <t>p1</t>
  </si>
  <si>
    <t>p2</t>
  </si>
  <si>
    <t>p3</t>
  </si>
  <si>
    <t>x*</t>
  </si>
  <si>
    <t>f1(x*)</t>
  </si>
  <si>
    <t>f2(x*)</t>
  </si>
  <si>
    <t>f3(x*)</t>
  </si>
  <si>
    <t>w1(x*)</t>
  </si>
  <si>
    <t>w2(x*)</t>
  </si>
  <si>
    <t>w3(x*)</t>
  </si>
  <si>
    <t>p1w1(x*)</t>
  </si>
  <si>
    <t>p2w2(x*)</t>
  </si>
  <si>
    <t>p3w3(x*)</t>
  </si>
  <si>
    <t>F(x)</t>
  </si>
  <si>
    <t>x1*</t>
  </si>
  <si>
    <t>x2*</t>
  </si>
  <si>
    <t>x3*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</si>
</sst>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6"/>
      <color rgb="FF000000"/>
      <name val="Calibri"/>
      <family val="2"/>
      <charset val="204"/>
    </font>
    <font>
      <b/>
      <sz val="11"/>
      <color theme="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222A35"/>
      </patternFill>
    </fill>
    <fill>
      <patternFill patternType="solid">
        <fgColor rgb="FFFFC000"/>
        <bgColor rgb="FFFF9900"/>
      </patternFill>
    </fill>
    <fill>
      <patternFill patternType="solid">
        <fgColor rgb="FF7C7C7C"/>
        <bgColor rgb="FF666699"/>
      </patternFill>
    </fill>
    <fill>
      <patternFill patternType="solid">
        <fgColor rgb="FFC55A11"/>
        <bgColor rgb="FF993300"/>
      </patternFill>
    </fill>
    <fill>
      <patternFill patternType="solid">
        <fgColor rgb="FF385724"/>
        <bgColor rgb="FF222A35"/>
      </patternFill>
    </fill>
    <fill>
      <patternFill patternType="solid">
        <fgColor rgb="FF222A35"/>
        <bgColor rgb="FF002060"/>
      </patternFill>
    </fill>
    <fill>
      <patternFill patternType="solid">
        <fgColor rgb="FFD6DCE5"/>
        <bgColor rgb="FFC0C0C0"/>
      </patternFill>
    </fill>
    <fill>
      <patternFill patternType="solid">
        <fgColor theme="0"/>
        <bgColor rgb="FFC0C0C0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8" borderId="1" xfId="0" applyFill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8" borderId="1" xfId="0" applyNumberFormat="1" applyFill="1" applyBorder="1"/>
    <xf numFmtId="0" fontId="0" fillId="9" borderId="1" xfId="0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C7C7C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C55A11"/>
      <rgbColor rgb="FF666699"/>
      <rgbColor rgb="FF969696"/>
      <rgbColor rgb="FF002060"/>
      <rgbColor rgb="FF339966"/>
      <rgbColor rgb="FF003300"/>
      <rgbColor rgb="FF385724"/>
      <rgbColor rgb="FF993300"/>
      <rgbColor rgb="FF993366"/>
      <rgbColor rgb="FF333399"/>
      <rgbColor rgb="FF222A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topLeftCell="A10" zoomScale="90" zoomScaleNormal="90" workbookViewId="0">
      <selection activeCell="M22" sqref="M22:P22"/>
    </sheetView>
  </sheetViews>
  <sheetFormatPr defaultRowHeight="15" x14ac:dyDescent="0.25"/>
  <cols>
    <col min="1" max="5" width="8.5703125"/>
    <col min="6" max="6" width="10.7109375"/>
    <col min="7" max="10" width="8.5703125"/>
    <col min="11" max="11" width="12.5703125"/>
    <col min="12" max="12" width="8.5703125"/>
    <col min="13" max="14" width="12.5703125"/>
    <col min="15" max="15" width="8.5703125"/>
    <col min="16" max="16" width="12.5703125"/>
    <col min="17" max="1025" width="8.5703125"/>
  </cols>
  <sheetData>
    <row r="1" spans="2:17" x14ac:dyDescent="0.25">
      <c r="B1" s="29" t="s">
        <v>0</v>
      </c>
      <c r="C1" s="29"/>
      <c r="D1" s="29"/>
      <c r="E1" s="29"/>
      <c r="G1" s="30" t="s">
        <v>1</v>
      </c>
      <c r="H1" s="30"/>
      <c r="I1" s="30"/>
      <c r="K1" s="30" t="s">
        <v>2</v>
      </c>
      <c r="L1" s="30"/>
      <c r="M1" s="30"/>
      <c r="O1" s="30" t="s">
        <v>3</v>
      </c>
      <c r="P1" s="30"/>
      <c r="Q1" s="30"/>
    </row>
    <row r="2" spans="2:17" x14ac:dyDescent="0.25">
      <c r="B2" s="2"/>
      <c r="C2" s="3" t="s">
        <v>4</v>
      </c>
      <c r="D2" s="3" t="s">
        <v>5</v>
      </c>
      <c r="E2" s="3" t="s">
        <v>6</v>
      </c>
      <c r="F2" s="4"/>
      <c r="G2" s="3" t="s">
        <v>4</v>
      </c>
      <c r="H2" s="3" t="s">
        <v>5</v>
      </c>
      <c r="I2" s="3" t="s">
        <v>6</v>
      </c>
      <c r="J2" s="5"/>
      <c r="K2" s="3" t="s">
        <v>4</v>
      </c>
      <c r="L2" s="3" t="s">
        <v>5</v>
      </c>
      <c r="M2" s="3" t="s">
        <v>6</v>
      </c>
      <c r="N2" s="5"/>
      <c r="O2" s="3" t="s">
        <v>4</v>
      </c>
      <c r="P2" s="3" t="s">
        <v>5</v>
      </c>
      <c r="Q2" s="3" t="s">
        <v>6</v>
      </c>
    </row>
    <row r="3" spans="2:17" x14ac:dyDescent="0.25">
      <c r="B3" s="2" t="s">
        <v>7</v>
      </c>
      <c r="C3" s="3">
        <v>2</v>
      </c>
      <c r="D3" s="3">
        <v>0</v>
      </c>
      <c r="E3" s="3">
        <v>1</v>
      </c>
      <c r="G3" s="3">
        <v>5</v>
      </c>
      <c r="H3" s="3">
        <v>0</v>
      </c>
      <c r="I3" s="3">
        <v>2</v>
      </c>
      <c r="J3" s="5"/>
      <c r="K3" s="3">
        <v>0</v>
      </c>
      <c r="L3" s="3">
        <v>2.5</v>
      </c>
      <c r="M3" s="3">
        <v>3.25</v>
      </c>
      <c r="N3" s="5"/>
      <c r="O3" s="3">
        <v>0</v>
      </c>
      <c r="P3" s="3">
        <v>0</v>
      </c>
      <c r="Q3" s="3">
        <v>7</v>
      </c>
    </row>
    <row r="4" spans="2:17" x14ac:dyDescent="0.25">
      <c r="B4" s="2" t="s">
        <v>8</v>
      </c>
      <c r="C4" s="3">
        <v>1</v>
      </c>
      <c r="D4" s="3">
        <v>3</v>
      </c>
      <c r="E4" s="3">
        <v>1</v>
      </c>
    </row>
    <row r="5" spans="2:17" x14ac:dyDescent="0.25">
      <c r="B5" s="2" t="s">
        <v>9</v>
      </c>
      <c r="C5" s="3">
        <v>0</v>
      </c>
      <c r="D5" s="6">
        <v>1</v>
      </c>
      <c r="E5" s="3">
        <v>2</v>
      </c>
      <c r="G5" s="31" t="s">
        <v>10</v>
      </c>
      <c r="H5" s="31"/>
      <c r="I5" s="31"/>
      <c r="K5" s="31" t="s">
        <v>11</v>
      </c>
      <c r="L5" s="31"/>
      <c r="M5" s="31"/>
      <c r="O5" s="31" t="s">
        <v>12</v>
      </c>
      <c r="P5" s="31"/>
      <c r="Q5" s="31"/>
    </row>
    <row r="6" spans="2:17" x14ac:dyDescent="0.25">
      <c r="C6" s="7"/>
      <c r="D6" s="4"/>
      <c r="E6" s="7"/>
      <c r="G6" s="3" t="s">
        <v>4</v>
      </c>
      <c r="H6" s="3" t="s">
        <v>5</v>
      </c>
      <c r="I6" s="3" t="s">
        <v>6</v>
      </c>
      <c r="J6" s="5"/>
      <c r="K6" s="3" t="s">
        <v>4</v>
      </c>
      <c r="L6" s="3" t="s">
        <v>5</v>
      </c>
      <c r="M6" s="3" t="s">
        <v>6</v>
      </c>
      <c r="N6" s="5"/>
      <c r="O6" s="3" t="s">
        <v>4</v>
      </c>
      <c r="P6" s="3" t="s">
        <v>5</v>
      </c>
      <c r="Q6" s="3" t="s">
        <v>6</v>
      </c>
    </row>
    <row r="7" spans="2:17" x14ac:dyDescent="0.25">
      <c r="B7" s="8" t="s">
        <v>13</v>
      </c>
      <c r="C7" s="6">
        <v>2</v>
      </c>
      <c r="D7" s="6">
        <v>3</v>
      </c>
      <c r="E7" s="6">
        <v>2</v>
      </c>
      <c r="F7" s="7"/>
      <c r="G7" s="3">
        <v>0</v>
      </c>
      <c r="H7" s="3">
        <v>0</v>
      </c>
      <c r="I7" s="3">
        <v>0</v>
      </c>
      <c r="J7" s="5"/>
      <c r="K7" s="3">
        <v>0</v>
      </c>
      <c r="L7" s="3">
        <v>0</v>
      </c>
      <c r="M7" s="3">
        <v>0</v>
      </c>
      <c r="N7" s="5"/>
      <c r="O7" s="3">
        <v>0</v>
      </c>
      <c r="P7" s="3">
        <v>0</v>
      </c>
      <c r="Q7" s="3">
        <v>0</v>
      </c>
    </row>
    <row r="8" spans="2:17" x14ac:dyDescent="0.25">
      <c r="B8" s="8" t="s">
        <v>14</v>
      </c>
      <c r="C8" s="6">
        <v>1</v>
      </c>
      <c r="D8" s="6">
        <v>2</v>
      </c>
      <c r="E8" s="6">
        <v>0</v>
      </c>
      <c r="F8" s="7"/>
    </row>
    <row r="9" spans="2:17" x14ac:dyDescent="0.25">
      <c r="B9" s="8" t="s">
        <v>15</v>
      </c>
      <c r="C9" s="6">
        <v>1</v>
      </c>
      <c r="D9" s="6">
        <v>0</v>
      </c>
      <c r="E9" s="6">
        <v>0</v>
      </c>
      <c r="F9" s="7"/>
      <c r="G9" s="32" t="s">
        <v>16</v>
      </c>
      <c r="H9" s="32"/>
      <c r="I9" s="32"/>
      <c r="K9" s="32" t="s">
        <v>17</v>
      </c>
      <c r="L9" s="32"/>
      <c r="M9" s="32"/>
      <c r="O9" s="32" t="s">
        <v>18</v>
      </c>
      <c r="P9" s="32"/>
      <c r="Q9" s="32"/>
    </row>
    <row r="10" spans="2:17" x14ac:dyDescent="0.25">
      <c r="B10" s="8" t="s">
        <v>19</v>
      </c>
      <c r="C10" s="6">
        <v>0</v>
      </c>
      <c r="D10" s="6">
        <v>1</v>
      </c>
      <c r="E10" s="6">
        <v>0</v>
      </c>
      <c r="F10" s="7"/>
      <c r="G10" s="9" t="s">
        <v>20</v>
      </c>
      <c r="H10" s="9" t="s">
        <v>21</v>
      </c>
      <c r="I10" s="9" t="s">
        <v>22</v>
      </c>
      <c r="K10" s="9" t="s">
        <v>20</v>
      </c>
      <c r="L10" s="9" t="s">
        <v>21</v>
      </c>
      <c r="M10" s="9" t="s">
        <v>22</v>
      </c>
      <c r="O10" s="9" t="s">
        <v>20</v>
      </c>
      <c r="P10" s="9" t="s">
        <v>21</v>
      </c>
      <c r="Q10" s="9" t="s">
        <v>22</v>
      </c>
    </row>
    <row r="11" spans="2:17" x14ac:dyDescent="0.25">
      <c r="B11" s="8" t="s">
        <v>23</v>
      </c>
      <c r="C11" s="6">
        <v>0</v>
      </c>
      <c r="D11" s="6">
        <v>0</v>
      </c>
      <c r="E11" s="6">
        <v>1</v>
      </c>
      <c r="F11" s="7"/>
      <c r="G11" s="3">
        <f>SUMPRODUCT(C7:E7,G3:I3)</f>
        <v>14</v>
      </c>
      <c r="H11" s="3">
        <f>SUMPRODUCT(C7:E7,G7:I7)</f>
        <v>0</v>
      </c>
      <c r="I11" s="3">
        <v>14</v>
      </c>
      <c r="J11" s="5"/>
      <c r="K11" s="3">
        <f>SUMPRODUCT(C7:E7,K3:M3)</f>
        <v>14</v>
      </c>
      <c r="L11" s="3">
        <f>SUMPRODUCT(C7:E7,K7:M7)</f>
        <v>0</v>
      </c>
      <c r="M11" s="3">
        <v>14</v>
      </c>
      <c r="N11" s="5"/>
      <c r="O11" s="3">
        <f>SUMPRODUCT(C7:E7,O3:Q3)</f>
        <v>14</v>
      </c>
      <c r="P11" s="3">
        <f>SUMPRODUCT(C7:E7,O7:Q7)</f>
        <v>0</v>
      </c>
      <c r="Q11" s="3">
        <v>14</v>
      </c>
    </row>
    <row r="12" spans="2:17" x14ac:dyDescent="0.25">
      <c r="G12" s="3">
        <f>SUMPRODUCT(C8:E8,G3:I3)</f>
        <v>5</v>
      </c>
      <c r="H12" s="3">
        <f>SUMPRODUCT(C8:E8,G7:I7)</f>
        <v>0</v>
      </c>
      <c r="I12" s="3">
        <v>5</v>
      </c>
      <c r="J12" s="5"/>
      <c r="K12" s="3">
        <f>SUMPRODUCT(C8:E8,K3:M3)</f>
        <v>5</v>
      </c>
      <c r="L12" s="3">
        <f>SUMPRODUCT(C8:E8,K7:M7)</f>
        <v>0</v>
      </c>
      <c r="M12" s="3">
        <v>5</v>
      </c>
      <c r="N12" s="5"/>
      <c r="O12" s="3">
        <f>SUMPRODUCT(C8:E8,O3:Q3)</f>
        <v>0</v>
      </c>
      <c r="P12" s="3">
        <f>SUMPRODUCT(C8:E8,O7:Q7)</f>
        <v>0</v>
      </c>
      <c r="Q12" s="3">
        <v>5</v>
      </c>
    </row>
    <row r="13" spans="2:17" x14ac:dyDescent="0.25">
      <c r="G13" s="3">
        <f>SUMPRODUCT(C9:E9,G3:I3)</f>
        <v>5</v>
      </c>
      <c r="H13" s="3">
        <f>SUMPRODUCT(C9:E9,G7:I7)</f>
        <v>0</v>
      </c>
      <c r="I13" s="3">
        <v>0</v>
      </c>
      <c r="J13" s="5"/>
      <c r="K13" s="3">
        <f>SUMPRODUCT(C9:E9,K3:M3)</f>
        <v>0</v>
      </c>
      <c r="L13" s="3">
        <f>SUMPRODUCT(C9:E9,K7:M7)</f>
        <v>0</v>
      </c>
      <c r="M13" s="3">
        <v>0</v>
      </c>
      <c r="N13" s="5"/>
      <c r="O13" s="3">
        <f>SUMPRODUCT(C9:E9,O3:Q3)</f>
        <v>0</v>
      </c>
      <c r="P13" s="3">
        <f>SUMPRODUCT(C9:E9,O7:Q7)</f>
        <v>0</v>
      </c>
      <c r="Q13" s="3">
        <v>0</v>
      </c>
    </row>
    <row r="14" spans="2:17" x14ac:dyDescent="0.25">
      <c r="G14" s="3">
        <f>SUMPRODUCT(C10:E10,G3:I3)</f>
        <v>0</v>
      </c>
      <c r="H14" s="3">
        <f>SUMPRODUCT(C10:E10,G7:I7)</f>
        <v>0</v>
      </c>
      <c r="I14" s="3">
        <v>0</v>
      </c>
      <c r="J14" s="5"/>
      <c r="K14" s="3">
        <f>SUMPRODUCT(C10:E10,K3:M3)</f>
        <v>2.5</v>
      </c>
      <c r="L14" s="3">
        <f>SUMPRODUCT(C10:E10,K7:M7)</f>
        <v>0</v>
      </c>
      <c r="M14" s="3">
        <v>0</v>
      </c>
      <c r="N14" s="5"/>
      <c r="O14" s="3">
        <f>SUMPRODUCT(C10:E10,O3:Q3)</f>
        <v>0</v>
      </c>
      <c r="P14" s="3">
        <f>SUMPRODUCT(C10:E10,O7:Q7)</f>
        <v>0</v>
      </c>
      <c r="Q14" s="3">
        <v>0</v>
      </c>
    </row>
    <row r="15" spans="2:17" x14ac:dyDescent="0.25">
      <c r="G15" s="3">
        <f>SUMPRODUCT(C11:E11,G3:I3)</f>
        <v>2</v>
      </c>
      <c r="H15" s="3">
        <f>SUMPRODUCT(C11:E11,G7:I7)</f>
        <v>0</v>
      </c>
      <c r="I15" s="3">
        <v>0</v>
      </c>
      <c r="J15" s="5"/>
      <c r="K15" s="3">
        <f>SUMPRODUCT(C11:E11,K3:M3)</f>
        <v>3.25</v>
      </c>
      <c r="L15" s="3">
        <f>SUMPRODUCT(C11:E11,K7:M7)</f>
        <v>0</v>
      </c>
      <c r="M15" s="3">
        <v>0</v>
      </c>
      <c r="N15" s="5"/>
      <c r="O15" s="3">
        <f>SUMPRODUCT(C11:E11,O3:Q3)</f>
        <v>7</v>
      </c>
      <c r="P15" s="3">
        <f>SUMPRODUCT(C11:E11,O7:Q7)</f>
        <v>0</v>
      </c>
      <c r="Q15" s="3">
        <v>0</v>
      </c>
    </row>
    <row r="17" spans="1:16" x14ac:dyDescent="0.25">
      <c r="L17" s="10" t="s">
        <v>20</v>
      </c>
      <c r="M17" s="10" t="s">
        <v>21</v>
      </c>
    </row>
    <row r="18" spans="1:16" x14ac:dyDescent="0.25">
      <c r="K18" s="2" t="s">
        <v>7</v>
      </c>
      <c r="L18" s="3">
        <f>SUMPRODUCT(C3:E3,G3:I3)</f>
        <v>12</v>
      </c>
      <c r="M18" s="3">
        <f>SUMPRODUCT(C3:E3,G7:I7)</f>
        <v>0</v>
      </c>
    </row>
    <row r="19" spans="1:16" x14ac:dyDescent="0.25">
      <c r="K19" s="2" t="s">
        <v>8</v>
      </c>
      <c r="L19" s="3">
        <f>SUMPRODUCT(C4:E4,K3:M3)</f>
        <v>10.75</v>
      </c>
      <c r="M19" s="3">
        <f>SUMPRODUCT(C4:E4,K7:M7)</f>
        <v>0</v>
      </c>
    </row>
    <row r="20" spans="1:16" x14ac:dyDescent="0.25">
      <c r="K20" s="2" t="s">
        <v>9</v>
      </c>
      <c r="L20" s="3">
        <f>SUMPRODUCT(C5:E5,O3:Q3)</f>
        <v>14</v>
      </c>
      <c r="M20" s="3">
        <f>SUMPRODUCT(C5:E5,O7:Q7)</f>
        <v>0</v>
      </c>
    </row>
    <row r="22" spans="1:16" x14ac:dyDescent="0.25">
      <c r="A22" s="33" t="s">
        <v>24</v>
      </c>
      <c r="B22" s="34" t="s">
        <v>25</v>
      </c>
      <c r="C22" s="34"/>
      <c r="D22" s="34"/>
      <c r="G22" s="34" t="s">
        <v>26</v>
      </c>
      <c r="H22" s="34"/>
      <c r="I22" s="34"/>
      <c r="J22" s="35" t="s">
        <v>21</v>
      </c>
      <c r="M22" s="38" t="s">
        <v>27</v>
      </c>
      <c r="N22" s="38"/>
      <c r="O22" s="38"/>
      <c r="P22" s="38"/>
    </row>
    <row r="23" spans="1:16" x14ac:dyDescent="0.25">
      <c r="A23" s="33"/>
      <c r="B23" s="3" t="s">
        <v>28</v>
      </c>
      <c r="C23" s="3" t="s">
        <v>29</v>
      </c>
      <c r="D23" s="3" t="s">
        <v>30</v>
      </c>
      <c r="G23" s="6" t="s">
        <v>4</v>
      </c>
      <c r="H23" s="6" t="s">
        <v>5</v>
      </c>
      <c r="I23" s="6" t="s">
        <v>6</v>
      </c>
      <c r="J23" s="35"/>
      <c r="M23" s="12" t="s">
        <v>31</v>
      </c>
      <c r="N23" s="12" t="s">
        <v>32</v>
      </c>
      <c r="O23" s="12" t="s">
        <v>33</v>
      </c>
      <c r="P23" s="12" t="s">
        <v>34</v>
      </c>
    </row>
    <row r="24" spans="1:16" x14ac:dyDescent="0.25">
      <c r="A24" s="36" t="s">
        <v>35</v>
      </c>
      <c r="B24" s="3">
        <v>0.6</v>
      </c>
      <c r="C24" s="3">
        <v>0.2</v>
      </c>
      <c r="D24" s="3">
        <v>0.2</v>
      </c>
    </row>
    <row r="25" spans="1:16" x14ac:dyDescent="0.25">
      <c r="A25" s="36"/>
      <c r="B25" s="3">
        <v>0.4</v>
      </c>
      <c r="C25" s="3">
        <v>0.2</v>
      </c>
      <c r="D25" s="3">
        <v>0.4</v>
      </c>
      <c r="F25" s="33" t="s">
        <v>36</v>
      </c>
      <c r="G25" s="2">
        <v>5</v>
      </c>
      <c r="H25" s="2">
        <v>0</v>
      </c>
      <c r="I25" s="2">
        <v>2</v>
      </c>
      <c r="J25" s="18">
        <f>B24*((12-2*G25-I25)/12)+C24*((10.75-G25-3*H25-I25)/10.75)+D24*((14-H25-2*I25)/14)</f>
        <v>0.21262458471760798</v>
      </c>
      <c r="M25" s="2">
        <f>SUMPRODUCT(C7:E7,G25:I25)</f>
        <v>14</v>
      </c>
      <c r="N25" s="2">
        <f>SUMPRODUCT(C7:E7,G26:I26)</f>
        <v>14</v>
      </c>
      <c r="O25" s="2">
        <f>SUMPRODUCT(C7:E7,G27:I27)</f>
        <v>14</v>
      </c>
      <c r="P25" s="2">
        <v>14</v>
      </c>
    </row>
    <row r="26" spans="1:16" x14ac:dyDescent="0.25">
      <c r="A26" s="36"/>
      <c r="B26" s="3">
        <v>0.1</v>
      </c>
      <c r="C26" s="3">
        <v>0.8</v>
      </c>
      <c r="D26" s="3">
        <v>0.1</v>
      </c>
      <c r="F26" s="33"/>
      <c r="G26" s="2">
        <v>0</v>
      </c>
      <c r="H26" s="2">
        <v>0</v>
      </c>
      <c r="I26" s="2">
        <v>7</v>
      </c>
      <c r="J26" s="13">
        <f>B25*((12-2*G26-I26)/12)+C25*((10.75-G26-3*H26-I26)/10.75)+D25*((14-H26-2*I26)/14)</f>
        <v>0.23643410852713181</v>
      </c>
      <c r="M26" s="2">
        <f>SUMPRODUCT(C8:E8,G25:I25)</f>
        <v>5</v>
      </c>
      <c r="N26" s="2">
        <f>SUMPRODUCT(C8:E8,G26:I26)</f>
        <v>0</v>
      </c>
      <c r="O26" s="2">
        <f>SUMPRODUCT(C8:E8,G27:I27)</f>
        <v>5</v>
      </c>
      <c r="P26" s="2">
        <v>5</v>
      </c>
    </row>
    <row r="27" spans="1:16" x14ac:dyDescent="0.25">
      <c r="A27" s="36" t="s">
        <v>37</v>
      </c>
      <c r="B27" s="3">
        <v>0.6</v>
      </c>
      <c r="C27" s="3">
        <v>0.2</v>
      </c>
      <c r="D27" s="3">
        <v>0.2</v>
      </c>
      <c r="F27" s="33"/>
      <c r="G27" s="2">
        <v>0</v>
      </c>
      <c r="H27" s="2">
        <v>2.5</v>
      </c>
      <c r="I27" s="2">
        <v>3.25</v>
      </c>
      <c r="J27" s="13">
        <f>B26*((12-2*G27-I27)/12)+C26*((10.75-G27-3*H27-I27)/10.75)+D26*((14-H27-2*I27)/14)</f>
        <v>0.10863095238095238</v>
      </c>
      <c r="M27" s="2">
        <f>SUMPRODUCT(C9:E9,G25:I25)</f>
        <v>5</v>
      </c>
      <c r="N27" s="2">
        <f>SUMPRODUCT(C9:E9,G26:I26)</f>
        <v>0</v>
      </c>
      <c r="O27" s="2">
        <f>SUMPRODUCT(C9:E9,G27:I27)</f>
        <v>0</v>
      </c>
      <c r="P27" s="2">
        <v>0</v>
      </c>
    </row>
    <row r="28" spans="1:16" x14ac:dyDescent="0.25">
      <c r="A28" s="36"/>
      <c r="B28" s="3">
        <v>0.4</v>
      </c>
      <c r="C28" s="3">
        <v>0.2</v>
      </c>
      <c r="D28" s="3">
        <v>0.4</v>
      </c>
      <c r="M28" s="2">
        <f>SUMPRODUCT(C10:E10,G25:I25)</f>
        <v>0</v>
      </c>
      <c r="N28" s="2">
        <f>SUMPRODUCT(C10:E10,G26:I26)</f>
        <v>0</v>
      </c>
      <c r="O28" s="2">
        <f>SUMPRODUCT(C10:E10,G27:I27)</f>
        <v>2.5</v>
      </c>
      <c r="P28" s="2">
        <v>0</v>
      </c>
    </row>
    <row r="29" spans="1:16" x14ac:dyDescent="0.25">
      <c r="A29" s="36"/>
      <c r="B29" s="3">
        <v>0.1</v>
      </c>
      <c r="C29" s="3">
        <v>0.8</v>
      </c>
      <c r="D29" s="3">
        <v>0.1</v>
      </c>
      <c r="M29" s="2">
        <f>SUMPRODUCT(C11:E11,G25:I25)</f>
        <v>2</v>
      </c>
      <c r="N29" s="2">
        <f>SUMPRODUCT(C11:E11,G26:I26)</f>
        <v>7</v>
      </c>
      <c r="O29" s="2">
        <f>SUMPRODUCT(C11:E11,G27:I27)</f>
        <v>3.25</v>
      </c>
      <c r="P29" s="2">
        <v>0</v>
      </c>
    </row>
    <row r="30" spans="1:16" x14ac:dyDescent="0.25">
      <c r="M30" s="7"/>
      <c r="P30" s="7"/>
    </row>
    <row r="31" spans="1:16" x14ac:dyDescent="0.25">
      <c r="F31" s="23" t="s">
        <v>38</v>
      </c>
      <c r="G31" s="2">
        <v>2.5257731557719891</v>
      </c>
      <c r="H31" s="2">
        <v>0</v>
      </c>
      <c r="I31" s="2">
        <v>4.4742268442280109</v>
      </c>
      <c r="J31" s="13">
        <f>B27*((12-2*G31-I31)/12)^2+C27*((10.75-G31-3*H31-I31)/10.75)^2+D27*((14-H31-2*I31)/14)^2</f>
        <v>7.5883871471344233E-2</v>
      </c>
      <c r="M31" s="2">
        <f>SUMPRODUCT(C7:E7,G31:I31)</f>
        <v>14</v>
      </c>
      <c r="N31" s="2">
        <f>SUMPRODUCT(C7:E7,G32:I32)</f>
        <v>14</v>
      </c>
      <c r="O31" s="2">
        <f>SUMPRODUCT(C7:E7,G33:I33)</f>
        <v>14</v>
      </c>
      <c r="P31" s="2">
        <v>14</v>
      </c>
    </row>
    <row r="32" spans="1:16" x14ac:dyDescent="0.25">
      <c r="F32" s="37"/>
      <c r="G32" s="2">
        <v>1.2694300532484575</v>
      </c>
      <c r="H32" s="2">
        <v>0</v>
      </c>
      <c r="I32" s="2">
        <v>5.7305699467515421</v>
      </c>
      <c r="J32" s="13">
        <f>B28*((12-2*G32-I32)/12)^2+C28*((10.75-G32-3*H32-I32)/10.75)^2+D28*((14-H32-2*I32)/14)^2</f>
        <v>7.6150951221357593E-2</v>
      </c>
      <c r="M32" s="2">
        <f>SUMPRODUCT(C8:E8,G31:I31)</f>
        <v>2.5257731557719891</v>
      </c>
      <c r="N32" s="2">
        <f>SUMPRODUCT(C8:E8,G32:I32)</f>
        <v>1.2694300532484575</v>
      </c>
      <c r="O32" s="2">
        <f>SUMPRODUCT(C8:E8,G33:I33)</f>
        <v>4.0900592975606296</v>
      </c>
      <c r="P32" s="2">
        <v>5</v>
      </c>
    </row>
    <row r="33" spans="1:17" x14ac:dyDescent="0.25">
      <c r="F33" s="24"/>
      <c r="G33" s="2">
        <v>0.63914829821079711</v>
      </c>
      <c r="H33" s="2">
        <v>1.7254554996749163</v>
      </c>
      <c r="I33" s="2">
        <v>3.7726684522768292</v>
      </c>
      <c r="J33" s="13">
        <f>B29*((12-2*G33-I33)/12)^2+C29*((10.75-G33-3*H33-I33)/10.75)^2+D29*((14-H33-2*I33)/14)^2</f>
        <v>5.4289342086160278E-2</v>
      </c>
      <c r="M33" s="2">
        <f>SUMPRODUCT(C9:E9,G31:I31)</f>
        <v>2.5257731557719891</v>
      </c>
      <c r="N33" s="2">
        <f>SUMPRODUCT(C9:E9,G32:I32)</f>
        <v>1.2694300532484575</v>
      </c>
      <c r="O33" s="2">
        <f>SUMPRODUCT(C9:E9,G33:I33)</f>
        <v>0.63914829821079711</v>
      </c>
      <c r="P33" s="2">
        <v>0</v>
      </c>
    </row>
    <row r="34" spans="1:17" x14ac:dyDescent="0.25">
      <c r="M34" s="2">
        <f>SUMPRODUCT(C10:E10,G31:I31)</f>
        <v>0</v>
      </c>
      <c r="N34" s="2">
        <f>SUMPRODUCT(C10:E10,G32:I32)</f>
        <v>0</v>
      </c>
      <c r="O34" s="2">
        <f>SUMPRODUCT(C10:E10,G33:I33)</f>
        <v>1.7254554996749163</v>
      </c>
      <c r="P34" s="2">
        <v>0</v>
      </c>
    </row>
    <row r="35" spans="1:17" x14ac:dyDescent="0.25">
      <c r="M35" s="2">
        <f>SUMPRODUCT(C11:E11,G31:I31)</f>
        <v>4.4742268442280109</v>
      </c>
      <c r="N35" s="2">
        <f>SUMPRODUCT(C11:E11,G32:I32)</f>
        <v>5.7305699467515421</v>
      </c>
      <c r="O35" s="2">
        <f>SUMPRODUCT(C11:E11,G33:I33)</f>
        <v>3.7726684522768292</v>
      </c>
      <c r="P35" s="2">
        <v>0</v>
      </c>
    </row>
    <row r="39" spans="1:17" x14ac:dyDescent="0.25"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1:17" x14ac:dyDescent="0.25">
      <c r="H40" s="28" t="s">
        <v>39</v>
      </c>
      <c r="I40" s="28"/>
      <c r="J40" s="28"/>
      <c r="K40" s="28"/>
      <c r="L40" s="28"/>
    </row>
    <row r="41" spans="1:17" x14ac:dyDescent="0.25">
      <c r="B41" s="1"/>
      <c r="C41" s="1"/>
      <c r="D41" s="1"/>
    </row>
    <row r="42" spans="1:17" x14ac:dyDescent="0.25">
      <c r="A42" s="14"/>
      <c r="B42" s="33" t="s">
        <v>40</v>
      </c>
      <c r="C42" s="33" t="s">
        <v>41</v>
      </c>
      <c r="D42" s="33" t="s">
        <v>42</v>
      </c>
      <c r="E42" s="25" t="s">
        <v>43</v>
      </c>
      <c r="F42" s="26"/>
      <c r="G42" s="27"/>
      <c r="H42" s="33" t="s">
        <v>44</v>
      </c>
      <c r="I42" s="33" t="s">
        <v>45</v>
      </c>
      <c r="J42" s="33" t="s">
        <v>46</v>
      </c>
      <c r="K42" s="33" t="s">
        <v>47</v>
      </c>
      <c r="L42" s="33" t="s">
        <v>48</v>
      </c>
      <c r="M42" s="33" t="s">
        <v>49</v>
      </c>
      <c r="N42" s="33" t="s">
        <v>50</v>
      </c>
      <c r="O42" s="33" t="s">
        <v>51</v>
      </c>
      <c r="P42" s="33" t="s">
        <v>52</v>
      </c>
      <c r="Q42" s="23" t="s">
        <v>53</v>
      </c>
    </row>
    <row r="43" spans="1:17" x14ac:dyDescent="0.25">
      <c r="A43" s="14"/>
      <c r="B43" s="33"/>
      <c r="C43" s="33"/>
      <c r="D43" s="33"/>
      <c r="E43" s="11" t="s">
        <v>54</v>
      </c>
      <c r="F43" s="11" t="s">
        <v>55</v>
      </c>
      <c r="G43" s="11" t="s">
        <v>56</v>
      </c>
      <c r="H43" s="33"/>
      <c r="I43" s="33"/>
      <c r="J43" s="33"/>
      <c r="K43" s="33"/>
      <c r="L43" s="33"/>
      <c r="M43" s="33"/>
      <c r="N43" s="33"/>
      <c r="O43" s="33"/>
      <c r="P43" s="33"/>
      <c r="Q43" s="24"/>
    </row>
    <row r="44" spans="1:17" x14ac:dyDescent="0.25">
      <c r="A44" s="33">
        <v>1</v>
      </c>
      <c r="B44" s="3">
        <v>0.6</v>
      </c>
      <c r="C44" s="3">
        <v>0.2</v>
      </c>
      <c r="D44" s="3">
        <v>0.2</v>
      </c>
      <c r="E44" s="2">
        <v>5</v>
      </c>
      <c r="F44" s="2">
        <v>0</v>
      </c>
      <c r="G44" s="2">
        <v>2</v>
      </c>
      <c r="H44" s="11">
        <f>C3*E44+D3*F44+E3*G44</f>
        <v>12</v>
      </c>
      <c r="I44" s="11">
        <f>C4*E44+D4*F44+E4*G44</f>
        <v>7</v>
      </c>
      <c r="J44" s="11">
        <f>C5*E44+D5*F44+E5*G44</f>
        <v>4</v>
      </c>
      <c r="K44" s="11">
        <f>(12-2*G25-I25)/12</f>
        <v>0</v>
      </c>
      <c r="L44" s="11">
        <f>(10.75-G25-3*H25-I25)/10.75</f>
        <v>0.34883720930232559</v>
      </c>
      <c r="M44" s="11">
        <f>(14-H25-2*I25)/14</f>
        <v>0.7142857142857143</v>
      </c>
      <c r="N44" s="11">
        <f>B24*((12-2*G25-I25)/12)</f>
        <v>0</v>
      </c>
      <c r="O44" s="11">
        <f>C24*((10.75-G25-3*H25-I25)/10.75)</f>
        <v>6.9767441860465115E-2</v>
      </c>
      <c r="P44" s="11">
        <f>D24*((14-H25-2*I25)/14)</f>
        <v>0.14285714285714288</v>
      </c>
      <c r="Q44" s="11">
        <f>B24*((12-2*G25-I25)/12)+C24*((10.75-G25-3*H25-I25)/10.75)+D24*((14-H25-2*I25)/14)</f>
        <v>0.21262458471760798</v>
      </c>
    </row>
    <row r="45" spans="1:17" x14ac:dyDescent="0.25">
      <c r="A45" s="33"/>
      <c r="B45" s="3">
        <v>0.4</v>
      </c>
      <c r="C45" s="3">
        <v>0.2</v>
      </c>
      <c r="D45" s="3">
        <v>0.4</v>
      </c>
      <c r="E45" s="2">
        <v>0</v>
      </c>
      <c r="F45" s="2">
        <v>0</v>
      </c>
      <c r="G45" s="2">
        <v>7</v>
      </c>
      <c r="H45" s="11">
        <f>C3*E45+D3*F45+E3*G45</f>
        <v>7</v>
      </c>
      <c r="I45" s="11">
        <f>C4*E45+D4*F45+E4*G45</f>
        <v>7</v>
      </c>
      <c r="J45" s="11">
        <f>C5*E45+D5*F45+E5*G45</f>
        <v>14</v>
      </c>
      <c r="K45" s="11">
        <f>(12-2*G26-I26)/12</f>
        <v>0.41666666666666669</v>
      </c>
      <c r="L45" s="11">
        <f>(10.75-G26-3*H26-I26)/10.75</f>
        <v>0.34883720930232559</v>
      </c>
      <c r="M45" s="11">
        <f>((14-H26-2*I26)/14)</f>
        <v>0</v>
      </c>
      <c r="N45" s="11">
        <f>B25*((12-2*G26-I26)/12)</f>
        <v>0.16666666666666669</v>
      </c>
      <c r="O45" s="11">
        <f>C25*((10.75-G26-3*H26-I26)/10.75)</f>
        <v>6.9767441860465115E-2</v>
      </c>
      <c r="P45" s="11">
        <f>D25*((14-H26-2*I26)/14)</f>
        <v>0</v>
      </c>
      <c r="Q45" s="19">
        <f>B25*((12-2*G26-I26)/12)+C25*((10.75-G26-3*H26-I26)/10.75)+D25*((14-H26-2*I26)/14)</f>
        <v>0.23643410852713181</v>
      </c>
    </row>
    <row r="46" spans="1:17" ht="15.75" thickBot="1" x14ac:dyDescent="0.3">
      <c r="A46" s="33"/>
      <c r="B46" s="20">
        <v>0.1</v>
      </c>
      <c r="C46" s="20">
        <v>0.8</v>
      </c>
      <c r="D46" s="20">
        <v>0.1</v>
      </c>
      <c r="E46" s="22">
        <v>0</v>
      </c>
      <c r="F46" s="22">
        <v>2.5</v>
      </c>
      <c r="G46" s="22">
        <v>3.25</v>
      </c>
      <c r="H46" s="15">
        <f>C3*E46+D3*F46+E3*G46</f>
        <v>3.25</v>
      </c>
      <c r="I46" s="15">
        <f>C4*E46+D4*F46+E4*G46</f>
        <v>10.75</v>
      </c>
      <c r="J46" s="15">
        <f>C5*E46+D5*F46+E5*G46</f>
        <v>9</v>
      </c>
      <c r="K46" s="15">
        <f>(12-2*G27-I27)/12</f>
        <v>0.72916666666666663</v>
      </c>
      <c r="L46" s="15">
        <f>(10.75-G27-3*H27-I27)/10.75</f>
        <v>0</v>
      </c>
      <c r="M46" s="15">
        <f>(14-H27-2*I27)/14</f>
        <v>0.35714285714285715</v>
      </c>
      <c r="N46" s="15">
        <f>B26*((12-2*G27-I27)/12)</f>
        <v>7.2916666666666671E-2</v>
      </c>
      <c r="O46" s="15">
        <f>C26*((10.75-G27-3*H27-I27)/10.75)</f>
        <v>0</v>
      </c>
      <c r="P46" s="15">
        <f>D26*((14-H27-2*I27)/14)</f>
        <v>3.5714285714285719E-2</v>
      </c>
      <c r="Q46" s="15">
        <f>B26*((12-2*G27-I27)/12)+C26*((10.75-G27-3*H27-I27)/10.75)+D26*((14-H27-2*I27)/14)</f>
        <v>0.10863095238095238</v>
      </c>
    </row>
    <row r="47" spans="1:17" x14ac:dyDescent="0.25">
      <c r="A47" s="33">
        <v>3</v>
      </c>
      <c r="B47" s="12">
        <v>0.6</v>
      </c>
      <c r="C47" s="12">
        <v>0.2</v>
      </c>
      <c r="D47" s="12">
        <v>0.2</v>
      </c>
      <c r="E47" s="21">
        <v>2.5257731557719891</v>
      </c>
      <c r="F47" s="21">
        <v>0</v>
      </c>
      <c r="G47" s="21">
        <v>4.4742268442280109</v>
      </c>
      <c r="H47" s="16">
        <f>C3*E47+D3*F47+E3*G47</f>
        <v>9.52577315577199</v>
      </c>
      <c r="I47" s="16">
        <f>C4*E47+D4*F47+E4*G47</f>
        <v>7</v>
      </c>
      <c r="J47" s="16">
        <f>C5*E47+D5*F47+E5*G47</f>
        <v>8.9484536884560217</v>
      </c>
      <c r="K47" s="16">
        <f>((12-2*G31-I31)/12)^2</f>
        <v>4.251248942151737E-2</v>
      </c>
      <c r="L47" s="16">
        <f>((10.75-G31-3*H31-I31)/10.75)^2</f>
        <v>0.12168739859383443</v>
      </c>
      <c r="M47" s="16">
        <f>((14-H31-2*I31)/14)^2</f>
        <v>0.13019449049833456</v>
      </c>
      <c r="N47" s="16">
        <f>B27*((12-2*G31-I31)/12)^2</f>
        <v>2.5507493652910423E-2</v>
      </c>
      <c r="O47" s="16">
        <f>C27*((10.75-G31-3*H31-I31)/10.75)^2</f>
        <v>2.4337479718766888E-2</v>
      </c>
      <c r="P47" s="16">
        <f>D27*((14-H31-2*I31)/14)^2</f>
        <v>2.6038898099666915E-2</v>
      </c>
      <c r="Q47" s="6">
        <f>B27*((12-2*G31-I31)/12)^2+C27*((10.75-G31-3*H31-I31)/10.75)^2+D27*((14-H31-2*I31)/14)^2</f>
        <v>7.5883871471344233E-2</v>
      </c>
    </row>
    <row r="48" spans="1:17" x14ac:dyDescent="0.25">
      <c r="A48" s="33"/>
      <c r="B48" s="3">
        <v>0.4</v>
      </c>
      <c r="C48" s="3">
        <v>0.2</v>
      </c>
      <c r="D48" s="3">
        <v>0.4</v>
      </c>
      <c r="E48" s="2">
        <v>1.2694300532484575</v>
      </c>
      <c r="F48" s="2">
        <v>0</v>
      </c>
      <c r="G48" s="2">
        <v>5.7305699467515421</v>
      </c>
      <c r="H48" s="11">
        <f>C3*E48+D3*F48+E3*G48</f>
        <v>8.2694300532484561</v>
      </c>
      <c r="I48" s="11">
        <f>C4*E48+D4*F48+E4*G48</f>
        <v>7</v>
      </c>
      <c r="J48" s="11">
        <f>C5*E48+D5*F48+E5*G48</f>
        <v>11.461139893503084</v>
      </c>
      <c r="K48" s="11">
        <f>((12-2*G32-I32)/12)</f>
        <v>0.31088082889596186</v>
      </c>
      <c r="L48" s="11">
        <f>((10.75-G32-3*H32-I32)/10.75)^2</f>
        <v>0.12168739859383451</v>
      </c>
      <c r="M48" s="11">
        <f>((14-H32-2*I32)/14)^2</f>
        <v>3.2886788981436377E-2</v>
      </c>
      <c r="N48" s="11">
        <f>B28*((12-2*G32-I32)/12)^2</f>
        <v>3.8658755910016128E-2</v>
      </c>
      <c r="O48" s="11">
        <f>C28*((10.75-G32-3*H32-I32)/10.75)^2</f>
        <v>2.4337479718766902E-2</v>
      </c>
      <c r="P48" s="11">
        <f>D28*((14-H32-2*I32)/14)^2</f>
        <v>1.3154715592574551E-2</v>
      </c>
      <c r="Q48" s="11">
        <f>B28*((12-2*G32-I32)/12)^2+C28*((10.75-G32-3*H32-I32)/10.75)^2+D28*((14-H32-2*I32)/14)^2</f>
        <v>7.6150951221357593E-2</v>
      </c>
    </row>
    <row r="49" spans="1:17" x14ac:dyDescent="0.25">
      <c r="A49" s="33"/>
      <c r="B49" s="3">
        <v>0.1</v>
      </c>
      <c r="C49" s="3">
        <v>0.8</v>
      </c>
      <c r="D49" s="3">
        <v>0.1</v>
      </c>
      <c r="E49" s="2">
        <v>0.63914829821079711</v>
      </c>
      <c r="F49" s="2">
        <v>1.7254554996749163</v>
      </c>
      <c r="G49" s="2">
        <v>3.7726684522768292</v>
      </c>
      <c r="H49" s="11">
        <f>C3*E49+D3*F49+E3*G49</f>
        <v>5.0509650486984237</v>
      </c>
      <c r="I49" s="11">
        <f>C4*E49+D4*F49+E4*G49</f>
        <v>9.5881832495123742</v>
      </c>
      <c r="J49" s="11">
        <f>C5*E49+D5*F49+E5*G49</f>
        <v>9.2707924042285743</v>
      </c>
      <c r="K49" s="11">
        <f>((12-2*G33-I33)/12)</f>
        <v>0.57908624594179814</v>
      </c>
      <c r="L49" s="11">
        <f>((10.75-G33-3*H33-I33)/10.75)^2</f>
        <v>1.1680416759014604E-2</v>
      </c>
      <c r="M49" s="11">
        <f>((14-H33-2*I33)/14)^2</f>
        <v>0.11410920655052113</v>
      </c>
      <c r="N49" s="11">
        <f>B29*((12-2*G33-I33)/12)^2</f>
        <v>3.3534088023896479E-2</v>
      </c>
      <c r="O49" s="11">
        <f>C29*((10.75-G33-3*H33-I33)/10.75)^2</f>
        <v>9.3443334072116826E-3</v>
      </c>
      <c r="P49" s="11">
        <f>D29*((14-H33-2*I33)/14)^2</f>
        <v>1.1410920655052115E-2</v>
      </c>
      <c r="Q49" s="11">
        <f>B29*((12-2*G33-I33)/12)^2+C29*((10.75-G33-3*H33-I33)/10.75)^2+D29*((14-H33-2*I33)/14)^2</f>
        <v>5.4289342086160278E-2</v>
      </c>
    </row>
  </sheetData>
  <mergeCells count="36">
    <mergeCell ref="J42:J43"/>
    <mergeCell ref="K42:K43"/>
    <mergeCell ref="L42:L43"/>
    <mergeCell ref="M42:M43"/>
    <mergeCell ref="N42:N43"/>
    <mergeCell ref="A47:A49"/>
    <mergeCell ref="B42:B43"/>
    <mergeCell ref="C42:C43"/>
    <mergeCell ref="D42:D43"/>
    <mergeCell ref="H42:H43"/>
    <mergeCell ref="A24:A26"/>
    <mergeCell ref="F25:F27"/>
    <mergeCell ref="A27:A29"/>
    <mergeCell ref="F31:F33"/>
    <mergeCell ref="A44:A46"/>
    <mergeCell ref="A22:A23"/>
    <mergeCell ref="B22:D22"/>
    <mergeCell ref="G22:I22"/>
    <mergeCell ref="J22:J23"/>
    <mergeCell ref="M22:P22"/>
    <mergeCell ref="Q42:Q43"/>
    <mergeCell ref="E42:G42"/>
    <mergeCell ref="H40:L40"/>
    <mergeCell ref="B1:E1"/>
    <mergeCell ref="G1:I1"/>
    <mergeCell ref="K1:M1"/>
    <mergeCell ref="O1:Q1"/>
    <mergeCell ref="G5:I5"/>
    <mergeCell ref="K5:M5"/>
    <mergeCell ref="O5:Q5"/>
    <mergeCell ref="G9:I9"/>
    <mergeCell ref="K9:M9"/>
    <mergeCell ref="O9:Q9"/>
    <mergeCell ref="O42:O43"/>
    <mergeCell ref="P42:P43"/>
    <mergeCell ref="I42:I4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Пользователь Windows</cp:lastModifiedBy>
  <cp:revision>1</cp:revision>
  <dcterms:created xsi:type="dcterms:W3CDTF">2015-06-05T18:19:34Z</dcterms:created>
  <dcterms:modified xsi:type="dcterms:W3CDTF">2019-09-22T12:02:22Z</dcterms:modified>
  <dc:language>uk-UA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