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8_{01A8CFEC-0B86-4CE1-BCE5-0B6E00BD60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f_1" localSheetId="0">Лист1!$A$2:$E$2</definedName>
    <definedName name="f_2" localSheetId="0">Лист1!$A$4:$E$4</definedName>
    <definedName name="f_3" localSheetId="0">Лист1!$A$6:$E$6</definedName>
    <definedName name="f1max">Лист1!$L$2</definedName>
    <definedName name="f1min">Лист1!$L$5</definedName>
    <definedName name="f2max">Лист1!#REF!</definedName>
    <definedName name="f2min">Лист1!#REF!</definedName>
    <definedName name="f3max">Лист1!#REF!</definedName>
    <definedName name="f3min">Лист1!#REF!</definedName>
    <definedName name="solver_adj" localSheetId="0" hidden="1">Лист1!$G$114:$G$118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Лист1!$G$114:$G$118</definedName>
    <definedName name="solver_lhs2" localSheetId="0" hidden="1">Лист1!$H$114:$H$117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Лист1!$A$123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hs1" localSheetId="0" hidden="1">0</definedName>
    <definedName name="solver_rhs2" localSheetId="0" hidden="1">Лист1!$G$9:$G$12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Матрица_А">Лист1!$A$9:$E$12</definedName>
    <definedName name="х_1_макс">Лист1!$J$2:$J$6</definedName>
    <definedName name="х_1_мин">Лист1!$K$2:$K$6</definedName>
    <definedName name="х_2_макс">Лист1!$N$2:$N$6</definedName>
    <definedName name="х_2_мин">Лист1!$O$2:$O$6</definedName>
    <definedName name="х_3_макс">Лист1!#REF!</definedName>
    <definedName name="х_3_мин">Лист1!#REF!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20" i="1" l="1"/>
  <c r="L117" i="1"/>
  <c r="L114" i="1"/>
  <c r="J120" i="1"/>
  <c r="J117" i="1"/>
  <c r="J114" i="1"/>
  <c r="H226" i="1" l="1" a="1"/>
  <c r="H229" i="1" s="1"/>
  <c r="H214" i="1" a="1"/>
  <c r="H216" i="1" s="1"/>
  <c r="H202" i="1" a="1"/>
  <c r="H205" i="1" s="1"/>
  <c r="H152" i="1" a="1"/>
  <c r="H152" i="1" s="1"/>
  <c r="H176" i="1" a="1"/>
  <c r="H177" i="1" s="1"/>
  <c r="H164" i="1" a="1"/>
  <c r="H167" i="1" s="1"/>
  <c r="H126" i="1" a="1"/>
  <c r="H129" i="1" s="1"/>
  <c r="H114" i="1" a="1"/>
  <c r="H117" i="1" s="1"/>
  <c r="H102" i="1" a="1"/>
  <c r="H102" i="1" s="1"/>
  <c r="H76" i="1" a="1"/>
  <c r="H77" i="1" s="1"/>
  <c r="H64" i="1" a="1"/>
  <c r="H67" i="1" s="1"/>
  <c r="H52" i="1" a="1"/>
  <c r="H52" i="1" s="1"/>
  <c r="C31" i="1"/>
  <c r="L5" i="1" s="1"/>
  <c r="B35" i="1" a="1"/>
  <c r="B35" i="1" s="1"/>
  <c r="C28" i="1"/>
  <c r="A232" i="1" s="1"/>
  <c r="K210" i="1" s="1"/>
  <c r="A35" i="1" a="1"/>
  <c r="A35" i="1" s="1"/>
  <c r="G18" i="1"/>
  <c r="L4" i="1" s="1"/>
  <c r="F22" i="1" a="1"/>
  <c r="F22" i="1" s="1"/>
  <c r="G15" i="1" a="1"/>
  <c r="G15" i="1" s="1"/>
  <c r="A217" i="1" s="1"/>
  <c r="K206" i="1" s="1"/>
  <c r="E22" i="1" a="1"/>
  <c r="E22" i="1" s="1"/>
  <c r="B22" i="1" a="1"/>
  <c r="B22" i="1" s="1"/>
  <c r="C18" i="1"/>
  <c r="L3" i="1" s="1"/>
  <c r="C15" i="1"/>
  <c r="A226" i="1" s="1"/>
  <c r="K208" i="1" s="1"/>
  <c r="A22" i="1" a="1"/>
  <c r="A22" i="1" s="1"/>
  <c r="A117" i="1" l="1"/>
  <c r="K106" i="1" s="1"/>
  <c r="A120" i="1"/>
  <c r="K107" i="1" s="1"/>
  <c r="A102" i="1"/>
  <c r="K102" i="1" s="1"/>
  <c r="A155" i="1"/>
  <c r="K153" i="1" s="1"/>
  <c r="A167" i="1"/>
  <c r="K156" i="1" s="1"/>
  <c r="A176" i="1"/>
  <c r="K158" i="1" s="1"/>
  <c r="A182" i="1"/>
  <c r="K160" i="1" s="1"/>
  <c r="A126" i="1"/>
  <c r="K108" i="1" s="1"/>
  <c r="A129" i="1"/>
  <c r="K109" i="1" s="1"/>
  <c r="A132" i="1"/>
  <c r="K110" i="1" s="1"/>
  <c r="A152" i="1"/>
  <c r="K152" i="1" s="1"/>
  <c r="A158" i="1"/>
  <c r="K154" i="1" s="1"/>
  <c r="A164" i="1"/>
  <c r="K155" i="1" s="1"/>
  <c r="A170" i="1"/>
  <c r="K157" i="1" s="1"/>
  <c r="A179" i="1"/>
  <c r="K159" i="1" s="1"/>
  <c r="A205" i="1"/>
  <c r="K203" i="1" s="1"/>
  <c r="A214" i="1"/>
  <c r="K205" i="1" s="1"/>
  <c r="A220" i="1"/>
  <c r="K207" i="1" s="1"/>
  <c r="A229" i="1"/>
  <c r="K209" i="1" s="1"/>
  <c r="A202" i="1"/>
  <c r="K202" i="1" s="1"/>
  <c r="A208" i="1"/>
  <c r="K204" i="1" s="1"/>
  <c r="H227" i="1"/>
  <c r="H226" i="1"/>
  <c r="H228" i="1"/>
  <c r="A235" i="1"/>
  <c r="L208" i="1" s="1"/>
  <c r="A223" i="1"/>
  <c r="L205" i="1" s="1"/>
  <c r="H202" i="1"/>
  <c r="H204" i="1"/>
  <c r="H217" i="1"/>
  <c r="H203" i="1"/>
  <c r="H214" i="1"/>
  <c r="H215" i="1"/>
  <c r="H176" i="1"/>
  <c r="H178" i="1"/>
  <c r="A185" i="1"/>
  <c r="L158" i="1" s="1"/>
  <c r="A161" i="1"/>
  <c r="L152" i="1" s="1"/>
  <c r="H154" i="1"/>
  <c r="H155" i="1"/>
  <c r="H153" i="1"/>
  <c r="H164" i="1"/>
  <c r="H179" i="1"/>
  <c r="H165" i="1"/>
  <c r="H166" i="1"/>
  <c r="A135" i="1"/>
  <c r="L108" i="1" s="1"/>
  <c r="A114" i="1"/>
  <c r="A82" i="1"/>
  <c r="H126" i="1"/>
  <c r="N3" i="1"/>
  <c r="N5" i="1"/>
  <c r="A52" i="1"/>
  <c r="A108" i="1"/>
  <c r="K104" i="1" s="1"/>
  <c r="H127" i="1"/>
  <c r="A55" i="1"/>
  <c r="H128" i="1"/>
  <c r="N4" i="1"/>
  <c r="A64" i="1"/>
  <c r="A73" i="1" s="1"/>
  <c r="A76" i="1"/>
  <c r="A58" i="1"/>
  <c r="A61" i="1" s="1"/>
  <c r="A67" i="1"/>
  <c r="A79" i="1"/>
  <c r="A70" i="1"/>
  <c r="A105" i="1"/>
  <c r="K103" i="1" s="1"/>
  <c r="H116" i="1"/>
  <c r="H114" i="1"/>
  <c r="H115" i="1"/>
  <c r="H105" i="1"/>
  <c r="H104" i="1"/>
  <c r="H103" i="1"/>
  <c r="H76" i="1"/>
  <c r="H78" i="1"/>
  <c r="H79" i="1"/>
  <c r="H64" i="1"/>
  <c r="H65" i="1"/>
  <c r="H66" i="1"/>
  <c r="H54" i="1"/>
  <c r="H53" i="1"/>
  <c r="H55" i="1"/>
  <c r="B38" i="1"/>
  <c r="B37" i="1"/>
  <c r="B36" i="1"/>
  <c r="A38" i="1"/>
  <c r="A37" i="1"/>
  <c r="A36" i="1"/>
  <c r="F25" i="1"/>
  <c r="F24" i="1"/>
  <c r="F23" i="1"/>
  <c r="E25" i="1"/>
  <c r="E24" i="1"/>
  <c r="E23" i="1"/>
  <c r="B24" i="1"/>
  <c r="B23" i="1"/>
  <c r="B25" i="1"/>
  <c r="A23" i="1"/>
  <c r="A25" i="1"/>
  <c r="A24" i="1"/>
  <c r="A123" i="1" l="1"/>
  <c r="L105" i="1" s="1"/>
  <c r="K105" i="1"/>
  <c r="A173" i="1"/>
  <c r="L155" i="1" s="1"/>
  <c r="A211" i="1"/>
  <c r="L202" i="1" s="1"/>
  <c r="A85" i="1"/>
  <c r="A111" i="1"/>
  <c r="L102" i="1" s="1"/>
</calcChain>
</file>

<file path=xl/sharedStrings.xml><?xml version="1.0" encoding="utf-8"?>
<sst xmlns="http://schemas.openxmlformats.org/spreadsheetml/2006/main" count="167" uniqueCount="127">
  <si>
    <t>Первая функция</t>
  </si>
  <si>
    <t>Вторая функция</t>
  </si>
  <si>
    <t>Третья функция</t>
  </si>
  <si>
    <t>Матрица_А</t>
  </si>
  <si>
    <t>В</t>
  </si>
  <si>
    <t>х(1)макс</t>
  </si>
  <si>
    <t>х(1)мин</t>
  </si>
  <si>
    <t>f1max</t>
  </si>
  <si>
    <t>f1min</t>
  </si>
  <si>
    <t>Ах(1)макс</t>
  </si>
  <si>
    <t>Ах(1)мин</t>
  </si>
  <si>
    <t>х(2)макс</t>
  </si>
  <si>
    <t>х(2)мин</t>
  </si>
  <si>
    <t>f2max</t>
  </si>
  <si>
    <t>f2min</t>
  </si>
  <si>
    <t>Ах(2)макс</t>
  </si>
  <si>
    <t>Ах(2)мин</t>
  </si>
  <si>
    <t>х(3)макс</t>
  </si>
  <si>
    <t>х(3)мин</t>
  </si>
  <si>
    <t>f3max</t>
  </si>
  <si>
    <t>f3min</t>
  </si>
  <si>
    <t>Ах(3)макс</t>
  </si>
  <si>
    <t>Ах(3)мин</t>
  </si>
  <si>
    <t>f(x)</t>
  </si>
  <si>
    <t>xmin</t>
  </si>
  <si>
    <t>f(xmin)</t>
  </si>
  <si>
    <t>xmax</t>
  </si>
  <si>
    <t>f(xmax)</t>
  </si>
  <si>
    <t>f1=-3x2-x3+3x4+3x5</t>
  </si>
  <si>
    <t>(0,0,0,15.5,10.75)</t>
  </si>
  <si>
    <t>(0,10.5,0,0,0)</t>
  </si>
  <si>
    <t>f2=-3x1-x2+2x3-2x4-x5</t>
  </si>
  <si>
    <t>(0,1.75,0,15.5,10.75)</t>
  </si>
  <si>
    <t>(0,0,11,0,0)</t>
  </si>
  <si>
    <t>f2=3x1+4x2+x3+x4+x5</t>
  </si>
  <si>
    <t>(0,0,0,0,0)</t>
  </si>
  <si>
    <t>(0,9.428571,12.28571,3.214286,0)</t>
  </si>
  <si>
    <t>Первая функция(1)</t>
  </si>
  <si>
    <t>х(1)</t>
  </si>
  <si>
    <t>ах()</t>
  </si>
  <si>
    <t>Первая функция(2)</t>
  </si>
  <si>
    <t>х(2)</t>
  </si>
  <si>
    <t>Вторая функция(1)</t>
  </si>
  <si>
    <t>Вторая функция(2)</t>
  </si>
  <si>
    <t>Третья функция(1)</t>
  </si>
  <si>
    <t>Третья функция(2)</t>
  </si>
  <si>
    <t>Главная функция(1)</t>
  </si>
  <si>
    <t>Главная функция(2)</t>
  </si>
  <si>
    <t>х(3)</t>
  </si>
  <si>
    <t>p1,p2,p3</t>
  </si>
  <si>
    <t>0.2,0.3,0.5</t>
  </si>
  <si>
    <t>w1,w2,w3</t>
  </si>
  <si>
    <t>0.771947</t>
  </si>
  <si>
    <t>0.202835</t>
  </si>
  <si>
    <t>0.0</t>
  </si>
  <si>
    <t>F</t>
  </si>
  <si>
    <t>0.21524</t>
  </si>
  <si>
    <t>x</t>
  </si>
  <si>
    <t>0.3,0.5,0.2</t>
  </si>
  <si>
    <t>0.525387</t>
  </si>
  <si>
    <t>0.058888</t>
  </si>
  <si>
    <t>0.708725</t>
  </si>
  <si>
    <t>0.32805</t>
  </si>
  <si>
    <t>(0,0,12.28571,3.214286,0)</t>
  </si>
  <si>
    <t>0.5,0.2,0.3</t>
  </si>
  <si>
    <t>Первая функция(3)</t>
  </si>
  <si>
    <t>Вторая функция(3)</t>
  </si>
  <si>
    <t>Третья функция(3)</t>
  </si>
  <si>
    <t>Главная функция(3)</t>
  </si>
  <si>
    <t>0.047619</t>
  </si>
  <si>
    <t>0.35168</t>
  </si>
  <si>
    <t>1.0</t>
  </si>
  <si>
    <t>0.33636</t>
  </si>
  <si>
    <t>Первая(квадрат)(1)</t>
  </si>
  <si>
    <t>х1</t>
  </si>
  <si>
    <t>Ах1</t>
  </si>
  <si>
    <t>Первая(квадрат)(2)</t>
  </si>
  <si>
    <t>х2</t>
  </si>
  <si>
    <t>Ах2</t>
  </si>
  <si>
    <t>Первая(квадрат)(3)</t>
  </si>
  <si>
    <t>х3</t>
  </si>
  <si>
    <t>Ах3</t>
  </si>
  <si>
    <t>Вторая(квадрат)(1)</t>
  </si>
  <si>
    <t>Вторая(квадрат)(2)</t>
  </si>
  <si>
    <t>Вторая(квадрат)(3)</t>
  </si>
  <si>
    <t>Третья(квадрат)(1)</t>
  </si>
  <si>
    <t>Третья(квадрат)(2)</t>
  </si>
  <si>
    <t>Третья(квадрат)(3)</t>
  </si>
  <si>
    <t>Главная функция(квадрат)(1)</t>
  </si>
  <si>
    <t>Главная функция(квадрат)(2)</t>
  </si>
  <si>
    <t>Главная функция(квадрат)(3)</t>
  </si>
  <si>
    <t>(0,7.35602,10.6748,4.82522,1.40957)</t>
  </si>
  <si>
    <t>(0,3.61137,10.8185,4.68148,1.28379)</t>
  </si>
  <si>
    <t>(0,4.07898,5.84847,9.65153,5.63259)</t>
  </si>
  <si>
    <t>(0,10.5,11,0,0)</t>
  </si>
  <si>
    <t>(0,0,12.2857,3.21429,0)</t>
  </si>
  <si>
    <t>Первая функция по второй формуле w(1)</t>
  </si>
  <si>
    <t>Третья функция по второй формуле w(1)</t>
  </si>
  <si>
    <t>Вторая функция по второй формуле w(1)</t>
  </si>
  <si>
    <t>Главная функция по второй формуле w(1)</t>
  </si>
  <si>
    <t>Первая функция по второй формуле w(2)</t>
  </si>
  <si>
    <t>Вторая функция по второй формуле w(2)</t>
  </si>
  <si>
    <t>Третья функция по второй формуле w(2)</t>
  </si>
  <si>
    <t>Главная функция по второй формуле w(2)</t>
  </si>
  <si>
    <t>Первая функция по второй формуле w(3)</t>
  </si>
  <si>
    <t>Вторая функция по второй формуле w(3)</t>
  </si>
  <si>
    <t>Третья функция по второй формуле w(3)</t>
  </si>
  <si>
    <t>Главная функция по второй формуле w(3)</t>
  </si>
  <si>
    <t>Первая(квадрат) по второй формуле w(1)</t>
  </si>
  <si>
    <t>Вторая(квадрат) по второй формуле w(1)</t>
  </si>
  <si>
    <t>Третья(квадрат) по второй формуле w(1)</t>
  </si>
  <si>
    <t>Главная функция(квадрат) по второй формуле w(1)</t>
  </si>
  <si>
    <t>Первая(квадрат) по второй формуле w(2)</t>
  </si>
  <si>
    <t>Вторая(квадрат) по второй формуле w(2)</t>
  </si>
  <si>
    <t>Третья(квадрат) по второй формуле w(2)</t>
  </si>
  <si>
    <t>Главная функция(квадрат) по второй формуле w(2)</t>
  </si>
  <si>
    <t>Первая(квадрат) по второй формуле w(3)</t>
  </si>
  <si>
    <t>Вторая(квадрат) по второй формуле w(3)</t>
  </si>
  <si>
    <t>Третья(квадрат) по второй формуле w(3)</t>
  </si>
  <si>
    <t>Главная функция(квадрат) по второй формуле w(3)</t>
  </si>
  <si>
    <t>(0,5.0194,12.2857,3.21429,0)</t>
  </si>
  <si>
    <t>(0,0,11.1235,4.37651,1.01695)</t>
  </si>
  <si>
    <t>fx(1)</t>
  </si>
  <si>
    <t>fx(3)</t>
  </si>
  <si>
    <t>fx(2)</t>
  </si>
  <si>
    <t>p1w1(x*)</t>
  </si>
  <si>
    <t>p2w2(x*)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</si>
</sst>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5"/>
  <sheetViews>
    <sheetView tabSelected="1" topLeftCell="A105" zoomScale="80" zoomScaleNormal="80" workbookViewId="0">
      <selection activeCell="L120" sqref="L120"/>
    </sheetView>
  </sheetViews>
  <sheetFormatPr defaultRowHeight="15" x14ac:dyDescent="0.25"/>
  <cols>
    <col min="1" max="1" width="11.42578125" customWidth="1"/>
    <col min="6" max="7" width="9.140625" customWidth="1"/>
    <col min="9" max="9" width="9.140625" customWidth="1"/>
    <col min="10" max="10" width="24" customWidth="1"/>
    <col min="11" max="11" width="18.85546875" customWidth="1"/>
    <col min="13" max="13" width="16" customWidth="1"/>
  </cols>
  <sheetData>
    <row r="1" spans="1:14" x14ac:dyDescent="0.25">
      <c r="A1" t="s">
        <v>0</v>
      </c>
    </row>
    <row r="2" spans="1:14" x14ac:dyDescent="0.25">
      <c r="A2">
        <v>0</v>
      </c>
      <c r="B2">
        <v>-3</v>
      </c>
      <c r="C2">
        <v>1</v>
      </c>
      <c r="D2">
        <v>3</v>
      </c>
      <c r="E2">
        <v>3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</row>
    <row r="3" spans="1:14" x14ac:dyDescent="0.25">
      <c r="A3" t="s">
        <v>1</v>
      </c>
      <c r="J3" s="4" t="s">
        <v>28</v>
      </c>
      <c r="K3" s="4" t="s">
        <v>30</v>
      </c>
      <c r="L3" s="4">
        <f>C18</f>
        <v>-31.5</v>
      </c>
      <c r="M3" s="4" t="s">
        <v>29</v>
      </c>
      <c r="N3" s="4">
        <f>C15</f>
        <v>78.75</v>
      </c>
    </row>
    <row r="4" spans="1:14" x14ac:dyDescent="0.25">
      <c r="A4">
        <v>-3</v>
      </c>
      <c r="B4">
        <v>-1</v>
      </c>
      <c r="C4">
        <v>2</v>
      </c>
      <c r="D4">
        <v>-2</v>
      </c>
      <c r="E4">
        <v>-1</v>
      </c>
      <c r="J4" s="4" t="s">
        <v>31</v>
      </c>
      <c r="K4" s="4" t="s">
        <v>32</v>
      </c>
      <c r="L4" s="4">
        <f>G18</f>
        <v>-43.5</v>
      </c>
      <c r="M4" s="4" t="s">
        <v>33</v>
      </c>
      <c r="N4" s="4">
        <f>G15</f>
        <v>22</v>
      </c>
    </row>
    <row r="5" spans="1:14" x14ac:dyDescent="0.25">
      <c r="A5" t="s">
        <v>2</v>
      </c>
      <c r="J5" s="4" t="s">
        <v>34</v>
      </c>
      <c r="K5" s="4" t="s">
        <v>35</v>
      </c>
      <c r="L5" s="4">
        <f>C31</f>
        <v>0</v>
      </c>
      <c r="M5" s="4" t="s">
        <v>36</v>
      </c>
      <c r="N5" s="4">
        <f>C28</f>
        <v>53.214285714285715</v>
      </c>
    </row>
    <row r="6" spans="1:14" x14ac:dyDescent="0.25">
      <c r="A6">
        <v>3</v>
      </c>
      <c r="B6">
        <v>4</v>
      </c>
      <c r="C6">
        <v>1</v>
      </c>
      <c r="D6">
        <v>1</v>
      </c>
      <c r="E6">
        <v>1</v>
      </c>
    </row>
    <row r="8" spans="1:14" x14ac:dyDescent="0.25">
      <c r="A8" t="s">
        <v>3</v>
      </c>
      <c r="G8" t="s">
        <v>4</v>
      </c>
    </row>
    <row r="9" spans="1:14" x14ac:dyDescent="0.25">
      <c r="A9">
        <v>2</v>
      </c>
      <c r="B9">
        <v>0</v>
      </c>
      <c r="C9">
        <v>5</v>
      </c>
      <c r="D9">
        <v>-2</v>
      </c>
      <c r="E9">
        <v>8</v>
      </c>
      <c r="G9">
        <v>55</v>
      </c>
    </row>
    <row r="10" spans="1:14" x14ac:dyDescent="0.25">
      <c r="A10">
        <v>0</v>
      </c>
      <c r="B10">
        <v>1</v>
      </c>
      <c r="C10">
        <v>0</v>
      </c>
      <c r="D10">
        <v>2</v>
      </c>
      <c r="E10">
        <v>0</v>
      </c>
      <c r="G10">
        <v>53</v>
      </c>
    </row>
    <row r="11" spans="1:14" x14ac:dyDescent="0.25">
      <c r="A11">
        <v>5</v>
      </c>
      <c r="B11">
        <v>0</v>
      </c>
      <c r="C11">
        <v>4</v>
      </c>
      <c r="D11">
        <v>4</v>
      </c>
      <c r="E11">
        <v>0</v>
      </c>
      <c r="G11">
        <v>62</v>
      </c>
    </row>
    <row r="12" spans="1:14" x14ac:dyDescent="0.25">
      <c r="A12">
        <v>4</v>
      </c>
      <c r="B12">
        <v>6</v>
      </c>
      <c r="C12">
        <v>0</v>
      </c>
      <c r="D12">
        <v>2</v>
      </c>
      <c r="E12">
        <v>2</v>
      </c>
      <c r="G12">
        <v>63</v>
      </c>
    </row>
    <row r="14" spans="1:14" x14ac:dyDescent="0.25">
      <c r="A14" t="s">
        <v>5</v>
      </c>
      <c r="B14" t="s">
        <v>6</v>
      </c>
      <c r="C14" t="s">
        <v>7</v>
      </c>
      <c r="E14" t="s">
        <v>11</v>
      </c>
      <c r="F14" t="s">
        <v>12</v>
      </c>
      <c r="G14" t="s">
        <v>13</v>
      </c>
    </row>
    <row r="15" spans="1:14" x14ac:dyDescent="0.25">
      <c r="A15">
        <v>0</v>
      </c>
      <c r="B15">
        <v>0</v>
      </c>
      <c r="C15">
        <f>MMULT(f_1,A15:A19)</f>
        <v>78.75</v>
      </c>
      <c r="E15">
        <v>0</v>
      </c>
      <c r="F15">
        <v>0</v>
      </c>
      <c r="G15">
        <f t="array" ref="G15">MMULT(f_2,E15:E19)</f>
        <v>22</v>
      </c>
    </row>
    <row r="16" spans="1:14" x14ac:dyDescent="0.25">
      <c r="A16">
        <v>0</v>
      </c>
      <c r="B16">
        <v>10.5</v>
      </c>
      <c r="E16">
        <v>0</v>
      </c>
      <c r="F16">
        <v>1.75</v>
      </c>
    </row>
    <row r="17" spans="1:7" x14ac:dyDescent="0.25">
      <c r="A17">
        <v>0</v>
      </c>
      <c r="B17">
        <v>0</v>
      </c>
      <c r="C17" t="s">
        <v>8</v>
      </c>
      <c r="E17">
        <v>11</v>
      </c>
      <c r="F17">
        <v>0</v>
      </c>
      <c r="G17" t="s">
        <v>14</v>
      </c>
    </row>
    <row r="18" spans="1:7" x14ac:dyDescent="0.25">
      <c r="A18">
        <v>15.5</v>
      </c>
      <c r="B18">
        <v>0</v>
      </c>
      <c r="C18">
        <f>MMULT(f_1,B15:B19)</f>
        <v>-31.5</v>
      </c>
      <c r="E18">
        <v>0</v>
      </c>
      <c r="F18">
        <v>15.5</v>
      </c>
      <c r="G18">
        <f>MMULT(f_2,F15:F19)</f>
        <v>-43.5</v>
      </c>
    </row>
    <row r="19" spans="1:7" x14ac:dyDescent="0.25">
      <c r="A19">
        <v>10.75</v>
      </c>
      <c r="B19">
        <v>0</v>
      </c>
      <c r="E19">
        <v>0</v>
      </c>
      <c r="F19">
        <v>10.75</v>
      </c>
    </row>
    <row r="21" spans="1:7" x14ac:dyDescent="0.25">
      <c r="A21" t="s">
        <v>9</v>
      </c>
      <c r="B21" t="s">
        <v>10</v>
      </c>
      <c r="E21" t="s">
        <v>15</v>
      </c>
      <c r="F21" t="s">
        <v>16</v>
      </c>
    </row>
    <row r="22" spans="1:7" x14ac:dyDescent="0.25">
      <c r="A22">
        <f t="array" ref="A22:A25">MMULT(A9:E12,A15:A19)</f>
        <v>55</v>
      </c>
      <c r="B22">
        <f t="array" ref="B22:B25">MMULT(Матрица_А,B15:B19)</f>
        <v>0</v>
      </c>
      <c r="E22">
        <f t="array" ref="E22:E25">MMULT(A9:E12,E15:E19)</f>
        <v>55</v>
      </c>
      <c r="F22">
        <f t="array" ref="F22:F25">MMULT(Матрица_А,F15:F19)</f>
        <v>55</v>
      </c>
    </row>
    <row r="23" spans="1:7" x14ac:dyDescent="0.25">
      <c r="A23">
        <v>31</v>
      </c>
      <c r="B23">
        <v>10.5</v>
      </c>
      <c r="E23">
        <v>0</v>
      </c>
      <c r="F23">
        <v>32.75</v>
      </c>
    </row>
    <row r="24" spans="1:7" x14ac:dyDescent="0.25">
      <c r="A24">
        <v>62</v>
      </c>
      <c r="B24">
        <v>0</v>
      </c>
      <c r="E24">
        <v>44</v>
      </c>
      <c r="F24">
        <v>62</v>
      </c>
    </row>
    <row r="25" spans="1:7" x14ac:dyDescent="0.25">
      <c r="A25">
        <v>52.5</v>
      </c>
      <c r="B25">
        <v>63</v>
      </c>
      <c r="E25">
        <v>0</v>
      </c>
      <c r="F25">
        <v>63</v>
      </c>
    </row>
    <row r="27" spans="1:7" x14ac:dyDescent="0.25">
      <c r="A27" t="s">
        <v>17</v>
      </c>
      <c r="B27" t="s">
        <v>18</v>
      </c>
      <c r="C27" t="s">
        <v>19</v>
      </c>
    </row>
    <row r="28" spans="1:7" x14ac:dyDescent="0.25">
      <c r="A28">
        <v>0</v>
      </c>
      <c r="B28">
        <v>0</v>
      </c>
      <c r="C28">
        <f>MMULT(f_3,A28:A32)</f>
        <v>53.214285714285715</v>
      </c>
    </row>
    <row r="29" spans="1:7" x14ac:dyDescent="0.25">
      <c r="A29">
        <v>9.4285714285714288</v>
      </c>
      <c r="B29">
        <v>0</v>
      </c>
    </row>
    <row r="30" spans="1:7" x14ac:dyDescent="0.25">
      <c r="A30">
        <v>12.285714285714286</v>
      </c>
      <c r="B30">
        <v>0</v>
      </c>
      <c r="C30" t="s">
        <v>20</v>
      </c>
    </row>
    <row r="31" spans="1:7" x14ac:dyDescent="0.25">
      <c r="A31">
        <v>3.2142857142857144</v>
      </c>
      <c r="B31">
        <v>0</v>
      </c>
      <c r="C31">
        <f>MMULT(f_3,B28:B32)</f>
        <v>0</v>
      </c>
    </row>
    <row r="32" spans="1:7" x14ac:dyDescent="0.25">
      <c r="A32">
        <v>0</v>
      </c>
      <c r="B32">
        <v>0</v>
      </c>
    </row>
    <row r="34" spans="1:2" x14ac:dyDescent="0.25">
      <c r="A34" t="s">
        <v>21</v>
      </c>
      <c r="B34" t="s">
        <v>22</v>
      </c>
    </row>
    <row r="35" spans="1:2" x14ac:dyDescent="0.25">
      <c r="A35">
        <f t="array" ref="A35:A38">MMULT(Матрица_А,A28:A32)</f>
        <v>55</v>
      </c>
      <c r="B35">
        <f t="array" ref="B35:B38">MMULT(Матрица_А,B28:B32)</f>
        <v>0</v>
      </c>
    </row>
    <row r="36" spans="1:2" x14ac:dyDescent="0.25">
      <c r="A36">
        <v>15.857142857142858</v>
      </c>
      <c r="B36">
        <v>0</v>
      </c>
    </row>
    <row r="37" spans="1:2" x14ac:dyDescent="0.25">
      <c r="A37">
        <v>62</v>
      </c>
      <c r="B37">
        <v>0</v>
      </c>
    </row>
    <row r="38" spans="1:2" x14ac:dyDescent="0.25">
      <c r="A38">
        <v>63</v>
      </c>
      <c r="B38">
        <v>0</v>
      </c>
    </row>
    <row r="51" spans="1:15" x14ac:dyDescent="0.25">
      <c r="A51" t="s">
        <v>37</v>
      </c>
      <c r="G51" t="s">
        <v>38</v>
      </c>
      <c r="H51" t="s">
        <v>39</v>
      </c>
      <c r="J51" s="4" t="s">
        <v>49</v>
      </c>
      <c r="K51" s="4" t="s">
        <v>51</v>
      </c>
      <c r="L51" s="4" t="s">
        <v>55</v>
      </c>
      <c r="M51" s="4" t="s">
        <v>57</v>
      </c>
      <c r="N51" s="4"/>
      <c r="O51" s="4"/>
    </row>
    <row r="52" spans="1:15" x14ac:dyDescent="0.25">
      <c r="A52">
        <f>(C15-MMULT(f_1,G52:G56))/(C15-C18)</f>
        <v>0.77194687398769035</v>
      </c>
      <c r="G52" s="1">
        <v>0</v>
      </c>
      <c r="H52">
        <f t="array" ref="H52:H55">MMULT(Матрица_А,G52:G56)</f>
        <v>55</v>
      </c>
      <c r="J52" s="1" t="s">
        <v>50</v>
      </c>
      <c r="K52" s="5" t="s">
        <v>52</v>
      </c>
      <c r="L52" s="4" t="s">
        <v>56</v>
      </c>
      <c r="M52" s="4" t="s">
        <v>36</v>
      </c>
      <c r="N52" s="4"/>
      <c r="O52" s="4"/>
    </row>
    <row r="53" spans="1:15" x14ac:dyDescent="0.25">
      <c r="G53" s="2">
        <v>9.4285714285714288</v>
      </c>
      <c r="H53">
        <v>15.857142857142858</v>
      </c>
      <c r="J53" s="2"/>
      <c r="K53" s="5" t="s">
        <v>53</v>
      </c>
      <c r="L53" s="4"/>
      <c r="M53" s="4"/>
      <c r="N53" s="4"/>
      <c r="O53" s="4"/>
    </row>
    <row r="54" spans="1:15" x14ac:dyDescent="0.25">
      <c r="A54" t="s">
        <v>42</v>
      </c>
      <c r="G54" s="2">
        <v>12.285714285714286</v>
      </c>
      <c r="H54">
        <v>62</v>
      </c>
      <c r="J54" s="2"/>
      <c r="K54" s="5" t="s">
        <v>54</v>
      </c>
      <c r="L54" s="4"/>
      <c r="M54" s="4"/>
      <c r="N54" s="4"/>
      <c r="O54" s="4"/>
    </row>
    <row r="55" spans="1:15" x14ac:dyDescent="0.25">
      <c r="A55">
        <f>(G15-MMULT(f_2,G52:G56))/(G15-G18)</f>
        <v>0.20283533260632497</v>
      </c>
      <c r="G55" s="2">
        <v>3.2142857142857144</v>
      </c>
      <c r="H55">
        <v>63</v>
      </c>
      <c r="J55" s="1" t="s">
        <v>58</v>
      </c>
      <c r="K55" s="5" t="s">
        <v>59</v>
      </c>
      <c r="L55" s="4" t="s">
        <v>62</v>
      </c>
      <c r="M55" s="4" t="s">
        <v>63</v>
      </c>
      <c r="N55" s="4"/>
      <c r="O55" s="4"/>
    </row>
    <row r="56" spans="1:15" x14ac:dyDescent="0.25">
      <c r="G56" s="3">
        <v>0</v>
      </c>
      <c r="J56" s="2"/>
      <c r="K56" s="5" t="s">
        <v>60</v>
      </c>
      <c r="L56" s="4"/>
      <c r="M56" s="4"/>
      <c r="N56" s="4"/>
      <c r="O56" s="4"/>
    </row>
    <row r="57" spans="1:15" x14ac:dyDescent="0.25">
      <c r="A57" t="s">
        <v>44</v>
      </c>
      <c r="J57" s="2"/>
      <c r="K57" s="5" t="s">
        <v>61</v>
      </c>
      <c r="L57" s="4"/>
      <c r="M57" s="4"/>
      <c r="N57" s="4"/>
      <c r="O57" s="4"/>
    </row>
    <row r="58" spans="1:15" x14ac:dyDescent="0.25">
      <c r="A58">
        <f>(C28-MMULT(f_3,G52:G56))/(C28-C31)</f>
        <v>0</v>
      </c>
      <c r="J58" s="1" t="s">
        <v>64</v>
      </c>
      <c r="K58" s="5" t="s">
        <v>69</v>
      </c>
      <c r="L58" s="4" t="s">
        <v>72</v>
      </c>
      <c r="M58" s="4" t="s">
        <v>32</v>
      </c>
      <c r="N58" s="4"/>
      <c r="O58" s="4"/>
    </row>
    <row r="59" spans="1:15" x14ac:dyDescent="0.25">
      <c r="J59" s="2"/>
      <c r="K59" s="5" t="s">
        <v>71</v>
      </c>
      <c r="L59" s="4"/>
      <c r="M59" s="4"/>
      <c r="N59" s="4"/>
      <c r="O59" s="4"/>
    </row>
    <row r="60" spans="1:15" x14ac:dyDescent="0.25">
      <c r="A60" t="s">
        <v>46</v>
      </c>
      <c r="E60">
        <v>0.2</v>
      </c>
      <c r="J60" s="2"/>
      <c r="K60" s="5" t="s">
        <v>70</v>
      </c>
      <c r="L60" s="4"/>
      <c r="M60" s="4"/>
      <c r="N60" s="4"/>
      <c r="O60" s="4"/>
    </row>
    <row r="61" spans="1:15" x14ac:dyDescent="0.25">
      <c r="A61">
        <f>E60*A52+E61*A55+E62*A58</f>
        <v>0.21523997457943558</v>
      </c>
      <c r="E61">
        <v>0.3</v>
      </c>
      <c r="J61" s="3"/>
      <c r="K61" s="5"/>
      <c r="L61" s="4"/>
      <c r="M61" s="4"/>
      <c r="N61" s="4"/>
      <c r="O61" s="4"/>
    </row>
    <row r="62" spans="1:15" x14ac:dyDescent="0.25">
      <c r="E62">
        <v>0.5</v>
      </c>
      <c r="J62" s="4"/>
      <c r="K62" s="4"/>
      <c r="L62" s="4"/>
      <c r="M62" s="4"/>
      <c r="N62" s="4"/>
      <c r="O62" s="4"/>
    </row>
    <row r="63" spans="1:15" x14ac:dyDescent="0.25">
      <c r="A63" t="s">
        <v>40</v>
      </c>
      <c r="G63" t="s">
        <v>41</v>
      </c>
      <c r="H63" t="s">
        <v>39</v>
      </c>
    </row>
    <row r="64" spans="1:15" x14ac:dyDescent="0.25">
      <c r="A64">
        <f>(C15-MMULT(f_1,G64:G68))/(C15-C18)</f>
        <v>0.51538710722384184</v>
      </c>
      <c r="G64" s="1">
        <v>0</v>
      </c>
      <c r="H64">
        <f t="array" ref="H64:H67">MMULT(Матрица_А,G64:G68)</f>
        <v>55</v>
      </c>
    </row>
    <row r="65" spans="1:8" x14ac:dyDescent="0.25">
      <c r="G65" s="2">
        <v>0</v>
      </c>
      <c r="H65">
        <v>6.4285714285714288</v>
      </c>
    </row>
    <row r="66" spans="1:8" x14ac:dyDescent="0.25">
      <c r="A66" t="s">
        <v>43</v>
      </c>
      <c r="G66" s="2">
        <v>12.285714285714286</v>
      </c>
      <c r="H66">
        <v>62</v>
      </c>
    </row>
    <row r="67" spans="1:8" x14ac:dyDescent="0.25">
      <c r="A67">
        <f>(G15-MMULT(f_2,G64:G68))/(G15-G18)</f>
        <v>5.8887677208287852E-2</v>
      </c>
      <c r="G67" s="2">
        <v>3.2142857142857144</v>
      </c>
      <c r="H67">
        <v>6.4285714285714288</v>
      </c>
    </row>
    <row r="68" spans="1:8" x14ac:dyDescent="0.25">
      <c r="G68" s="3">
        <v>0</v>
      </c>
    </row>
    <row r="69" spans="1:8" x14ac:dyDescent="0.25">
      <c r="A69" t="s">
        <v>45</v>
      </c>
    </row>
    <row r="70" spans="1:8" x14ac:dyDescent="0.25">
      <c r="A70">
        <f>(C28-MMULT(f_3,G64:G68))/(C28-C31)</f>
        <v>0.70872483221476512</v>
      </c>
    </row>
    <row r="72" spans="1:8" x14ac:dyDescent="0.25">
      <c r="A72" t="s">
        <v>47</v>
      </c>
      <c r="E72">
        <v>0.3</v>
      </c>
    </row>
    <row r="73" spans="1:8" x14ac:dyDescent="0.25">
      <c r="A73">
        <f>E72*A64+E73*A67+E74*A70</f>
        <v>0.32580493721424952</v>
      </c>
      <c r="E73">
        <v>0.5</v>
      </c>
    </row>
    <row r="74" spans="1:8" x14ac:dyDescent="0.25">
      <c r="E74">
        <v>0.2</v>
      </c>
    </row>
    <row r="75" spans="1:8" x14ac:dyDescent="0.25">
      <c r="A75" t="s">
        <v>65</v>
      </c>
      <c r="G75" t="s">
        <v>48</v>
      </c>
      <c r="H75" t="s">
        <v>39</v>
      </c>
    </row>
    <row r="76" spans="1:8" x14ac:dyDescent="0.25">
      <c r="A76">
        <f>(C15-MMULT(f_1,G76:G80))/(C15-C18)</f>
        <v>4.7619047619047492E-2</v>
      </c>
      <c r="G76" s="1">
        <v>0</v>
      </c>
      <c r="H76">
        <f t="array" ref="H76:H79">MMULT(Матрица_А,G76:G80)</f>
        <v>54.999999999999993</v>
      </c>
    </row>
    <row r="77" spans="1:8" x14ac:dyDescent="0.25">
      <c r="G77" s="2">
        <v>1.7499999999999987</v>
      </c>
      <c r="H77">
        <v>32.750000000000007</v>
      </c>
    </row>
    <row r="78" spans="1:8" x14ac:dyDescent="0.25">
      <c r="A78" t="s">
        <v>66</v>
      </c>
      <c r="G78" s="2">
        <v>0</v>
      </c>
      <c r="H78">
        <v>62.000000000000014</v>
      </c>
    </row>
    <row r="79" spans="1:8" x14ac:dyDescent="0.25">
      <c r="A79">
        <f>(G15-MMULT(f_2,G76:G80))/(G15-G18)</f>
        <v>1</v>
      </c>
      <c r="G79" s="2">
        <v>15.500000000000004</v>
      </c>
      <c r="H79">
        <v>63</v>
      </c>
    </row>
    <row r="80" spans="1:8" x14ac:dyDescent="0.25">
      <c r="G80" s="3">
        <v>10.75</v>
      </c>
    </row>
    <row r="81" spans="1:5" x14ac:dyDescent="0.25">
      <c r="A81" t="s">
        <v>67</v>
      </c>
    </row>
    <row r="82" spans="1:5" x14ac:dyDescent="0.25">
      <c r="A82">
        <f>(C28-MMULT(f_3,G76:G80))/(C28-C31)</f>
        <v>0.37516778523489935</v>
      </c>
    </row>
    <row r="84" spans="1:5" x14ac:dyDescent="0.25">
      <c r="A84" t="s">
        <v>68</v>
      </c>
      <c r="E84">
        <v>0.5</v>
      </c>
    </row>
    <row r="85" spans="1:5" x14ac:dyDescent="0.25">
      <c r="A85">
        <f>E84*A76+E85*A79+E86*A82</f>
        <v>0.33635985937999358</v>
      </c>
      <c r="E85">
        <v>0.2</v>
      </c>
    </row>
    <row r="86" spans="1:5" x14ac:dyDescent="0.25">
      <c r="E86">
        <v>0.3</v>
      </c>
    </row>
    <row r="101" spans="1:15" x14ac:dyDescent="0.25">
      <c r="A101" t="s">
        <v>73</v>
      </c>
      <c r="G101" t="s">
        <v>74</v>
      </c>
      <c r="H101" t="s">
        <v>75</v>
      </c>
      <c r="J101" s="4" t="s">
        <v>49</v>
      </c>
      <c r="K101" s="4" t="s">
        <v>51</v>
      </c>
      <c r="L101" s="4" t="s">
        <v>55</v>
      </c>
      <c r="M101" s="4" t="s">
        <v>57</v>
      </c>
      <c r="N101" s="4"/>
      <c r="O101" s="4"/>
    </row>
    <row r="102" spans="1:15" x14ac:dyDescent="0.25">
      <c r="A102">
        <f>PRODUCT((C15-MMULT(f_1,G102:G106))/(C15-C18),(C15-MMULT(f_1,G102:G106))/(C15-C18))</f>
        <v>0.41986780023817044</v>
      </c>
      <c r="G102">
        <v>0</v>
      </c>
      <c r="H102">
        <f t="array" ref="H102:H105">MMULT(Матрица_А,G102:G106)</f>
        <v>54.999999999999986</v>
      </c>
      <c r="J102" s="1" t="s">
        <v>50</v>
      </c>
      <c r="K102" s="5">
        <f>A102</f>
        <v>0.41986780023817044</v>
      </c>
      <c r="L102" s="4">
        <f>A111</f>
        <v>0.1177530833830835</v>
      </c>
      <c r="M102" s="4" t="s">
        <v>91</v>
      </c>
      <c r="N102" s="4"/>
      <c r="O102" s="4"/>
    </row>
    <row r="103" spans="1:15" x14ac:dyDescent="0.25">
      <c r="G103">
        <v>7.3560174746522149</v>
      </c>
      <c r="H103">
        <v>17.006452927174532</v>
      </c>
      <c r="J103" s="2"/>
      <c r="K103" s="5">
        <f>A105</f>
        <v>8.4733911531072501E-2</v>
      </c>
      <c r="L103" s="4"/>
      <c r="M103" s="4"/>
      <c r="N103" s="4"/>
      <c r="O103" s="4"/>
    </row>
    <row r="104" spans="1:15" x14ac:dyDescent="0.25">
      <c r="A104" t="s">
        <v>82</v>
      </c>
      <c r="G104">
        <v>10.674782273738836</v>
      </c>
      <c r="H104">
        <v>61.999999999999986</v>
      </c>
      <c r="J104" s="2"/>
      <c r="K104" s="5">
        <f>A108</f>
        <v>1.6718699752255321E-2</v>
      </c>
      <c r="L104" s="4"/>
      <c r="M104" s="4"/>
      <c r="N104" s="4"/>
      <c r="O104" s="4"/>
    </row>
    <row r="105" spans="1:15" x14ac:dyDescent="0.25">
      <c r="A105">
        <f>PRODUCT((G15-MMULT(f_2,G102:G106))/(G15-G18),(G15-MMULT(f_2,G102:G106))/(G15-G18))</f>
        <v>8.4733911531072501E-2</v>
      </c>
      <c r="G105">
        <v>4.8252177262611591</v>
      </c>
      <c r="H105">
        <v>56.605671321392634</v>
      </c>
      <c r="J105" s="1" t="s">
        <v>58</v>
      </c>
      <c r="K105" s="5">
        <f>A114</f>
        <v>0.30482195136101764</v>
      </c>
      <c r="L105" s="4">
        <f>A123</f>
        <v>0.15049784749682607</v>
      </c>
      <c r="M105" s="4" t="s">
        <v>92</v>
      </c>
      <c r="N105" s="4"/>
      <c r="O105" s="4"/>
    </row>
    <row r="106" spans="1:15" x14ac:dyDescent="0.25">
      <c r="G106">
        <v>1.4095655104785156</v>
      </c>
      <c r="J106" s="2"/>
      <c r="K106" s="5">
        <f>A117</f>
        <v>4.9828195014129432E-2</v>
      </c>
      <c r="L106" s="4"/>
      <c r="M106" s="4"/>
      <c r="N106" s="4"/>
      <c r="O106" s="4"/>
    </row>
    <row r="107" spans="1:15" x14ac:dyDescent="0.25">
      <c r="A107" t="s">
        <v>85</v>
      </c>
      <c r="J107" s="2"/>
      <c r="K107" s="5">
        <f>A120</f>
        <v>0.17068582290728027</v>
      </c>
      <c r="L107" s="4"/>
      <c r="M107" s="4"/>
      <c r="N107" s="4"/>
      <c r="O107" s="4"/>
    </row>
    <row r="108" spans="1:15" x14ac:dyDescent="0.25">
      <c r="A108">
        <f>PRODUCT((C28-MMULT(f_3,G102:G106))/(C28-C31),(C28-MMULT(f_3,G102:G106))/(C28-C31))</f>
        <v>1.6718699752255321E-2</v>
      </c>
      <c r="J108" s="1" t="s">
        <v>64</v>
      </c>
      <c r="K108" s="5">
        <f>A126</f>
        <v>0.12697587897974022</v>
      </c>
      <c r="L108" s="4">
        <f>A135</f>
        <v>0.16188543506351327</v>
      </c>
      <c r="M108" s="4" t="s">
        <v>93</v>
      </c>
      <c r="N108" s="4"/>
      <c r="O108" s="4"/>
    </row>
    <row r="109" spans="1:15" x14ac:dyDescent="0.25">
      <c r="J109" s="2"/>
      <c r="K109" s="5">
        <f>A129</f>
        <v>0.36032388139894905</v>
      </c>
      <c r="L109" s="4"/>
      <c r="M109" s="4"/>
      <c r="N109" s="4"/>
      <c r="O109" s="4"/>
    </row>
    <row r="110" spans="1:15" x14ac:dyDescent="0.25">
      <c r="A110" t="s">
        <v>88</v>
      </c>
      <c r="J110" s="2"/>
      <c r="K110" s="5">
        <f>A132</f>
        <v>8.7775730979511149E-2</v>
      </c>
      <c r="L110" s="4"/>
      <c r="M110" s="4"/>
      <c r="N110" s="4"/>
      <c r="O110" s="4"/>
    </row>
    <row r="111" spans="1:15" x14ac:dyDescent="0.25">
      <c r="A111">
        <f>A102*E60+A105*E61+A108*E62</f>
        <v>0.1177530833830835</v>
      </c>
      <c r="J111" s="3"/>
      <c r="K111" s="5"/>
      <c r="L111" s="4"/>
      <c r="M111" s="4"/>
      <c r="N111" s="4"/>
      <c r="O111" s="4"/>
    </row>
    <row r="113" spans="1:12" x14ac:dyDescent="0.25">
      <c r="A113" t="s">
        <v>76</v>
      </c>
      <c r="G113" t="s">
        <v>77</v>
      </c>
      <c r="H113" t="s">
        <v>78</v>
      </c>
      <c r="J113" t="s">
        <v>122</v>
      </c>
      <c r="L113" t="s">
        <v>125</v>
      </c>
    </row>
    <row r="114" spans="1:12" x14ac:dyDescent="0.25">
      <c r="A114" s="6">
        <f>PRODUCT((C15-MMULT(f_1,G114:G118))/(C15-C18),(C15-MMULT(f_1,G114:G118))/(C15-C18))</f>
        <v>0.30482195136101764</v>
      </c>
      <c r="G114" s="6">
        <v>0</v>
      </c>
      <c r="H114">
        <f t="array" ref="H114:H117">MMULT(Матрица_А,G114:G118)</f>
        <v>55</v>
      </c>
      <c r="J114" s="6">
        <f>G114*A2+G115*B2+G116*C2+G117*D2+G118*E2</f>
        <v>17.880222029605452</v>
      </c>
      <c r="L114" s="6">
        <f>A114*E72</f>
        <v>9.1446585408305289E-2</v>
      </c>
    </row>
    <row r="115" spans="1:12" x14ac:dyDescent="0.25">
      <c r="G115" s="6">
        <v>3.6113674272242946</v>
      </c>
      <c r="H115">
        <v>12.974318480750062</v>
      </c>
    </row>
    <row r="116" spans="1:12" x14ac:dyDescent="0.25">
      <c r="A116" t="s">
        <v>83</v>
      </c>
      <c r="G116" s="6">
        <v>10.818524473237117</v>
      </c>
      <c r="H116">
        <v>62</v>
      </c>
      <c r="J116" t="s">
        <v>124</v>
      </c>
      <c r="L116" t="s">
        <v>126</v>
      </c>
    </row>
    <row r="117" spans="1:12" x14ac:dyDescent="0.25">
      <c r="A117" s="6">
        <f>PRODUCT((G15-MMULT(f_2,G114:G118))/(G15-G18),(G15-MMULT(f_2,G114:G118))/(G15-G18))</f>
        <v>4.9828195014129432E-2</v>
      </c>
      <c r="G117" s="6">
        <v>4.6814755267628838</v>
      </c>
      <c r="H117">
        <v>33.598737788706579</v>
      </c>
      <c r="J117" s="6">
        <f>G114*A4+G115*B4+G116*C4+G117*D4+G118*E4</f>
        <v>7.3789393798066492</v>
      </c>
      <c r="L117" s="6">
        <f>A117*E73</f>
        <v>2.4914097507064716E-2</v>
      </c>
    </row>
    <row r="118" spans="1:12" x14ac:dyDescent="0.25">
      <c r="G118" s="6">
        <v>1.2837910859175226</v>
      </c>
    </row>
    <row r="119" spans="1:12" x14ac:dyDescent="0.25">
      <c r="A119" t="s">
        <v>86</v>
      </c>
      <c r="J119" t="s">
        <v>123</v>
      </c>
      <c r="L119" t="s">
        <v>126</v>
      </c>
    </row>
    <row r="120" spans="1:12" x14ac:dyDescent="0.25">
      <c r="A120" s="6">
        <f>PRODUCT((C28-MMULT(f_3,G114:G118))/(C28-C31),(C28-MMULT(f_3,G114:G118))/(C28-C31))</f>
        <v>0.17068582290728027</v>
      </c>
      <c r="J120" s="6">
        <f>G114*A6+G115*B6+G116*C6+G117*D6+G118*E6</f>
        <v>31.229260794814703</v>
      </c>
      <c r="L120" s="6">
        <f>A120*E74</f>
        <v>3.4137164581456055E-2</v>
      </c>
    </row>
    <row r="122" spans="1:12" x14ac:dyDescent="0.25">
      <c r="A122" t="s">
        <v>89</v>
      </c>
    </row>
    <row r="123" spans="1:12" x14ac:dyDescent="0.25">
      <c r="A123" s="6">
        <f>A114*E72+A117*E73+A120*E74</f>
        <v>0.15049784749682607</v>
      </c>
    </row>
    <row r="125" spans="1:12" x14ac:dyDescent="0.25">
      <c r="A125" t="s">
        <v>79</v>
      </c>
      <c r="G125" t="s">
        <v>80</v>
      </c>
      <c r="H125" t="s">
        <v>81</v>
      </c>
    </row>
    <row r="126" spans="1:12" x14ac:dyDescent="0.25">
      <c r="A126">
        <f>PRODUCT((C15-MMULT(f_1,G126:G130))/(C15-C18),(C15-MMULT(f_1,G126:G130))/(C15-C18))</f>
        <v>0.12697587897974022</v>
      </c>
      <c r="G126">
        <v>0</v>
      </c>
      <c r="H126">
        <f t="array" ref="H126:H129">MMULT(Матрица_А,G126:G130)</f>
        <v>55</v>
      </c>
    </row>
    <row r="127" spans="1:12" x14ac:dyDescent="0.25">
      <c r="G127">
        <v>4.0789798486697713</v>
      </c>
      <c r="H127">
        <v>23.3820340859066</v>
      </c>
    </row>
    <row r="128" spans="1:12" x14ac:dyDescent="0.25">
      <c r="A128" t="s">
        <v>84</v>
      </c>
      <c r="G128">
        <v>5.8484728813815856</v>
      </c>
      <c r="H128">
        <v>62</v>
      </c>
    </row>
    <row r="129" spans="1:8" x14ac:dyDescent="0.25">
      <c r="A129">
        <f>PRODUCT((G15-MMULT(f_2,G126:G130))/(G15-G18),(G15-MMULT(f_2,G126:G130))/(G15-G18))</f>
        <v>0.36032388139894905</v>
      </c>
      <c r="G129">
        <v>9.6515271186184144</v>
      </c>
      <c r="H129">
        <v>55.042105786837681</v>
      </c>
    </row>
    <row r="130" spans="1:8" x14ac:dyDescent="0.25">
      <c r="G130">
        <v>5.632586228791113</v>
      </c>
    </row>
    <row r="131" spans="1:8" x14ac:dyDescent="0.25">
      <c r="A131" t="s">
        <v>87</v>
      </c>
    </row>
    <row r="132" spans="1:8" x14ac:dyDescent="0.25">
      <c r="A132">
        <f>PRODUCT((C28-MMULT(f_3,G126:G130))/(C28-C31),(C28-MMULT(f_3,G126:G130))/(C28-C31))</f>
        <v>8.7775730979511149E-2</v>
      </c>
    </row>
    <row r="134" spans="1:8" x14ac:dyDescent="0.25">
      <c r="A134" t="s">
        <v>90</v>
      </c>
    </row>
    <row r="135" spans="1:8" x14ac:dyDescent="0.25">
      <c r="A135">
        <f>A126*E84+A129*E85+A132*E86</f>
        <v>0.16188543506351327</v>
      </c>
    </row>
    <row r="151" spans="1:15" x14ac:dyDescent="0.25">
      <c r="A151" t="s">
        <v>96</v>
      </c>
      <c r="G151" t="s">
        <v>38</v>
      </c>
      <c r="H151" t="s">
        <v>39</v>
      </c>
      <c r="J151" s="4" t="s">
        <v>49</v>
      </c>
      <c r="K151" s="4" t="s">
        <v>51</v>
      </c>
      <c r="L151" s="4" t="s">
        <v>55</v>
      </c>
      <c r="M151" s="4" t="s">
        <v>57</v>
      </c>
      <c r="N151" s="4"/>
      <c r="O151" s="4"/>
    </row>
    <row r="152" spans="1:15" x14ac:dyDescent="0.25">
      <c r="A152">
        <f>(C15-MMULT(f_1,G152:G156))/C15</f>
        <v>1.2603174603174603</v>
      </c>
      <c r="G152" s="1">
        <v>0</v>
      </c>
      <c r="H152">
        <f t="array" ref="H152:H155">MMULT(Матрица_А,G152:G156)</f>
        <v>55</v>
      </c>
      <c r="J152" s="1" t="s">
        <v>50</v>
      </c>
      <c r="K152" s="5">
        <f>A152</f>
        <v>1.2603174603174603</v>
      </c>
      <c r="L152" s="4">
        <f>A161</f>
        <v>0.3972587330641022</v>
      </c>
      <c r="M152" s="4" t="s">
        <v>94</v>
      </c>
      <c r="N152" s="4"/>
      <c r="O152" s="4"/>
    </row>
    <row r="153" spans="1:15" x14ac:dyDescent="0.25">
      <c r="G153" s="2">
        <v>10.5</v>
      </c>
      <c r="H153">
        <v>10.5</v>
      </c>
      <c r="J153" s="2"/>
      <c r="K153" s="5">
        <f>A155</f>
        <v>0.47727272727272729</v>
      </c>
      <c r="L153" s="4"/>
      <c r="M153" s="4"/>
      <c r="N153" s="4"/>
      <c r="O153" s="4"/>
    </row>
    <row r="154" spans="1:15" x14ac:dyDescent="0.25">
      <c r="A154" t="s">
        <v>98</v>
      </c>
      <c r="G154" s="2">
        <v>11</v>
      </c>
      <c r="H154">
        <v>44</v>
      </c>
      <c r="J154" s="2"/>
      <c r="K154" s="5">
        <f>A158</f>
        <v>4.0268456375839113E-3</v>
      </c>
      <c r="L154" s="4"/>
      <c r="M154" s="4"/>
      <c r="N154" s="4"/>
      <c r="O154" s="4"/>
    </row>
    <row r="155" spans="1:15" x14ac:dyDescent="0.25">
      <c r="A155">
        <f>(G15-MMULT(f_2,G152:G156))/G15</f>
        <v>0.47727272727272729</v>
      </c>
      <c r="G155" s="2">
        <v>0</v>
      </c>
      <c r="H155">
        <v>63</v>
      </c>
      <c r="J155" s="1" t="s">
        <v>58</v>
      </c>
      <c r="K155" s="5">
        <f>A164</f>
        <v>0.86031746031746037</v>
      </c>
      <c r="L155" s="4">
        <f>A173</f>
        <v>0.41675295621604347</v>
      </c>
      <c r="M155" s="4" t="s">
        <v>33</v>
      </c>
      <c r="N155" s="4"/>
      <c r="O155" s="4"/>
    </row>
    <row r="156" spans="1:15" x14ac:dyDescent="0.25">
      <c r="G156" s="3">
        <v>0</v>
      </c>
      <c r="J156" s="2"/>
      <c r="K156" s="5">
        <f>A167</f>
        <v>0</v>
      </c>
      <c r="L156" s="4"/>
      <c r="M156" s="4"/>
      <c r="N156" s="4"/>
      <c r="O156" s="4"/>
    </row>
    <row r="157" spans="1:15" x14ac:dyDescent="0.25">
      <c r="A157" t="s">
        <v>97</v>
      </c>
      <c r="J157" s="2"/>
      <c r="K157" s="5">
        <f>A170</f>
        <v>0.7932885906040269</v>
      </c>
      <c r="L157" s="4"/>
      <c r="M157" s="4"/>
      <c r="N157" s="4"/>
      <c r="O157" s="4"/>
    </row>
    <row r="158" spans="1:15" x14ac:dyDescent="0.25">
      <c r="A158">
        <f>(C28-MMULT(f_3,G152:G156))/C28</f>
        <v>4.0268456375839113E-3</v>
      </c>
      <c r="J158" s="1" t="s">
        <v>64</v>
      </c>
      <c r="K158" s="5">
        <f>A176</f>
        <v>0.72154195011337863</v>
      </c>
      <c r="L158" s="4">
        <f>A185</f>
        <v>0.60845335978605386</v>
      </c>
      <c r="M158" s="4" t="s">
        <v>95</v>
      </c>
      <c r="N158" s="4"/>
      <c r="O158" s="4"/>
    </row>
    <row r="159" spans="1:15" x14ac:dyDescent="0.25">
      <c r="J159" s="2"/>
      <c r="K159" s="5">
        <f>A179</f>
        <v>0.17532467532467519</v>
      </c>
      <c r="L159" s="4"/>
      <c r="M159" s="4"/>
      <c r="N159" s="4"/>
      <c r="O159" s="4"/>
    </row>
    <row r="160" spans="1:15" x14ac:dyDescent="0.25">
      <c r="A160" t="s">
        <v>99</v>
      </c>
      <c r="E160">
        <v>0.2</v>
      </c>
      <c r="J160" s="2"/>
      <c r="K160" s="5">
        <f>A182</f>
        <v>0.70872483221476512</v>
      </c>
      <c r="L160" s="4"/>
      <c r="M160" s="4"/>
      <c r="N160" s="4"/>
      <c r="O160" s="4"/>
    </row>
    <row r="161" spans="1:8" x14ac:dyDescent="0.25">
      <c r="A161">
        <f>E160*A152+E161*A155+E162*A158</f>
        <v>0.3972587330641022</v>
      </c>
      <c r="E161">
        <v>0.3</v>
      </c>
    </row>
    <row r="162" spans="1:8" x14ac:dyDescent="0.25">
      <c r="E162">
        <v>0.5</v>
      </c>
    </row>
    <row r="163" spans="1:8" x14ac:dyDescent="0.25">
      <c r="A163" t="s">
        <v>100</v>
      </c>
      <c r="G163" t="s">
        <v>41</v>
      </c>
      <c r="H163" t="s">
        <v>39</v>
      </c>
    </row>
    <row r="164" spans="1:8" x14ac:dyDescent="0.25">
      <c r="A164">
        <f>(C15-MMULT(f_1,G164:G168))/C15</f>
        <v>0.86031746031746037</v>
      </c>
      <c r="G164" s="1">
        <v>0</v>
      </c>
      <c r="H164">
        <f t="array" ref="H164:H167">MMULT(Матрица_А,G164:G168)</f>
        <v>55</v>
      </c>
    </row>
    <row r="165" spans="1:8" x14ac:dyDescent="0.25">
      <c r="G165" s="2">
        <v>0</v>
      </c>
      <c r="H165">
        <v>0</v>
      </c>
    </row>
    <row r="166" spans="1:8" x14ac:dyDescent="0.25">
      <c r="A166" t="s">
        <v>101</v>
      </c>
      <c r="G166" s="2">
        <v>11</v>
      </c>
      <c r="H166">
        <v>44</v>
      </c>
    </row>
    <row r="167" spans="1:8" x14ac:dyDescent="0.25">
      <c r="A167">
        <f>(G15-MMULT(f_2,G164:G168))/G15</f>
        <v>0</v>
      </c>
      <c r="G167" s="2">
        <v>0</v>
      </c>
      <c r="H167">
        <v>0</v>
      </c>
    </row>
    <row r="168" spans="1:8" x14ac:dyDescent="0.25">
      <c r="G168" s="3">
        <v>0</v>
      </c>
    </row>
    <row r="169" spans="1:8" x14ac:dyDescent="0.25">
      <c r="A169" t="s">
        <v>102</v>
      </c>
    </row>
    <row r="170" spans="1:8" x14ac:dyDescent="0.25">
      <c r="A170">
        <f>(C28-MMULT(f_3,G164:G168))/C28</f>
        <v>0.7932885906040269</v>
      </c>
    </row>
    <row r="172" spans="1:8" x14ac:dyDescent="0.25">
      <c r="A172" t="s">
        <v>103</v>
      </c>
      <c r="E172">
        <v>0.3</v>
      </c>
    </row>
    <row r="173" spans="1:8" x14ac:dyDescent="0.25">
      <c r="A173">
        <f>E172*A164+E173*A167+E174*A170</f>
        <v>0.41675295621604347</v>
      </c>
      <c r="E173">
        <v>0.5</v>
      </c>
    </row>
    <row r="174" spans="1:8" x14ac:dyDescent="0.25">
      <c r="E174">
        <v>0.2</v>
      </c>
    </row>
    <row r="175" spans="1:8" x14ac:dyDescent="0.25">
      <c r="A175" t="s">
        <v>104</v>
      </c>
      <c r="G175" t="s">
        <v>48</v>
      </c>
      <c r="H175" t="s">
        <v>39</v>
      </c>
    </row>
    <row r="176" spans="1:8" x14ac:dyDescent="0.25">
      <c r="A176">
        <f>(C15-MMULT(f_1,G176:G180))/C15</f>
        <v>0.72154195011337863</v>
      </c>
      <c r="G176" s="1">
        <v>0</v>
      </c>
      <c r="H176">
        <f t="array" ref="H176:H179">MMULT(Матрица_А,G176:G180)</f>
        <v>55</v>
      </c>
    </row>
    <row r="177" spans="1:8" x14ac:dyDescent="0.25">
      <c r="G177" s="2">
        <v>0</v>
      </c>
      <c r="H177">
        <v>6.4285714285714288</v>
      </c>
    </row>
    <row r="178" spans="1:8" x14ac:dyDescent="0.25">
      <c r="A178" t="s">
        <v>105</v>
      </c>
      <c r="G178" s="2">
        <v>12.285714285714286</v>
      </c>
      <c r="H178">
        <v>62</v>
      </c>
    </row>
    <row r="179" spans="1:8" x14ac:dyDescent="0.25">
      <c r="A179">
        <f>(G15-MMULT(f_2,G176:G180))/G15</f>
        <v>0.17532467532467519</v>
      </c>
      <c r="G179" s="2">
        <v>3.2142857142857144</v>
      </c>
      <c r="H179">
        <v>6.4285714285714288</v>
      </c>
    </row>
    <row r="180" spans="1:8" x14ac:dyDescent="0.25">
      <c r="G180" s="3">
        <v>0</v>
      </c>
    </row>
    <row r="181" spans="1:8" x14ac:dyDescent="0.25">
      <c r="A181" t="s">
        <v>106</v>
      </c>
    </row>
    <row r="182" spans="1:8" x14ac:dyDescent="0.25">
      <c r="A182">
        <f>(C28-MMULT(f_3,G176:G180))/C28</f>
        <v>0.70872483221476512</v>
      </c>
    </row>
    <row r="184" spans="1:8" x14ac:dyDescent="0.25">
      <c r="A184" t="s">
        <v>107</v>
      </c>
      <c r="E184">
        <v>0.5</v>
      </c>
    </row>
    <row r="185" spans="1:8" x14ac:dyDescent="0.25">
      <c r="A185">
        <f>E184*A176+E185*A179+E186*A182</f>
        <v>0.60845335978605386</v>
      </c>
      <c r="E185">
        <v>0.2</v>
      </c>
    </row>
    <row r="186" spans="1:8" x14ac:dyDescent="0.25">
      <c r="E186">
        <v>0.3</v>
      </c>
    </row>
    <row r="201" spans="1:15" x14ac:dyDescent="0.25">
      <c r="A201" t="s">
        <v>108</v>
      </c>
      <c r="G201" t="s">
        <v>74</v>
      </c>
      <c r="H201" t="s">
        <v>75</v>
      </c>
      <c r="J201" s="4" t="s">
        <v>49</v>
      </c>
      <c r="K201" s="4" t="s">
        <v>51</v>
      </c>
      <c r="L201" s="4" t="s">
        <v>55</v>
      </c>
      <c r="M201" s="4" t="s">
        <v>57</v>
      </c>
      <c r="N201" s="4"/>
      <c r="O201" s="4"/>
    </row>
    <row r="202" spans="1:15" x14ac:dyDescent="0.25">
      <c r="A202">
        <f>PRODUCT((C15-MMULT(f_1,G202:G206))/C15,(C15-MMULT(f_1,G202:G206))/C15)</f>
        <v>0.83312589669168657</v>
      </c>
      <c r="G202">
        <v>0</v>
      </c>
      <c r="H202">
        <f t="array" ref="H202:H205">MMULT(Матрица_А,G202:G206)</f>
        <v>55</v>
      </c>
      <c r="J202" s="1" t="s">
        <v>50</v>
      </c>
      <c r="K202" s="5">
        <f>A202</f>
        <v>0.83312589669168657</v>
      </c>
      <c r="L202" s="4">
        <f>A211</f>
        <v>0.27038592533136069</v>
      </c>
      <c r="M202" s="4" t="s">
        <v>120</v>
      </c>
      <c r="N202" s="4"/>
      <c r="O202" s="4"/>
    </row>
    <row r="203" spans="1:15" x14ac:dyDescent="0.25">
      <c r="G203">
        <v>5.0194030493930155</v>
      </c>
      <c r="H203">
        <v>11.447974477964443</v>
      </c>
      <c r="J203" s="2"/>
      <c r="K203" s="5">
        <f>A205</f>
        <v>0.16279559345214611</v>
      </c>
      <c r="L203" s="4"/>
      <c r="M203" s="4"/>
      <c r="N203" s="4"/>
      <c r="O203" s="4"/>
    </row>
    <row r="204" spans="1:15" x14ac:dyDescent="0.25">
      <c r="A204" t="s">
        <v>109</v>
      </c>
      <c r="G204">
        <v>12.285714285714286</v>
      </c>
      <c r="H204">
        <v>62</v>
      </c>
      <c r="J204" s="2"/>
      <c r="K204" s="5">
        <f>A208</f>
        <v>0.10984413591475904</v>
      </c>
      <c r="L204" s="4"/>
      <c r="M204" s="4"/>
      <c r="N204" s="4"/>
      <c r="O204" s="4"/>
    </row>
    <row r="205" spans="1:15" x14ac:dyDescent="0.25">
      <c r="A205">
        <f>PRODUCT((G15-MMULT(f_2,G202:G206))/G15,(G15-MMULT(f_2,G202:G206))/G15)</f>
        <v>0.16279559345214611</v>
      </c>
      <c r="G205">
        <v>3.214285714285714</v>
      </c>
      <c r="H205">
        <v>36.544989724929522</v>
      </c>
      <c r="J205" s="1" t="s">
        <v>58</v>
      </c>
      <c r="K205" s="5">
        <f>A214</f>
        <v>0.52062278577341736</v>
      </c>
      <c r="L205" s="4">
        <f>A223</f>
        <v>0.27201438418044604</v>
      </c>
      <c r="M205" s="4" t="s">
        <v>95</v>
      </c>
      <c r="N205" s="4"/>
      <c r="O205" s="4"/>
    </row>
    <row r="206" spans="1:15" x14ac:dyDescent="0.25">
      <c r="G206">
        <v>0</v>
      </c>
      <c r="J206" s="2"/>
      <c r="K206" s="5">
        <f>A217</f>
        <v>3.0738741777702885E-2</v>
      </c>
      <c r="L206" s="4"/>
      <c r="M206" s="4"/>
      <c r="N206" s="4"/>
      <c r="O206" s="4"/>
    </row>
    <row r="207" spans="1:15" x14ac:dyDescent="0.25">
      <c r="A207" t="s">
        <v>110</v>
      </c>
      <c r="J207" s="2"/>
      <c r="K207" s="5">
        <f>A220</f>
        <v>0.50229088779784692</v>
      </c>
      <c r="L207" s="4"/>
      <c r="M207" s="4"/>
      <c r="N207" s="4"/>
      <c r="O207" s="4"/>
    </row>
    <row r="208" spans="1:15" x14ac:dyDescent="0.25">
      <c r="A208">
        <f>PRODUCT((C28-MMULT(f_3,G202:G206))/C28,(C28-MMULT(f_3,G202:G206))/C28)</f>
        <v>0.10984413591475904</v>
      </c>
      <c r="J208" s="1" t="s">
        <v>64</v>
      </c>
      <c r="K208" s="5">
        <f>A226</f>
        <v>0.42678012336933435</v>
      </c>
      <c r="L208" s="4">
        <f>A235</f>
        <v>0.40155155374992935</v>
      </c>
      <c r="M208" s="4" t="s">
        <v>121</v>
      </c>
      <c r="N208" s="4"/>
      <c r="O208" s="4"/>
    </row>
    <row r="209" spans="1:15" x14ac:dyDescent="0.25">
      <c r="J209" s="2"/>
      <c r="K209" s="5">
        <f>A229</f>
        <v>0.18737112862954031</v>
      </c>
      <c r="L209" s="4"/>
      <c r="M209" s="4"/>
      <c r="N209" s="4"/>
      <c r="O209" s="4"/>
    </row>
    <row r="210" spans="1:15" x14ac:dyDescent="0.25">
      <c r="A210" t="s">
        <v>111</v>
      </c>
      <c r="J210" s="2"/>
      <c r="K210" s="5">
        <f>A232</f>
        <v>0.50229088779784692</v>
      </c>
      <c r="L210" s="4"/>
      <c r="M210" s="4"/>
      <c r="N210" s="4"/>
      <c r="O210" s="4"/>
    </row>
    <row r="211" spans="1:15" x14ac:dyDescent="0.25">
      <c r="A211">
        <f>A202*E160+A205*E161+A208*E162</f>
        <v>0.27038592533136069</v>
      </c>
      <c r="J211" s="3"/>
      <c r="K211" s="5"/>
      <c r="L211" s="4"/>
      <c r="M211" s="4"/>
      <c r="N211" s="4"/>
      <c r="O211" s="4"/>
    </row>
    <row r="213" spans="1:15" x14ac:dyDescent="0.25">
      <c r="A213" t="s">
        <v>112</v>
      </c>
      <c r="G213" t="s">
        <v>77</v>
      </c>
      <c r="H213" t="s">
        <v>78</v>
      </c>
    </row>
    <row r="214" spans="1:15" x14ac:dyDescent="0.25">
      <c r="A214">
        <f>PRODUCT((C15-MMULT(f_1,G214:G218))/C15,(C15-MMULT(f_1,G214:G218))/C15)</f>
        <v>0.52062278577341736</v>
      </c>
      <c r="G214">
        <v>0</v>
      </c>
      <c r="H214">
        <f t="array" ref="H214:H217">MMULT(Матрица_А,G214:G218)</f>
        <v>54.999999999999993</v>
      </c>
    </row>
    <row r="215" spans="1:15" x14ac:dyDescent="0.25">
      <c r="G215">
        <v>0</v>
      </c>
      <c r="H215">
        <v>6.4285714285714306</v>
      </c>
    </row>
    <row r="216" spans="1:15" x14ac:dyDescent="0.25">
      <c r="A216" t="s">
        <v>113</v>
      </c>
      <c r="G216">
        <v>12.285714285714285</v>
      </c>
      <c r="H216">
        <v>62</v>
      </c>
    </row>
    <row r="217" spans="1:15" x14ac:dyDescent="0.25">
      <c r="A217">
        <f>PRODUCT((G15-MMULT(f_2,G214:G218))/G15,(G15-MMULT(f_2,G214:G218))/G15)</f>
        <v>3.0738741777702885E-2</v>
      </c>
      <c r="G217">
        <v>3.2142857142857153</v>
      </c>
      <c r="H217">
        <v>6.4285714285714306</v>
      </c>
    </row>
    <row r="218" spans="1:15" x14ac:dyDescent="0.25">
      <c r="G218">
        <v>0</v>
      </c>
    </row>
    <row r="219" spans="1:15" x14ac:dyDescent="0.25">
      <c r="A219" t="s">
        <v>114</v>
      </c>
    </row>
    <row r="220" spans="1:15" x14ac:dyDescent="0.25">
      <c r="A220">
        <f>PRODUCT((C28-MMULT(f_3,G214:G218))/C28,(C28-MMULT(f_3,G214:G218))/C28)</f>
        <v>0.50229088779784692</v>
      </c>
    </row>
    <row r="222" spans="1:15" x14ac:dyDescent="0.25">
      <c r="A222" t="s">
        <v>115</v>
      </c>
    </row>
    <row r="223" spans="1:15" x14ac:dyDescent="0.25">
      <c r="A223">
        <f>A214*E172+A217*E173+A220*E174</f>
        <v>0.27201438418044604</v>
      </c>
    </row>
    <row r="225" spans="1:8" x14ac:dyDescent="0.25">
      <c r="A225" t="s">
        <v>116</v>
      </c>
      <c r="G225" t="s">
        <v>80</v>
      </c>
      <c r="H225" t="s">
        <v>81</v>
      </c>
    </row>
    <row r="226" spans="1:8" x14ac:dyDescent="0.25">
      <c r="A226">
        <f>PRODUCT((C15-MMULT(f_1,G226:G230))/C15,(C15-MMULT(f_1,G226:G230))/C15)</f>
        <v>0.42678012336933435</v>
      </c>
      <c r="G226">
        <v>0</v>
      </c>
      <c r="H226">
        <f t="array" ref="H226:H229">MMULT(Матрица_А,G226:G230)</f>
        <v>55.000000000000007</v>
      </c>
    </row>
    <row r="227" spans="1:8" x14ac:dyDescent="0.25">
      <c r="G227">
        <v>0</v>
      </c>
      <c r="H227">
        <v>8.7530277359627888</v>
      </c>
    </row>
    <row r="228" spans="1:8" x14ac:dyDescent="0.25">
      <c r="A228" t="s">
        <v>117</v>
      </c>
      <c r="G228">
        <v>11.123486132018607</v>
      </c>
      <c r="H228">
        <v>62.000000000000007</v>
      </c>
    </row>
    <row r="229" spans="1:8" x14ac:dyDescent="0.25">
      <c r="A229">
        <f>PRODUCT((G15-MMULT(f_2,G226:G230))/G15,(G15-MMULT(f_2,G226:G230))/G15)</f>
        <v>0.18737112862954031</v>
      </c>
      <c r="G229">
        <v>4.3765138679813944</v>
      </c>
      <c r="H229">
        <v>10.786927004930229</v>
      </c>
    </row>
    <row r="230" spans="1:8" x14ac:dyDescent="0.25">
      <c r="G230">
        <v>1.0169496344837203</v>
      </c>
    </row>
    <row r="231" spans="1:8" x14ac:dyDescent="0.25">
      <c r="A231" t="s">
        <v>118</v>
      </c>
    </row>
    <row r="232" spans="1:8" x14ac:dyDescent="0.25">
      <c r="A232">
        <f>PRODUCT((C28-MMULT(f_3,G214:G218))/C28,(C28-MMULT(f_3,G214:G218))/C28)</f>
        <v>0.50229088779784692</v>
      </c>
    </row>
    <row r="234" spans="1:8" x14ac:dyDescent="0.25">
      <c r="A234" t="s">
        <v>119</v>
      </c>
    </row>
    <row r="235" spans="1:8" x14ac:dyDescent="0.25">
      <c r="A235">
        <f>A226*E184+A229*E185+A232*E186</f>
        <v>0.40155155374992935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10</vt:i4>
      </vt:variant>
    </vt:vector>
  </HeadingPairs>
  <TitlesOfParts>
    <vt:vector size="13" baseType="lpstr">
      <vt:lpstr>Лист1</vt:lpstr>
      <vt:lpstr>Лист2</vt:lpstr>
      <vt:lpstr>Лист3</vt:lpstr>
      <vt:lpstr>Лист1!f_1</vt:lpstr>
      <vt:lpstr>Лист1!f_2</vt:lpstr>
      <vt:lpstr>Лист1!f_3</vt:lpstr>
      <vt:lpstr>f1max</vt:lpstr>
      <vt:lpstr>f1min</vt:lpstr>
      <vt:lpstr>Матрица_А</vt:lpstr>
      <vt:lpstr>х_1_макс</vt:lpstr>
      <vt:lpstr>х_1_мин</vt:lpstr>
      <vt:lpstr>х_2_макс</vt:lpstr>
      <vt:lpstr>х_2_мин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2019-11-25T13:42:40Z</dcterms:modified>
</cp:coreProperties>
</file>