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FFD2E7DA-B9A2-4534-BCEC-14D147674C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definedNames>
    <definedName name="f_1" localSheetId="0">Аркуш1!$A$2:$E$2</definedName>
    <definedName name="f_2" localSheetId="0">Аркуш1!$A$4:$E$4</definedName>
    <definedName name="f_3" localSheetId="0">Аркуш1!$A$6:$E$6</definedName>
    <definedName name="f1max">Аркуш1!$L$2</definedName>
    <definedName name="f1min">Аркуш1!$L$5</definedName>
    <definedName name="f2max">Аркуш1!#REF!</definedName>
    <definedName name="f2min">Аркуш1!#REF!</definedName>
    <definedName name="f3max">Аркуш1!#REF!</definedName>
    <definedName name="f3min">Аркуш1!#REF!</definedName>
    <definedName name="solver_adj" localSheetId="0" hidden="1">Аркуш1!$G$188:$G$192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Аркуш1!$G$188:$G$192</definedName>
    <definedName name="solver_lhs2" localSheetId="0" hidden="1">Аркуш1!$H$188:$H$191</definedName>
    <definedName name="solver_lhs3" localSheetId="0" hidden="1">Аркуш1!$H$89:$H$92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Аркуш1!$A$197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0</definedName>
    <definedName name="solver_rhs2" localSheetId="0" hidden="1">Аркуш1!$G$9:$G$12</definedName>
    <definedName name="solver_rhs3" localSheetId="0" hidden="1">Аркуш1!$G$9:$G$12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Матрица_А">Аркуш1!$A$9:$E$12</definedName>
    <definedName name="х_1_макс">Аркуш1!$J$2:$J$6</definedName>
    <definedName name="х_1_мин">Аркуш1!$K$2:$K$6</definedName>
    <definedName name="х_2_макс">Аркуш1!$N$2:$N$6</definedName>
    <definedName name="х_2_мин">Аркуш1!$O$2:$O$6</definedName>
    <definedName name="х_3_макс">Аркуш1!#REF!</definedName>
    <definedName name="х_3_мин">Аркуш1!#REF!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7" i="1" l="1"/>
  <c r="K168" i="1"/>
  <c r="K169" i="1"/>
  <c r="K170" i="1"/>
  <c r="K171" i="1"/>
  <c r="K172" i="1"/>
  <c r="K173" i="1"/>
  <c r="K174" i="1"/>
  <c r="K175" i="1"/>
  <c r="K176" i="1"/>
  <c r="K177" i="1"/>
  <c r="K166" i="1"/>
  <c r="O162" i="1"/>
  <c r="O163" i="1"/>
  <c r="O161" i="1"/>
  <c r="O159" i="1"/>
  <c r="O160" i="1"/>
  <c r="O158" i="1"/>
  <c r="O156" i="1"/>
  <c r="O157" i="1"/>
  <c r="O155" i="1"/>
  <c r="O153" i="1"/>
  <c r="O154" i="1"/>
  <c r="O152" i="1"/>
  <c r="J167" i="1"/>
  <c r="J168" i="1"/>
  <c r="J169" i="1"/>
  <c r="J170" i="1"/>
  <c r="J171" i="1"/>
  <c r="J172" i="1"/>
  <c r="J173" i="1"/>
  <c r="J174" i="1"/>
  <c r="J175" i="1"/>
  <c r="J176" i="1"/>
  <c r="J177" i="1"/>
  <c r="J166" i="1"/>
  <c r="K117" i="1"/>
  <c r="K118" i="1"/>
  <c r="K119" i="1"/>
  <c r="K120" i="1"/>
  <c r="K121" i="1"/>
  <c r="K122" i="1"/>
  <c r="K123" i="1"/>
  <c r="K124" i="1"/>
  <c r="K125" i="1"/>
  <c r="K126" i="1"/>
  <c r="K127" i="1"/>
  <c r="K116" i="1"/>
  <c r="J117" i="1"/>
  <c r="J118" i="1"/>
  <c r="J119" i="1"/>
  <c r="J120" i="1"/>
  <c r="J121" i="1"/>
  <c r="J122" i="1"/>
  <c r="J123" i="1"/>
  <c r="J124" i="1"/>
  <c r="J125" i="1"/>
  <c r="J126" i="1"/>
  <c r="J127" i="1"/>
  <c r="J116" i="1"/>
  <c r="O108" i="1"/>
  <c r="O106" i="1"/>
  <c r="O107" i="1"/>
  <c r="O105" i="1"/>
  <c r="O103" i="1"/>
  <c r="O104" i="1"/>
  <c r="O102" i="1"/>
  <c r="N163" i="1"/>
  <c r="N160" i="1"/>
  <c r="N157" i="1"/>
  <c r="N154" i="1"/>
  <c r="N113" i="1"/>
  <c r="N110" i="1"/>
  <c r="N107" i="1"/>
  <c r="N104" i="1"/>
  <c r="N162" i="1"/>
  <c r="N159" i="1"/>
  <c r="N156" i="1"/>
  <c r="N153" i="1"/>
  <c r="N112" i="1"/>
  <c r="N109" i="1"/>
  <c r="N106" i="1"/>
  <c r="N103" i="1"/>
  <c r="N53" i="1"/>
  <c r="N161" i="1"/>
  <c r="N158" i="1"/>
  <c r="N155" i="1"/>
  <c r="N152" i="1"/>
  <c r="N111" i="1"/>
  <c r="N108" i="1"/>
  <c r="N105" i="1"/>
  <c r="N102" i="1"/>
  <c r="L177" i="1"/>
  <c r="L176" i="1"/>
  <c r="L175" i="1"/>
  <c r="M158" i="1"/>
  <c r="M155" i="1"/>
  <c r="M152" i="1"/>
  <c r="M161" i="1"/>
  <c r="L161" i="1"/>
  <c r="K163" i="1"/>
  <c r="K162" i="1"/>
  <c r="K161" i="1"/>
  <c r="J162" i="1"/>
  <c r="J163" i="1"/>
  <c r="J161" i="1"/>
  <c r="A194" i="1"/>
  <c r="A191" i="1"/>
  <c r="E196" i="1" s="1"/>
  <c r="A188" i="1"/>
  <c r="H188" i="1" a="1"/>
  <c r="H190" i="1" s="1"/>
  <c r="A164" i="1"/>
  <c r="J113" i="1"/>
  <c r="A182" i="1"/>
  <c r="A179" i="1"/>
  <c r="K159" i="1" s="1"/>
  <c r="H176" i="1" a="1"/>
  <c r="H178" i="1" s="1"/>
  <c r="A176" i="1"/>
  <c r="K158" i="1" s="1"/>
  <c r="A170" i="1"/>
  <c r="K157" i="1" s="1"/>
  <c r="A167" i="1"/>
  <c r="K156" i="1" s="1"/>
  <c r="H164" i="1" a="1"/>
  <c r="H167" i="1" s="1"/>
  <c r="K155" i="1"/>
  <c r="K160" i="1"/>
  <c r="A158" i="1"/>
  <c r="K154" i="1" s="1"/>
  <c r="A155" i="1"/>
  <c r="K153" i="1" s="1"/>
  <c r="H152" i="1" a="1"/>
  <c r="H154" i="1" s="1"/>
  <c r="A152" i="1"/>
  <c r="E197" i="1" l="1"/>
  <c r="E198" i="1"/>
  <c r="H189" i="1"/>
  <c r="H191" i="1"/>
  <c r="H188" i="1"/>
  <c r="A185" i="1"/>
  <c r="L158" i="1" s="1"/>
  <c r="H166" i="1"/>
  <c r="H164" i="1"/>
  <c r="A173" i="1"/>
  <c r="L155" i="1" s="1"/>
  <c r="A161" i="1"/>
  <c r="L152" i="1" s="1"/>
  <c r="H177" i="1"/>
  <c r="H179" i="1"/>
  <c r="H153" i="1"/>
  <c r="H155" i="1"/>
  <c r="H152" i="1"/>
  <c r="K152" i="1"/>
  <c r="H165" i="1"/>
  <c r="H176" i="1"/>
  <c r="A197" i="1" l="1"/>
  <c r="N63" i="1" l="1"/>
  <c r="N62" i="1"/>
  <c r="N61" i="1"/>
  <c r="N60" i="1"/>
  <c r="N59" i="1"/>
  <c r="N58" i="1"/>
  <c r="N57" i="1"/>
  <c r="N56" i="1"/>
  <c r="N55" i="1"/>
  <c r="N54" i="1"/>
  <c r="N52" i="1"/>
  <c r="M111" i="1"/>
  <c r="M108" i="1"/>
  <c r="M105" i="1"/>
  <c r="M102" i="1"/>
  <c r="H139" i="1"/>
  <c r="H140" i="1"/>
  <c r="H141" i="1"/>
  <c r="H138" i="1"/>
  <c r="H126" i="1" a="1"/>
  <c r="H129" i="1" s="1"/>
  <c r="H114" i="1" a="1"/>
  <c r="H116" i="1" s="1"/>
  <c r="H102" i="1" a="1"/>
  <c r="H105" i="1" s="1"/>
  <c r="H128" i="1" l="1"/>
  <c r="H126" i="1"/>
  <c r="H102" i="1"/>
  <c r="H104" i="1"/>
  <c r="H115" i="1"/>
  <c r="H117" i="1"/>
  <c r="H103" i="1"/>
  <c r="H114" i="1"/>
  <c r="H127" i="1"/>
  <c r="H92" i="1" l="1"/>
  <c r="H90" i="1"/>
  <c r="H91" i="1"/>
  <c r="H89" i="1"/>
  <c r="H76" i="1" l="1" a="1"/>
  <c r="H77" i="1" s="1"/>
  <c r="H64" i="1" a="1"/>
  <c r="H67" i="1" s="1"/>
  <c r="H52" i="1" a="1"/>
  <c r="H52" i="1" s="1"/>
  <c r="C31" i="1"/>
  <c r="L5" i="1" s="1"/>
  <c r="B35" i="1" a="1"/>
  <c r="B35" i="1" s="1"/>
  <c r="C28" i="1"/>
  <c r="A35" i="1" a="1"/>
  <c r="A35" i="1" s="1"/>
  <c r="G18" i="1"/>
  <c r="L4" i="1" s="1"/>
  <c r="F22" i="1" a="1"/>
  <c r="F22" i="1" s="1"/>
  <c r="G15" i="1" a="1"/>
  <c r="G15" i="1" s="1"/>
  <c r="E22" i="1" a="1"/>
  <c r="E22" i="1" s="1"/>
  <c r="B22" i="1" a="1"/>
  <c r="B22" i="1" s="1"/>
  <c r="C18" i="1"/>
  <c r="L3" i="1" s="1"/>
  <c r="C15" i="1"/>
  <c r="A22" i="1" a="1"/>
  <c r="A22" i="1" s="1"/>
  <c r="A126" i="1" l="1"/>
  <c r="A114" i="1"/>
  <c r="A102" i="1"/>
  <c r="A138" i="1"/>
  <c r="A89" i="1"/>
  <c r="A64" i="1"/>
  <c r="A76" i="1"/>
  <c r="A52" i="1"/>
  <c r="A141" i="1"/>
  <c r="A129" i="1"/>
  <c r="K109" i="1" s="1"/>
  <c r="A117" i="1"/>
  <c r="K106" i="1" s="1"/>
  <c r="A105" i="1"/>
  <c r="K103" i="1" s="1"/>
  <c r="A92" i="1"/>
  <c r="A79" i="1"/>
  <c r="K59" i="1" s="1"/>
  <c r="O59" i="1" s="1"/>
  <c r="A55" i="1"/>
  <c r="K53" i="1" s="1"/>
  <c r="O53" i="1" s="1"/>
  <c r="A67" i="1"/>
  <c r="K56" i="1" s="1"/>
  <c r="O56" i="1" s="1"/>
  <c r="A120" i="1"/>
  <c r="K107" i="1" s="1"/>
  <c r="A144" i="1"/>
  <c r="K113" i="1" s="1"/>
  <c r="A132" i="1"/>
  <c r="K110" i="1" s="1"/>
  <c r="A108" i="1"/>
  <c r="K104" i="1" s="1"/>
  <c r="A95" i="1"/>
  <c r="K63" i="1" s="1"/>
  <c r="A70" i="1"/>
  <c r="K57" i="1" s="1"/>
  <c r="O57" i="1" s="1"/>
  <c r="A82" i="1"/>
  <c r="K60" i="1" s="1"/>
  <c r="O60" i="1" s="1"/>
  <c r="A58" i="1"/>
  <c r="K54" i="1" s="1"/>
  <c r="O54" i="1" s="1"/>
  <c r="N3" i="1"/>
  <c r="N5" i="1"/>
  <c r="N4" i="1"/>
  <c r="H76" i="1"/>
  <c r="H78" i="1"/>
  <c r="H79" i="1"/>
  <c r="H64" i="1"/>
  <c r="H65" i="1"/>
  <c r="H66" i="1"/>
  <c r="H54" i="1"/>
  <c r="H53" i="1"/>
  <c r="H55" i="1"/>
  <c r="B38" i="1"/>
  <c r="B37" i="1"/>
  <c r="B36" i="1"/>
  <c r="A38" i="1"/>
  <c r="A37" i="1"/>
  <c r="A36" i="1"/>
  <c r="F25" i="1"/>
  <c r="F24" i="1"/>
  <c r="F23" i="1"/>
  <c r="E25" i="1"/>
  <c r="E24" i="1"/>
  <c r="E23" i="1"/>
  <c r="B24" i="1"/>
  <c r="B23" i="1"/>
  <c r="B25" i="1"/>
  <c r="A23" i="1"/>
  <c r="A25" i="1"/>
  <c r="A24" i="1"/>
  <c r="O109" i="1" l="1"/>
  <c r="K52" i="1"/>
  <c r="O52" i="1" s="1"/>
  <c r="A61" i="1"/>
  <c r="L52" i="1" s="1"/>
  <c r="K55" i="1"/>
  <c r="O55" i="1" s="1"/>
  <c r="A73" i="1"/>
  <c r="L55" i="1" s="1"/>
  <c r="K111" i="1"/>
  <c r="E148" i="1"/>
  <c r="L127" i="1" s="1"/>
  <c r="E147" i="1"/>
  <c r="A147" i="1"/>
  <c r="L111" i="1" s="1"/>
  <c r="K105" i="1"/>
  <c r="A123" i="1"/>
  <c r="L105" i="1" s="1"/>
  <c r="O110" i="1"/>
  <c r="E97" i="1"/>
  <c r="K62" i="1"/>
  <c r="K112" i="1"/>
  <c r="E146" i="1"/>
  <c r="K58" i="1"/>
  <c r="O58" i="1" s="1"/>
  <c r="A85" i="1"/>
  <c r="L58" i="1" s="1"/>
  <c r="K61" i="1"/>
  <c r="O61" i="1" s="1"/>
  <c r="E99" i="1"/>
  <c r="E98" i="1"/>
  <c r="A111" i="1"/>
  <c r="L102" i="1" s="1"/>
  <c r="K102" i="1"/>
  <c r="K108" i="1"/>
  <c r="A135" i="1"/>
  <c r="L108" i="1" s="1"/>
  <c r="J62" i="1" l="1"/>
  <c r="L77" i="1"/>
  <c r="O112" i="1"/>
  <c r="L76" i="1"/>
  <c r="J61" i="1"/>
  <c r="A98" i="1"/>
  <c r="L61" i="1" s="1"/>
  <c r="J63" i="1"/>
  <c r="L78" i="1"/>
  <c r="J111" i="1"/>
  <c r="L125" i="1"/>
  <c r="O62" i="1"/>
  <c r="O63" i="1"/>
  <c r="L126" i="1"/>
  <c r="J112" i="1"/>
  <c r="O111" i="1"/>
  <c r="O113" i="1"/>
</calcChain>
</file>

<file path=xl/sharedStrings.xml><?xml version="1.0" encoding="utf-8"?>
<sst xmlns="http://schemas.openxmlformats.org/spreadsheetml/2006/main" count="155" uniqueCount="106">
  <si>
    <t>Первая функция</t>
  </si>
  <si>
    <t>Вторая функция</t>
  </si>
  <si>
    <t>Третья функция</t>
  </si>
  <si>
    <t>Матрица_А</t>
  </si>
  <si>
    <t>В</t>
  </si>
  <si>
    <t>х(1)макс</t>
  </si>
  <si>
    <t>х(1)мин</t>
  </si>
  <si>
    <t>f1max</t>
  </si>
  <si>
    <t>f1min</t>
  </si>
  <si>
    <t>Ах(1)макс</t>
  </si>
  <si>
    <t>Ах(1)мин</t>
  </si>
  <si>
    <t>х(2)макс</t>
  </si>
  <si>
    <t>х(2)мин</t>
  </si>
  <si>
    <t>f2max</t>
  </si>
  <si>
    <t>f2min</t>
  </si>
  <si>
    <t>Ах(2)макс</t>
  </si>
  <si>
    <t>Ах(2)мин</t>
  </si>
  <si>
    <t>х(3)макс</t>
  </si>
  <si>
    <t>х(3)мин</t>
  </si>
  <si>
    <t>f3max</t>
  </si>
  <si>
    <t>f3min</t>
  </si>
  <si>
    <t>Ах(3)макс</t>
  </si>
  <si>
    <t>Ах(3)мин</t>
  </si>
  <si>
    <t>f(x)</t>
  </si>
  <si>
    <t>xmin</t>
  </si>
  <si>
    <t>f(xmin)</t>
  </si>
  <si>
    <t>xmax</t>
  </si>
  <si>
    <t>f(xmax)</t>
  </si>
  <si>
    <t>f1=-3x2-x3+3x4+3x5</t>
  </si>
  <si>
    <t>(0,0,0,15.5,10.75)</t>
  </si>
  <si>
    <t>(0,10.5,0,0,0)</t>
  </si>
  <si>
    <t>f2=-3x1-x2+2x3-2x4-x5</t>
  </si>
  <si>
    <t>(0,1.75,0,15.5,10.75)</t>
  </si>
  <si>
    <t>(0,0,11,0,0)</t>
  </si>
  <si>
    <t>f2=3x1+4x2+x3+x4+x5</t>
  </si>
  <si>
    <t>(0,0,0,0,0)</t>
  </si>
  <si>
    <t>(0,9.428571,12.28571,3.214286,0)</t>
  </si>
  <si>
    <t>Первая функция(1)</t>
  </si>
  <si>
    <t>х(1)</t>
  </si>
  <si>
    <t>ах()</t>
  </si>
  <si>
    <t>Первая функция(2)</t>
  </si>
  <si>
    <t>х(2)</t>
  </si>
  <si>
    <t>Вторая функция(1)</t>
  </si>
  <si>
    <t>Вторая функция(2)</t>
  </si>
  <si>
    <t>Третья функция(1)</t>
  </si>
  <si>
    <t>Третья функция(2)</t>
  </si>
  <si>
    <t>Главная функция(1)</t>
  </si>
  <si>
    <t>Главная функция(2)</t>
  </si>
  <si>
    <t>х(3)</t>
  </si>
  <si>
    <t>p1,p2,p3</t>
  </si>
  <si>
    <t>0.2,0.3,0.5</t>
  </si>
  <si>
    <t>w1,w2,w3</t>
  </si>
  <si>
    <t>F</t>
  </si>
  <si>
    <t>x</t>
  </si>
  <si>
    <t>0.3,0.5,0.2</t>
  </si>
  <si>
    <t>0.5,0.2,0.3</t>
  </si>
  <si>
    <t>Первая функция(3)</t>
  </si>
  <si>
    <t>Вторая функция(3)</t>
  </si>
  <si>
    <t>Третья функция(3)</t>
  </si>
  <si>
    <t>Главная функция(3)</t>
  </si>
  <si>
    <t>(3,42; 7,6; 2,69; 0,64; 1,2)</t>
  </si>
  <si>
    <t>(0; 0,29; 4,56; 1,47; 4,38)</t>
  </si>
  <si>
    <t>(0,5; 2,03; 4,8; 10,63; 6,5)</t>
  </si>
  <si>
    <t>Перва функция(4)</t>
  </si>
  <si>
    <t>Вторая функция(4)</t>
  </si>
  <si>
    <t>Третья функция(4)</t>
  </si>
  <si>
    <t>Главная функция(4)</t>
  </si>
  <si>
    <t>x(4)</t>
  </si>
  <si>
    <t>ax()</t>
  </si>
  <si>
    <t>(0; 9,4; 12,28; 3,21; 0)</t>
  </si>
  <si>
    <t>fx(1),fx(2),fx(3)</t>
  </si>
  <si>
    <t>p1w1(x*), p2w2(x*), p2w2(x*)</t>
  </si>
  <si>
    <t>Первая(квадрат)(1)</t>
  </si>
  <si>
    <t>х1</t>
  </si>
  <si>
    <t>Ах1</t>
  </si>
  <si>
    <t>Вторая(квадрат)(1)</t>
  </si>
  <si>
    <t>Третья(квадрат)(1)</t>
  </si>
  <si>
    <t>Главная функция(квадрат)(1)</t>
  </si>
  <si>
    <t>Первая(квадрат)(2)</t>
  </si>
  <si>
    <t>х2</t>
  </si>
  <si>
    <t>Ах2</t>
  </si>
  <si>
    <t>Вторая(квадрат)(2)</t>
  </si>
  <si>
    <t>Третья(квадрат)(2)</t>
  </si>
  <si>
    <t>Главная функция(квадрат)(2)</t>
  </si>
  <si>
    <t>Первая(квадрат)(3)</t>
  </si>
  <si>
    <t>х3</t>
  </si>
  <si>
    <t>Ах3</t>
  </si>
  <si>
    <t>Вторая(квадрат)(3)</t>
  </si>
  <si>
    <t>Третья(квадрат)(3)</t>
  </si>
  <si>
    <t>Главная функция(квадрат)(3)</t>
  </si>
  <si>
    <t>Первая функция по второй формуле w(1)</t>
  </si>
  <si>
    <t>Вторая функция по второй формуле w(1)</t>
  </si>
  <si>
    <t>Третья функция по второй формуле w(1)</t>
  </si>
  <si>
    <t>Главная функция по второй формуле w(1)</t>
  </si>
  <si>
    <t>Первая функция по второй формуле w(2)</t>
  </si>
  <si>
    <t>Вторая функция по второй формуле w(2)</t>
  </si>
  <si>
    <t>Третья функция по второй формуле w(2)</t>
  </si>
  <si>
    <t>Главная функция по второй формуле w(2)</t>
  </si>
  <si>
    <t>Первая функция по второй формуле w(3)</t>
  </si>
  <si>
    <t>Вторая функция по второй формуле w(3)</t>
  </si>
  <si>
    <t>Третья функция по второй формуле w(3)</t>
  </si>
  <si>
    <t>Главная функция по второй формуле w(3)</t>
  </si>
  <si>
    <t>Первая функция по второй формуле w(4)</t>
  </si>
  <si>
    <t>Вторая функция по второй формуле w(4)</t>
  </si>
  <si>
    <t>Третья функция по второй формуле w(4)</t>
  </si>
  <si>
    <t>Главная функция по второй формуле w(4)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</si>
</sst>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1"/>
  <sheetViews>
    <sheetView tabSelected="1" zoomScale="80" zoomScaleNormal="80" workbookViewId="0">
      <selection activeCell="K166" sqref="K166:K177"/>
    </sheetView>
  </sheetViews>
  <sheetFormatPr defaultRowHeight="15" x14ac:dyDescent="0.25"/>
  <cols>
    <col min="1" max="1" width="11.42578125" customWidth="1"/>
    <col min="6" max="7" width="9.140625" customWidth="1"/>
    <col min="9" max="9" width="9.140625" customWidth="1"/>
    <col min="10" max="10" width="24" customWidth="1"/>
    <col min="11" max="11" width="18.85546875" customWidth="1"/>
    <col min="12" max="12" width="13.7109375" bestFit="1" customWidth="1"/>
    <col min="13" max="13" width="24.5703125" customWidth="1"/>
    <col min="14" max="14" width="14.85546875" customWidth="1"/>
    <col min="15" max="15" width="29" customWidth="1"/>
  </cols>
  <sheetData>
    <row r="1" spans="1:14" x14ac:dyDescent="0.25">
      <c r="A1" t="s">
        <v>0</v>
      </c>
    </row>
    <row r="2" spans="1:14" x14ac:dyDescent="0.25">
      <c r="A2">
        <v>0</v>
      </c>
      <c r="B2">
        <v>-3</v>
      </c>
      <c r="C2">
        <v>1</v>
      </c>
      <c r="D2">
        <v>3</v>
      </c>
      <c r="E2">
        <v>3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pans="1:14" x14ac:dyDescent="0.25">
      <c r="A3" t="s">
        <v>1</v>
      </c>
      <c r="J3" s="4" t="s">
        <v>28</v>
      </c>
      <c r="K3" s="4" t="s">
        <v>30</v>
      </c>
      <c r="L3" s="4">
        <f>C18</f>
        <v>-31.5</v>
      </c>
      <c r="M3" s="4" t="s">
        <v>29</v>
      </c>
      <c r="N3" s="4">
        <f>C15</f>
        <v>78.75</v>
      </c>
    </row>
    <row r="4" spans="1:14" x14ac:dyDescent="0.25">
      <c r="A4">
        <v>-3</v>
      </c>
      <c r="B4">
        <v>-1</v>
      </c>
      <c r="C4">
        <v>2</v>
      </c>
      <c r="D4">
        <v>-2</v>
      </c>
      <c r="E4">
        <v>-1</v>
      </c>
      <c r="J4" s="4" t="s">
        <v>31</v>
      </c>
      <c r="K4" s="4" t="s">
        <v>32</v>
      </c>
      <c r="L4" s="4">
        <f>G18</f>
        <v>-43.5</v>
      </c>
      <c r="M4" s="4" t="s">
        <v>33</v>
      </c>
      <c r="N4" s="4">
        <f>G15</f>
        <v>22</v>
      </c>
    </row>
    <row r="5" spans="1:14" x14ac:dyDescent="0.25">
      <c r="A5" t="s">
        <v>2</v>
      </c>
      <c r="J5" s="4" t="s">
        <v>34</v>
      </c>
      <c r="K5" s="4" t="s">
        <v>35</v>
      </c>
      <c r="L5" s="4">
        <f>C31</f>
        <v>0</v>
      </c>
      <c r="M5" s="4" t="s">
        <v>36</v>
      </c>
      <c r="N5" s="4">
        <f>C28</f>
        <v>53.214285714285715</v>
      </c>
    </row>
    <row r="6" spans="1:14" x14ac:dyDescent="0.25">
      <c r="A6">
        <v>3</v>
      </c>
      <c r="B6">
        <v>4</v>
      </c>
      <c r="C6">
        <v>1</v>
      </c>
      <c r="D6">
        <v>1</v>
      </c>
      <c r="E6">
        <v>1</v>
      </c>
    </row>
    <row r="8" spans="1:14" x14ac:dyDescent="0.25">
      <c r="A8" t="s">
        <v>3</v>
      </c>
      <c r="G8" t="s">
        <v>4</v>
      </c>
    </row>
    <row r="9" spans="1:14" x14ac:dyDescent="0.25">
      <c r="A9">
        <v>2</v>
      </c>
      <c r="B9">
        <v>0</v>
      </c>
      <c r="C9">
        <v>5</v>
      </c>
      <c r="D9">
        <v>-2</v>
      </c>
      <c r="E9">
        <v>8</v>
      </c>
      <c r="G9">
        <v>55</v>
      </c>
    </row>
    <row r="10" spans="1:14" x14ac:dyDescent="0.25">
      <c r="A10">
        <v>0</v>
      </c>
      <c r="B10">
        <v>1</v>
      </c>
      <c r="C10">
        <v>0</v>
      </c>
      <c r="D10">
        <v>2</v>
      </c>
      <c r="E10">
        <v>0</v>
      </c>
      <c r="G10">
        <v>53</v>
      </c>
    </row>
    <row r="11" spans="1:14" x14ac:dyDescent="0.25">
      <c r="A11">
        <v>5</v>
      </c>
      <c r="B11">
        <v>0</v>
      </c>
      <c r="C11">
        <v>4</v>
      </c>
      <c r="D11">
        <v>4</v>
      </c>
      <c r="E11">
        <v>0</v>
      </c>
      <c r="G11">
        <v>62</v>
      </c>
    </row>
    <row r="12" spans="1:14" x14ac:dyDescent="0.25">
      <c r="A12">
        <v>4</v>
      </c>
      <c r="B12">
        <v>6</v>
      </c>
      <c r="C12">
        <v>0</v>
      </c>
      <c r="D12">
        <v>2</v>
      </c>
      <c r="E12">
        <v>2</v>
      </c>
      <c r="G12">
        <v>63</v>
      </c>
    </row>
    <row r="14" spans="1:14" x14ac:dyDescent="0.25">
      <c r="A14" t="s">
        <v>5</v>
      </c>
      <c r="B14" t="s">
        <v>6</v>
      </c>
      <c r="C14" t="s">
        <v>7</v>
      </c>
      <c r="E14" t="s">
        <v>11</v>
      </c>
      <c r="F14" t="s">
        <v>12</v>
      </c>
      <c r="G14" t="s">
        <v>13</v>
      </c>
    </row>
    <row r="15" spans="1:14" x14ac:dyDescent="0.25">
      <c r="A15">
        <v>0</v>
      </c>
      <c r="B15">
        <v>0</v>
      </c>
      <c r="C15">
        <f>MMULT(f_1,A15:A19)</f>
        <v>78.75</v>
      </c>
      <c r="E15">
        <v>0</v>
      </c>
      <c r="F15">
        <v>0</v>
      </c>
      <c r="G15">
        <f t="array" ref="G15">MMULT(f_2,E15:E19)</f>
        <v>22</v>
      </c>
    </row>
    <row r="16" spans="1:14" x14ac:dyDescent="0.25">
      <c r="A16">
        <v>0</v>
      </c>
      <c r="B16">
        <v>10.5</v>
      </c>
      <c r="E16">
        <v>0</v>
      </c>
      <c r="F16">
        <v>1.75</v>
      </c>
    </row>
    <row r="17" spans="1:7" x14ac:dyDescent="0.25">
      <c r="A17">
        <v>0</v>
      </c>
      <c r="B17">
        <v>0</v>
      </c>
      <c r="C17" t="s">
        <v>8</v>
      </c>
      <c r="E17">
        <v>11</v>
      </c>
      <c r="F17">
        <v>0</v>
      </c>
      <c r="G17" t="s">
        <v>14</v>
      </c>
    </row>
    <row r="18" spans="1:7" x14ac:dyDescent="0.25">
      <c r="A18">
        <v>15.5</v>
      </c>
      <c r="B18">
        <v>0</v>
      </c>
      <c r="C18">
        <f>MMULT(f_1,B15:B19)</f>
        <v>-31.5</v>
      </c>
      <c r="E18">
        <v>0</v>
      </c>
      <c r="F18">
        <v>15.5</v>
      </c>
      <c r="G18">
        <f>MMULT(f_2,F15:F19)</f>
        <v>-43.5</v>
      </c>
    </row>
    <row r="19" spans="1:7" x14ac:dyDescent="0.25">
      <c r="A19">
        <v>10.75</v>
      </c>
      <c r="B19">
        <v>0</v>
      </c>
      <c r="E19">
        <v>0</v>
      </c>
      <c r="F19">
        <v>10.75</v>
      </c>
    </row>
    <row r="21" spans="1:7" x14ac:dyDescent="0.25">
      <c r="A21" t="s">
        <v>9</v>
      </c>
      <c r="B21" t="s">
        <v>10</v>
      </c>
      <c r="E21" t="s">
        <v>15</v>
      </c>
      <c r="F21" t="s">
        <v>16</v>
      </c>
    </row>
    <row r="22" spans="1:7" x14ac:dyDescent="0.25">
      <c r="A22">
        <f t="array" ref="A22:A25">MMULT(A9:E12,A15:A19)</f>
        <v>55</v>
      </c>
      <c r="B22">
        <f t="array" ref="B22:B25">MMULT(Матрица_А,B15:B19)</f>
        <v>0</v>
      </c>
      <c r="E22">
        <f t="array" ref="E22:E25">MMULT(A9:E12,E15:E19)</f>
        <v>55</v>
      </c>
      <c r="F22">
        <f t="array" ref="F22:F25">MMULT(Матрица_А,F15:F19)</f>
        <v>55</v>
      </c>
    </row>
    <row r="23" spans="1:7" x14ac:dyDescent="0.25">
      <c r="A23">
        <v>31</v>
      </c>
      <c r="B23">
        <v>10.5</v>
      </c>
      <c r="E23">
        <v>0</v>
      </c>
      <c r="F23">
        <v>32.75</v>
      </c>
    </row>
    <row r="24" spans="1:7" x14ac:dyDescent="0.25">
      <c r="A24">
        <v>62</v>
      </c>
      <c r="B24">
        <v>0</v>
      </c>
      <c r="E24">
        <v>44</v>
      </c>
      <c r="F24">
        <v>62</v>
      </c>
    </row>
    <row r="25" spans="1:7" x14ac:dyDescent="0.25">
      <c r="A25">
        <v>52.5</v>
      </c>
      <c r="B25">
        <v>63</v>
      </c>
      <c r="E25">
        <v>0</v>
      </c>
      <c r="F25">
        <v>63</v>
      </c>
    </row>
    <row r="27" spans="1:7" x14ac:dyDescent="0.25">
      <c r="A27" t="s">
        <v>17</v>
      </c>
      <c r="B27" t="s">
        <v>18</v>
      </c>
      <c r="C27" t="s">
        <v>19</v>
      </c>
    </row>
    <row r="28" spans="1:7" x14ac:dyDescent="0.25">
      <c r="A28">
        <v>0</v>
      </c>
      <c r="B28">
        <v>0</v>
      </c>
      <c r="C28">
        <f>MMULT(f_3,A28:A32)</f>
        <v>53.214285714285715</v>
      </c>
    </row>
    <row r="29" spans="1:7" x14ac:dyDescent="0.25">
      <c r="A29">
        <v>9.4285714285714288</v>
      </c>
      <c r="B29">
        <v>0</v>
      </c>
    </row>
    <row r="30" spans="1:7" x14ac:dyDescent="0.25">
      <c r="A30">
        <v>12.285714285714286</v>
      </c>
      <c r="B30">
        <v>0</v>
      </c>
      <c r="C30" t="s">
        <v>20</v>
      </c>
    </row>
    <row r="31" spans="1:7" x14ac:dyDescent="0.25">
      <c r="A31">
        <v>3.2142857142857144</v>
      </c>
      <c r="B31">
        <v>0</v>
      </c>
      <c r="C31">
        <f>MMULT(f_3,B28:B32)</f>
        <v>0</v>
      </c>
    </row>
    <row r="32" spans="1:7" x14ac:dyDescent="0.25">
      <c r="A32">
        <v>0</v>
      </c>
      <c r="B32">
        <v>0</v>
      </c>
    </row>
    <row r="34" spans="1:2" x14ac:dyDescent="0.25">
      <c r="A34" t="s">
        <v>21</v>
      </c>
      <c r="B34" t="s">
        <v>22</v>
      </c>
    </row>
    <row r="35" spans="1:2" x14ac:dyDescent="0.25">
      <c r="A35">
        <f t="array" ref="A35:A38">MMULT(Матрица_А,A28:A32)</f>
        <v>55</v>
      </c>
      <c r="B35">
        <f t="array" ref="B35:B38">MMULT(Матрица_А,B28:B32)</f>
        <v>0</v>
      </c>
    </row>
    <row r="36" spans="1:2" x14ac:dyDescent="0.25">
      <c r="A36">
        <v>15.857142857142858</v>
      </c>
      <c r="B36">
        <v>0</v>
      </c>
    </row>
    <row r="37" spans="1:2" x14ac:dyDescent="0.25">
      <c r="A37">
        <v>62</v>
      </c>
      <c r="B37">
        <v>0</v>
      </c>
    </row>
    <row r="38" spans="1:2" x14ac:dyDescent="0.25">
      <c r="A38">
        <v>63</v>
      </c>
      <c r="B38">
        <v>0</v>
      </c>
    </row>
    <row r="51" spans="1:15" x14ac:dyDescent="0.25">
      <c r="A51" t="s">
        <v>37</v>
      </c>
      <c r="G51" t="s">
        <v>38</v>
      </c>
      <c r="H51" t="s">
        <v>39</v>
      </c>
      <c r="J51" s="4" t="s">
        <v>49</v>
      </c>
      <c r="K51" s="1" t="s">
        <v>51</v>
      </c>
      <c r="L51" s="4" t="s">
        <v>52</v>
      </c>
      <c r="M51" s="4" t="s">
        <v>53</v>
      </c>
      <c r="N51" s="4" t="s">
        <v>70</v>
      </c>
      <c r="O51" s="4" t="s">
        <v>71</v>
      </c>
    </row>
    <row r="52" spans="1:15" x14ac:dyDescent="0.25">
      <c r="A52">
        <f>(C15-MMULT(f_1,G52:G56))/(C15-C18)</f>
        <v>0.84639267071314783</v>
      </c>
      <c r="G52" s="1">
        <v>3.4185604812818</v>
      </c>
      <c r="H52">
        <f t="array" ref="H52:H55">MMULT(Матрица_А,G52:G56)</f>
        <v>28.680322099713429</v>
      </c>
      <c r="J52" s="21" t="s">
        <v>50</v>
      </c>
      <c r="K52" s="4">
        <f>A52</f>
        <v>0.84639267071314783</v>
      </c>
      <c r="L52" s="5">
        <f>A61</f>
        <v>0.16927853414262958</v>
      </c>
      <c r="M52" s="4" t="s">
        <v>60</v>
      </c>
      <c r="N52" s="4">
        <f>MMULT(f_1,G52:G56)</f>
        <v>-14.564791946124547</v>
      </c>
      <c r="O52" s="4">
        <f>K52*E60</f>
        <v>0.16927853414262958</v>
      </c>
    </row>
    <row r="53" spans="1:15" x14ac:dyDescent="0.25">
      <c r="G53" s="2">
        <v>7.6042654274135417</v>
      </c>
      <c r="H53">
        <v>8.8935136788255686</v>
      </c>
      <c r="J53" s="22"/>
      <c r="K53" s="6">
        <f>A55</f>
        <v>0.5642617039863087</v>
      </c>
      <c r="L53" s="4"/>
      <c r="M53" s="4"/>
      <c r="N53" s="4">
        <f>MMULT(f_2,G52:G56)</f>
        <v>-14.959141611103224</v>
      </c>
      <c r="O53" s="4">
        <f t="shared" ref="O53:O54" si="0">K53*E61</f>
        <v>0.1692785111958926</v>
      </c>
    </row>
    <row r="54" spans="1:15" x14ac:dyDescent="0.25">
      <c r="A54" t="s">
        <v>42</v>
      </c>
      <c r="G54" s="2">
        <v>2.6977560705287535</v>
      </c>
      <c r="H54">
        <v>30.462323191348069</v>
      </c>
      <c r="J54" s="23"/>
      <c r="K54" s="5">
        <f>A58</f>
        <v>0.15021725139713102</v>
      </c>
      <c r="L54" s="4"/>
      <c r="M54" s="4"/>
      <c r="N54" s="4">
        <f>MMULT(f_3,G52:G56)</f>
        <v>45.2205819792241</v>
      </c>
      <c r="O54" s="4">
        <f t="shared" si="0"/>
        <v>7.5108625698565509E-2</v>
      </c>
    </row>
    <row r="55" spans="1:15" x14ac:dyDescent="0.25">
      <c r="A55">
        <f>(G15-MMULT(f_2,G52:G56))/(G15-G18)</f>
        <v>0.5642617039863087</v>
      </c>
      <c r="G55" s="2">
        <v>0.6446241257060138</v>
      </c>
      <c r="H55">
        <v>63</v>
      </c>
      <c r="J55" s="21" t="s">
        <v>54</v>
      </c>
      <c r="K55" s="5">
        <f>A64</f>
        <v>0.5213291797082289</v>
      </c>
      <c r="L55" s="4">
        <f>A73</f>
        <v>0.15639875418638716</v>
      </c>
      <c r="M55" s="4" t="s">
        <v>61</v>
      </c>
      <c r="N55" s="4">
        <f>MMULT(f_1,G64:G68)</f>
        <v>21.27345793716777</v>
      </c>
      <c r="O55" s="4">
        <f>K55*E72</f>
        <v>0.15639875391246866</v>
      </c>
    </row>
    <row r="56" spans="1:15" x14ac:dyDescent="0.25">
      <c r="G56" s="3">
        <v>1.2054586294897609</v>
      </c>
      <c r="J56" s="22"/>
      <c r="K56" s="5">
        <f>A67</f>
        <v>0.31279736786794554</v>
      </c>
      <c r="L56" s="4"/>
      <c r="M56" s="4"/>
      <c r="N56" s="4">
        <f>MMULT(f_2,G64:G68)</f>
        <v>1.511772404649566</v>
      </c>
      <c r="O56" s="4">
        <f>K56*E73</f>
        <v>0.15639868393397277</v>
      </c>
    </row>
    <row r="57" spans="1:15" x14ac:dyDescent="0.25">
      <c r="A57" t="s">
        <v>44</v>
      </c>
      <c r="J57" s="23"/>
      <c r="K57" s="5">
        <f>A70</f>
        <v>0.78199377093193578</v>
      </c>
      <c r="L57" s="4"/>
      <c r="M57" s="4"/>
      <c r="N57" s="4">
        <f>MMULT(f_3,G64:G68)</f>
        <v>11.601045761121991</v>
      </c>
      <c r="O57" s="4">
        <f>K57*E74</f>
        <v>0.15639875418638716</v>
      </c>
    </row>
    <row r="58" spans="1:15" x14ac:dyDescent="0.25">
      <c r="A58">
        <f>(C28-MMULT(f_3,G52:G56))/(C28-C31)</f>
        <v>0.15021725139713102</v>
      </c>
      <c r="J58" s="21" t="s">
        <v>55</v>
      </c>
      <c r="K58" s="5">
        <f>A76</f>
        <v>0.2589923772080614</v>
      </c>
      <c r="L58" s="4">
        <f>A85</f>
        <v>0.12950101454018725</v>
      </c>
      <c r="M58" s="4" t="s">
        <v>62</v>
      </c>
      <c r="N58" s="4">
        <f>MMULT(f_1,G76:G80)</f>
        <v>50.19609041281123</v>
      </c>
      <c r="O58" s="4">
        <f>K58*E84</f>
        <v>0.1294961886040307</v>
      </c>
    </row>
    <row r="59" spans="1:15" x14ac:dyDescent="0.25">
      <c r="J59" s="22"/>
      <c r="K59" s="5">
        <f>A79</f>
        <v>0.6475032144902878</v>
      </c>
      <c r="L59" s="4"/>
      <c r="M59" s="4"/>
      <c r="N59" s="4">
        <f>MMULT(f_2,G76:G80)</f>
        <v>-20.411460549113848</v>
      </c>
      <c r="O59" s="4">
        <f>K59*E85</f>
        <v>0.12950064289805757</v>
      </c>
    </row>
    <row r="60" spans="1:15" x14ac:dyDescent="0.25">
      <c r="A60" t="s">
        <v>46</v>
      </c>
      <c r="E60">
        <v>0.2</v>
      </c>
      <c r="J60" s="23"/>
      <c r="K60" s="8">
        <f>A82</f>
        <v>0.4316700484672909</v>
      </c>
      <c r="L60" s="1"/>
      <c r="M60" s="1"/>
      <c r="N60" s="1">
        <f>MMULT(f_3,G76:G80)</f>
        <v>30.243272420847735</v>
      </c>
      <c r="O60" s="4">
        <f t="shared" ref="O60" si="1">K60*E86</f>
        <v>0.12950101454018725</v>
      </c>
    </row>
    <row r="61" spans="1:15" x14ac:dyDescent="0.25">
      <c r="A61">
        <f>MAX(A52*E60,A55*E61,A58*E62)</f>
        <v>0.16927853414262958</v>
      </c>
      <c r="E61">
        <v>0.3</v>
      </c>
      <c r="J61" s="9">
        <f>E97</f>
        <v>-5.5804091248336013E-9</v>
      </c>
      <c r="K61" s="4">
        <f>A89</f>
        <v>0.77194687513407401</v>
      </c>
      <c r="L61" s="4">
        <f>A98</f>
        <v>-4.3077793858849714E-9</v>
      </c>
      <c r="M61" s="4" t="s">
        <v>69</v>
      </c>
      <c r="N61" s="4">
        <f>MMULT(f_1,G89:G93)</f>
        <v>-6.3571429835316557</v>
      </c>
      <c r="O61" s="4">
        <f>K61*E97</f>
        <v>-4.3077793858849714E-9</v>
      </c>
    </row>
    <row r="62" spans="1:15" x14ac:dyDescent="0.25">
      <c r="E62">
        <v>0.5</v>
      </c>
      <c r="J62" s="10">
        <f>E98</f>
        <v>-2.1237816430541565E-8</v>
      </c>
      <c r="K62" s="4">
        <f>A92</f>
        <v>0.20283532443053151</v>
      </c>
      <c r="L62" s="4"/>
      <c r="M62" s="4"/>
      <c r="N62" s="4">
        <f>MMULT(f_2,G89:G93)</f>
        <v>8.7142862498001854</v>
      </c>
      <c r="O62" s="4">
        <f>K62*E98</f>
        <v>-4.3077793858849714E-9</v>
      </c>
    </row>
    <row r="63" spans="1:15" x14ac:dyDescent="0.25">
      <c r="A63" t="s">
        <v>40</v>
      </c>
      <c r="G63" t="s">
        <v>41</v>
      </c>
      <c r="H63" t="s">
        <v>39</v>
      </c>
      <c r="J63" s="11">
        <f>E99</f>
        <v>1.0000000268182256</v>
      </c>
      <c r="K63" s="4">
        <f>A95</f>
        <v>-4.3077792703579749E-9</v>
      </c>
      <c r="L63" s="4"/>
      <c r="M63" s="4"/>
      <c r="N63" s="4">
        <f>MMULT(f_3,G89:G93)</f>
        <v>53.214285943521112</v>
      </c>
      <c r="O63" s="4">
        <f t="shared" ref="O63" si="2">K63*E99</f>
        <v>-4.3077793858849714E-9</v>
      </c>
    </row>
    <row r="64" spans="1:15" x14ac:dyDescent="0.25">
      <c r="A64">
        <f>(C15-MMULT(f_1,G64:G68))/(C15-C18)</f>
        <v>0.5213291797082289</v>
      </c>
      <c r="G64" s="1">
        <v>6.3677380694221671E-6</v>
      </c>
      <c r="H64">
        <f t="array" ref="H64:H67">MMULT(Матрица_А,G64:G68)</f>
        <v>54.999999999999993</v>
      </c>
    </row>
    <row r="65" spans="1:12" x14ac:dyDescent="0.25">
      <c r="G65" s="2">
        <v>0.29273507248901942</v>
      </c>
      <c r="H65">
        <v>3.2392970235408907</v>
      </c>
    </row>
    <row r="66" spans="1:12" x14ac:dyDescent="0.25">
      <c r="A66" t="s">
        <v>43</v>
      </c>
      <c r="G66" s="2">
        <v>4.5692979746101452</v>
      </c>
      <c r="H66">
        <v>24.17034763923467</v>
      </c>
      <c r="J66" s="4" t="s">
        <v>70</v>
      </c>
      <c r="K66" s="4" t="s">
        <v>71</v>
      </c>
    </row>
    <row r="67" spans="1:12" x14ac:dyDescent="0.25">
      <c r="A67">
        <f>(G15-MMULT(f_2,G64:G68))/(G15-G18)</f>
        <v>0.31279736786794554</v>
      </c>
      <c r="G67" s="2">
        <v>1.4732809755259357</v>
      </c>
      <c r="H67">
        <v>13.478012692569516</v>
      </c>
      <c r="J67" s="4">
        <v>-14.564791946124547</v>
      </c>
      <c r="K67" s="4">
        <v>0.16927853414262958</v>
      </c>
      <c r="L67" s="21" t="s">
        <v>50</v>
      </c>
    </row>
    <row r="68" spans="1:12" x14ac:dyDescent="0.25">
      <c r="G68" s="3">
        <v>4.387507417815625</v>
      </c>
      <c r="J68" s="4">
        <v>-14.959141611103224</v>
      </c>
      <c r="K68" s="4">
        <v>0.1692785111958926</v>
      </c>
      <c r="L68" s="22"/>
    </row>
    <row r="69" spans="1:12" x14ac:dyDescent="0.25">
      <c r="A69" t="s">
        <v>45</v>
      </c>
      <c r="J69" s="4">
        <v>45.2205819792241</v>
      </c>
      <c r="K69" s="4">
        <v>7.5108625698565509E-2</v>
      </c>
      <c r="L69" s="23"/>
    </row>
    <row r="70" spans="1:12" x14ac:dyDescent="0.25">
      <c r="A70">
        <f>(C28-MMULT(f_3,G64:G68))/(C28-C31)</f>
        <v>0.78199377093193578</v>
      </c>
      <c r="J70" s="4">
        <v>21.27345793716777</v>
      </c>
      <c r="K70" s="4">
        <v>0.15639875391246866</v>
      </c>
      <c r="L70" s="21" t="s">
        <v>54</v>
      </c>
    </row>
    <row r="71" spans="1:12" x14ac:dyDescent="0.25">
      <c r="J71" s="4">
        <v>1.511772404649566</v>
      </c>
      <c r="K71" s="4">
        <v>0.15639868393397277</v>
      </c>
      <c r="L71" s="22"/>
    </row>
    <row r="72" spans="1:12" x14ac:dyDescent="0.25">
      <c r="A72" t="s">
        <v>47</v>
      </c>
      <c r="E72">
        <v>0.3</v>
      </c>
      <c r="J72" s="4">
        <v>11.601045761121991</v>
      </c>
      <c r="K72" s="4">
        <v>0.15639875418638716</v>
      </c>
      <c r="L72" s="23"/>
    </row>
    <row r="73" spans="1:12" x14ac:dyDescent="0.25">
      <c r="A73">
        <f>MAX(A64*E72,A67*E73,A70*E74)</f>
        <v>0.15639875418638716</v>
      </c>
      <c r="E73">
        <v>0.5</v>
      </c>
      <c r="J73" s="4">
        <v>50.19609041281123</v>
      </c>
      <c r="K73" s="4">
        <v>0.1294961886040307</v>
      </c>
      <c r="L73" s="21" t="s">
        <v>55</v>
      </c>
    </row>
    <row r="74" spans="1:12" x14ac:dyDescent="0.25">
      <c r="E74">
        <v>0.2</v>
      </c>
      <c r="J74" s="4">
        <v>-20.411460549113848</v>
      </c>
      <c r="K74" s="4">
        <v>0.12950064289805757</v>
      </c>
      <c r="L74" s="22"/>
    </row>
    <row r="75" spans="1:12" x14ac:dyDescent="0.25">
      <c r="A75" t="s">
        <v>56</v>
      </c>
      <c r="G75" t="s">
        <v>48</v>
      </c>
      <c r="H75" t="s">
        <v>39</v>
      </c>
      <c r="J75" s="1">
        <v>30.243272420847735</v>
      </c>
      <c r="K75" s="4">
        <v>0.12950101454018725</v>
      </c>
      <c r="L75" s="23"/>
    </row>
    <row r="76" spans="1:12" x14ac:dyDescent="0.25">
      <c r="A76">
        <f>(C15-MMULT(f_1,G76:G80))/(C15-C18)</f>
        <v>0.2589923772080614</v>
      </c>
      <c r="G76" s="1">
        <v>5.4082543138732855E-2</v>
      </c>
      <c r="H76">
        <f t="array" ref="H76:H79">MMULT(Матрица_А,G76:G80)</f>
        <v>54.999999999999986</v>
      </c>
      <c r="J76" s="4">
        <v>-6.3571429835316557</v>
      </c>
      <c r="K76" s="4">
        <v>-4.3077793858849714E-9</v>
      </c>
      <c r="L76" s="9">
        <f>E97</f>
        <v>-5.5804091248336013E-9</v>
      </c>
    </row>
    <row r="77" spans="1:12" x14ac:dyDescent="0.25">
      <c r="G77" s="2">
        <v>2.0307318233391216</v>
      </c>
      <c r="H77">
        <v>23.309518854095732</v>
      </c>
      <c r="J77" s="4">
        <v>8.7142862498001854</v>
      </c>
      <c r="K77" s="4">
        <v>-4.3077793858849714E-9</v>
      </c>
      <c r="L77" s="10">
        <f>E98</f>
        <v>-2.1237816430541565E-8</v>
      </c>
    </row>
    <row r="78" spans="1:12" x14ac:dyDescent="0.25">
      <c r="A78" t="s">
        <v>57</v>
      </c>
      <c r="G78" s="2">
        <v>4.793003305698277</v>
      </c>
      <c r="H78">
        <v>61.999999999999993</v>
      </c>
      <c r="J78" s="4">
        <v>53.214285943521112</v>
      </c>
      <c r="K78" s="4">
        <v>-4.3077793858849714E-9</v>
      </c>
      <c r="L78" s="11">
        <f>E99</f>
        <v>1.0000000268182256</v>
      </c>
    </row>
    <row r="79" spans="1:12" x14ac:dyDescent="0.25">
      <c r="A79">
        <f>(G15-MMULT(f_2,G76:G80))/(G15-G18)</f>
        <v>0.6475032144902878</v>
      </c>
      <c r="G79" s="2">
        <v>10.639393515378305</v>
      </c>
      <c r="H79">
        <v>46.730909497343205</v>
      </c>
    </row>
    <row r="80" spans="1:12" x14ac:dyDescent="0.25">
      <c r="G80" s="3">
        <v>6.5257006769984685</v>
      </c>
    </row>
    <row r="81" spans="1:8" x14ac:dyDescent="0.25">
      <c r="A81" t="s">
        <v>58</v>
      </c>
    </row>
    <row r="82" spans="1:8" x14ac:dyDescent="0.25">
      <c r="A82">
        <f>(C28-MMULT(f_3,G76:G80))/(C28-C31)</f>
        <v>0.4316700484672909</v>
      </c>
    </row>
    <row r="84" spans="1:8" x14ac:dyDescent="0.25">
      <c r="A84" t="s">
        <v>59</v>
      </c>
      <c r="E84">
        <v>0.5</v>
      </c>
    </row>
    <row r="85" spans="1:8" x14ac:dyDescent="0.25">
      <c r="A85">
        <f>MAX(A76*E84,A79*E85,A82*E86)</f>
        <v>0.12950101454018725</v>
      </c>
      <c r="E85">
        <v>0.2</v>
      </c>
    </row>
    <row r="86" spans="1:8" x14ac:dyDescent="0.25">
      <c r="E86">
        <v>0.3</v>
      </c>
    </row>
    <row r="88" spans="1:8" x14ac:dyDescent="0.25">
      <c r="A88" t="s">
        <v>63</v>
      </c>
      <c r="G88" t="s">
        <v>67</v>
      </c>
      <c r="H88" t="s">
        <v>68</v>
      </c>
    </row>
    <row r="89" spans="1:8" x14ac:dyDescent="0.25">
      <c r="A89">
        <f>(C15-MMULT(f_1,G89:G93))/(C15-C18)</f>
        <v>0.77194687513407401</v>
      </c>
      <c r="G89" s="1">
        <v>0</v>
      </c>
      <c r="H89">
        <f>MMULT(A9:E9,G$89:G$93)</f>
        <v>55.000001163813415</v>
      </c>
    </row>
    <row r="90" spans="1:8" x14ac:dyDescent="0.25">
      <c r="G90" s="2">
        <v>9.4285714561455478</v>
      </c>
      <c r="H90">
        <f t="shared" ref="H90:H91" si="3">MMULT(A10:E10,G$89:G$93)</f>
        <v>15.857142722111607</v>
      </c>
    </row>
    <row r="91" spans="1:8" x14ac:dyDescent="0.25">
      <c r="A91" t="s">
        <v>64</v>
      </c>
      <c r="G91" s="2">
        <v>12.285714485955896</v>
      </c>
      <c r="H91">
        <f t="shared" si="3"/>
        <v>62.000000475755705</v>
      </c>
    </row>
    <row r="92" spans="1:8" x14ac:dyDescent="0.25">
      <c r="A92">
        <f>(G15-MMULT(f_2,G89:G93))/(G15-G18)</f>
        <v>0.20283532443053151</v>
      </c>
      <c r="G92" s="2">
        <v>3.2142856329830303</v>
      </c>
      <c r="H92">
        <f>MMULT(A12:E12,G$89:G$93)</f>
        <v>63.00000000283935</v>
      </c>
    </row>
    <row r="93" spans="1:8" x14ac:dyDescent="0.25">
      <c r="G93" s="3">
        <v>0</v>
      </c>
    </row>
    <row r="94" spans="1:8" x14ac:dyDescent="0.25">
      <c r="A94" t="s">
        <v>65</v>
      </c>
    </row>
    <row r="95" spans="1:8" x14ac:dyDescent="0.25">
      <c r="A95">
        <f>(C28-MMULT(f_3,G89:G93))/(C28-C31)</f>
        <v>-4.3077792703579749E-9</v>
      </c>
    </row>
    <row r="97" spans="1:16" x14ac:dyDescent="0.25">
      <c r="A97" t="s">
        <v>66</v>
      </c>
      <c r="E97">
        <f>(A92*A95)/(A92*A95+A89*A95+A89*A92)</f>
        <v>-5.5804091248336013E-9</v>
      </c>
    </row>
    <row r="98" spans="1:16" x14ac:dyDescent="0.25">
      <c r="A98">
        <f>MAX(A89*E97,A92*E98,A95*E99)</f>
        <v>-4.3077793858849714E-9</v>
      </c>
      <c r="E98">
        <f>(A89*A95)/(A92*A95+A89*A95+A89*A92)</f>
        <v>-2.1237816430541565E-8</v>
      </c>
    </row>
    <row r="99" spans="1:16" ht="15.75" customHeight="1" x14ac:dyDescent="0.25">
      <c r="E99">
        <f>(A89*A92)/(A92*A95+A89*A95+A89*A92)</f>
        <v>1.0000000268182256</v>
      </c>
    </row>
    <row r="100" spans="1:16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 x14ac:dyDescent="0.25">
      <c r="A101" t="s">
        <v>72</v>
      </c>
      <c r="G101" t="s">
        <v>73</v>
      </c>
      <c r="H101" t="s">
        <v>74</v>
      </c>
      <c r="J101" s="4" t="s">
        <v>49</v>
      </c>
      <c r="K101" s="4" t="s">
        <v>51</v>
      </c>
      <c r="L101" s="4" t="s">
        <v>52</v>
      </c>
      <c r="M101" s="4" t="s">
        <v>53</v>
      </c>
      <c r="N101" s="4" t="s">
        <v>70</v>
      </c>
      <c r="O101" s="4" t="s">
        <v>71</v>
      </c>
      <c r="P101" s="7"/>
    </row>
    <row r="102" spans="1:16" x14ac:dyDescent="0.25">
      <c r="A102">
        <f>PRODUCT((C15-MMULT(f_1,G102:G106))/(C15-C18),(C15-MMULT(f_1,G102:G106))/(C15-C18))</f>
        <v>0.22999725115197489</v>
      </c>
      <c r="G102" s="1">
        <v>0</v>
      </c>
      <c r="H102">
        <f t="array" ref="H102:H105">MMULT(Матрица_А,G102:G106)</f>
        <v>55</v>
      </c>
      <c r="J102" s="21" t="s">
        <v>50</v>
      </c>
      <c r="K102" s="5">
        <f>A102</f>
        <v>0.22999725115197489</v>
      </c>
      <c r="L102" s="4">
        <f>A111</f>
        <v>4.9124536100969028E-2</v>
      </c>
      <c r="M102" s="4" t="str">
        <f>ROUND(G102,2)&amp;"; "&amp;ROUND(G103,2)&amp;"; "&amp;ROUND(G104,2)&amp;"; "&amp;ROUND(G105,2)&amp;"; "&amp;ROUND(G106,2)</f>
        <v>0; 4,44; 8,55; 6,95; 3,27</v>
      </c>
      <c r="N102" s="4">
        <f>MMULT(f_1,G102:G106)</f>
        <v>25.876273418828781</v>
      </c>
      <c r="O102" s="4">
        <f>K102*E60</f>
        <v>4.5999450230394978E-2</v>
      </c>
      <c r="P102" s="7"/>
    </row>
    <row r="103" spans="1:16" x14ac:dyDescent="0.25">
      <c r="G103" s="2">
        <v>4.4416562845605876</v>
      </c>
      <c r="H103">
        <v>18.339490780781365</v>
      </c>
      <c r="J103" s="22"/>
      <c r="K103" s="5">
        <f>A105</f>
        <v>0.16374845366989677</v>
      </c>
      <c r="L103" s="4"/>
      <c r="M103" s="4"/>
      <c r="N103" s="4">
        <f>MMULT(f_2,G102:G106)</f>
        <v>-4.5051278690987395</v>
      </c>
      <c r="O103" s="4">
        <f t="shared" ref="O103:O104" si="4">K103*E61</f>
        <v>4.9124536100969028E-2</v>
      </c>
      <c r="P103" s="7"/>
    </row>
    <row r="104" spans="1:16" x14ac:dyDescent="0.25">
      <c r="A104" t="s">
        <v>75</v>
      </c>
      <c r="G104" s="2">
        <v>8.5510827518896075</v>
      </c>
      <c r="H104">
        <v>61.999999999999986</v>
      </c>
      <c r="J104" s="23"/>
      <c r="K104" s="5">
        <f>A108</f>
        <v>9.8249019095478674E-2</v>
      </c>
      <c r="L104" s="4"/>
      <c r="M104" s="4"/>
      <c r="N104" s="4">
        <f>MMULT(f_3,G102:G106)</f>
        <v>36.53442773033894</v>
      </c>
      <c r="O104" s="4">
        <f t="shared" si="4"/>
        <v>4.9124509547739337E-2</v>
      </c>
      <c r="P104" s="7"/>
    </row>
    <row r="105" spans="1:16" x14ac:dyDescent="0.25">
      <c r="A105">
        <f>PRODUCT((G15-MMULT(f_2,G102:G106))/(G15-G18),(G15-MMULT(f_2,G102:G106))/(G15-G18))</f>
        <v>0.16374845366989677</v>
      </c>
      <c r="G105" s="2">
        <v>6.948917248110388</v>
      </c>
      <c r="H105">
        <v>47.083377387777489</v>
      </c>
      <c r="J105" s="21" t="s">
        <v>54</v>
      </c>
      <c r="K105" s="5">
        <f>A114</f>
        <v>0.17548026722550114</v>
      </c>
      <c r="L105" s="4">
        <f>A123</f>
        <v>5.6053852943542662E-2</v>
      </c>
      <c r="M105" s="4" t="str">
        <f>ROUND(G114,2)&amp;"; "&amp;ROUND(G115,2)&amp;"; "&amp;ROUND(G116,2)&amp;"; "&amp;ROUND(G117,2)&amp;"; "&amp;ROUND(G118,2)</f>
        <v>0; 1,65; 8,92; 6,58; 2,95</v>
      </c>
      <c r="N105" s="4">
        <f>MMULT(f_1,G114:G118)</f>
        <v>32.56587268722437</v>
      </c>
      <c r="O105" s="4">
        <f>E72*K105</f>
        <v>5.2644080167650341E-2</v>
      </c>
      <c r="P105" s="7"/>
    </row>
    <row r="106" spans="1:16" x14ac:dyDescent="0.25">
      <c r="G106" s="3">
        <v>3.2678025920965919</v>
      </c>
      <c r="J106" s="22"/>
      <c r="K106" s="5">
        <f>A117</f>
        <v>0.11210770386079674</v>
      </c>
      <c r="L106" s="4"/>
      <c r="M106" s="4"/>
      <c r="N106" s="4">
        <f>MMULT(f_2,G114:G118)</f>
        <v>6.8970008483793865E-2</v>
      </c>
      <c r="O106" s="4">
        <f t="shared" ref="O106:O107" si="5">E73*K106</f>
        <v>5.6053851930398371E-2</v>
      </c>
      <c r="P106" s="7"/>
    </row>
    <row r="107" spans="1:16" x14ac:dyDescent="0.25">
      <c r="A107" t="s">
        <v>76</v>
      </c>
      <c r="J107" s="23"/>
      <c r="K107" s="5">
        <f>A120</f>
        <v>0.2802692647177133</v>
      </c>
      <c r="L107" s="4"/>
      <c r="M107" s="4"/>
      <c r="N107" s="4">
        <f>MMULT(f_3,G114:G118)</f>
        <v>25.042396351751989</v>
      </c>
      <c r="O107" s="4">
        <f t="shared" si="5"/>
        <v>5.6053852943542662E-2</v>
      </c>
      <c r="P107" s="7"/>
    </row>
    <row r="108" spans="1:16" x14ac:dyDescent="0.25">
      <c r="A108">
        <f>PRODUCT((C28-MMULT(f_3,G102:G106))/(C28-C31),(C28-MMULT(f_3,G102:G106))/(C28-C31))</f>
        <v>9.8249019095478674E-2</v>
      </c>
      <c r="J108" s="21" t="s">
        <v>55</v>
      </c>
      <c r="K108" s="5">
        <f>A126</f>
        <v>0.13219712570719885</v>
      </c>
      <c r="L108" s="4">
        <f>A135</f>
        <v>6.6098562853599427E-2</v>
      </c>
      <c r="M108" s="4" t="str">
        <f>ROUND(G126,2)&amp;"; "&amp;ROUND(G127,2)&amp;"; "&amp;ROUND(G128,2)&amp;"; "&amp;ROUND(G129,2)&amp;"; "&amp;ROUND(G130,2)</f>
        <v>0; 2,1; 7,31; 8,19; 4,36</v>
      </c>
      <c r="N108" s="4">
        <f>MMULT(f_1,G126:G130)</f>
        <v>38.664287766195812</v>
      </c>
      <c r="O108" s="4">
        <f>K108*E84</f>
        <v>6.6098562853599427E-2</v>
      </c>
      <c r="P108" s="7"/>
    </row>
    <row r="109" spans="1:16" x14ac:dyDescent="0.25">
      <c r="J109" s="22"/>
      <c r="K109" s="5">
        <f>A129</f>
        <v>0.21283552124372471</v>
      </c>
      <c r="L109" s="4"/>
      <c r="M109" s="4"/>
      <c r="N109" s="4">
        <f>MMULT(f_2,G126:G130)</f>
        <v>-8.2178357103199886</v>
      </c>
      <c r="O109" s="4">
        <f t="shared" ref="O109:O110" si="6">K109*E85</f>
        <v>4.2567104248744943E-2</v>
      </c>
      <c r="P109" s="7"/>
    </row>
    <row r="110" spans="1:16" x14ac:dyDescent="0.25">
      <c r="A110" t="s">
        <v>77</v>
      </c>
      <c r="J110" s="23"/>
      <c r="K110" s="5">
        <f>A132</f>
        <v>0.22032852915089821</v>
      </c>
      <c r="L110" s="4"/>
      <c r="M110" s="4"/>
      <c r="N110" s="4">
        <f>MMULT(f_3,G126:G130)</f>
        <v>28.235943882343516</v>
      </c>
      <c r="O110" s="4">
        <f t="shared" si="6"/>
        <v>6.6098558745269459E-2</v>
      </c>
      <c r="P110" s="7"/>
    </row>
    <row r="111" spans="1:16" x14ac:dyDescent="0.25">
      <c r="A111">
        <f>MAX(A102*E60,A105*E61,A108*E62)</f>
        <v>4.9124536100969028E-2</v>
      </c>
      <c r="J111" s="16">
        <f>E146</f>
        <v>0</v>
      </c>
      <c r="K111" s="4">
        <f>A138</f>
        <v>0.59590197069692175</v>
      </c>
      <c r="L111" s="4">
        <f>A147</f>
        <v>0</v>
      </c>
      <c r="M111" s="4" t="str">
        <f>ROUND(G138,2)&amp;"; "&amp;ROUND(G139,2)&amp;"; "&amp;ROUND(G140,2)&amp;"; "&amp;ROUND(G141,2)&amp;"; "&amp;ROUND(G142,2)</f>
        <v>0; 9,43; 12,29; 3,21; 0</v>
      </c>
      <c r="N111" s="4">
        <f>MMULT(f_1,G138:G142)</f>
        <v>-6.3571424599266591</v>
      </c>
      <c r="O111" s="4">
        <f>K111*E146</f>
        <v>0</v>
      </c>
      <c r="P111" s="7"/>
    </row>
    <row r="112" spans="1:16" x14ac:dyDescent="0.25">
      <c r="J112" s="4">
        <f>E147</f>
        <v>0</v>
      </c>
      <c r="K112" s="4">
        <f>A141</f>
        <v>4.1142172760731045E-2</v>
      </c>
      <c r="L112" s="4"/>
      <c r="M112" s="4"/>
      <c r="N112" s="4">
        <f>MMULT(f_2,G138:G142)</f>
        <v>8.7142856162445526</v>
      </c>
      <c r="O112" s="4">
        <f t="shared" ref="O112:O113" si="7">K112*E147</f>
        <v>0</v>
      </c>
      <c r="P112" s="7"/>
    </row>
    <row r="113" spans="1:16" x14ac:dyDescent="0.25">
      <c r="A113" t="s">
        <v>78</v>
      </c>
      <c r="G113" t="s">
        <v>79</v>
      </c>
      <c r="H113" t="s">
        <v>80</v>
      </c>
      <c r="J113" s="4">
        <f>E148</f>
        <v>1</v>
      </c>
      <c r="K113" s="4">
        <f>A144</f>
        <v>0</v>
      </c>
      <c r="L113" s="4"/>
      <c r="M113" s="4"/>
      <c r="N113" s="4">
        <f>MMULT(f_3,G138:G142)</f>
        <v>53.214285714285715</v>
      </c>
      <c r="O113" s="4">
        <f t="shared" si="7"/>
        <v>0</v>
      </c>
      <c r="P113" s="7"/>
    </row>
    <row r="114" spans="1:16" x14ac:dyDescent="0.25">
      <c r="A114" s="12">
        <f>PRODUCT((C15-MMULT(f_1,G114:G118))/(C15-C18),(C15-MMULT(f_1,G114:G118))/(C15-C18))</f>
        <v>0.17548026722550114</v>
      </c>
      <c r="B114" s="12"/>
      <c r="C114" s="12"/>
      <c r="D114" s="12"/>
      <c r="E114" s="12"/>
      <c r="F114" s="12"/>
      <c r="G114" s="13">
        <v>0</v>
      </c>
      <c r="H114">
        <f t="array" ref="H114:H117">MMULT(Матрица_А,G114:G118)</f>
        <v>54.999999999999993</v>
      </c>
      <c r="J114" s="12"/>
      <c r="K114" s="12"/>
      <c r="L114" s="12"/>
      <c r="P114" s="7"/>
    </row>
    <row r="115" spans="1:16" x14ac:dyDescent="0.25">
      <c r="A115" s="12"/>
      <c r="B115" s="12"/>
      <c r="C115" s="12"/>
      <c r="D115" s="12"/>
      <c r="E115" s="12"/>
      <c r="F115" s="12"/>
      <c r="G115" s="14">
        <v>1.6485654213269407</v>
      </c>
      <c r="H115">
        <v>14.815730373199459</v>
      </c>
      <c r="J115" s="4" t="s">
        <v>70</v>
      </c>
      <c r="K115" s="4" t="s">
        <v>71</v>
      </c>
      <c r="L115" s="12"/>
      <c r="P115" s="7"/>
    </row>
    <row r="116" spans="1:16" x14ac:dyDescent="0.25">
      <c r="A116" s="12" t="s">
        <v>81</v>
      </c>
      <c r="B116" s="12"/>
      <c r="C116" s="12"/>
      <c r="D116" s="12"/>
      <c r="E116" s="12"/>
      <c r="F116" s="12"/>
      <c r="G116" s="14">
        <v>8.9164175240637391</v>
      </c>
      <c r="H116">
        <v>61.999999999999993</v>
      </c>
      <c r="J116" s="4">
        <f>N102</f>
        <v>25.876273418828781</v>
      </c>
      <c r="K116" s="4">
        <f>O102</f>
        <v>4.5999450230394978E-2</v>
      </c>
      <c r="L116" s="18" t="s">
        <v>50</v>
      </c>
      <c r="P116" s="7"/>
    </row>
    <row r="117" spans="1:16" x14ac:dyDescent="0.25">
      <c r="A117" s="12">
        <f>PRODUCT((G15-MMULT(f_2,G114:G118))/(G15-G18),(G15-MMULT(f_2,G114:G118))/(G15-G18))</f>
        <v>0.11210770386079674</v>
      </c>
      <c r="B117" s="12"/>
      <c r="C117" s="12"/>
      <c r="D117" s="12"/>
      <c r="E117" s="12"/>
      <c r="F117" s="12"/>
      <c r="G117" s="14">
        <v>6.5835824759362591</v>
      </c>
      <c r="H117">
        <v>28.954826812722619</v>
      </c>
      <c r="J117" s="4">
        <f t="shared" ref="J117:J127" si="8">N103</f>
        <v>-4.5051278690987395</v>
      </c>
      <c r="K117" s="4">
        <f t="shared" ref="K117:K127" si="9">O103</f>
        <v>4.9124536100969028E-2</v>
      </c>
      <c r="L117" s="19"/>
      <c r="P117" s="7"/>
    </row>
    <row r="118" spans="1:16" x14ac:dyDescent="0.25">
      <c r="A118" s="12"/>
      <c r="B118" s="12"/>
      <c r="C118" s="12"/>
      <c r="D118" s="12"/>
      <c r="E118" s="12"/>
      <c r="F118" s="12"/>
      <c r="G118" s="15">
        <v>2.9481346664442269</v>
      </c>
      <c r="J118" s="4">
        <f t="shared" si="8"/>
        <v>36.53442773033894</v>
      </c>
      <c r="K118" s="4">
        <f t="shared" si="9"/>
        <v>4.9124509547739337E-2</v>
      </c>
      <c r="L118" s="20"/>
      <c r="P118" s="7"/>
    </row>
    <row r="119" spans="1:16" x14ac:dyDescent="0.25">
      <c r="A119" s="12" t="s">
        <v>82</v>
      </c>
      <c r="B119" s="12"/>
      <c r="C119" s="12"/>
      <c r="D119" s="12"/>
      <c r="E119" s="12"/>
      <c r="F119" s="12"/>
      <c r="G119" s="12"/>
      <c r="J119" s="4">
        <f t="shared" si="8"/>
        <v>32.56587268722437</v>
      </c>
      <c r="K119" s="4">
        <f t="shared" si="9"/>
        <v>5.2644080167650341E-2</v>
      </c>
      <c r="L119" s="18" t="s">
        <v>54</v>
      </c>
      <c r="P119" s="7"/>
    </row>
    <row r="120" spans="1:16" x14ac:dyDescent="0.25">
      <c r="A120" s="12">
        <f>PRODUCT((C28-MMULT(f_3,G114:G118))/(C28-C31),(C28-MMULT(f_3,G114:G118))/(C28-C31))</f>
        <v>0.2802692647177133</v>
      </c>
      <c r="B120" s="12"/>
      <c r="C120" s="12"/>
      <c r="D120" s="12"/>
      <c r="E120" s="12"/>
      <c r="F120" s="12"/>
      <c r="G120" s="12"/>
      <c r="J120" s="4">
        <f t="shared" si="8"/>
        <v>6.8970008483793865E-2</v>
      </c>
      <c r="K120" s="4">
        <f t="shared" si="9"/>
        <v>5.6053851930398371E-2</v>
      </c>
      <c r="L120" s="19"/>
      <c r="P120" s="7"/>
    </row>
    <row r="121" spans="1:16" x14ac:dyDescent="0.25">
      <c r="A121" s="12"/>
      <c r="B121" s="12"/>
      <c r="C121" s="12"/>
      <c r="D121" s="12"/>
      <c r="E121" s="12"/>
      <c r="F121" s="12"/>
      <c r="G121" s="12"/>
      <c r="J121" s="4">
        <f t="shared" si="8"/>
        <v>25.042396351751989</v>
      </c>
      <c r="K121" s="4">
        <f t="shared" si="9"/>
        <v>5.6053852943542662E-2</v>
      </c>
      <c r="L121" s="20"/>
      <c r="P121" s="7"/>
    </row>
    <row r="122" spans="1:16" x14ac:dyDescent="0.25">
      <c r="A122" s="12" t="s">
        <v>83</v>
      </c>
      <c r="B122" s="12"/>
      <c r="C122" s="12"/>
      <c r="D122" s="12"/>
      <c r="E122" s="12"/>
      <c r="F122" s="12"/>
      <c r="G122" s="12"/>
      <c r="J122" s="4">
        <f t="shared" si="8"/>
        <v>38.664287766195812</v>
      </c>
      <c r="K122" s="4">
        <f t="shared" si="9"/>
        <v>6.6098562853599427E-2</v>
      </c>
      <c r="L122" s="21" t="s">
        <v>55</v>
      </c>
      <c r="P122" s="7"/>
    </row>
    <row r="123" spans="1:16" x14ac:dyDescent="0.25">
      <c r="A123" s="12">
        <f>MAX(A114*E72,A117*E73,A120*E74)</f>
        <v>5.6053852943542662E-2</v>
      </c>
      <c r="B123" s="12"/>
      <c r="C123" s="12"/>
      <c r="D123" s="12"/>
      <c r="E123" s="12"/>
      <c r="F123" s="12"/>
      <c r="G123" s="12"/>
      <c r="J123" s="4">
        <f t="shared" si="8"/>
        <v>-8.2178357103199886</v>
      </c>
      <c r="K123" s="4">
        <f t="shared" si="9"/>
        <v>4.2567104248744943E-2</v>
      </c>
      <c r="L123" s="22"/>
      <c r="P123" s="7"/>
    </row>
    <row r="124" spans="1:16" x14ac:dyDescent="0.25">
      <c r="J124" s="4">
        <f t="shared" si="8"/>
        <v>28.235943882343516</v>
      </c>
      <c r="K124" s="4">
        <f t="shared" si="9"/>
        <v>6.6098558745269459E-2</v>
      </c>
      <c r="L124" s="23"/>
      <c r="P124" s="7"/>
    </row>
    <row r="125" spans="1:16" x14ac:dyDescent="0.25">
      <c r="A125" t="s">
        <v>84</v>
      </c>
      <c r="G125" t="s">
        <v>85</v>
      </c>
      <c r="H125" t="s">
        <v>86</v>
      </c>
      <c r="J125" s="4">
        <f t="shared" si="8"/>
        <v>-6.3571424599266591</v>
      </c>
      <c r="K125" s="4">
        <f t="shared" si="9"/>
        <v>0</v>
      </c>
      <c r="L125" s="4">
        <f t="shared" ref="L125:L126" si="10">E146</f>
        <v>0</v>
      </c>
      <c r="P125" s="7"/>
    </row>
    <row r="126" spans="1:16" x14ac:dyDescent="0.25">
      <c r="A126">
        <f>PRODUCT((C15-MMULT(f_1,G126:G130))/(C15-C18),(C15-MMULT(f_1,G126:G130))/(C15-C18))</f>
        <v>0.13219712570719885</v>
      </c>
      <c r="G126" s="1">
        <v>0</v>
      </c>
      <c r="H126">
        <f t="array" ref="H126:H129">MMULT(Матрица_А,G126:G130)</f>
        <v>54.999999999999993</v>
      </c>
      <c r="J126" s="4">
        <f t="shared" si="8"/>
        <v>8.7142856162445526</v>
      </c>
      <c r="K126" s="4">
        <f t="shared" si="9"/>
        <v>0</v>
      </c>
      <c r="L126" s="4">
        <f t="shared" si="10"/>
        <v>0</v>
      </c>
      <c r="P126" s="7"/>
    </row>
    <row r="127" spans="1:16" x14ac:dyDescent="0.25">
      <c r="G127" s="2">
        <v>2.0951473922091091</v>
      </c>
      <c r="H127">
        <v>18.478814394511009</v>
      </c>
      <c r="J127" s="4">
        <f t="shared" si="8"/>
        <v>53.214285714285715</v>
      </c>
      <c r="K127" s="4">
        <f t="shared" si="9"/>
        <v>0</v>
      </c>
      <c r="L127" s="4">
        <f>E148</f>
        <v>1</v>
      </c>
      <c r="P127" s="7"/>
    </row>
    <row r="128" spans="1:16" x14ac:dyDescent="0.25">
      <c r="A128" t="s">
        <v>87</v>
      </c>
      <c r="G128" s="2">
        <v>7.3081664988490491</v>
      </c>
      <c r="H128">
        <v>61.999999999999993</v>
      </c>
      <c r="P128" s="7"/>
    </row>
    <row r="129" spans="1:16" x14ac:dyDescent="0.25">
      <c r="A129">
        <f>PRODUCT((G15-MMULT(f_2,G126:G130))/(G15-G18),(G15-MMULT(f_2,G126:G130))/(G15-G18))</f>
        <v>0.21283552124372471</v>
      </c>
      <c r="G129" s="2">
        <v>8.1918335011509491</v>
      </c>
      <c r="H129">
        <v>37.665259982570717</v>
      </c>
      <c r="P129" s="7"/>
    </row>
    <row r="130" spans="1:16" x14ac:dyDescent="0.25">
      <c r="G130" s="3">
        <v>4.3553543135070809</v>
      </c>
      <c r="P130" s="7"/>
    </row>
    <row r="131" spans="1:16" x14ac:dyDescent="0.25">
      <c r="A131" t="s">
        <v>88</v>
      </c>
      <c r="P131" s="7"/>
    </row>
    <row r="132" spans="1:16" x14ac:dyDescent="0.25">
      <c r="A132">
        <f>PRODUCT((C28-MMULT(f_3,G126:G130))/(C28-C31),(C28-MMULT(f_3,G126:G130))/(C28-C31))</f>
        <v>0.22032852915089821</v>
      </c>
      <c r="P132" s="7"/>
    </row>
    <row r="133" spans="1:16" x14ac:dyDescent="0.25">
      <c r="P133" s="7"/>
    </row>
    <row r="134" spans="1:16" x14ac:dyDescent="0.25">
      <c r="A134" t="s">
        <v>89</v>
      </c>
      <c r="P134" s="7"/>
    </row>
    <row r="135" spans="1:16" x14ac:dyDescent="0.25">
      <c r="A135">
        <f>MAX(A126*E84,A129*E85,A132*E86)</f>
        <v>6.6098562853599427E-2</v>
      </c>
      <c r="P135" s="7"/>
    </row>
    <row r="136" spans="1:1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t="s">
        <v>63</v>
      </c>
      <c r="G137" t="s">
        <v>67</v>
      </c>
      <c r="H137" t="s">
        <v>68</v>
      </c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>
        <f>PRODUCT((C15-MMULT(f_1,G138:G142))/(C15-C18),(C15-MMULT(f_1,G138:G142))/(C15-C18))</f>
        <v>0.59590197069692175</v>
      </c>
      <c r="G138" s="1">
        <v>2.4256494636127468E-9</v>
      </c>
      <c r="H138">
        <f>MMULT(A9:E9,G$138:G$142)</f>
        <v>54.999999999739522</v>
      </c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G139" s="2">
        <v>9.4285713968692146</v>
      </c>
      <c r="H139">
        <f>MMULT(A10:E10,G$138:G$142)</f>
        <v>15.8571430007682</v>
      </c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t="s">
        <v>64</v>
      </c>
      <c r="G140" s="2">
        <v>12.285714313957373</v>
      </c>
      <c r="H140">
        <f t="shared" ref="H140:H141" si="11">MMULT(A11:E11,G$138:G$142)</f>
        <v>62.000000475755712</v>
      </c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>
        <f>PRODUCT((G15-MMULT(f_2,G138:G142))/(G15-G18),(G15-MMULT(f_2,G138:G142))/(G15-G18))</f>
        <v>4.1142172760731045E-2</v>
      </c>
      <c r="G141" s="2">
        <v>3.2142858019494933</v>
      </c>
      <c r="H141">
        <f t="shared" si="11"/>
        <v>63.000000002066955</v>
      </c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G142" s="3">
        <v>3.6250435811394102E-9</v>
      </c>
      <c r="I142" s="7"/>
      <c r="J142" s="7"/>
      <c r="K142" s="7"/>
      <c r="L142" s="7"/>
      <c r="M142" s="7"/>
      <c r="N142" s="7"/>
      <c r="O142" s="7"/>
      <c r="P142" s="7"/>
    </row>
    <row r="143" spans="1:16" x14ac:dyDescent="0.25">
      <c r="A143" t="s">
        <v>65</v>
      </c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>
        <f>PRODUCT((C28-MMULT(f_3,G138:G142))/(C28-C31),(C28-MMULT(f_3,G138:G142))/(C28-C31))</f>
        <v>0</v>
      </c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t="s">
        <v>66</v>
      </c>
      <c r="E146">
        <f>(A141*A144)/(A141*A144+A138*A144+A138*A141)</f>
        <v>0</v>
      </c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>
        <f>MAX(A138*E146,A141*E147,A144*E148)</f>
        <v>0</v>
      </c>
      <c r="E147">
        <f>(A138*A144)/(A141*A144+A138*A144+A138*A141)</f>
        <v>0</v>
      </c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E148">
        <f>(A138*A141)/(A141*A144+A138*A144+A138*A141)</f>
        <v>1</v>
      </c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t="s">
        <v>90</v>
      </c>
      <c r="G151" t="s">
        <v>38</v>
      </c>
      <c r="H151" t="s">
        <v>39</v>
      </c>
      <c r="J151" s="4" t="s">
        <v>49</v>
      </c>
      <c r="K151" s="4" t="s">
        <v>51</v>
      </c>
      <c r="L151" s="4" t="s">
        <v>52</v>
      </c>
      <c r="M151" s="4" t="s">
        <v>53</v>
      </c>
      <c r="N151" s="4" t="s">
        <v>70</v>
      </c>
      <c r="O151" s="4" t="s">
        <v>71</v>
      </c>
      <c r="P151" s="7"/>
    </row>
    <row r="152" spans="1:16" x14ac:dyDescent="0.25">
      <c r="A152">
        <f>(C15-MMULT(f_1,G152:G156))/C15</f>
        <v>0.85416280140583323</v>
      </c>
      <c r="G152" s="1">
        <v>2.172443535645981E-2</v>
      </c>
      <c r="H152">
        <f t="array" ref="H152:H155">MMULT(Матрица_А,G152:G156)</f>
        <v>55</v>
      </c>
      <c r="J152" s="21" t="s">
        <v>50</v>
      </c>
      <c r="K152" s="5">
        <f>A152</f>
        <v>0.85416280140583323</v>
      </c>
      <c r="L152" s="4">
        <f>A161</f>
        <v>0.17083256028116667</v>
      </c>
      <c r="M152" s="4" t="str">
        <f>ROUND(G152,2)&amp;"; "&amp;ROUND(G153,2)&amp;"; "&amp;ROUND(G154,2)&amp;"; "&amp;ROUND(G155,2)&amp;"; "&amp;ROUND(G156,2)</f>
        <v>0,02; 4,7; 11,47; 4; 0,7</v>
      </c>
      <c r="N152" s="4">
        <f>MMULT(f_1,G152:G156)</f>
        <v>11.484679389290633</v>
      </c>
      <c r="O152" s="4">
        <f>K152*E160</f>
        <v>0.17083256028116667</v>
      </c>
      <c r="P152" s="7"/>
    </row>
    <row r="153" spans="1:16" x14ac:dyDescent="0.25">
      <c r="G153" s="2">
        <v>4.6984633170465351</v>
      </c>
      <c r="H153">
        <v>12.702831561706622</v>
      </c>
      <c r="J153" s="22"/>
      <c r="K153" s="5">
        <f>A155</f>
        <v>0.56943801882496148</v>
      </c>
      <c r="L153" s="4"/>
      <c r="M153" s="4"/>
      <c r="N153" s="4">
        <f>MMULT(f_2,G152:G156)</f>
        <v>9.4723635858508484</v>
      </c>
      <c r="O153" s="4">
        <f t="shared" ref="O153:O154" si="12">K153*E161</f>
        <v>0.17083140564748844</v>
      </c>
      <c r="P153" s="7"/>
    </row>
    <row r="154" spans="1:16" x14ac:dyDescent="0.25">
      <c r="A154" t="s">
        <v>91</v>
      </c>
      <c r="G154" s="2">
        <v>11.470660333474379</v>
      </c>
      <c r="H154">
        <v>61.999999999999986</v>
      </c>
      <c r="J154" s="23"/>
      <c r="K154" s="5">
        <f>A158</f>
        <v>0.34166506656732087</v>
      </c>
      <c r="L154" s="4"/>
      <c r="M154" s="4"/>
      <c r="N154" s="4">
        <f>MMULT(f_3,G152:G156)</f>
        <v>35.032823243381856</v>
      </c>
      <c r="O154" s="4">
        <f t="shared" si="12"/>
        <v>0.17083253328366044</v>
      </c>
      <c r="P154" s="7"/>
    </row>
    <row r="155" spans="1:16" x14ac:dyDescent="0.25">
      <c r="A155">
        <f>(G15-MMULT(f_2,G152:G156))/G15</f>
        <v>0.56943801882496148</v>
      </c>
      <c r="G155" s="2">
        <v>4.0021841223300436</v>
      </c>
      <c r="H155">
        <v>37.683950315008957</v>
      </c>
      <c r="J155" s="21" t="s">
        <v>54</v>
      </c>
      <c r="K155" s="5">
        <f>A164</f>
        <v>0.69770824149255883</v>
      </c>
      <c r="L155" s="4">
        <f>A173</f>
        <v>0.20931247244776766</v>
      </c>
      <c r="M155" s="4" t="str">
        <f>ROUND(G164,2)&amp;"; "&amp;ROUND(G165,2)&amp;"; "&amp;ROUND(G166,2)&amp;"; "&amp;ROUND(G167,2)&amp;"; "&amp;ROUND(G168,2)</f>
        <v>0; 0; 10,27; 3,25; 1,27</v>
      </c>
      <c r="N155" s="4">
        <f>MMULT(f_1,G164:G168)</f>
        <v>23.80547598246099</v>
      </c>
      <c r="O155" s="4">
        <f>K155*E172</f>
        <v>0.20931247244776766</v>
      </c>
      <c r="P155" s="7"/>
    </row>
    <row r="156" spans="1:16" x14ac:dyDescent="0.25">
      <c r="G156" s="3">
        <v>0.70095221332190882</v>
      </c>
      <c r="J156" s="22"/>
      <c r="K156" s="5">
        <f>A167</f>
        <v>0.41862493837121328</v>
      </c>
      <c r="L156" s="4"/>
      <c r="M156" s="4"/>
      <c r="N156" s="4">
        <f>MMULT(f_2,G164:G168)</f>
        <v>12.790251355833307</v>
      </c>
      <c r="O156" s="4">
        <f t="shared" ref="O156:O157" si="13">K156*E173</f>
        <v>0.20931246918560664</v>
      </c>
      <c r="P156" s="7"/>
    </row>
    <row r="157" spans="1:16" x14ac:dyDescent="0.25">
      <c r="A157" t="s">
        <v>92</v>
      </c>
      <c r="J157" s="23"/>
      <c r="K157" s="5">
        <f>A170</f>
        <v>0.72218173466431657</v>
      </c>
      <c r="L157" s="4"/>
      <c r="M157" s="4"/>
      <c r="N157" s="4">
        <f>MMULT(f_3,G164:G168)</f>
        <v>14.783900548220299</v>
      </c>
      <c r="O157" s="4">
        <f t="shared" si="13"/>
        <v>0.14443634693286331</v>
      </c>
      <c r="P157" s="7"/>
    </row>
    <row r="158" spans="1:16" x14ac:dyDescent="0.25">
      <c r="A158">
        <f>(C28-MMULT(f_3,G152:G156))/C28</f>
        <v>0.34166506656732087</v>
      </c>
      <c r="J158" s="21" t="s">
        <v>55</v>
      </c>
      <c r="K158" s="5">
        <f>A176</f>
        <v>0.46193391429572933</v>
      </c>
      <c r="L158" s="4">
        <f>A185</f>
        <v>0.23096695714786467</v>
      </c>
      <c r="M158" s="4" t="str">
        <f>ROUND(G176,2)&amp;"; "&amp;ROUND(G177,2)&amp;"; "&amp;ROUND(G178,2)&amp;"; "&amp;ROUND(G179,2)&amp;"; "&amp;ROUND(G180,2)</f>
        <v>0; 0; 7,87; 7,63; 3,87</v>
      </c>
      <c r="N158" s="4">
        <f>MMULT(f_1,G176:G180)</f>
        <v>42.372704249211317</v>
      </c>
      <c r="O158" s="4">
        <f>K158*E184</f>
        <v>0.23096695714786467</v>
      </c>
      <c r="P158" s="7"/>
    </row>
    <row r="159" spans="1:16" x14ac:dyDescent="0.25">
      <c r="J159" s="22"/>
      <c r="K159" s="5">
        <f>A179</f>
        <v>1.1548347244708121</v>
      </c>
      <c r="L159" s="4"/>
      <c r="M159" s="4"/>
      <c r="N159" s="4">
        <f>MMULT(f_2,G176:G180)</f>
        <v>-3.4063639383578681</v>
      </c>
      <c r="O159" s="4">
        <f t="shared" ref="O159:O160" si="14">K159*E185</f>
        <v>0.23096694489416245</v>
      </c>
      <c r="P159" s="7"/>
    </row>
    <row r="160" spans="1:16" x14ac:dyDescent="0.25">
      <c r="A160" t="s">
        <v>93</v>
      </c>
      <c r="E160">
        <v>0.2</v>
      </c>
      <c r="J160" s="22"/>
      <c r="K160" s="8">
        <f>A182</f>
        <v>0.63604117480781031</v>
      </c>
      <c r="L160" s="1"/>
      <c r="M160" s="1"/>
      <c r="N160" s="4">
        <f>MMULT(f_3,G176:G180)</f>
        <v>19.367808912012954</v>
      </c>
      <c r="O160" s="4">
        <f t="shared" si="14"/>
        <v>0.1908123524423431</v>
      </c>
      <c r="P160" s="7"/>
    </row>
    <row r="161" spans="1:16" x14ac:dyDescent="0.25">
      <c r="A161">
        <f>MAX(E160*A152,E161*A155,E162*A158)</f>
        <v>0.17083256028116667</v>
      </c>
      <c r="E161">
        <v>0.3</v>
      </c>
      <c r="J161" s="4">
        <f>E196</f>
        <v>1.0000000000000002</v>
      </c>
      <c r="K161" s="4">
        <f>A188</f>
        <v>-1.8045529797081909E-16</v>
      </c>
      <c r="L161" s="4">
        <f>A197</f>
        <v>-1.8045529797081914E-16</v>
      </c>
      <c r="M161" s="4" t="str">
        <f>ROUND(G188,2)&amp;"; "&amp;ROUND(G189,2)&amp;"; "&amp;ROUND(G190,2)&amp;"; "&amp;ROUND(G191,2)&amp;"; "&amp;ROUND(G192,2)</f>
        <v>0; 0; 0; 15,5; 10,75</v>
      </c>
      <c r="N161" s="4">
        <f>MMULT(f_1,G188:G192)</f>
        <v>78.750000000000014</v>
      </c>
      <c r="O161" s="4">
        <f>K161*J161</f>
        <v>-1.8045529797081914E-16</v>
      </c>
      <c r="P161" s="7"/>
    </row>
    <row r="162" spans="1:16" x14ac:dyDescent="0.25">
      <c r="E162">
        <v>0.5</v>
      </c>
      <c r="J162" s="4">
        <f t="shared" ref="J162:J163" si="15">E197</f>
        <v>-6.2274769495812091E-17</v>
      </c>
      <c r="K162" s="4">
        <f>A191</f>
        <v>2.8977272727272729</v>
      </c>
      <c r="L162" s="4"/>
      <c r="M162" s="4"/>
      <c r="N162" s="4">
        <f>MMULT(f_2,G188:G192)</f>
        <v>-41.750000000000007</v>
      </c>
      <c r="O162" s="4">
        <f t="shared" ref="O162:O163" si="16">K162*J162</f>
        <v>-1.8045529797081914E-16</v>
      </c>
      <c r="P162" s="7"/>
    </row>
    <row r="163" spans="1:16" x14ac:dyDescent="0.25">
      <c r="A163" t="s">
        <v>94</v>
      </c>
      <c r="G163" t="s">
        <v>41</v>
      </c>
      <c r="H163" t="s">
        <v>39</v>
      </c>
      <c r="J163" s="4">
        <f t="shared" si="15"/>
        <v>-3.5613032314770935E-16</v>
      </c>
      <c r="K163" s="4">
        <f>A194</f>
        <v>0.50671140939597314</v>
      </c>
      <c r="L163" s="4"/>
      <c r="M163" s="4"/>
      <c r="N163" s="4">
        <f>MMULT(f_3,G188:G192)</f>
        <v>26.250000000000004</v>
      </c>
      <c r="O163" s="4">
        <f t="shared" si="16"/>
        <v>-1.8045529797081917E-16</v>
      </c>
      <c r="P163" s="7"/>
    </row>
    <row r="164" spans="1:16" x14ac:dyDescent="0.25">
      <c r="A164">
        <f>(C15-MMULT(f_1,G164:G168))/C15</f>
        <v>0.69770824149255883</v>
      </c>
      <c r="G164" s="1">
        <v>0</v>
      </c>
      <c r="H164">
        <f t="array" ref="H164:H167">MMULT(Матрица_А,G164:G168)</f>
        <v>55</v>
      </c>
      <c r="P164" s="7"/>
    </row>
    <row r="165" spans="1:16" x14ac:dyDescent="0.25">
      <c r="G165" s="2">
        <v>0</v>
      </c>
      <c r="H165">
        <v>6.4903731784925052</v>
      </c>
      <c r="J165" s="4" t="s">
        <v>70</v>
      </c>
      <c r="K165" s="4" t="s">
        <v>71</v>
      </c>
      <c r="L165" s="12"/>
      <c r="P165" s="7"/>
    </row>
    <row r="166" spans="1:16" x14ac:dyDescent="0.25">
      <c r="A166" t="s">
        <v>95</v>
      </c>
      <c r="G166" s="2">
        <v>10.273112831099953</v>
      </c>
      <c r="H166">
        <v>54.073197681384819</v>
      </c>
      <c r="J166" s="4">
        <f>N152</f>
        <v>11.484679389290633</v>
      </c>
      <c r="K166" s="4">
        <f>O152</f>
        <v>0.17083256028116667</v>
      </c>
      <c r="L166" s="18" t="s">
        <v>50</v>
      </c>
      <c r="P166" s="7"/>
    </row>
    <row r="167" spans="1:16" x14ac:dyDescent="0.25">
      <c r="A167">
        <f>(G15-MMULT(f_2,G164:G168))/G15</f>
        <v>0.41862493837121328</v>
      </c>
      <c r="G167" s="2">
        <v>3.2451865892462526</v>
      </c>
      <c r="H167">
        <v>9.0215754342406917</v>
      </c>
      <c r="J167" s="4">
        <f t="shared" ref="J167:J177" si="17">N153</f>
        <v>9.4723635858508484</v>
      </c>
      <c r="K167" s="4">
        <f t="shared" ref="K167:K177" si="18">O153</f>
        <v>0.17083140564748844</v>
      </c>
      <c r="L167" s="19"/>
      <c r="P167" s="7"/>
    </row>
    <row r="168" spans="1:16" x14ac:dyDescent="0.25">
      <c r="G168" s="3">
        <v>1.2656011278740933</v>
      </c>
      <c r="J168" s="4">
        <f t="shared" si="17"/>
        <v>35.032823243381856</v>
      </c>
      <c r="K168" s="4">
        <f t="shared" si="18"/>
        <v>0.17083253328366044</v>
      </c>
      <c r="L168" s="20"/>
      <c r="P168" s="7"/>
    </row>
    <row r="169" spans="1:16" x14ac:dyDescent="0.25">
      <c r="A169" t="s">
        <v>96</v>
      </c>
      <c r="J169" s="4">
        <f t="shared" si="17"/>
        <v>23.80547598246099</v>
      </c>
      <c r="K169" s="4">
        <f t="shared" si="18"/>
        <v>0.20931247244776766</v>
      </c>
      <c r="L169" s="18" t="s">
        <v>54</v>
      </c>
      <c r="P169" s="7"/>
    </row>
    <row r="170" spans="1:16" x14ac:dyDescent="0.25">
      <c r="A170">
        <f>(C28-MMULT(f_3,G164:G168))/C28</f>
        <v>0.72218173466431657</v>
      </c>
      <c r="J170" s="4">
        <f t="shared" si="17"/>
        <v>12.790251355833307</v>
      </c>
      <c r="K170" s="4">
        <f t="shared" si="18"/>
        <v>0.20931246918560664</v>
      </c>
      <c r="L170" s="19"/>
      <c r="P170" s="7"/>
    </row>
    <row r="171" spans="1:16" x14ac:dyDescent="0.25">
      <c r="J171" s="4">
        <f t="shared" si="17"/>
        <v>14.783900548220299</v>
      </c>
      <c r="K171" s="4">
        <f t="shared" si="18"/>
        <v>0.14443634693286331</v>
      </c>
      <c r="L171" s="20"/>
      <c r="P171" s="7"/>
    </row>
    <row r="172" spans="1:16" x14ac:dyDescent="0.25">
      <c r="A172" t="s">
        <v>97</v>
      </c>
      <c r="E172">
        <v>0.3</v>
      </c>
      <c r="J172" s="4">
        <f t="shared" si="17"/>
        <v>42.372704249211317</v>
      </c>
      <c r="K172" s="4">
        <f t="shared" si="18"/>
        <v>0.23096695714786467</v>
      </c>
      <c r="L172" s="21" t="s">
        <v>55</v>
      </c>
      <c r="P172" s="7"/>
    </row>
    <row r="173" spans="1:16" x14ac:dyDescent="0.25">
      <c r="A173">
        <f>MAX(E172*A164,E173*A167,E174*A170)</f>
        <v>0.20931247244776766</v>
      </c>
      <c r="E173">
        <v>0.5</v>
      </c>
      <c r="J173" s="4">
        <f t="shared" si="17"/>
        <v>-3.4063639383578681</v>
      </c>
      <c r="K173" s="4">
        <f t="shared" si="18"/>
        <v>0.23096694489416245</v>
      </c>
      <c r="L173" s="22"/>
      <c r="P173" s="7"/>
    </row>
    <row r="174" spans="1:16" x14ac:dyDescent="0.25">
      <c r="E174">
        <v>0.2</v>
      </c>
      <c r="J174" s="4">
        <f t="shared" si="17"/>
        <v>19.367808912012954</v>
      </c>
      <c r="K174" s="4">
        <f t="shared" si="18"/>
        <v>0.1908123524423431</v>
      </c>
      <c r="L174" s="23"/>
      <c r="P174" s="7"/>
    </row>
    <row r="175" spans="1:16" x14ac:dyDescent="0.25">
      <c r="A175" t="s">
        <v>98</v>
      </c>
      <c r="G175" t="s">
        <v>48</v>
      </c>
      <c r="H175" t="s">
        <v>39</v>
      </c>
      <c r="J175" s="4">
        <f t="shared" si="17"/>
        <v>78.750000000000014</v>
      </c>
      <c r="K175" s="4">
        <f t="shared" si="18"/>
        <v>-1.8045529797081914E-16</v>
      </c>
      <c r="L175" s="4">
        <f t="shared" ref="L175:L176" si="19">E196</f>
        <v>1.0000000000000002</v>
      </c>
      <c r="P175" s="7"/>
    </row>
    <row r="176" spans="1:16" x14ac:dyDescent="0.25">
      <c r="A176">
        <f>(C15-MMULT(f_1,G176:G180))/C15</f>
        <v>0.46193391429572933</v>
      </c>
      <c r="G176" s="1">
        <v>0</v>
      </c>
      <c r="H176">
        <f t="array" ref="H176:H179">MMULT(Матрица_А,G176:G180)</f>
        <v>55</v>
      </c>
      <c r="J176" s="4">
        <f t="shared" si="17"/>
        <v>-41.750000000000007</v>
      </c>
      <c r="K176" s="4">
        <f t="shared" si="18"/>
        <v>-1.8045529797081914E-16</v>
      </c>
      <c r="L176" s="4">
        <f t="shared" si="19"/>
        <v>-6.2274769495812091E-17</v>
      </c>
      <c r="P176" s="7"/>
    </row>
    <row r="177" spans="1:16" x14ac:dyDescent="0.25">
      <c r="G177" s="2">
        <v>0</v>
      </c>
      <c r="H177">
        <v>15.269277513172462</v>
      </c>
      <c r="J177" s="4">
        <f t="shared" si="17"/>
        <v>26.250000000000004</v>
      </c>
      <c r="K177" s="4">
        <f t="shared" si="18"/>
        <v>-1.8045529797081917E-16</v>
      </c>
      <c r="L177" s="4">
        <f>E198</f>
        <v>-3.5613032314770935E-16</v>
      </c>
      <c r="P177" s="7"/>
    </row>
    <row r="178" spans="1:16" x14ac:dyDescent="0.25">
      <c r="A178" t="s">
        <v>99</v>
      </c>
      <c r="G178" s="2">
        <v>7.8653612434137719</v>
      </c>
      <c r="H178">
        <v>62.000000000000014</v>
      </c>
      <c r="P178" s="7"/>
    </row>
    <row r="179" spans="1:16" x14ac:dyDescent="0.25">
      <c r="A179">
        <f>(G15-MMULT(f_2,G176:G180))/G15</f>
        <v>1.1548347244708121</v>
      </c>
      <c r="G179" s="2">
        <v>7.6346387565862308</v>
      </c>
      <c r="H179">
        <v>23.004895337198363</v>
      </c>
      <c r="P179" s="7"/>
    </row>
    <row r="180" spans="1:16" x14ac:dyDescent="0.25">
      <c r="G180" s="3">
        <v>3.8678089120129502</v>
      </c>
      <c r="P180" s="7"/>
    </row>
    <row r="181" spans="1:16" x14ac:dyDescent="0.25">
      <c r="A181" t="s">
        <v>100</v>
      </c>
      <c r="P181" s="7"/>
    </row>
    <row r="182" spans="1:16" x14ac:dyDescent="0.25">
      <c r="A182">
        <f>(C28-MMULT(f_3,G176:G180))/C28</f>
        <v>0.63604117480781031</v>
      </c>
      <c r="P182" s="7"/>
    </row>
    <row r="183" spans="1:16" x14ac:dyDescent="0.25">
      <c r="P183" s="7"/>
    </row>
    <row r="184" spans="1:16" x14ac:dyDescent="0.25">
      <c r="A184" t="s">
        <v>101</v>
      </c>
      <c r="E184">
        <v>0.5</v>
      </c>
      <c r="P184" s="7"/>
    </row>
    <row r="185" spans="1:16" x14ac:dyDescent="0.25">
      <c r="A185">
        <f>MAX(E184*A176,E185*A179,E186*A182)</f>
        <v>0.23096695714786467</v>
      </c>
      <c r="E185">
        <v>0.2</v>
      </c>
      <c r="P185" s="7"/>
    </row>
    <row r="186" spans="1:16" x14ac:dyDescent="0.25">
      <c r="E186">
        <v>0.3</v>
      </c>
      <c r="P186" s="7"/>
    </row>
    <row r="187" spans="1:16" x14ac:dyDescent="0.25">
      <c r="A187" t="s">
        <v>102</v>
      </c>
      <c r="G187" t="s">
        <v>48</v>
      </c>
      <c r="H187" t="s">
        <v>39</v>
      </c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>
        <f>(C15-MMULT(f_1,G188:G192))/C15</f>
        <v>-1.8045529797081909E-16</v>
      </c>
      <c r="G188" s="1">
        <v>0</v>
      </c>
      <c r="H188">
        <f t="array" ref="H188:H191">MMULT(Матрица_А,G188:G192)</f>
        <v>54.999999999999993</v>
      </c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G189" s="2">
        <v>0</v>
      </c>
      <c r="H189">
        <v>31.000000000000007</v>
      </c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t="s">
        <v>103</v>
      </c>
      <c r="G190" s="2">
        <v>0</v>
      </c>
      <c r="H190">
        <v>62.000000000000014</v>
      </c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>
        <f>(G15-MMULT(f_2,G188:G192))/G15</f>
        <v>2.8977272727272729</v>
      </c>
      <c r="G191" s="2">
        <v>15.500000000000004</v>
      </c>
      <c r="H191">
        <v>52.500000000000007</v>
      </c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G192" s="3">
        <v>10.75</v>
      </c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t="s">
        <v>104</v>
      </c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>
        <f>(C28-MMULT(f_3,G188:G192))/C28</f>
        <v>0.50671140939597314</v>
      </c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t="s">
        <v>105</v>
      </c>
      <c r="E196">
        <f>(A191*A194)/(A191*A194+A188*A194+A188*A191)</f>
        <v>1.0000000000000002</v>
      </c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>
        <f>MAX(E196*A188,E197*A191,E198*A194)</f>
        <v>-1.8045529797081914E-16</v>
      </c>
      <c r="E197">
        <f>(A188*A194)/(A191*A194+A188*A194+A188*A191)</f>
        <v>-6.2274769495812091E-17</v>
      </c>
      <c r="I197" s="7"/>
      <c r="J197" s="7"/>
      <c r="K197" s="7"/>
      <c r="L197" s="7"/>
      <c r="M197" s="7"/>
      <c r="N197" s="7"/>
      <c r="O197" s="7"/>
      <c r="P197" s="7"/>
    </row>
    <row r="198" spans="1:16" x14ac:dyDescent="0.25">
      <c r="E198">
        <f>(A188*A191)/(A191*A194+A188*A194+A188*A191)</f>
        <v>-3.5613032314770935E-16</v>
      </c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</sheetData>
  <mergeCells count="18">
    <mergeCell ref="L172:L174"/>
    <mergeCell ref="J152:J154"/>
    <mergeCell ref="J155:J157"/>
    <mergeCell ref="J158:J160"/>
    <mergeCell ref="L166:L168"/>
    <mergeCell ref="L169:L171"/>
    <mergeCell ref="J108:J110"/>
    <mergeCell ref="J52:J54"/>
    <mergeCell ref="J55:J57"/>
    <mergeCell ref="J58:J60"/>
    <mergeCell ref="J102:J104"/>
    <mergeCell ref="J105:J107"/>
    <mergeCell ref="L116:L118"/>
    <mergeCell ref="L119:L121"/>
    <mergeCell ref="L122:L124"/>
    <mergeCell ref="L67:L69"/>
    <mergeCell ref="L70:L72"/>
    <mergeCell ref="L73:L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</vt:i4>
      </vt:variant>
    </vt:vector>
  </HeadingPairs>
  <TitlesOfParts>
    <vt:vector size="13" baseType="lpstr">
      <vt:lpstr>Аркуш1</vt:lpstr>
      <vt:lpstr>Аркуш2</vt:lpstr>
      <vt:lpstr>Аркуш3</vt:lpstr>
      <vt:lpstr>Аркуш1!f_1</vt:lpstr>
      <vt:lpstr>Аркуш1!f_2</vt:lpstr>
      <vt:lpstr>Аркуш1!f_3</vt:lpstr>
      <vt:lpstr>f1max</vt:lpstr>
      <vt:lpstr>f1min</vt:lpstr>
      <vt:lpstr>Матрица_А</vt:lpstr>
      <vt:lpstr>х_1_макс</vt:lpstr>
      <vt:lpstr>х_1_мин</vt:lpstr>
      <vt:lpstr>х_2_макс</vt:lpstr>
      <vt:lpstr>х_2_мин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2019-12-02T11:26:32Z</dcterms:modified>
</cp:coreProperties>
</file>