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 activeTab="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</sheets>
  <definedNames>
    <definedName name="solver_adj" localSheetId="0" hidden="1">Лист1!$G$2:$L$2</definedName>
    <definedName name="solver_adj" localSheetId="1" hidden="1">Лист2!$G$2:$L$2</definedName>
    <definedName name="solver_adj" localSheetId="2" hidden="1">Лист3!$G$2:$L$2</definedName>
    <definedName name="solver_adj" localSheetId="3" hidden="1">Лист4!$G$2:$L$2</definedName>
    <definedName name="solver_adj" localSheetId="4" hidden="1">Лист5!$G$2:$L$2</definedName>
    <definedName name="solver_adj" localSheetId="5" hidden="1">Лист6!$G$2:$L$2</definedName>
    <definedName name="solver_adj" localSheetId="6" hidden="1">Лист7!$G$2:$L$2</definedName>
    <definedName name="solver_adj" localSheetId="7" hidden="1">Лист8!$G$2:$L$2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lhs1" localSheetId="0" hidden="1">Лист1!$O$12:$O$14</definedName>
    <definedName name="solver_lhs1" localSheetId="1" hidden="1">Лист2!$O$12:$O$14</definedName>
    <definedName name="solver_lhs1" localSheetId="2" hidden="1">Лист3!$O$12:$O$14</definedName>
    <definedName name="solver_lhs1" localSheetId="3" hidden="1">Лист4!$O$12:$O$14</definedName>
    <definedName name="solver_lhs1" localSheetId="4" hidden="1">Лист5!$O$12:$O$14</definedName>
    <definedName name="solver_lhs1" localSheetId="5" hidden="1">Лист6!$O$12:$O$14</definedName>
    <definedName name="solver_lhs1" localSheetId="6" hidden="1">Лист7!$O$12:$O$14</definedName>
    <definedName name="solver_lhs1" localSheetId="7" hidden="1">Лист8!$O$12:$O$14</definedName>
    <definedName name="solver_lhs2" localSheetId="0" hidden="1">Лист1!$P$12:$P$15</definedName>
    <definedName name="solver_lhs2" localSheetId="1" hidden="1">Лист2!$P$12:$P$15</definedName>
    <definedName name="solver_lhs2" localSheetId="2" hidden="1">Лист3!$P$12:$P$15</definedName>
    <definedName name="solver_lhs2" localSheetId="3" hidden="1">Лист4!$P$12:$P$15</definedName>
    <definedName name="solver_lhs2" localSheetId="4" hidden="1">Лист5!$P$12:$P$15</definedName>
    <definedName name="solver_lhs2" localSheetId="5" hidden="1">Лист6!$P$12:$P$15</definedName>
    <definedName name="solver_lhs2" localSheetId="6" hidden="1">Лист7!$P$12:$P$15</definedName>
    <definedName name="solver_lhs2" localSheetId="7" hidden="1">Лист8!$P$12:$P$15</definedName>
    <definedName name="solver_lhs3" localSheetId="0" hidden="1">Лист1!$Q$12:$Q$16</definedName>
    <definedName name="solver_lhs3" localSheetId="1" hidden="1">Лист2!$Q$12:$Q$16</definedName>
    <definedName name="solver_lhs3" localSheetId="2" hidden="1">Лист3!$Q$12:$Q$16</definedName>
    <definedName name="solver_lhs3" localSheetId="3" hidden="1">Лист4!$Q$12:$Q$16</definedName>
    <definedName name="solver_lhs3" localSheetId="4" hidden="1">Лист5!$Q$12:$Q$16</definedName>
    <definedName name="solver_lhs3" localSheetId="5" hidden="1">Лист6!$Q$12:$Q$16</definedName>
    <definedName name="solver_lhs3" localSheetId="6" hidden="1">Лист7!$Q$12:$Q$16</definedName>
    <definedName name="solver_lhs3" localSheetId="7" hidden="1">Лист8!$Q$12:$Q$16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neg" localSheetId="0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um" localSheetId="0" hidden="1">3</definedName>
    <definedName name="solver_num" localSheetId="1" hidden="1">3</definedName>
    <definedName name="solver_num" localSheetId="2" hidden="1">3</definedName>
    <definedName name="solver_num" localSheetId="3" hidden="1">3</definedName>
    <definedName name="solver_num" localSheetId="4" hidden="1">3</definedName>
    <definedName name="solver_num" localSheetId="5" hidden="1">3</definedName>
    <definedName name="solver_num" localSheetId="6" hidden="1">3</definedName>
    <definedName name="solver_num" localSheetId="7" hidden="1">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opt" localSheetId="0" hidden="1">Лист1!$G$20</definedName>
    <definedName name="solver_opt" localSheetId="1" hidden="1">Лист2!$G$20</definedName>
    <definedName name="solver_opt" localSheetId="2" hidden="1">Лист3!$G$20</definedName>
    <definedName name="solver_opt" localSheetId="3" hidden="1">Лист4!$G$20</definedName>
    <definedName name="solver_opt" localSheetId="4" hidden="1">Лист5!$G$20</definedName>
    <definedName name="solver_opt" localSheetId="5" hidden="1">Лист6!$G$20</definedName>
    <definedName name="solver_opt" localSheetId="6" hidden="1">Лист7!$G$20</definedName>
    <definedName name="solver_opt" localSheetId="7" hidden="1">Лист8!$G$20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el1" localSheetId="0" hidden="1">3</definedName>
    <definedName name="solver_rel1" localSheetId="1" hidden="1">3</definedName>
    <definedName name="solver_rel1" localSheetId="2" hidden="1">3</definedName>
    <definedName name="solver_rel1" localSheetId="3" hidden="1">3</definedName>
    <definedName name="solver_rel1" localSheetId="4" hidden="1">3</definedName>
    <definedName name="solver_rel1" localSheetId="5" hidden="1">3</definedName>
    <definedName name="solver_rel1" localSheetId="6" hidden="1">3</definedName>
    <definedName name="solver_rel1" localSheetId="7" hidden="1">3</definedName>
    <definedName name="solver_rel2" localSheetId="0" hidden="1">1</definedName>
    <definedName name="solver_rel2" localSheetId="1" hidden="1">1</definedName>
    <definedName name="solver_rel2" localSheetId="2" hidden="1">1</definedName>
    <definedName name="solver_rel2" localSheetId="3" hidden="1">1</definedName>
    <definedName name="solver_rel2" localSheetId="4" hidden="1">1</definedName>
    <definedName name="solver_rel2" localSheetId="5" hidden="1">1</definedName>
    <definedName name="solver_rel2" localSheetId="6" hidden="1">1</definedName>
    <definedName name="solver_rel2" localSheetId="7" hidden="1">1</definedName>
    <definedName name="solver_rel3" localSheetId="0" hidden="1">3</definedName>
    <definedName name="solver_rel3" localSheetId="1" hidden="1">3</definedName>
    <definedName name="solver_rel3" localSheetId="2" hidden="1">3</definedName>
    <definedName name="solver_rel3" localSheetId="3" hidden="1">3</definedName>
    <definedName name="solver_rel3" localSheetId="4" hidden="1">3</definedName>
    <definedName name="solver_rel3" localSheetId="5" hidden="1">3</definedName>
    <definedName name="solver_rel3" localSheetId="6" hidden="1">3</definedName>
    <definedName name="solver_rel3" localSheetId="7" hidden="1">3</definedName>
    <definedName name="solver_rhs1" localSheetId="0" hidden="1">Лист1!$U$6:$U$8</definedName>
    <definedName name="solver_rhs1" localSheetId="1" hidden="1">Лист2!$U$8:$U$10</definedName>
    <definedName name="solver_rhs1" localSheetId="2" hidden="1">Лист3!$U$7:$U$9</definedName>
    <definedName name="solver_rhs1" localSheetId="3" hidden="1">Лист4!$U$6:$U$8</definedName>
    <definedName name="solver_rhs1" localSheetId="4" hidden="1">Лист5!$U$6:$U$8</definedName>
    <definedName name="solver_rhs1" localSheetId="5" hidden="1">Лист6!$U$6:$U$8</definedName>
    <definedName name="solver_rhs1" localSheetId="6" hidden="1">Лист7!$U$6:$U$8</definedName>
    <definedName name="solver_rhs1" localSheetId="7" hidden="1">Лист8!$U$6:$U$8</definedName>
    <definedName name="solver_rhs2" localSheetId="0" hidden="1">Лист1!$U$6:$U$9</definedName>
    <definedName name="solver_rhs2" localSheetId="1" hidden="1">Лист2!$U$7:$U$10</definedName>
    <definedName name="solver_rhs2" localSheetId="2" hidden="1">Лист3!$U$6:$U$9</definedName>
    <definedName name="solver_rhs2" localSheetId="3" hidden="1">Лист4!$U$6:$U$9</definedName>
    <definedName name="solver_rhs2" localSheetId="4" hidden="1">Лист5!$U$6:$U$9</definedName>
    <definedName name="solver_rhs2" localSheetId="5" hidden="1">Лист6!$U$6:$U$9</definedName>
    <definedName name="solver_rhs2" localSheetId="6" hidden="1">Лист7!$U$6:$U$9</definedName>
    <definedName name="solver_rhs2" localSheetId="7" hidden="1">Лист8!$U$6:$U$9</definedName>
    <definedName name="solver_rhs3" localSheetId="0" hidden="1">Лист1!$U$6:$U$10</definedName>
    <definedName name="solver_rhs3" localSheetId="1" hidden="1">Лист2!$U$6:$U$10</definedName>
    <definedName name="solver_rhs3" localSheetId="2" hidden="1">Лист3!$U$6:$U$10</definedName>
    <definedName name="solver_rhs3" localSheetId="3" hidden="1">Лист4!$U$6:$U$10</definedName>
    <definedName name="solver_rhs3" localSheetId="4" hidden="1">Лист5!$U$6:$U$10</definedName>
    <definedName name="solver_rhs3" localSheetId="5" hidden="1">Лист6!$U$6:$U$10</definedName>
    <definedName name="solver_rhs3" localSheetId="6" hidden="1">Лист7!$U$6:$U$10</definedName>
    <definedName name="solver_rhs3" localSheetId="7" hidden="1">Лист8!$U$6:$U$10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5" i="8" l="1"/>
  <c r="AA25" i="8"/>
  <c r="T25" i="8" s="1"/>
  <c r="O14" i="8" s="1"/>
  <c r="Z25" i="8"/>
  <c r="Y25" i="8"/>
  <c r="X25" i="8"/>
  <c r="S25" i="8"/>
  <c r="R25" i="8"/>
  <c r="Q25" i="8"/>
  <c r="P25" i="8"/>
  <c r="O25" i="8"/>
  <c r="M25" i="8"/>
  <c r="AB24" i="8"/>
  <c r="AA24" i="8"/>
  <c r="Z24" i="8"/>
  <c r="Y24" i="8"/>
  <c r="X24" i="8"/>
  <c r="T24" i="8"/>
  <c r="S24" i="8"/>
  <c r="R24" i="8"/>
  <c r="Q24" i="8"/>
  <c r="P24" i="8"/>
  <c r="O24" i="8"/>
  <c r="M24" i="8"/>
  <c r="D24" i="8"/>
  <c r="L15" i="8" s="1"/>
  <c r="L19" i="8" s="1"/>
  <c r="C24" i="8"/>
  <c r="K15" i="8" s="1"/>
  <c r="K19" i="8" s="1"/>
  <c r="B24" i="8"/>
  <c r="J15" i="8" s="1"/>
  <c r="J19" i="8" s="1"/>
  <c r="AB23" i="8"/>
  <c r="AA23" i="8"/>
  <c r="Z23" i="8"/>
  <c r="Y23" i="8"/>
  <c r="X23" i="8"/>
  <c r="T23" i="8"/>
  <c r="S23" i="8"/>
  <c r="R23" i="8"/>
  <c r="Q23" i="8"/>
  <c r="P23" i="8"/>
  <c r="O23" i="8"/>
  <c r="M23" i="8"/>
  <c r="G20" i="8"/>
  <c r="Q16" i="8"/>
  <c r="Q15" i="8"/>
  <c r="P15" i="8"/>
  <c r="Q14" i="8"/>
  <c r="P14" i="8"/>
  <c r="Q13" i="8"/>
  <c r="P13" i="8"/>
  <c r="Q12" i="8"/>
  <c r="P12" i="8"/>
  <c r="AB25" i="7"/>
  <c r="AA25" i="7"/>
  <c r="Z25" i="7"/>
  <c r="Y25" i="7"/>
  <c r="T25" i="7" s="1"/>
  <c r="X25" i="7"/>
  <c r="S25" i="7"/>
  <c r="R25" i="7"/>
  <c r="Q25" i="7"/>
  <c r="P25" i="7"/>
  <c r="O25" i="7"/>
  <c r="M25" i="7"/>
  <c r="AB24" i="7"/>
  <c r="AA24" i="7"/>
  <c r="Z24" i="7"/>
  <c r="Y24" i="7"/>
  <c r="X24" i="7"/>
  <c r="T24" i="7" s="1"/>
  <c r="S24" i="7"/>
  <c r="R24" i="7"/>
  <c r="Q24" i="7"/>
  <c r="P24" i="7"/>
  <c r="O24" i="7"/>
  <c r="M24" i="7"/>
  <c r="D24" i="7"/>
  <c r="L15" i="7" s="1"/>
  <c r="L19" i="7" s="1"/>
  <c r="C24" i="7"/>
  <c r="K15" i="7" s="1"/>
  <c r="K19" i="7" s="1"/>
  <c r="B24" i="7"/>
  <c r="J15" i="7" s="1"/>
  <c r="J19" i="7" s="1"/>
  <c r="AB23" i="7"/>
  <c r="AA23" i="7"/>
  <c r="Z23" i="7"/>
  <c r="Y23" i="7"/>
  <c r="X23" i="7"/>
  <c r="T23" i="7"/>
  <c r="S23" i="7"/>
  <c r="R23" i="7"/>
  <c r="Q23" i="7"/>
  <c r="P23" i="7"/>
  <c r="O23" i="7"/>
  <c r="M23" i="7"/>
  <c r="G20" i="7"/>
  <c r="Q16" i="7"/>
  <c r="Q15" i="7"/>
  <c r="P15" i="7"/>
  <c r="Q14" i="7"/>
  <c r="P14" i="7"/>
  <c r="Q13" i="7"/>
  <c r="P13" i="7"/>
  <c r="Q12" i="7"/>
  <c r="P12" i="7"/>
  <c r="AB25" i="6"/>
  <c r="AA25" i="6"/>
  <c r="T25" i="6" s="1"/>
  <c r="Z25" i="6"/>
  <c r="Y25" i="6"/>
  <c r="X25" i="6"/>
  <c r="S25" i="6"/>
  <c r="R25" i="6"/>
  <c r="Q25" i="6"/>
  <c r="P25" i="6"/>
  <c r="O25" i="6"/>
  <c r="M25" i="6"/>
  <c r="AB24" i="6"/>
  <c r="AA24" i="6"/>
  <c r="Z24" i="6"/>
  <c r="Y24" i="6"/>
  <c r="X24" i="6"/>
  <c r="T24" i="6"/>
  <c r="S24" i="6"/>
  <c r="R24" i="6"/>
  <c r="Q24" i="6"/>
  <c r="P24" i="6"/>
  <c r="O24" i="6"/>
  <c r="M24" i="6"/>
  <c r="O13" i="6" s="1"/>
  <c r="D24" i="6"/>
  <c r="L15" i="6" s="1"/>
  <c r="L19" i="6" s="1"/>
  <c r="C24" i="6"/>
  <c r="K15" i="6" s="1"/>
  <c r="K19" i="6" s="1"/>
  <c r="B24" i="6"/>
  <c r="J15" i="6" s="1"/>
  <c r="J19" i="6" s="1"/>
  <c r="AB23" i="6"/>
  <c r="AA23" i="6"/>
  <c r="Z23" i="6"/>
  <c r="Y23" i="6"/>
  <c r="X23" i="6"/>
  <c r="T23" i="6"/>
  <c r="S23" i="6"/>
  <c r="R23" i="6"/>
  <c r="Q23" i="6"/>
  <c r="P23" i="6"/>
  <c r="O23" i="6"/>
  <c r="M23" i="6"/>
  <c r="G20" i="6"/>
  <c r="Q16" i="6"/>
  <c r="Q15" i="6"/>
  <c r="P15" i="6"/>
  <c r="Q14" i="6"/>
  <c r="P14" i="6"/>
  <c r="Q13" i="6"/>
  <c r="P13" i="6"/>
  <c r="Q12" i="6"/>
  <c r="P12" i="6"/>
  <c r="AB25" i="5"/>
  <c r="AA25" i="5"/>
  <c r="Z25" i="5"/>
  <c r="Y25" i="5"/>
  <c r="X25" i="5"/>
  <c r="T25" i="5" s="1"/>
  <c r="S25" i="5"/>
  <c r="R25" i="5"/>
  <c r="Q25" i="5"/>
  <c r="P25" i="5"/>
  <c r="O25" i="5"/>
  <c r="M25" i="5"/>
  <c r="AB24" i="5"/>
  <c r="AA24" i="5"/>
  <c r="Z24" i="5"/>
  <c r="Y24" i="5"/>
  <c r="X24" i="5"/>
  <c r="T24" i="5"/>
  <c r="S24" i="5"/>
  <c r="R24" i="5"/>
  <c r="Q24" i="5"/>
  <c r="P24" i="5"/>
  <c r="O24" i="5"/>
  <c r="M24" i="5"/>
  <c r="D24" i="5"/>
  <c r="L15" i="5" s="1"/>
  <c r="L19" i="5" s="1"/>
  <c r="C24" i="5"/>
  <c r="K15" i="5" s="1"/>
  <c r="K19" i="5" s="1"/>
  <c r="B24" i="5"/>
  <c r="J15" i="5" s="1"/>
  <c r="J19" i="5" s="1"/>
  <c r="AB23" i="5"/>
  <c r="AA23" i="5"/>
  <c r="T23" i="5" s="1"/>
  <c r="Z23" i="5"/>
  <c r="Y23" i="5"/>
  <c r="X23" i="5"/>
  <c r="S23" i="5"/>
  <c r="R23" i="5"/>
  <c r="Q23" i="5"/>
  <c r="P23" i="5"/>
  <c r="O23" i="5"/>
  <c r="M23" i="5"/>
  <c r="G20" i="5"/>
  <c r="Q16" i="5"/>
  <c r="Q15" i="5"/>
  <c r="P15" i="5"/>
  <c r="Q14" i="5"/>
  <c r="P14" i="5"/>
  <c r="Q13" i="5"/>
  <c r="P13" i="5"/>
  <c r="Q12" i="5"/>
  <c r="P12" i="5"/>
  <c r="AB25" i="4"/>
  <c r="AA25" i="4"/>
  <c r="Z25" i="4"/>
  <c r="Y25" i="4"/>
  <c r="T25" i="4" s="1"/>
  <c r="X25" i="4"/>
  <c r="S25" i="4"/>
  <c r="R25" i="4"/>
  <c r="Q25" i="4"/>
  <c r="P25" i="4"/>
  <c r="O25" i="4"/>
  <c r="M25" i="4"/>
  <c r="AB24" i="4"/>
  <c r="AA24" i="4"/>
  <c r="Z24" i="4"/>
  <c r="Y24" i="4"/>
  <c r="T24" i="4" s="1"/>
  <c r="X24" i="4"/>
  <c r="S24" i="4"/>
  <c r="R24" i="4"/>
  <c r="Q24" i="4"/>
  <c r="P24" i="4"/>
  <c r="O24" i="4"/>
  <c r="M24" i="4"/>
  <c r="D24" i="4"/>
  <c r="L15" i="4" s="1"/>
  <c r="L19" i="4" s="1"/>
  <c r="C24" i="4"/>
  <c r="K15" i="4" s="1"/>
  <c r="K19" i="4" s="1"/>
  <c r="B24" i="4"/>
  <c r="J15" i="4" s="1"/>
  <c r="J19" i="4" s="1"/>
  <c r="AB23" i="4"/>
  <c r="AA23" i="4"/>
  <c r="Z23" i="4"/>
  <c r="Y23" i="4"/>
  <c r="X23" i="4"/>
  <c r="T23" i="4" s="1"/>
  <c r="S23" i="4"/>
  <c r="R23" i="4"/>
  <c r="Q23" i="4"/>
  <c r="P23" i="4"/>
  <c r="O23" i="4"/>
  <c r="M23" i="4"/>
  <c r="G20" i="4"/>
  <c r="Q16" i="4"/>
  <c r="Q15" i="4"/>
  <c r="P15" i="4"/>
  <c r="Q14" i="4"/>
  <c r="P14" i="4"/>
  <c r="Q13" i="4"/>
  <c r="P13" i="4"/>
  <c r="Q12" i="4"/>
  <c r="P12" i="4"/>
  <c r="AB25" i="3"/>
  <c r="AA25" i="3"/>
  <c r="Z25" i="3"/>
  <c r="Y25" i="3"/>
  <c r="T25" i="3" s="1"/>
  <c r="X25" i="3"/>
  <c r="S25" i="3"/>
  <c r="R25" i="3"/>
  <c r="Q25" i="3"/>
  <c r="P25" i="3"/>
  <c r="O25" i="3"/>
  <c r="M25" i="3"/>
  <c r="AB24" i="3"/>
  <c r="AA24" i="3"/>
  <c r="Z24" i="3"/>
  <c r="Y24" i="3"/>
  <c r="X24" i="3"/>
  <c r="T24" i="3"/>
  <c r="S24" i="3"/>
  <c r="R24" i="3"/>
  <c r="Q24" i="3"/>
  <c r="P24" i="3"/>
  <c r="O24" i="3"/>
  <c r="M24" i="3"/>
  <c r="D24" i="3"/>
  <c r="L15" i="3" s="1"/>
  <c r="L19" i="3" s="1"/>
  <c r="C24" i="3"/>
  <c r="K15" i="3" s="1"/>
  <c r="K19" i="3" s="1"/>
  <c r="B24" i="3"/>
  <c r="J15" i="3" s="1"/>
  <c r="J19" i="3" s="1"/>
  <c r="AB23" i="3"/>
  <c r="AA23" i="3"/>
  <c r="Z23" i="3"/>
  <c r="Y23" i="3"/>
  <c r="X23" i="3"/>
  <c r="T23" i="3"/>
  <c r="S23" i="3"/>
  <c r="R23" i="3"/>
  <c r="Q23" i="3"/>
  <c r="P23" i="3"/>
  <c r="O23" i="3"/>
  <c r="M23" i="3"/>
  <c r="G20" i="3"/>
  <c r="Q16" i="3"/>
  <c r="Q15" i="3"/>
  <c r="P15" i="3"/>
  <c r="Q14" i="3"/>
  <c r="P14" i="3"/>
  <c r="Q13" i="3"/>
  <c r="P13" i="3"/>
  <c r="Q12" i="3"/>
  <c r="P12" i="3"/>
  <c r="AB25" i="2"/>
  <c r="AA25" i="2"/>
  <c r="Z25" i="2"/>
  <c r="Y25" i="2"/>
  <c r="T25" i="2" s="1"/>
  <c r="X25" i="2"/>
  <c r="S25" i="2"/>
  <c r="R25" i="2"/>
  <c r="Q25" i="2"/>
  <c r="P25" i="2"/>
  <c r="O25" i="2"/>
  <c r="M25" i="2"/>
  <c r="AB24" i="2"/>
  <c r="AA24" i="2"/>
  <c r="Z24" i="2"/>
  <c r="Y24" i="2"/>
  <c r="X24" i="2"/>
  <c r="T24" i="2"/>
  <c r="S24" i="2"/>
  <c r="R24" i="2"/>
  <c r="Q24" i="2"/>
  <c r="P24" i="2"/>
  <c r="O24" i="2"/>
  <c r="M24" i="2"/>
  <c r="O13" i="2" s="1"/>
  <c r="D24" i="2"/>
  <c r="L15" i="2" s="1"/>
  <c r="L19" i="2" s="1"/>
  <c r="C24" i="2"/>
  <c r="K15" i="2" s="1"/>
  <c r="K19" i="2" s="1"/>
  <c r="B24" i="2"/>
  <c r="J15" i="2" s="1"/>
  <c r="J19" i="2" s="1"/>
  <c r="AB23" i="2"/>
  <c r="AA23" i="2"/>
  <c r="Z23" i="2"/>
  <c r="Y23" i="2"/>
  <c r="X23" i="2"/>
  <c r="T23" i="2"/>
  <c r="S23" i="2"/>
  <c r="R23" i="2"/>
  <c r="Q23" i="2"/>
  <c r="P23" i="2"/>
  <c r="O23" i="2"/>
  <c r="M23" i="2"/>
  <c r="G20" i="2"/>
  <c r="Q16" i="2"/>
  <c r="Q15" i="2"/>
  <c r="P15" i="2"/>
  <c r="Q14" i="2"/>
  <c r="P14" i="2"/>
  <c r="Q13" i="2"/>
  <c r="P13" i="2"/>
  <c r="Q12" i="2"/>
  <c r="P12" i="2"/>
  <c r="O12" i="1"/>
  <c r="O13" i="8" l="1"/>
  <c r="O12" i="8"/>
  <c r="O12" i="7"/>
  <c r="O14" i="6"/>
  <c r="O12" i="6"/>
  <c r="O14" i="5"/>
  <c r="O13" i="5"/>
  <c r="O12" i="5"/>
  <c r="G21" i="4"/>
  <c r="O13" i="4"/>
  <c r="O12" i="4"/>
  <c r="O13" i="3"/>
  <c r="O12" i="3"/>
  <c r="O14" i="2"/>
  <c r="O12" i="2"/>
  <c r="G21" i="8"/>
  <c r="O13" i="7"/>
  <c r="O14" i="7"/>
  <c r="G21" i="7"/>
  <c r="G21" i="6"/>
  <c r="G21" i="5"/>
  <c r="O14" i="4"/>
  <c r="G21" i="3"/>
  <c r="O14" i="3"/>
  <c r="G21" i="2"/>
  <c r="O14" i="1"/>
  <c r="O13" i="1"/>
  <c r="M25" i="1"/>
  <c r="M24" i="1"/>
  <c r="X24" i="1"/>
  <c r="Y24" i="1"/>
  <c r="Z24" i="1"/>
  <c r="AA24" i="1"/>
  <c r="AB24" i="1"/>
  <c r="X25" i="1"/>
  <c r="Y25" i="1"/>
  <c r="Z25" i="1"/>
  <c r="AA25" i="1"/>
  <c r="AB25" i="1"/>
  <c r="Y23" i="1"/>
  <c r="Z23" i="1"/>
  <c r="AA23" i="1"/>
  <c r="AB23" i="1"/>
  <c r="X23" i="1"/>
  <c r="M23" i="1"/>
  <c r="D24" i="1" l="1"/>
  <c r="L15" i="1" s="1"/>
  <c r="C24" i="1"/>
  <c r="K15" i="1" s="1"/>
  <c r="G20" i="1"/>
  <c r="Q13" i="1"/>
  <c r="Q14" i="1"/>
  <c r="Q15" i="1"/>
  <c r="Q16" i="1"/>
  <c r="Q12" i="1"/>
  <c r="P13" i="1"/>
  <c r="P14" i="1"/>
  <c r="P15" i="1"/>
  <c r="P12" i="1"/>
  <c r="O24" i="1"/>
  <c r="P24" i="1"/>
  <c r="Q24" i="1"/>
  <c r="R24" i="1"/>
  <c r="S24" i="1"/>
  <c r="O25" i="1"/>
  <c r="P25" i="1"/>
  <c r="Q25" i="1"/>
  <c r="R25" i="1"/>
  <c r="S25" i="1"/>
  <c r="P23" i="1"/>
  <c r="Q23" i="1"/>
  <c r="R23" i="1"/>
  <c r="S23" i="1"/>
  <c r="O23" i="1"/>
  <c r="B24" i="1"/>
  <c r="J15" i="1" s="1"/>
  <c r="T23" i="1" l="1"/>
  <c r="T25" i="1"/>
  <c r="T24" i="1"/>
  <c r="L19" i="1"/>
  <c r="K19" i="1"/>
  <c r="J19" i="1"/>
  <c r="G21" i="1" l="1"/>
</calcChain>
</file>

<file path=xl/sharedStrings.xml><?xml version="1.0" encoding="utf-8"?>
<sst xmlns="http://schemas.openxmlformats.org/spreadsheetml/2006/main" count="448" uniqueCount="31">
  <si>
    <t>p1</t>
  </si>
  <si>
    <t>p2</t>
  </si>
  <si>
    <t>p3</t>
  </si>
  <si>
    <t>x1</t>
  </si>
  <si>
    <t>x2</t>
  </si>
  <si>
    <t>x3</t>
  </si>
  <si>
    <t>x4</t>
  </si>
  <si>
    <t>x5</t>
  </si>
  <si>
    <t>&lt;=</t>
  </si>
  <si>
    <t>&gt;=</t>
  </si>
  <si>
    <t>f</t>
  </si>
  <si>
    <t>min</t>
  </si>
  <si>
    <t>max</t>
  </si>
  <si>
    <t>omega</t>
  </si>
  <si>
    <t>omega1</t>
  </si>
  <si>
    <t>omega2</t>
  </si>
  <si>
    <t>omega3</t>
  </si>
  <si>
    <t>f1</t>
  </si>
  <si>
    <t>f2</t>
  </si>
  <si>
    <t>f3</t>
  </si>
  <si>
    <t>F</t>
  </si>
  <si>
    <t>q*omega</t>
  </si>
  <si>
    <t>D</t>
  </si>
  <si>
    <t>x6</t>
  </si>
  <si>
    <t>u0-ui</t>
  </si>
  <si>
    <t>di</t>
  </si>
  <si>
    <t>ui &gt;=0</t>
  </si>
  <si>
    <t>aij*ui-b&lt;=0</t>
  </si>
  <si>
    <t>dij*ui+di&gt;=0</t>
  </si>
  <si>
    <t>F = min{x6}</t>
  </si>
  <si>
    <t>F = pi*wi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</si>
</sst>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2" borderId="0" xfId="0" applyNumberForma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0" xfId="0" applyNumberFormat="1"/>
    <xf numFmtId="2" fontId="1" fillId="6" borderId="0" xfId="0" applyNumberFormat="1" applyFont="1" applyFill="1"/>
    <xf numFmtId="0" fontId="1" fillId="6" borderId="0" xfId="0" applyFont="1" applyFill="1"/>
    <xf numFmtId="0" fontId="1" fillId="0" borderId="0" xfId="0" applyFont="1" applyFill="1"/>
    <xf numFmtId="164" fontId="0" fillId="0" borderId="0" xfId="0" applyNumberForma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zoomScale="97" zoomScaleNormal="100" workbookViewId="0">
      <selection activeCell="H25" sqref="H25"/>
    </sheetView>
  </sheetViews>
  <sheetFormatPr defaultRowHeight="14.4" x14ac:dyDescent="0.3"/>
  <cols>
    <col min="6" max="6" width="10.5546875" bestFit="1" customWidth="1"/>
    <col min="13" max="13" width="7.109375" bestFit="1" customWidth="1"/>
    <col min="15" max="15" width="11.88671875" bestFit="1" customWidth="1"/>
    <col min="16" max="16" width="13.88671875" bestFit="1" customWidth="1"/>
  </cols>
  <sheetData>
    <row r="1" spans="1:28" x14ac:dyDescent="0.3"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23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W1" t="s">
        <v>12</v>
      </c>
      <c r="X1" t="s">
        <v>3</v>
      </c>
      <c r="Y1" t="s">
        <v>4</v>
      </c>
      <c r="Z1" t="s">
        <v>5</v>
      </c>
      <c r="AA1" t="s">
        <v>6</v>
      </c>
      <c r="AB1" t="s">
        <v>7</v>
      </c>
    </row>
    <row r="2" spans="1:28" x14ac:dyDescent="0.3">
      <c r="A2" t="s">
        <v>0</v>
      </c>
      <c r="B2" s="1">
        <v>0.7</v>
      </c>
      <c r="G2">
        <v>0</v>
      </c>
      <c r="H2">
        <v>1.4992749822215017</v>
      </c>
      <c r="I2">
        <v>1.9179847813797142</v>
      </c>
      <c r="J2">
        <v>13.582015218620283</v>
      </c>
      <c r="K2">
        <v>8.9467633629255463</v>
      </c>
      <c r="L2">
        <v>8.5169084335553105E-2</v>
      </c>
      <c r="O2" s="2">
        <v>2</v>
      </c>
      <c r="P2" s="2">
        <v>0</v>
      </c>
      <c r="Q2" s="2">
        <v>5</v>
      </c>
      <c r="R2" s="2">
        <v>-2</v>
      </c>
      <c r="S2" s="2">
        <v>8</v>
      </c>
      <c r="T2" s="3" t="s">
        <v>8</v>
      </c>
      <c r="U2" s="2">
        <v>54</v>
      </c>
      <c r="X2">
        <v>0</v>
      </c>
      <c r="Y2">
        <v>0</v>
      </c>
      <c r="Z2">
        <v>0</v>
      </c>
      <c r="AA2">
        <v>15.5</v>
      </c>
      <c r="AB2">
        <v>10.625</v>
      </c>
    </row>
    <row r="3" spans="1:28" x14ac:dyDescent="0.3">
      <c r="A3" t="s">
        <v>1</v>
      </c>
      <c r="B3" s="1">
        <v>0.1</v>
      </c>
      <c r="C3" s="10"/>
      <c r="D3" s="10"/>
      <c r="E3" s="3"/>
      <c r="O3" s="2">
        <v>0</v>
      </c>
      <c r="P3" s="2">
        <v>1</v>
      </c>
      <c r="Q3" s="2">
        <v>0</v>
      </c>
      <c r="R3" s="2">
        <v>2</v>
      </c>
      <c r="S3" s="2">
        <v>0</v>
      </c>
      <c r="T3" s="3" t="s">
        <v>8</v>
      </c>
      <c r="U3" s="2">
        <v>53</v>
      </c>
      <c r="X3">
        <v>0</v>
      </c>
      <c r="Y3">
        <v>0</v>
      </c>
      <c r="Z3">
        <v>10.8</v>
      </c>
      <c r="AA3">
        <v>0</v>
      </c>
      <c r="AB3">
        <v>0</v>
      </c>
    </row>
    <row r="4" spans="1:28" x14ac:dyDescent="0.3">
      <c r="A4" t="s">
        <v>2</v>
      </c>
      <c r="B4" s="1">
        <v>0.2</v>
      </c>
      <c r="C4" s="10"/>
      <c r="D4" s="10"/>
      <c r="E4" s="3"/>
      <c r="O4" s="2">
        <v>5</v>
      </c>
      <c r="P4" s="2">
        <v>0</v>
      </c>
      <c r="Q4" s="2">
        <v>4</v>
      </c>
      <c r="R4" s="2">
        <v>4</v>
      </c>
      <c r="S4" s="2">
        <v>0</v>
      </c>
      <c r="T4" s="3" t="s">
        <v>8</v>
      </c>
      <c r="U4" s="2">
        <v>62</v>
      </c>
      <c r="X4">
        <v>0</v>
      </c>
      <c r="Y4">
        <v>9.3809523809523814</v>
      </c>
      <c r="Z4">
        <v>12.142857142857144</v>
      </c>
      <c r="AA4">
        <v>3.3571428571428568</v>
      </c>
      <c r="AB4">
        <v>0</v>
      </c>
    </row>
    <row r="5" spans="1:28" x14ac:dyDescent="0.3">
      <c r="A5" s="3"/>
      <c r="B5" s="3"/>
      <c r="C5" s="3"/>
      <c r="D5" s="3"/>
      <c r="E5" s="3"/>
      <c r="O5" s="2">
        <v>4</v>
      </c>
      <c r="P5" s="2">
        <v>6</v>
      </c>
      <c r="Q5" s="2">
        <v>0</v>
      </c>
      <c r="R5" s="2">
        <v>2</v>
      </c>
      <c r="S5" s="2">
        <v>2</v>
      </c>
      <c r="T5" s="3" t="s">
        <v>8</v>
      </c>
      <c r="U5" s="2">
        <v>63</v>
      </c>
    </row>
    <row r="6" spans="1:28" x14ac:dyDescent="0.3">
      <c r="O6" s="2">
        <v>1</v>
      </c>
      <c r="P6" s="2">
        <v>0</v>
      </c>
      <c r="Q6" s="2">
        <v>0</v>
      </c>
      <c r="R6" s="2">
        <v>0</v>
      </c>
      <c r="S6" s="2">
        <v>0</v>
      </c>
      <c r="T6" s="3" t="s">
        <v>9</v>
      </c>
      <c r="U6" s="2">
        <v>0</v>
      </c>
    </row>
    <row r="7" spans="1:28" x14ac:dyDescent="0.3">
      <c r="A7" t="s">
        <v>3</v>
      </c>
      <c r="B7" t="s">
        <v>4</v>
      </c>
      <c r="C7" t="s">
        <v>5</v>
      </c>
      <c r="D7" t="s">
        <v>6</v>
      </c>
      <c r="E7" t="s">
        <v>7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3" t="s">
        <v>9</v>
      </c>
      <c r="U7" s="2">
        <v>0</v>
      </c>
    </row>
    <row r="8" spans="1:28" x14ac:dyDescent="0.3">
      <c r="A8" s="4">
        <v>0</v>
      </c>
      <c r="B8" s="4">
        <v>-3</v>
      </c>
      <c r="C8" s="4">
        <v>1</v>
      </c>
      <c r="D8" s="4">
        <v>3</v>
      </c>
      <c r="E8" s="4">
        <v>3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3" t="s">
        <v>9</v>
      </c>
      <c r="U8" s="2">
        <v>0</v>
      </c>
      <c r="W8" t="s">
        <v>11</v>
      </c>
      <c r="X8">
        <v>0</v>
      </c>
      <c r="Y8">
        <v>10.5</v>
      </c>
      <c r="Z8">
        <v>0</v>
      </c>
      <c r="AA8">
        <v>0</v>
      </c>
      <c r="AB8">
        <v>0</v>
      </c>
    </row>
    <row r="9" spans="1:28" x14ac:dyDescent="0.3">
      <c r="A9" s="4">
        <v>-3</v>
      </c>
      <c r="B9" s="4">
        <v>-1</v>
      </c>
      <c r="C9" s="4">
        <v>2</v>
      </c>
      <c r="D9" s="4">
        <v>-2</v>
      </c>
      <c r="E9" s="4">
        <v>-1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3" t="s">
        <v>9</v>
      </c>
      <c r="U9" s="2">
        <v>0</v>
      </c>
      <c r="X9">
        <v>0</v>
      </c>
      <c r="Y9">
        <v>1.7916666666666665</v>
      </c>
      <c r="Z9">
        <v>0</v>
      </c>
      <c r="AA9">
        <v>15.5</v>
      </c>
      <c r="AB9">
        <v>10.625</v>
      </c>
    </row>
    <row r="10" spans="1:28" x14ac:dyDescent="0.3">
      <c r="A10" s="4">
        <v>3</v>
      </c>
      <c r="B10" s="4">
        <v>4</v>
      </c>
      <c r="C10" s="4">
        <v>1</v>
      </c>
      <c r="D10" s="4">
        <v>1</v>
      </c>
      <c r="E10" s="4">
        <v>1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3" t="s">
        <v>9</v>
      </c>
      <c r="U10" s="2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O11" t="s">
        <v>28</v>
      </c>
      <c r="P11" t="s">
        <v>27</v>
      </c>
      <c r="Q11" t="s">
        <v>26</v>
      </c>
    </row>
    <row r="12" spans="1:28" x14ac:dyDescent="0.3">
      <c r="O12" s="11">
        <f>SUMPRODUCT(O23:S23,$G$2:$K$2)+M23+L2*T23</f>
        <v>4.6915781481970953E-8</v>
      </c>
      <c r="P12">
        <f>SUMPRODUCT(O2:S2,$G$2:$K$2)-U2</f>
        <v>3.7306237743450765E-7</v>
      </c>
      <c r="Q12">
        <f>SUMPRODUCT(O6:S6,$G$2:$K$2)</f>
        <v>0</v>
      </c>
    </row>
    <row r="13" spans="1:28" x14ac:dyDescent="0.3">
      <c r="O13" s="11">
        <f>SUMPRODUCT(O24:S24,$G$2:$K$2)+M24+L2*T24</f>
        <v>4.4587058489753417E-8</v>
      </c>
      <c r="P13">
        <f t="shared" ref="P13:P15" si="0">SUMPRODUCT(O3:S3,$G$2:$K$2)-U3</f>
        <v>-24.336694580537934</v>
      </c>
      <c r="Q13">
        <f t="shared" ref="Q13:Q16" si="1">SUMPRODUCT(O7:S7,$G$2:$K$2)</f>
        <v>1.4992749822215017</v>
      </c>
    </row>
    <row r="14" spans="1:28" x14ac:dyDescent="0.3">
      <c r="A14" t="s">
        <v>10</v>
      </c>
      <c r="B14" t="s">
        <v>11</v>
      </c>
      <c r="C14" t="s">
        <v>12</v>
      </c>
      <c r="I14" t="s">
        <v>13</v>
      </c>
      <c r="J14" t="s">
        <v>14</v>
      </c>
      <c r="K14" t="s">
        <v>15</v>
      </c>
      <c r="L14" t="s">
        <v>16</v>
      </c>
      <c r="O14" s="11">
        <f>SUMPRODUCT(O25:S25,$G$2:$K$2)+M25+L2*T25</f>
        <v>5.8726041807233287E-8</v>
      </c>
      <c r="P14">
        <f t="shared" si="0"/>
        <v>0</v>
      </c>
      <c r="Q14">
        <f t="shared" si="1"/>
        <v>1.9179847813797142</v>
      </c>
    </row>
    <row r="15" spans="1:28" x14ac:dyDescent="0.3">
      <c r="A15" t="s">
        <v>17</v>
      </c>
      <c r="B15" s="5">
        <v>-31.5</v>
      </c>
      <c r="C15" s="5">
        <v>78.375</v>
      </c>
      <c r="J15" s="6">
        <f>(C15-B24)/(C15-B15)</f>
        <v>0.12167011986937246</v>
      </c>
      <c r="K15" s="6">
        <f>(C16-C24)/(C16-B16)</f>
        <v>0.85169039984539641</v>
      </c>
      <c r="L15" s="6">
        <f>(C17-D24)/(C17-B17)</f>
        <v>0.42584542129636566</v>
      </c>
      <c r="P15">
        <f t="shared" si="0"/>
        <v>-8.9467929435793394</v>
      </c>
      <c r="Q15">
        <f t="shared" si="1"/>
        <v>13.582015218620283</v>
      </c>
    </row>
    <row r="16" spans="1:28" x14ac:dyDescent="0.3">
      <c r="A16" t="s">
        <v>18</v>
      </c>
      <c r="B16" s="5">
        <v>-43.416699999999999</v>
      </c>
      <c r="C16" s="5">
        <v>21.6</v>
      </c>
      <c r="J16" s="6"/>
      <c r="K16" s="6"/>
      <c r="L16" s="6"/>
      <c r="Q16">
        <f t="shared" si="1"/>
        <v>8.9467633629255463</v>
      </c>
    </row>
    <row r="17" spans="1:29" x14ac:dyDescent="0.3">
      <c r="A17" t="s">
        <v>19</v>
      </c>
      <c r="B17" s="5">
        <v>0</v>
      </c>
      <c r="C17" s="5">
        <v>53.023809999999997</v>
      </c>
      <c r="J17" s="6"/>
      <c r="K17" s="6"/>
      <c r="L17" s="6"/>
    </row>
    <row r="19" spans="1:29" x14ac:dyDescent="0.3">
      <c r="F19" t="s">
        <v>20</v>
      </c>
      <c r="I19" t="s">
        <v>21</v>
      </c>
      <c r="J19">
        <f>J15*B2</f>
        <v>8.5169083908560719E-2</v>
      </c>
      <c r="K19">
        <f>K15*B3</f>
        <v>8.5169039984539646E-2</v>
      </c>
      <c r="L19">
        <f>L15*B4</f>
        <v>8.5169084259273137E-2</v>
      </c>
    </row>
    <row r="20" spans="1:29" x14ac:dyDescent="0.3">
      <c r="F20" t="s">
        <v>29</v>
      </c>
      <c r="G20" s="7">
        <f>L2</f>
        <v>8.5169084335553105E-2</v>
      </c>
    </row>
    <row r="21" spans="1:29" x14ac:dyDescent="0.3">
      <c r="E21" s="3"/>
      <c r="F21" s="3" t="s">
        <v>30</v>
      </c>
      <c r="G21" s="8">
        <f>SUM(J19:L19)</f>
        <v>0.25550720815237349</v>
      </c>
    </row>
    <row r="22" spans="1:29" x14ac:dyDescent="0.3">
      <c r="E22" s="3"/>
      <c r="F22" s="3"/>
      <c r="G22" s="9"/>
      <c r="M22" t="s">
        <v>25</v>
      </c>
      <c r="N22" t="s">
        <v>22</v>
      </c>
      <c r="O22" s="2">
        <v>1</v>
      </c>
      <c r="P22" s="2">
        <v>2</v>
      </c>
      <c r="Q22" s="2">
        <v>3</v>
      </c>
      <c r="R22" s="2">
        <v>4</v>
      </c>
      <c r="S22" s="2">
        <v>5</v>
      </c>
      <c r="T22" s="2">
        <v>6</v>
      </c>
      <c r="U22" s="2"/>
      <c r="W22" t="s">
        <v>24</v>
      </c>
      <c r="X22" s="2">
        <v>1</v>
      </c>
      <c r="Y22" s="2">
        <v>2</v>
      </c>
      <c r="Z22" s="2">
        <v>3</v>
      </c>
      <c r="AA22" s="2">
        <v>4</v>
      </c>
      <c r="AB22" s="2">
        <v>5</v>
      </c>
      <c r="AC22" s="2"/>
    </row>
    <row r="23" spans="1:29" x14ac:dyDescent="0.3">
      <c r="B23" t="s">
        <v>10</v>
      </c>
      <c r="M23" s="11">
        <f>-B2*SUMPRODUCT(A8:E8,$X$2:$AB$2)</f>
        <v>-54.862499999999997</v>
      </c>
      <c r="O23">
        <f>$B2*A8</f>
        <v>0</v>
      </c>
      <c r="P23">
        <f t="shared" ref="P23:S23" si="2">$B2*B8</f>
        <v>-2.0999999999999996</v>
      </c>
      <c r="Q23">
        <f t="shared" si="2"/>
        <v>0.7</v>
      </c>
      <c r="R23">
        <f t="shared" si="2"/>
        <v>2.0999999999999996</v>
      </c>
      <c r="S23">
        <f t="shared" si="2"/>
        <v>2.0999999999999996</v>
      </c>
      <c r="T23">
        <f>SUMPRODUCT(X23:AB23,A8:E8)</f>
        <v>109.875</v>
      </c>
      <c r="U23" s="2">
        <v>1</v>
      </c>
      <c r="X23">
        <f>X2-X8</f>
        <v>0</v>
      </c>
      <c r="Y23">
        <f t="shared" ref="Y23:AB23" si="3">Y2-Y8</f>
        <v>-10.5</v>
      </c>
      <c r="Z23">
        <f t="shared" si="3"/>
        <v>0</v>
      </c>
      <c r="AA23">
        <f t="shared" si="3"/>
        <v>15.5</v>
      </c>
      <c r="AB23">
        <f t="shared" si="3"/>
        <v>10.625</v>
      </c>
      <c r="AC23" s="2">
        <v>1</v>
      </c>
    </row>
    <row r="24" spans="1:29" x14ac:dyDescent="0.3">
      <c r="B24">
        <f>SUMPRODUCT(A8:E8,G2:K2)</f>
        <v>65.006495579352702</v>
      </c>
      <c r="C24">
        <f>SUMPRODUCT(A9:E9,G2:K2)</f>
        <v>-33.774099219628184</v>
      </c>
      <c r="D24">
        <f>SUMPRODUCT(A10:E10,G2:K2)</f>
        <v>30.443863291811553</v>
      </c>
      <c r="M24" s="11">
        <f>-B3*SUMPRODUCT(A9:E9,$X$3:$AB$3)</f>
        <v>-2.16</v>
      </c>
      <c r="O24">
        <f t="shared" ref="O24:O25" si="4">$B3*A9</f>
        <v>-0.30000000000000004</v>
      </c>
      <c r="P24">
        <f t="shared" ref="P24:P25" si="5">$B3*B9</f>
        <v>-0.1</v>
      </c>
      <c r="Q24">
        <f t="shared" ref="Q24:Q25" si="6">$B3*C9</f>
        <v>0.2</v>
      </c>
      <c r="R24">
        <f t="shared" ref="R24:R25" si="7">$B3*D9</f>
        <v>-0.2</v>
      </c>
      <c r="S24">
        <f t="shared" ref="S24:S25" si="8">$B3*E9</f>
        <v>-0.1</v>
      </c>
      <c r="T24">
        <f t="shared" ref="T24:T25" si="9">SUMPRODUCT(X24:AB24,A9:E9)</f>
        <v>65.016666666666666</v>
      </c>
      <c r="U24" s="2">
        <v>2</v>
      </c>
      <c r="X24">
        <f t="shared" ref="X24:AB24" si="10">X3-X9</f>
        <v>0</v>
      </c>
      <c r="Y24">
        <f t="shared" si="10"/>
        <v>-1.7916666666666665</v>
      </c>
      <c r="Z24">
        <f t="shared" si="10"/>
        <v>10.8</v>
      </c>
      <c r="AA24">
        <f t="shared" si="10"/>
        <v>-15.5</v>
      </c>
      <c r="AB24">
        <f t="shared" si="10"/>
        <v>-10.625</v>
      </c>
      <c r="AC24" s="2">
        <v>2</v>
      </c>
    </row>
    <row r="25" spans="1:29" x14ac:dyDescent="0.3">
      <c r="M25" s="11">
        <f>-B4*SUMPRODUCT(A10:E10,$X$4:$AB$4)</f>
        <v>-10.604761904761906</v>
      </c>
      <c r="O25">
        <f t="shared" si="4"/>
        <v>0.60000000000000009</v>
      </c>
      <c r="P25">
        <f t="shared" si="5"/>
        <v>0.8</v>
      </c>
      <c r="Q25">
        <f t="shared" si="6"/>
        <v>0.2</v>
      </c>
      <c r="R25">
        <f t="shared" si="7"/>
        <v>0.2</v>
      </c>
      <c r="S25">
        <f t="shared" si="8"/>
        <v>0.2</v>
      </c>
      <c r="T25">
        <f t="shared" si="9"/>
        <v>53.023809523809526</v>
      </c>
      <c r="U25" s="2">
        <v>3</v>
      </c>
      <c r="X25">
        <f t="shared" ref="X25:AB25" si="11">X4-X10</f>
        <v>0</v>
      </c>
      <c r="Y25">
        <f t="shared" si="11"/>
        <v>9.3809523809523814</v>
      </c>
      <c r="Z25">
        <f t="shared" si="11"/>
        <v>12.142857142857144</v>
      </c>
      <c r="AA25">
        <f t="shared" si="11"/>
        <v>3.3571428571428568</v>
      </c>
      <c r="AB25">
        <f t="shared" si="11"/>
        <v>0</v>
      </c>
      <c r="AC25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zoomScale="73" workbookViewId="0">
      <selection activeCell="J19" sqref="J19:L19"/>
    </sheetView>
  </sheetViews>
  <sheetFormatPr defaultRowHeight="14.4" x14ac:dyDescent="0.3"/>
  <sheetData>
    <row r="1" spans="1:28" x14ac:dyDescent="0.3"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23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W1" t="s">
        <v>12</v>
      </c>
      <c r="X1" t="s">
        <v>3</v>
      </c>
      <c r="Y1" t="s">
        <v>4</v>
      </c>
      <c r="Z1" t="s">
        <v>5</v>
      </c>
      <c r="AA1" t="s">
        <v>6</v>
      </c>
      <c r="AB1" t="s">
        <v>7</v>
      </c>
    </row>
    <row r="2" spans="1:28" x14ac:dyDescent="0.3">
      <c r="A2" t="s">
        <v>0</v>
      </c>
      <c r="B2" s="1">
        <v>0.2</v>
      </c>
      <c r="G2">
        <v>0</v>
      </c>
      <c r="H2">
        <v>4.0855226169652026</v>
      </c>
      <c r="I2">
        <v>10.789388180816466</v>
      </c>
      <c r="J2">
        <v>4.7106118191835353</v>
      </c>
      <c r="K2">
        <v>1.184285341785591</v>
      </c>
      <c r="L2">
        <v>0.11314218345774317</v>
      </c>
      <c r="O2" s="2">
        <v>2</v>
      </c>
      <c r="P2" s="2">
        <v>0</v>
      </c>
      <c r="Q2" s="2">
        <v>5</v>
      </c>
      <c r="R2" s="2">
        <v>-2</v>
      </c>
      <c r="S2" s="2">
        <v>8</v>
      </c>
      <c r="T2" s="3" t="s">
        <v>8</v>
      </c>
      <c r="U2" s="2">
        <v>54</v>
      </c>
      <c r="X2">
        <v>0</v>
      </c>
      <c r="Y2">
        <v>0</v>
      </c>
      <c r="Z2">
        <v>0</v>
      </c>
      <c r="AA2">
        <v>15.5</v>
      </c>
      <c r="AB2">
        <v>10.625</v>
      </c>
    </row>
    <row r="3" spans="1:28" x14ac:dyDescent="0.3">
      <c r="A3" t="s">
        <v>1</v>
      </c>
      <c r="B3" s="1">
        <v>0.5</v>
      </c>
      <c r="C3" s="10"/>
      <c r="D3" s="10"/>
      <c r="E3" s="3"/>
      <c r="O3" s="2">
        <v>0</v>
      </c>
      <c r="P3" s="2">
        <v>1</v>
      </c>
      <c r="Q3" s="2">
        <v>0</v>
      </c>
      <c r="R3" s="2">
        <v>2</v>
      </c>
      <c r="S3" s="2">
        <v>0</v>
      </c>
      <c r="T3" s="3" t="s">
        <v>8</v>
      </c>
      <c r="U3" s="2">
        <v>53</v>
      </c>
      <c r="X3">
        <v>0</v>
      </c>
      <c r="Y3">
        <v>0</v>
      </c>
      <c r="Z3">
        <v>10.8</v>
      </c>
      <c r="AA3">
        <v>0</v>
      </c>
      <c r="AB3">
        <v>0</v>
      </c>
    </row>
    <row r="4" spans="1:28" x14ac:dyDescent="0.3">
      <c r="A4" t="s">
        <v>2</v>
      </c>
      <c r="B4" s="1">
        <v>0.3</v>
      </c>
      <c r="C4" s="10"/>
      <c r="D4" s="10"/>
      <c r="E4" s="3"/>
      <c r="O4" s="2">
        <v>5</v>
      </c>
      <c r="P4" s="2">
        <v>0</v>
      </c>
      <c r="Q4" s="2">
        <v>4</v>
      </c>
      <c r="R4" s="2">
        <v>4</v>
      </c>
      <c r="S4" s="2">
        <v>0</v>
      </c>
      <c r="T4" s="3" t="s">
        <v>8</v>
      </c>
      <c r="U4" s="2">
        <v>62</v>
      </c>
      <c r="X4">
        <v>0</v>
      </c>
      <c r="Y4">
        <v>9.3809523809523814</v>
      </c>
      <c r="Z4">
        <v>12.142857142857144</v>
      </c>
      <c r="AA4">
        <v>3.3571428571428568</v>
      </c>
      <c r="AB4">
        <v>0</v>
      </c>
    </row>
    <row r="5" spans="1:28" x14ac:dyDescent="0.3">
      <c r="A5" s="3"/>
      <c r="B5" s="3"/>
      <c r="C5" s="3"/>
      <c r="D5" s="3"/>
      <c r="E5" s="3"/>
      <c r="O5" s="2">
        <v>4</v>
      </c>
      <c r="P5" s="2">
        <v>6</v>
      </c>
      <c r="Q5" s="2">
        <v>0</v>
      </c>
      <c r="R5" s="2">
        <v>2</v>
      </c>
      <c r="S5" s="2">
        <v>2</v>
      </c>
      <c r="T5" s="3" t="s">
        <v>8</v>
      </c>
      <c r="U5" s="2">
        <v>63</v>
      </c>
    </row>
    <row r="6" spans="1:28" x14ac:dyDescent="0.3">
      <c r="O6" s="2">
        <v>1</v>
      </c>
      <c r="P6" s="2">
        <v>0</v>
      </c>
      <c r="Q6" s="2">
        <v>0</v>
      </c>
      <c r="R6" s="2">
        <v>0</v>
      </c>
      <c r="S6" s="2">
        <v>0</v>
      </c>
      <c r="T6" s="3" t="s">
        <v>9</v>
      </c>
      <c r="U6" s="2">
        <v>0</v>
      </c>
    </row>
    <row r="7" spans="1:28" x14ac:dyDescent="0.3">
      <c r="A7" t="s">
        <v>3</v>
      </c>
      <c r="B7" t="s">
        <v>4</v>
      </c>
      <c r="C7" t="s">
        <v>5</v>
      </c>
      <c r="D7" t="s">
        <v>6</v>
      </c>
      <c r="E7" t="s">
        <v>7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3" t="s">
        <v>9</v>
      </c>
      <c r="U7" s="2">
        <v>0</v>
      </c>
    </row>
    <row r="8" spans="1:28" x14ac:dyDescent="0.3">
      <c r="A8" s="4">
        <v>0</v>
      </c>
      <c r="B8" s="4">
        <v>-3</v>
      </c>
      <c r="C8" s="4">
        <v>1</v>
      </c>
      <c r="D8" s="4">
        <v>3</v>
      </c>
      <c r="E8" s="4">
        <v>3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3" t="s">
        <v>9</v>
      </c>
      <c r="U8" s="2">
        <v>0</v>
      </c>
      <c r="W8" t="s">
        <v>11</v>
      </c>
      <c r="X8">
        <v>0</v>
      </c>
      <c r="Y8">
        <v>10.5</v>
      </c>
      <c r="Z8">
        <v>0</v>
      </c>
      <c r="AA8">
        <v>0</v>
      </c>
      <c r="AB8">
        <v>0</v>
      </c>
    </row>
    <row r="9" spans="1:28" x14ac:dyDescent="0.3">
      <c r="A9" s="4">
        <v>-3</v>
      </c>
      <c r="B9" s="4">
        <v>-1</v>
      </c>
      <c r="C9" s="4">
        <v>2</v>
      </c>
      <c r="D9" s="4">
        <v>-2</v>
      </c>
      <c r="E9" s="4">
        <v>-1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3" t="s">
        <v>9</v>
      </c>
      <c r="U9" s="2">
        <v>0</v>
      </c>
      <c r="X9">
        <v>0</v>
      </c>
      <c r="Y9">
        <v>1.7916666666666665</v>
      </c>
      <c r="Z9">
        <v>0</v>
      </c>
      <c r="AA9">
        <v>15.5</v>
      </c>
      <c r="AB9">
        <v>10.625</v>
      </c>
    </row>
    <row r="10" spans="1:28" x14ac:dyDescent="0.3">
      <c r="A10" s="4">
        <v>3</v>
      </c>
      <c r="B10" s="4">
        <v>4</v>
      </c>
      <c r="C10" s="4">
        <v>1</v>
      </c>
      <c r="D10" s="4">
        <v>1</v>
      </c>
      <c r="E10" s="4">
        <v>1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3" t="s">
        <v>9</v>
      </c>
      <c r="U10" s="2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O11" t="s">
        <v>28</v>
      </c>
      <c r="P11" t="s">
        <v>27</v>
      </c>
      <c r="Q11" t="s">
        <v>26</v>
      </c>
    </row>
    <row r="12" spans="1:28" x14ac:dyDescent="0.3">
      <c r="O12" s="11">
        <f>SUMPRODUCT(O23:S23,$G$2:$K$2)+M23+L2*T23</f>
        <v>-2.3001482141182805E-7</v>
      </c>
      <c r="P12">
        <f>SUMPRODUCT(O2:S2,$G$2:$K$2)-U2</f>
        <v>0</v>
      </c>
      <c r="Q12">
        <f>SUMPRODUCT(O6:S6,$G$2:$K$2)</f>
        <v>0</v>
      </c>
    </row>
    <row r="13" spans="1:28" x14ac:dyDescent="0.3">
      <c r="O13" s="11">
        <f>SUMPRODUCT(O24:S24,$G$2:$K$2)+M24+L2*T24</f>
        <v>1.0068467837243134E-8</v>
      </c>
      <c r="P13">
        <f t="shared" ref="P13:P15" si="0">SUMPRODUCT(O3:S3,$G$2:$K$2)-U3</f>
        <v>-39.493253744667726</v>
      </c>
      <c r="Q13">
        <f t="shared" ref="Q13:Q16" si="1">SUMPRODUCT(O7:S7,$G$2:$K$2)</f>
        <v>4.0855226169652026</v>
      </c>
    </row>
    <row r="14" spans="1:28" x14ac:dyDescent="0.3">
      <c r="A14" t="s">
        <v>10</v>
      </c>
      <c r="B14" t="s">
        <v>11</v>
      </c>
      <c r="C14" t="s">
        <v>12</v>
      </c>
      <c r="I14" t="s">
        <v>13</v>
      </c>
      <c r="J14" t="s">
        <v>14</v>
      </c>
      <c r="K14" t="s">
        <v>15</v>
      </c>
      <c r="L14" t="s">
        <v>16</v>
      </c>
      <c r="O14" s="11">
        <f>SUMPRODUCT(O25:S25,$G$2:$K$2)+M25+L2*T25</f>
        <v>-5.2947764928035213E-7</v>
      </c>
      <c r="P14">
        <f t="shared" si="0"/>
        <v>0</v>
      </c>
      <c r="Q14">
        <f t="shared" si="1"/>
        <v>10.789388180816466</v>
      </c>
    </row>
    <row r="15" spans="1:28" x14ac:dyDescent="0.3">
      <c r="A15" t="s">
        <v>17</v>
      </c>
      <c r="B15" s="5">
        <v>-31.5</v>
      </c>
      <c r="C15" s="5">
        <v>78.375</v>
      </c>
      <c r="J15" s="6">
        <f>(C15-B24)/(C15-B15)</f>
        <v>0.56571092775582954</v>
      </c>
      <c r="K15" s="6">
        <f>(C16-C24)/(C16-B16)</f>
        <v>0.22628425059230833</v>
      </c>
      <c r="L15" s="6">
        <f>(C17-D24)/(C17-B17)</f>
        <v>0.37714065040504624</v>
      </c>
      <c r="P15">
        <f t="shared" si="0"/>
        <v>-26.697069976270541</v>
      </c>
      <c r="Q15">
        <f t="shared" si="1"/>
        <v>4.7106118191835353</v>
      </c>
    </row>
    <row r="16" spans="1:28" x14ac:dyDescent="0.3">
      <c r="A16" t="s">
        <v>18</v>
      </c>
      <c r="B16" s="5">
        <v>-43.416699999999999</v>
      </c>
      <c r="C16" s="5">
        <v>21.6</v>
      </c>
      <c r="J16" s="6"/>
      <c r="K16" s="6"/>
      <c r="L16" s="6"/>
      <c r="Q16">
        <f t="shared" si="1"/>
        <v>1.184285341785591</v>
      </c>
    </row>
    <row r="17" spans="1:29" x14ac:dyDescent="0.3">
      <c r="A17" t="s">
        <v>19</v>
      </c>
      <c r="B17" s="5">
        <v>0</v>
      </c>
      <c r="C17" s="5">
        <v>53.023809999999997</v>
      </c>
      <c r="J17" s="6"/>
      <c r="K17" s="6"/>
      <c r="L17" s="6"/>
    </row>
    <row r="19" spans="1:29" x14ac:dyDescent="0.3">
      <c r="F19" t="s">
        <v>20</v>
      </c>
      <c r="I19" t="s">
        <v>21</v>
      </c>
      <c r="J19">
        <f>J15*B2</f>
        <v>0.11314218555116591</v>
      </c>
      <c r="K19">
        <f>K15*B3</f>
        <v>0.11314212529615417</v>
      </c>
      <c r="L19">
        <f>L15*B4</f>
        <v>0.11314219512151387</v>
      </c>
    </row>
    <row r="20" spans="1:29" x14ac:dyDescent="0.3">
      <c r="F20" t="s">
        <v>29</v>
      </c>
      <c r="G20" s="7">
        <f>L2</f>
        <v>0.11314218345774317</v>
      </c>
    </row>
    <row r="21" spans="1:29" x14ac:dyDescent="0.3">
      <c r="E21" s="3"/>
      <c r="F21" s="3" t="s">
        <v>30</v>
      </c>
      <c r="G21" s="8">
        <f>SUM(J19:L19)</f>
        <v>0.33942650596883395</v>
      </c>
    </row>
    <row r="22" spans="1:29" x14ac:dyDescent="0.3">
      <c r="E22" s="3"/>
      <c r="F22" s="3"/>
      <c r="G22" s="9"/>
      <c r="M22" t="s">
        <v>25</v>
      </c>
      <c r="N22" t="s">
        <v>22</v>
      </c>
      <c r="O22" s="2">
        <v>1</v>
      </c>
      <c r="P22" s="2">
        <v>2</v>
      </c>
      <c r="Q22" s="2">
        <v>3</v>
      </c>
      <c r="R22" s="2">
        <v>4</v>
      </c>
      <c r="S22" s="2">
        <v>5</v>
      </c>
      <c r="T22" s="2">
        <v>6</v>
      </c>
      <c r="U22" s="2"/>
      <c r="W22" t="s">
        <v>24</v>
      </c>
      <c r="X22" s="2">
        <v>1</v>
      </c>
      <c r="Y22" s="2">
        <v>2</v>
      </c>
      <c r="Z22" s="2">
        <v>3</v>
      </c>
      <c r="AA22" s="2">
        <v>4</v>
      </c>
      <c r="AB22" s="2">
        <v>5</v>
      </c>
      <c r="AC22" s="2"/>
    </row>
    <row r="23" spans="1:29" x14ac:dyDescent="0.3">
      <c r="B23" t="s">
        <v>10</v>
      </c>
      <c r="M23" s="11">
        <f>-B2*SUMPRODUCT(A8:E8,$X$2:$AB$2)</f>
        <v>-15.675000000000001</v>
      </c>
      <c r="O23">
        <f>$B2*A8</f>
        <v>0</v>
      </c>
      <c r="P23">
        <f t="shared" ref="P23:S25" si="2">$B2*B8</f>
        <v>-0.60000000000000009</v>
      </c>
      <c r="Q23">
        <f t="shared" si="2"/>
        <v>0.2</v>
      </c>
      <c r="R23">
        <f t="shared" si="2"/>
        <v>0.60000000000000009</v>
      </c>
      <c r="S23">
        <f t="shared" si="2"/>
        <v>0.60000000000000009</v>
      </c>
      <c r="T23">
        <f>SUMPRODUCT(X23:AB23,A8:E8)</f>
        <v>109.875</v>
      </c>
      <c r="U23" s="2">
        <v>1</v>
      </c>
      <c r="X23">
        <f>X2-X8</f>
        <v>0</v>
      </c>
      <c r="Y23">
        <f t="shared" ref="Y23:AB23" si="3">Y2-Y8</f>
        <v>-10.5</v>
      </c>
      <c r="Z23">
        <f t="shared" si="3"/>
        <v>0</v>
      </c>
      <c r="AA23">
        <f t="shared" si="3"/>
        <v>15.5</v>
      </c>
      <c r="AB23">
        <f t="shared" si="3"/>
        <v>10.625</v>
      </c>
      <c r="AC23" s="2">
        <v>1</v>
      </c>
    </row>
    <row r="24" spans="1:29" x14ac:dyDescent="0.3">
      <c r="B24">
        <f>SUMPRODUCT(A8:E8,G2:K2)</f>
        <v>16.217511812828239</v>
      </c>
      <c r="C24">
        <f>SUMPRODUCT(A9:E9,G2:K2)</f>
        <v>6.8877447645150678</v>
      </c>
      <c r="D24">
        <f>SUMPRODUCT(A10:E10,G2:K2)</f>
        <v>33.026375809646403</v>
      </c>
      <c r="M24" s="11">
        <f>-B3*SUMPRODUCT(A9:E9,$X$3:$AB$3)</f>
        <v>-10.8</v>
      </c>
      <c r="O24">
        <f t="shared" ref="O24:O25" si="4">$B3*A9</f>
        <v>-1.5</v>
      </c>
      <c r="P24">
        <f t="shared" si="2"/>
        <v>-0.5</v>
      </c>
      <c r="Q24">
        <f t="shared" si="2"/>
        <v>1</v>
      </c>
      <c r="R24">
        <f t="shared" si="2"/>
        <v>-1</v>
      </c>
      <c r="S24">
        <f t="shared" si="2"/>
        <v>-0.5</v>
      </c>
      <c r="T24">
        <f t="shared" ref="T24:T25" si="5">SUMPRODUCT(X24:AB24,A9:E9)</f>
        <v>65.016666666666666</v>
      </c>
      <c r="U24" s="2">
        <v>2</v>
      </c>
      <c r="X24">
        <f t="shared" ref="X24:AB25" si="6">X3-X9</f>
        <v>0</v>
      </c>
      <c r="Y24">
        <f t="shared" si="6"/>
        <v>-1.7916666666666665</v>
      </c>
      <c r="Z24">
        <f t="shared" si="6"/>
        <v>10.8</v>
      </c>
      <c r="AA24">
        <f t="shared" si="6"/>
        <v>-15.5</v>
      </c>
      <c r="AB24">
        <f t="shared" si="6"/>
        <v>-10.625</v>
      </c>
      <c r="AC24" s="2">
        <v>2</v>
      </c>
    </row>
    <row r="25" spans="1:29" x14ac:dyDescent="0.3">
      <c r="M25" s="11">
        <f>-B4*SUMPRODUCT(A10:E10,$X$4:$AB$4)</f>
        <v>-15.907142857142857</v>
      </c>
      <c r="O25">
        <f t="shared" si="4"/>
        <v>0.89999999999999991</v>
      </c>
      <c r="P25">
        <f t="shared" si="2"/>
        <v>1.2</v>
      </c>
      <c r="Q25">
        <f t="shared" si="2"/>
        <v>0.3</v>
      </c>
      <c r="R25">
        <f t="shared" si="2"/>
        <v>0.3</v>
      </c>
      <c r="S25">
        <f t="shared" si="2"/>
        <v>0.3</v>
      </c>
      <c r="T25">
        <f t="shared" si="5"/>
        <v>53.023809523809526</v>
      </c>
      <c r="U25" s="2">
        <v>3</v>
      </c>
      <c r="X25">
        <f t="shared" si="6"/>
        <v>0</v>
      </c>
      <c r="Y25">
        <f t="shared" si="6"/>
        <v>9.3809523809523814</v>
      </c>
      <c r="Z25">
        <f t="shared" si="6"/>
        <v>12.142857142857144</v>
      </c>
      <c r="AA25">
        <f t="shared" si="6"/>
        <v>3.3571428571428568</v>
      </c>
      <c r="AB25">
        <f t="shared" si="6"/>
        <v>0</v>
      </c>
      <c r="AC25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zoomScale="85" workbookViewId="0">
      <selection activeCell="J19" sqref="J19:L19"/>
    </sheetView>
  </sheetViews>
  <sheetFormatPr defaultRowHeight="14.4" x14ac:dyDescent="0.3"/>
  <cols>
    <col min="6" max="6" width="10.33203125" bestFit="1" customWidth="1"/>
    <col min="15" max="15" width="11.33203125" bestFit="1" customWidth="1"/>
    <col min="16" max="16" width="13" bestFit="1" customWidth="1"/>
    <col min="17" max="17" width="12.44140625" bestFit="1" customWidth="1"/>
  </cols>
  <sheetData>
    <row r="1" spans="1:28" x14ac:dyDescent="0.3"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23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W1" t="s">
        <v>12</v>
      </c>
      <c r="X1" t="s">
        <v>3</v>
      </c>
      <c r="Y1" t="s">
        <v>4</v>
      </c>
      <c r="Z1" t="s">
        <v>5</v>
      </c>
      <c r="AA1" t="s">
        <v>6</v>
      </c>
      <c r="AB1" t="s">
        <v>7</v>
      </c>
    </row>
    <row r="2" spans="1:28" x14ac:dyDescent="0.3">
      <c r="A2" t="s">
        <v>0</v>
      </c>
      <c r="B2" s="1">
        <v>0.6</v>
      </c>
      <c r="G2">
        <v>0</v>
      </c>
      <c r="H2">
        <v>0</v>
      </c>
      <c r="I2">
        <v>6.1095630955546554</v>
      </c>
      <c r="J2">
        <v>9.3904369044453446</v>
      </c>
      <c r="K2">
        <v>5.2791323981061771</v>
      </c>
      <c r="L2">
        <v>0.15430295804038316</v>
      </c>
      <c r="O2" s="2">
        <v>2</v>
      </c>
      <c r="P2" s="2">
        <v>0</v>
      </c>
      <c r="Q2" s="2">
        <v>5</v>
      </c>
      <c r="R2" s="2">
        <v>-2</v>
      </c>
      <c r="S2" s="2">
        <v>8</v>
      </c>
      <c r="T2" s="3" t="s">
        <v>8</v>
      </c>
      <c r="U2" s="2">
        <v>54</v>
      </c>
      <c r="X2">
        <v>0</v>
      </c>
      <c r="Y2">
        <v>0</v>
      </c>
      <c r="Z2">
        <v>0</v>
      </c>
      <c r="AA2">
        <v>15.5</v>
      </c>
      <c r="AB2">
        <v>10.625</v>
      </c>
    </row>
    <row r="3" spans="1:28" x14ac:dyDescent="0.3">
      <c r="A3" t="s">
        <v>1</v>
      </c>
      <c r="B3" s="1">
        <v>0.3</v>
      </c>
      <c r="C3" s="10"/>
      <c r="D3" s="10"/>
      <c r="E3" s="3"/>
      <c r="O3" s="2">
        <v>0</v>
      </c>
      <c r="P3" s="2">
        <v>1</v>
      </c>
      <c r="Q3" s="2">
        <v>0</v>
      </c>
      <c r="R3" s="2">
        <v>2</v>
      </c>
      <c r="S3" s="2">
        <v>0</v>
      </c>
      <c r="T3" s="3" t="s">
        <v>8</v>
      </c>
      <c r="U3" s="2">
        <v>53</v>
      </c>
      <c r="X3">
        <v>0</v>
      </c>
      <c r="Y3">
        <v>0</v>
      </c>
      <c r="Z3">
        <v>10.8</v>
      </c>
      <c r="AA3">
        <v>0</v>
      </c>
      <c r="AB3">
        <v>0</v>
      </c>
    </row>
    <row r="4" spans="1:28" x14ac:dyDescent="0.3">
      <c r="A4" t="s">
        <v>2</v>
      </c>
      <c r="B4" s="1">
        <v>0.1</v>
      </c>
      <c r="C4" s="10"/>
      <c r="D4" s="10"/>
      <c r="E4" s="3"/>
      <c r="O4" s="2">
        <v>5</v>
      </c>
      <c r="P4" s="2">
        <v>0</v>
      </c>
      <c r="Q4" s="2">
        <v>4</v>
      </c>
      <c r="R4" s="2">
        <v>4</v>
      </c>
      <c r="S4" s="2">
        <v>0</v>
      </c>
      <c r="T4" s="3" t="s">
        <v>8</v>
      </c>
      <c r="U4" s="2">
        <v>62</v>
      </c>
      <c r="X4">
        <v>0</v>
      </c>
      <c r="Y4">
        <v>9.3809523809523814</v>
      </c>
      <c r="Z4">
        <v>12.142857142857144</v>
      </c>
      <c r="AA4">
        <v>3.3571428571428568</v>
      </c>
      <c r="AB4">
        <v>0</v>
      </c>
    </row>
    <row r="5" spans="1:28" x14ac:dyDescent="0.3">
      <c r="A5" s="3"/>
      <c r="B5" s="3"/>
      <c r="C5" s="3"/>
      <c r="D5" s="3"/>
      <c r="E5" s="3"/>
      <c r="O5" s="2">
        <v>4</v>
      </c>
      <c r="P5" s="2">
        <v>6</v>
      </c>
      <c r="Q5" s="2">
        <v>0</v>
      </c>
      <c r="R5" s="2">
        <v>2</v>
      </c>
      <c r="S5" s="2">
        <v>2</v>
      </c>
      <c r="T5" s="3" t="s">
        <v>8</v>
      </c>
      <c r="U5" s="2">
        <v>63</v>
      </c>
    </row>
    <row r="6" spans="1:28" x14ac:dyDescent="0.3">
      <c r="O6" s="2">
        <v>1</v>
      </c>
      <c r="P6" s="2">
        <v>0</v>
      </c>
      <c r="Q6" s="2">
        <v>0</v>
      </c>
      <c r="R6" s="2">
        <v>0</v>
      </c>
      <c r="S6" s="2">
        <v>0</v>
      </c>
      <c r="T6" s="3" t="s">
        <v>9</v>
      </c>
      <c r="U6" s="2">
        <v>0</v>
      </c>
    </row>
    <row r="7" spans="1:28" x14ac:dyDescent="0.3">
      <c r="A7" t="s">
        <v>3</v>
      </c>
      <c r="B7" t="s">
        <v>4</v>
      </c>
      <c r="C7" t="s">
        <v>5</v>
      </c>
      <c r="D7" t="s">
        <v>6</v>
      </c>
      <c r="E7" t="s">
        <v>7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3" t="s">
        <v>9</v>
      </c>
      <c r="U7" s="2">
        <v>0</v>
      </c>
    </row>
    <row r="8" spans="1:28" x14ac:dyDescent="0.3">
      <c r="A8" s="4">
        <v>0</v>
      </c>
      <c r="B8" s="4">
        <v>-3</v>
      </c>
      <c r="C8" s="4">
        <v>1</v>
      </c>
      <c r="D8" s="4">
        <v>3</v>
      </c>
      <c r="E8" s="4">
        <v>3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3" t="s">
        <v>9</v>
      </c>
      <c r="U8" s="2">
        <v>0</v>
      </c>
      <c r="W8" t="s">
        <v>11</v>
      </c>
      <c r="X8">
        <v>0</v>
      </c>
      <c r="Y8">
        <v>10.5</v>
      </c>
      <c r="Z8">
        <v>0</v>
      </c>
      <c r="AA8">
        <v>0</v>
      </c>
      <c r="AB8">
        <v>0</v>
      </c>
    </row>
    <row r="9" spans="1:28" x14ac:dyDescent="0.3">
      <c r="A9" s="4">
        <v>-3</v>
      </c>
      <c r="B9" s="4">
        <v>-1</v>
      </c>
      <c r="C9" s="4">
        <v>2</v>
      </c>
      <c r="D9" s="4">
        <v>-2</v>
      </c>
      <c r="E9" s="4">
        <v>-1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3" t="s">
        <v>9</v>
      </c>
      <c r="U9" s="2">
        <v>0</v>
      </c>
      <c r="X9">
        <v>0</v>
      </c>
      <c r="Y9">
        <v>1.7916666666666665</v>
      </c>
      <c r="Z9">
        <v>0</v>
      </c>
      <c r="AA9">
        <v>15.5</v>
      </c>
      <c r="AB9">
        <v>10.625</v>
      </c>
    </row>
    <row r="10" spans="1:28" x14ac:dyDescent="0.3">
      <c r="A10" s="4">
        <v>3</v>
      </c>
      <c r="B10" s="4">
        <v>4</v>
      </c>
      <c r="C10" s="4">
        <v>1</v>
      </c>
      <c r="D10" s="4">
        <v>1</v>
      </c>
      <c r="E10" s="4">
        <v>1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3" t="s">
        <v>9</v>
      </c>
      <c r="U10" s="2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O11" t="s">
        <v>28</v>
      </c>
      <c r="P11" t="s">
        <v>27</v>
      </c>
      <c r="Q11" t="s">
        <v>26</v>
      </c>
    </row>
    <row r="12" spans="1:28" x14ac:dyDescent="0.3">
      <c r="O12" s="11">
        <f>SUMPRODUCT(O23:S23,$G$2:$K$2)+M23+L2*T23</f>
        <v>1.1661262888651436E-7</v>
      </c>
      <c r="P12">
        <f>SUMPRODUCT(O2:S2,$G$2:$K$2)-U2</f>
        <v>8.5373200420235662E-7</v>
      </c>
      <c r="Q12">
        <f>SUMPRODUCT(O6:S6,$G$2:$K$2)</f>
        <v>0</v>
      </c>
    </row>
    <row r="13" spans="1:28" x14ac:dyDescent="0.3">
      <c r="O13" s="11">
        <f>SUMPRODUCT(O24:S24,$G$2:$K$2)+M24+L2*T24</f>
        <v>-1.6174022121617782E-8</v>
      </c>
      <c r="P13">
        <f t="shared" ref="P13:P15" si="0">SUMPRODUCT(O3:S3,$G$2:$K$2)-U3</f>
        <v>-34.219126191109311</v>
      </c>
      <c r="Q13">
        <f t="shared" ref="Q13:Q16" si="1">SUMPRODUCT(O7:S7,$G$2:$K$2)</f>
        <v>0</v>
      </c>
    </row>
    <row r="14" spans="1:28" x14ac:dyDescent="0.3">
      <c r="A14" t="s">
        <v>10</v>
      </c>
      <c r="B14" t="s">
        <v>11</v>
      </c>
      <c r="C14" t="s">
        <v>12</v>
      </c>
      <c r="I14" t="s">
        <v>13</v>
      </c>
      <c r="J14" t="s">
        <v>14</v>
      </c>
      <c r="K14" t="s">
        <v>15</v>
      </c>
      <c r="L14" t="s">
        <v>16</v>
      </c>
      <c r="O14" s="11">
        <f>SUMPRODUCT(O25:S25,$G$2:$K$2)+M25+L2*T25</f>
        <v>4.9572629435233146</v>
      </c>
      <c r="P14">
        <f t="shared" si="0"/>
        <v>0</v>
      </c>
      <c r="Q14">
        <f t="shared" si="1"/>
        <v>6.1095630955546554</v>
      </c>
    </row>
    <row r="15" spans="1:28" x14ac:dyDescent="0.3">
      <c r="A15" t="s">
        <v>17</v>
      </c>
      <c r="B15" s="5">
        <v>-31.5</v>
      </c>
      <c r="C15" s="5">
        <v>78.375</v>
      </c>
      <c r="J15" s="6">
        <f>(C15-B24)/(C15-B15)</f>
        <v>0.25717159496510383</v>
      </c>
      <c r="K15" s="6">
        <f>(C16-C24)/(C16-B16)</f>
        <v>0.51434293059917768</v>
      </c>
      <c r="L15" s="6">
        <f>(C17-D24)/(C17-B17)</f>
        <v>0.60811694976075503</v>
      </c>
      <c r="P15">
        <f t="shared" si="0"/>
        <v>-33.660861394896955</v>
      </c>
      <c r="Q15">
        <f t="shared" si="1"/>
        <v>9.3904369044453446</v>
      </c>
    </row>
    <row r="16" spans="1:28" x14ac:dyDescent="0.3">
      <c r="A16" t="s">
        <v>18</v>
      </c>
      <c r="B16" s="5">
        <v>-43.416699999999999</v>
      </c>
      <c r="C16" s="5">
        <v>21.6</v>
      </c>
      <c r="J16" s="6"/>
      <c r="K16" s="6"/>
      <c r="L16" s="6"/>
      <c r="Q16">
        <f t="shared" si="1"/>
        <v>5.2791323981061771</v>
      </c>
    </row>
    <row r="17" spans="1:29" x14ac:dyDescent="0.3">
      <c r="A17" t="s">
        <v>19</v>
      </c>
      <c r="B17" s="5">
        <v>0</v>
      </c>
      <c r="C17" s="5">
        <v>53.023809999999997</v>
      </c>
      <c r="J17" s="6"/>
      <c r="K17" s="6"/>
      <c r="L17" s="6"/>
    </row>
    <row r="19" spans="1:29" x14ac:dyDescent="0.3">
      <c r="F19" t="s">
        <v>20</v>
      </c>
      <c r="I19" t="s">
        <v>21</v>
      </c>
      <c r="J19">
        <f>J15*B2</f>
        <v>0.15430295697906229</v>
      </c>
      <c r="K19">
        <f>K15*B3</f>
        <v>0.1543028791797533</v>
      </c>
      <c r="L19">
        <f>L15*B4</f>
        <v>6.0811694976075505E-2</v>
      </c>
    </row>
    <row r="20" spans="1:29" x14ac:dyDescent="0.3">
      <c r="F20" t="s">
        <v>29</v>
      </c>
      <c r="G20" s="7">
        <f>L2</f>
        <v>0.15430295804038316</v>
      </c>
    </row>
    <row r="21" spans="1:29" x14ac:dyDescent="0.3">
      <c r="E21" s="3"/>
      <c r="F21" s="3" t="s">
        <v>30</v>
      </c>
      <c r="G21" s="8">
        <f>SUM(J19:L19)</f>
        <v>0.36941753113489112</v>
      </c>
    </row>
    <row r="22" spans="1:29" x14ac:dyDescent="0.3">
      <c r="E22" s="3"/>
      <c r="F22" s="3"/>
      <c r="G22" s="9"/>
      <c r="M22" t="s">
        <v>25</v>
      </c>
      <c r="N22" t="s">
        <v>22</v>
      </c>
      <c r="O22" s="2">
        <v>1</v>
      </c>
      <c r="P22" s="2">
        <v>2</v>
      </c>
      <c r="Q22" s="2">
        <v>3</v>
      </c>
      <c r="R22" s="2">
        <v>4</v>
      </c>
      <c r="S22" s="2">
        <v>5</v>
      </c>
      <c r="T22" s="2">
        <v>6</v>
      </c>
      <c r="U22" s="2"/>
      <c r="W22" t="s">
        <v>24</v>
      </c>
      <c r="X22" s="2">
        <v>1</v>
      </c>
      <c r="Y22" s="2">
        <v>2</v>
      </c>
      <c r="Z22" s="2">
        <v>3</v>
      </c>
      <c r="AA22" s="2">
        <v>4</v>
      </c>
      <c r="AB22" s="2">
        <v>5</v>
      </c>
      <c r="AC22" s="2"/>
    </row>
    <row r="23" spans="1:29" x14ac:dyDescent="0.3">
      <c r="B23" t="s">
        <v>10</v>
      </c>
      <c r="M23" s="11">
        <f>-B2*SUMPRODUCT(A8:E8,$X$2:$AB$2)</f>
        <v>-47.024999999999999</v>
      </c>
      <c r="O23">
        <f>$B2*A8</f>
        <v>0</v>
      </c>
      <c r="P23">
        <f t="shared" ref="P23:S25" si="2">$B2*B8</f>
        <v>-1.7999999999999998</v>
      </c>
      <c r="Q23">
        <f t="shared" si="2"/>
        <v>0.6</v>
      </c>
      <c r="R23">
        <f t="shared" si="2"/>
        <v>1.7999999999999998</v>
      </c>
      <c r="S23">
        <f t="shared" si="2"/>
        <v>1.7999999999999998</v>
      </c>
      <c r="T23">
        <f>SUMPRODUCT(X23:AB23,A8:E8)</f>
        <v>109.875</v>
      </c>
      <c r="U23" s="2">
        <v>1</v>
      </c>
      <c r="X23">
        <f>X2-X8</f>
        <v>0</v>
      </c>
      <c r="Y23">
        <f t="shared" ref="Y23:AB23" si="3">Y2-Y8</f>
        <v>-10.5</v>
      </c>
      <c r="Z23">
        <f t="shared" si="3"/>
        <v>0</v>
      </c>
      <c r="AA23">
        <f t="shared" si="3"/>
        <v>15.5</v>
      </c>
      <c r="AB23">
        <f t="shared" si="3"/>
        <v>10.625</v>
      </c>
      <c r="AC23" s="2">
        <v>1</v>
      </c>
    </row>
    <row r="24" spans="1:29" x14ac:dyDescent="0.3">
      <c r="B24">
        <f>SUMPRODUCT(A8:E8,G2:K2)</f>
        <v>50.118271003209216</v>
      </c>
      <c r="C24">
        <f>SUMPRODUCT(A9:E9,G2:K2)</f>
        <v>-11.840880015887556</v>
      </c>
      <c r="D24">
        <f>SUMPRODUCT(A10:E10,G2:K2)</f>
        <v>20.779132398106178</v>
      </c>
      <c r="M24" s="11">
        <f>-B3*SUMPRODUCT(A9:E9,$X$3:$AB$3)</f>
        <v>-6.48</v>
      </c>
      <c r="O24">
        <f t="shared" ref="O24:O25" si="4">$B3*A9</f>
        <v>-0.89999999999999991</v>
      </c>
      <c r="P24">
        <f t="shared" si="2"/>
        <v>-0.3</v>
      </c>
      <c r="Q24">
        <f t="shared" si="2"/>
        <v>0.6</v>
      </c>
      <c r="R24">
        <f t="shared" si="2"/>
        <v>-0.6</v>
      </c>
      <c r="S24">
        <f t="shared" si="2"/>
        <v>-0.3</v>
      </c>
      <c r="T24">
        <f t="shared" ref="T24:T25" si="5">SUMPRODUCT(X24:AB24,A9:E9)</f>
        <v>65.016666666666666</v>
      </c>
      <c r="U24" s="2">
        <v>2</v>
      </c>
      <c r="X24">
        <f t="shared" ref="X24:AB25" si="6">X3-X9</f>
        <v>0</v>
      </c>
      <c r="Y24">
        <f t="shared" si="6"/>
        <v>-1.7916666666666665</v>
      </c>
      <c r="Z24">
        <f t="shared" si="6"/>
        <v>10.8</v>
      </c>
      <c r="AA24">
        <f t="shared" si="6"/>
        <v>-15.5</v>
      </c>
      <c r="AB24">
        <f t="shared" si="6"/>
        <v>-10.625</v>
      </c>
      <c r="AC24" s="2">
        <v>2</v>
      </c>
    </row>
    <row r="25" spans="1:29" x14ac:dyDescent="0.3">
      <c r="M25" s="11">
        <f>-B4*SUMPRODUCT(A10:E10,$X$4:$AB$4)</f>
        <v>-5.3023809523809531</v>
      </c>
      <c r="O25">
        <f t="shared" si="4"/>
        <v>0.30000000000000004</v>
      </c>
      <c r="P25">
        <f t="shared" si="2"/>
        <v>0.4</v>
      </c>
      <c r="Q25">
        <f t="shared" si="2"/>
        <v>0.1</v>
      </c>
      <c r="R25">
        <f t="shared" si="2"/>
        <v>0.1</v>
      </c>
      <c r="S25">
        <f t="shared" si="2"/>
        <v>0.1</v>
      </c>
      <c r="T25">
        <f t="shared" si="5"/>
        <v>53.023809523809526</v>
      </c>
      <c r="U25" s="2">
        <v>3</v>
      </c>
      <c r="X25">
        <f t="shared" si="6"/>
        <v>0</v>
      </c>
      <c r="Y25">
        <f t="shared" si="6"/>
        <v>9.3809523809523814</v>
      </c>
      <c r="Z25">
        <f t="shared" si="6"/>
        <v>12.142857142857144</v>
      </c>
      <c r="AA25">
        <f t="shared" si="6"/>
        <v>3.3571428571428568</v>
      </c>
      <c r="AB25">
        <f t="shared" si="6"/>
        <v>0</v>
      </c>
      <c r="AC25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opLeftCell="B1" workbookViewId="0">
      <selection activeCell="J19" sqref="J19:L19"/>
    </sheetView>
  </sheetViews>
  <sheetFormatPr defaultRowHeight="14.4" x14ac:dyDescent="0.3"/>
  <sheetData>
    <row r="1" spans="1:28" x14ac:dyDescent="0.3"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23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W1" t="s">
        <v>12</v>
      </c>
      <c r="X1" t="s">
        <v>3</v>
      </c>
      <c r="Y1" t="s">
        <v>4</v>
      </c>
      <c r="Z1" t="s">
        <v>5</v>
      </c>
      <c r="AA1" t="s">
        <v>6</v>
      </c>
      <c r="AB1" t="s">
        <v>7</v>
      </c>
    </row>
    <row r="2" spans="1:28" x14ac:dyDescent="0.3">
      <c r="A2" t="s">
        <v>0</v>
      </c>
      <c r="B2" s="1">
        <v>0.1</v>
      </c>
      <c r="G2">
        <v>0</v>
      </c>
      <c r="H2">
        <v>7.3497902181261425</v>
      </c>
      <c r="I2">
        <v>11.613029481785029</v>
      </c>
      <c r="J2">
        <v>2.0325729543212816</v>
      </c>
      <c r="K2">
        <v>0</v>
      </c>
      <c r="L2">
        <v>7.5279747267184741E-2</v>
      </c>
      <c r="O2" s="2">
        <v>2</v>
      </c>
      <c r="P2" s="2">
        <v>0</v>
      </c>
      <c r="Q2" s="2">
        <v>5</v>
      </c>
      <c r="R2" s="2">
        <v>-2</v>
      </c>
      <c r="S2" s="2">
        <v>8</v>
      </c>
      <c r="T2" s="3" t="s">
        <v>8</v>
      </c>
      <c r="U2" s="2">
        <v>54</v>
      </c>
      <c r="X2">
        <v>0</v>
      </c>
      <c r="Y2">
        <v>0</v>
      </c>
      <c r="Z2">
        <v>0</v>
      </c>
      <c r="AA2">
        <v>15.5</v>
      </c>
      <c r="AB2">
        <v>10.625</v>
      </c>
    </row>
    <row r="3" spans="1:28" x14ac:dyDescent="0.3">
      <c r="A3" t="s">
        <v>1</v>
      </c>
      <c r="B3" s="1">
        <v>0.5</v>
      </c>
      <c r="C3" s="10"/>
      <c r="D3" s="10"/>
      <c r="E3" s="3"/>
      <c r="O3" s="2">
        <v>0</v>
      </c>
      <c r="P3" s="2">
        <v>1</v>
      </c>
      <c r="Q3" s="2">
        <v>0</v>
      </c>
      <c r="R3" s="2">
        <v>2</v>
      </c>
      <c r="S3" s="2">
        <v>0</v>
      </c>
      <c r="T3" s="3" t="s">
        <v>8</v>
      </c>
      <c r="U3" s="2">
        <v>53</v>
      </c>
      <c r="X3">
        <v>0</v>
      </c>
      <c r="Y3">
        <v>0</v>
      </c>
      <c r="Z3">
        <v>10.8</v>
      </c>
      <c r="AA3">
        <v>0</v>
      </c>
      <c r="AB3">
        <v>0</v>
      </c>
    </row>
    <row r="4" spans="1:28" x14ac:dyDescent="0.3">
      <c r="A4" t="s">
        <v>2</v>
      </c>
      <c r="B4" s="1">
        <v>0.4</v>
      </c>
      <c r="C4" s="10"/>
      <c r="D4" s="10"/>
      <c r="E4" s="3"/>
      <c r="O4" s="2">
        <v>5</v>
      </c>
      <c r="P4" s="2">
        <v>0</v>
      </c>
      <c r="Q4" s="2">
        <v>4</v>
      </c>
      <c r="R4" s="2">
        <v>4</v>
      </c>
      <c r="S4" s="2">
        <v>0</v>
      </c>
      <c r="T4" s="3" t="s">
        <v>8</v>
      </c>
      <c r="U4" s="2">
        <v>62</v>
      </c>
      <c r="X4">
        <v>0</v>
      </c>
      <c r="Y4">
        <v>9.3809523809523814</v>
      </c>
      <c r="Z4">
        <v>12.142857142857144</v>
      </c>
      <c r="AA4">
        <v>3.3571428571428568</v>
      </c>
      <c r="AB4">
        <v>0</v>
      </c>
    </row>
    <row r="5" spans="1:28" x14ac:dyDescent="0.3">
      <c r="A5" s="3"/>
      <c r="B5" s="3"/>
      <c r="C5" s="3"/>
      <c r="D5" s="3"/>
      <c r="E5" s="3"/>
      <c r="O5" s="2">
        <v>4</v>
      </c>
      <c r="P5" s="2">
        <v>6</v>
      </c>
      <c r="Q5" s="2">
        <v>0</v>
      </c>
      <c r="R5" s="2">
        <v>2</v>
      </c>
      <c r="S5" s="2">
        <v>2</v>
      </c>
      <c r="T5" s="3" t="s">
        <v>8</v>
      </c>
      <c r="U5" s="2">
        <v>63</v>
      </c>
    </row>
    <row r="6" spans="1:28" x14ac:dyDescent="0.3">
      <c r="O6" s="2">
        <v>1</v>
      </c>
      <c r="P6" s="2">
        <v>0</v>
      </c>
      <c r="Q6" s="2">
        <v>0</v>
      </c>
      <c r="R6" s="2">
        <v>0</v>
      </c>
      <c r="S6" s="2">
        <v>0</v>
      </c>
      <c r="T6" s="3" t="s">
        <v>9</v>
      </c>
      <c r="U6" s="2">
        <v>0</v>
      </c>
    </row>
    <row r="7" spans="1:28" x14ac:dyDescent="0.3">
      <c r="A7" t="s">
        <v>3</v>
      </c>
      <c r="B7" t="s">
        <v>4</v>
      </c>
      <c r="C7" t="s">
        <v>5</v>
      </c>
      <c r="D7" t="s">
        <v>6</v>
      </c>
      <c r="E7" t="s">
        <v>7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3" t="s">
        <v>9</v>
      </c>
      <c r="U7" s="2">
        <v>0</v>
      </c>
    </row>
    <row r="8" spans="1:28" x14ac:dyDescent="0.3">
      <c r="A8" s="4">
        <v>0</v>
      </c>
      <c r="B8" s="4">
        <v>-3</v>
      </c>
      <c r="C8" s="4">
        <v>1</v>
      </c>
      <c r="D8" s="4">
        <v>3</v>
      </c>
      <c r="E8" s="4">
        <v>3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3" t="s">
        <v>9</v>
      </c>
      <c r="U8" s="2">
        <v>0</v>
      </c>
      <c r="W8" t="s">
        <v>11</v>
      </c>
      <c r="X8">
        <v>0</v>
      </c>
      <c r="Y8">
        <v>10.5</v>
      </c>
      <c r="Z8">
        <v>0</v>
      </c>
      <c r="AA8">
        <v>0</v>
      </c>
      <c r="AB8">
        <v>0</v>
      </c>
    </row>
    <row r="9" spans="1:28" x14ac:dyDescent="0.3">
      <c r="A9" s="4">
        <v>-3</v>
      </c>
      <c r="B9" s="4">
        <v>-1</v>
      </c>
      <c r="C9" s="4">
        <v>2</v>
      </c>
      <c r="D9" s="4">
        <v>-2</v>
      </c>
      <c r="E9" s="4">
        <v>-1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3" t="s">
        <v>9</v>
      </c>
      <c r="U9" s="2">
        <v>0</v>
      </c>
      <c r="X9">
        <v>0</v>
      </c>
      <c r="Y9">
        <v>1.7916666666666665</v>
      </c>
      <c r="Z9">
        <v>0</v>
      </c>
      <c r="AA9">
        <v>15.5</v>
      </c>
      <c r="AB9">
        <v>10.625</v>
      </c>
    </row>
    <row r="10" spans="1:28" x14ac:dyDescent="0.3">
      <c r="A10" s="4">
        <v>3</v>
      </c>
      <c r="B10" s="4">
        <v>4</v>
      </c>
      <c r="C10" s="4">
        <v>1</v>
      </c>
      <c r="D10" s="4">
        <v>1</v>
      </c>
      <c r="E10" s="4">
        <v>1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3" t="s">
        <v>9</v>
      </c>
      <c r="U10" s="2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O11" t="s">
        <v>28</v>
      </c>
      <c r="P11" t="s">
        <v>27</v>
      </c>
      <c r="Q11" t="s">
        <v>26</v>
      </c>
    </row>
    <row r="12" spans="1:28" x14ac:dyDescent="0.3">
      <c r="O12" s="11">
        <f>SUMPRODUCT(O23:S23,$G$2:$K$2)+M23+L2*T23</f>
        <v>1.8966161974276474E-11</v>
      </c>
      <c r="P12">
        <f>SUMPRODUCT(O2:S2,$G$2:$K$2)-U2</f>
        <v>1.5002825790588759E-6</v>
      </c>
      <c r="Q12">
        <f>SUMPRODUCT(O6:S6,$G$2:$K$2)</f>
        <v>0</v>
      </c>
    </row>
    <row r="13" spans="1:28" x14ac:dyDescent="0.3">
      <c r="O13" s="11">
        <f>SUMPRODUCT(O24:S24,$G$2:$K$2)+M24+L2*T24</f>
        <v>-3.4677786331371863E-7</v>
      </c>
      <c r="P13">
        <f t="shared" ref="P13:P15" si="0">SUMPRODUCT(O3:S3,$G$2:$K$2)-U3</f>
        <v>-41.585063873231292</v>
      </c>
      <c r="Q13">
        <f t="shared" ref="Q13:Q16" si="1">SUMPRODUCT(O7:S7,$G$2:$K$2)</f>
        <v>7.3497902181261425</v>
      </c>
    </row>
    <row r="14" spans="1:28" x14ac:dyDescent="0.3">
      <c r="A14" t="s">
        <v>10</v>
      </c>
      <c r="B14" t="s">
        <v>11</v>
      </c>
      <c r="C14" t="s">
        <v>12</v>
      </c>
      <c r="I14" t="s">
        <v>13</v>
      </c>
      <c r="J14" t="s">
        <v>14</v>
      </c>
      <c r="K14" t="s">
        <v>15</v>
      </c>
      <c r="L14" t="s">
        <v>16</v>
      </c>
      <c r="O14" s="11">
        <f>SUMPRODUCT(O25:S25,$G$2:$K$2)+M25+L2*T25</f>
        <v>4.9401626434075752E-7</v>
      </c>
      <c r="P14">
        <f t="shared" si="0"/>
        <v>-7.4175902555747584</v>
      </c>
      <c r="Q14">
        <f t="shared" si="1"/>
        <v>11.613029481785029</v>
      </c>
    </row>
    <row r="15" spans="1:28" x14ac:dyDescent="0.3">
      <c r="A15" t="s">
        <v>17</v>
      </c>
      <c r="B15" s="5">
        <v>-31.5</v>
      </c>
      <c r="C15" s="5">
        <v>78.375</v>
      </c>
      <c r="J15" s="6">
        <f>(C15-B24)/(C15-B15)</f>
        <v>0.75279747267012109</v>
      </c>
      <c r="K15" s="6">
        <f>(C16-C24)/(C16-B16)</f>
        <v>0.15055942801155162</v>
      </c>
      <c r="L15" s="6">
        <f>(C17-D24)/(C17-B17)</f>
        <v>0.18819935216630257</v>
      </c>
      <c r="P15">
        <f t="shared" si="0"/>
        <v>-14.83611278260058</v>
      </c>
      <c r="Q15">
        <f t="shared" si="1"/>
        <v>2.0325729543212816</v>
      </c>
    </row>
    <row r="16" spans="1:28" x14ac:dyDescent="0.3">
      <c r="A16" t="s">
        <v>18</v>
      </c>
      <c r="B16" s="5">
        <v>-43.416699999999999</v>
      </c>
      <c r="C16" s="5">
        <v>21.6</v>
      </c>
      <c r="J16" s="6"/>
      <c r="K16" s="6"/>
      <c r="L16" s="6"/>
      <c r="Q16">
        <f t="shared" si="1"/>
        <v>0</v>
      </c>
    </row>
    <row r="17" spans="1:29" x14ac:dyDescent="0.3">
      <c r="A17" t="s">
        <v>19</v>
      </c>
      <c r="B17" s="5">
        <v>0</v>
      </c>
      <c r="C17" s="5">
        <v>53.023809999999997</v>
      </c>
      <c r="J17" s="6"/>
      <c r="K17" s="6"/>
      <c r="L17" s="6"/>
    </row>
    <row r="19" spans="1:29" x14ac:dyDescent="0.3">
      <c r="F19" t="s">
        <v>20</v>
      </c>
      <c r="I19" t="s">
        <v>21</v>
      </c>
      <c r="J19">
        <f>J15*B2</f>
        <v>7.5279747267012115E-2</v>
      </c>
      <c r="K19">
        <f>K15*B3</f>
        <v>7.5279714005775808E-2</v>
      </c>
      <c r="L19">
        <f>L15*B4</f>
        <v>7.5279740866521033E-2</v>
      </c>
    </row>
    <row r="20" spans="1:29" x14ac:dyDescent="0.3">
      <c r="F20" t="s">
        <v>29</v>
      </c>
      <c r="G20" s="7">
        <f>L2</f>
        <v>7.5279747267184741E-2</v>
      </c>
    </row>
    <row r="21" spans="1:29" x14ac:dyDescent="0.3">
      <c r="E21" s="3"/>
      <c r="F21" s="3" t="s">
        <v>30</v>
      </c>
      <c r="G21" s="8">
        <f>SUM(J19:L19)</f>
        <v>0.22583920213930894</v>
      </c>
    </row>
    <row r="22" spans="1:29" x14ac:dyDescent="0.3">
      <c r="E22" s="3"/>
      <c r="F22" s="3"/>
      <c r="G22" s="9"/>
      <c r="M22" t="s">
        <v>25</v>
      </c>
      <c r="N22" t="s">
        <v>22</v>
      </c>
      <c r="O22" s="2">
        <v>1</v>
      </c>
      <c r="P22" s="2">
        <v>2</v>
      </c>
      <c r="Q22" s="2">
        <v>3</v>
      </c>
      <c r="R22" s="2">
        <v>4</v>
      </c>
      <c r="S22" s="2">
        <v>5</v>
      </c>
      <c r="T22" s="2">
        <v>6</v>
      </c>
      <c r="U22" s="2"/>
      <c r="W22" t="s">
        <v>24</v>
      </c>
      <c r="X22" s="2">
        <v>1</v>
      </c>
      <c r="Y22" s="2">
        <v>2</v>
      </c>
      <c r="Z22" s="2">
        <v>3</v>
      </c>
      <c r="AA22" s="2">
        <v>4</v>
      </c>
      <c r="AB22" s="2">
        <v>5</v>
      </c>
      <c r="AC22" s="2"/>
    </row>
    <row r="23" spans="1:29" x14ac:dyDescent="0.3">
      <c r="B23" t="s">
        <v>10</v>
      </c>
      <c r="M23" s="11">
        <f>-B2*SUMPRODUCT(A8:E8,$X$2:$AB$2)</f>
        <v>-7.8375000000000004</v>
      </c>
      <c r="O23">
        <f>$B2*A8</f>
        <v>0</v>
      </c>
      <c r="P23">
        <f t="shared" ref="P23:S25" si="2">$B2*B8</f>
        <v>-0.30000000000000004</v>
      </c>
      <c r="Q23">
        <f t="shared" si="2"/>
        <v>0.1</v>
      </c>
      <c r="R23">
        <f t="shared" si="2"/>
        <v>0.30000000000000004</v>
      </c>
      <c r="S23">
        <f t="shared" si="2"/>
        <v>0.30000000000000004</v>
      </c>
      <c r="T23">
        <f>SUMPRODUCT(X23:AB23,A8:E8)</f>
        <v>109.875</v>
      </c>
      <c r="U23" s="2">
        <v>1</v>
      </c>
      <c r="X23">
        <f>X2-X8</f>
        <v>0</v>
      </c>
      <c r="Y23">
        <f t="shared" ref="Y23:AB23" si="3">Y2-Y8</f>
        <v>-10.5</v>
      </c>
      <c r="Z23">
        <f t="shared" si="3"/>
        <v>0</v>
      </c>
      <c r="AA23">
        <f t="shared" si="3"/>
        <v>15.5</v>
      </c>
      <c r="AB23">
        <f t="shared" si="3"/>
        <v>10.625</v>
      </c>
      <c r="AC23" s="2">
        <v>1</v>
      </c>
    </row>
    <row r="24" spans="1:29" x14ac:dyDescent="0.3">
      <c r="B24">
        <f>SUMPRODUCT(A8:E8,G2:K2)</f>
        <v>-4.3386223096295549</v>
      </c>
      <c r="C24">
        <f>SUMPRODUCT(A9:E9,G2:K2)</f>
        <v>11.811122836801353</v>
      </c>
      <c r="D24">
        <f>SUMPRODUCT(A10:E10,G2:K2)</f>
        <v>43.044763308610882</v>
      </c>
      <c r="M24" s="11">
        <f>-B3*SUMPRODUCT(A9:E9,$X$3:$AB$3)</f>
        <v>-10.8</v>
      </c>
      <c r="O24">
        <f t="shared" ref="O24:O25" si="4">$B3*A9</f>
        <v>-1.5</v>
      </c>
      <c r="P24">
        <f t="shared" si="2"/>
        <v>-0.5</v>
      </c>
      <c r="Q24">
        <f t="shared" si="2"/>
        <v>1</v>
      </c>
      <c r="R24">
        <f t="shared" si="2"/>
        <v>-1</v>
      </c>
      <c r="S24">
        <f t="shared" si="2"/>
        <v>-0.5</v>
      </c>
      <c r="T24">
        <f t="shared" ref="T24:T25" si="5">SUMPRODUCT(X24:AB24,A9:E9)</f>
        <v>65.016666666666666</v>
      </c>
      <c r="U24" s="2">
        <v>2</v>
      </c>
      <c r="X24">
        <f t="shared" ref="X24:AB25" si="6">X3-X9</f>
        <v>0</v>
      </c>
      <c r="Y24">
        <f t="shared" si="6"/>
        <v>-1.7916666666666665</v>
      </c>
      <c r="Z24">
        <f t="shared" si="6"/>
        <v>10.8</v>
      </c>
      <c r="AA24">
        <f t="shared" si="6"/>
        <v>-15.5</v>
      </c>
      <c r="AB24">
        <f t="shared" si="6"/>
        <v>-10.625</v>
      </c>
      <c r="AC24" s="2">
        <v>2</v>
      </c>
    </row>
    <row r="25" spans="1:29" x14ac:dyDescent="0.3">
      <c r="M25" s="11">
        <f>-B4*SUMPRODUCT(A10:E10,$X$4:$AB$4)</f>
        <v>-21.209523809523812</v>
      </c>
      <c r="O25">
        <f t="shared" si="4"/>
        <v>1.2000000000000002</v>
      </c>
      <c r="P25">
        <f t="shared" si="2"/>
        <v>1.6</v>
      </c>
      <c r="Q25">
        <f t="shared" si="2"/>
        <v>0.4</v>
      </c>
      <c r="R25">
        <f t="shared" si="2"/>
        <v>0.4</v>
      </c>
      <c r="S25">
        <f t="shared" si="2"/>
        <v>0.4</v>
      </c>
      <c r="T25">
        <f t="shared" si="5"/>
        <v>53.023809523809526</v>
      </c>
      <c r="U25" s="2">
        <v>3</v>
      </c>
      <c r="X25">
        <f t="shared" si="6"/>
        <v>0</v>
      </c>
      <c r="Y25">
        <f t="shared" si="6"/>
        <v>9.3809523809523814</v>
      </c>
      <c r="Z25">
        <f t="shared" si="6"/>
        <v>12.142857142857144</v>
      </c>
      <c r="AA25">
        <f t="shared" si="6"/>
        <v>3.3571428571428568</v>
      </c>
      <c r="AB25">
        <f t="shared" si="6"/>
        <v>0</v>
      </c>
      <c r="AC25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>
      <selection activeCell="O14" sqref="O14"/>
    </sheetView>
  </sheetViews>
  <sheetFormatPr defaultRowHeight="14.4" x14ac:dyDescent="0.3"/>
  <cols>
    <col min="15" max="15" width="10.77734375" bestFit="1" customWidth="1"/>
  </cols>
  <sheetData>
    <row r="1" spans="1:28" x14ac:dyDescent="0.3"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23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W1" t="s">
        <v>12</v>
      </c>
      <c r="X1" t="s">
        <v>3</v>
      </c>
      <c r="Y1" t="s">
        <v>4</v>
      </c>
      <c r="Z1" t="s">
        <v>5</v>
      </c>
      <c r="AA1" t="s">
        <v>6</v>
      </c>
      <c r="AB1" t="s">
        <v>7</v>
      </c>
    </row>
    <row r="2" spans="1:28" x14ac:dyDescent="0.3">
      <c r="A2" t="s">
        <v>0</v>
      </c>
      <c r="B2" s="1">
        <v>0.2</v>
      </c>
      <c r="G2">
        <v>0</v>
      </c>
      <c r="H2">
        <v>5.1728935664315721</v>
      </c>
      <c r="I2">
        <v>10.219850262687855</v>
      </c>
      <c r="J2">
        <v>5.2801497373121444</v>
      </c>
      <c r="K2">
        <v>1.6826310201481278</v>
      </c>
      <c r="L2">
        <v>0.11428530285277912</v>
      </c>
      <c r="O2" s="2">
        <v>2</v>
      </c>
      <c r="P2" s="2">
        <v>0</v>
      </c>
      <c r="Q2" s="2">
        <v>5</v>
      </c>
      <c r="R2" s="2">
        <v>-2</v>
      </c>
      <c r="S2" s="2">
        <v>8</v>
      </c>
      <c r="T2" s="3" t="s">
        <v>8</v>
      </c>
      <c r="U2" s="2">
        <v>54</v>
      </c>
      <c r="X2">
        <v>0</v>
      </c>
      <c r="Y2">
        <v>0</v>
      </c>
      <c r="Z2">
        <v>0</v>
      </c>
      <c r="AA2">
        <v>15.5</v>
      </c>
      <c r="AB2">
        <v>10.625</v>
      </c>
    </row>
    <row r="3" spans="1:28" x14ac:dyDescent="0.3">
      <c r="A3" t="s">
        <v>1</v>
      </c>
      <c r="B3" s="1">
        <v>0.4</v>
      </c>
      <c r="C3" s="10"/>
      <c r="D3" s="10"/>
      <c r="E3" s="3"/>
      <c r="O3" s="2">
        <v>0</v>
      </c>
      <c r="P3" s="2">
        <v>1</v>
      </c>
      <c r="Q3" s="2">
        <v>0</v>
      </c>
      <c r="R3" s="2">
        <v>2</v>
      </c>
      <c r="S3" s="2">
        <v>0</v>
      </c>
      <c r="T3" s="3" t="s">
        <v>8</v>
      </c>
      <c r="U3" s="2">
        <v>53</v>
      </c>
      <c r="X3">
        <v>0</v>
      </c>
      <c r="Y3">
        <v>0</v>
      </c>
      <c r="Z3">
        <v>10.8</v>
      </c>
      <c r="AA3">
        <v>0</v>
      </c>
      <c r="AB3">
        <v>0</v>
      </c>
    </row>
    <row r="4" spans="1:28" x14ac:dyDescent="0.3">
      <c r="A4" t="s">
        <v>2</v>
      </c>
      <c r="B4" s="1">
        <v>0.4</v>
      </c>
      <c r="C4" s="10"/>
      <c r="D4" s="10"/>
      <c r="E4" s="3"/>
      <c r="O4" s="2">
        <v>5</v>
      </c>
      <c r="P4" s="2">
        <v>0</v>
      </c>
      <c r="Q4" s="2">
        <v>4</v>
      </c>
      <c r="R4" s="2">
        <v>4</v>
      </c>
      <c r="S4" s="2">
        <v>0</v>
      </c>
      <c r="T4" s="3" t="s">
        <v>8</v>
      </c>
      <c r="U4" s="2">
        <v>62</v>
      </c>
      <c r="X4">
        <v>0</v>
      </c>
      <c r="Y4">
        <v>9.3809523809523814</v>
      </c>
      <c r="Z4">
        <v>12.142857142857144</v>
      </c>
      <c r="AA4">
        <v>3.3571428571428568</v>
      </c>
      <c r="AB4">
        <v>0</v>
      </c>
    </row>
    <row r="5" spans="1:28" x14ac:dyDescent="0.3">
      <c r="A5" s="3"/>
      <c r="B5" s="3"/>
      <c r="C5" s="3"/>
      <c r="D5" s="3"/>
      <c r="E5" s="3"/>
      <c r="O5" s="2">
        <v>4</v>
      </c>
      <c r="P5" s="2">
        <v>6</v>
      </c>
      <c r="Q5" s="2">
        <v>0</v>
      </c>
      <c r="R5" s="2">
        <v>2</v>
      </c>
      <c r="S5" s="2">
        <v>2</v>
      </c>
      <c r="T5" s="3" t="s">
        <v>8</v>
      </c>
      <c r="U5" s="2">
        <v>63</v>
      </c>
    </row>
    <row r="6" spans="1:28" x14ac:dyDescent="0.3">
      <c r="O6" s="2">
        <v>1</v>
      </c>
      <c r="P6" s="2">
        <v>0</v>
      </c>
      <c r="Q6" s="2">
        <v>0</v>
      </c>
      <c r="R6" s="2">
        <v>0</v>
      </c>
      <c r="S6" s="2">
        <v>0</v>
      </c>
      <c r="T6" s="3" t="s">
        <v>9</v>
      </c>
      <c r="U6" s="2">
        <v>0</v>
      </c>
    </row>
    <row r="7" spans="1:28" x14ac:dyDescent="0.3">
      <c r="A7" t="s">
        <v>3</v>
      </c>
      <c r="B7" t="s">
        <v>4</v>
      </c>
      <c r="C7" t="s">
        <v>5</v>
      </c>
      <c r="D7" t="s">
        <v>6</v>
      </c>
      <c r="E7" t="s">
        <v>7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3" t="s">
        <v>9</v>
      </c>
      <c r="U7" s="2">
        <v>0</v>
      </c>
    </row>
    <row r="8" spans="1:28" x14ac:dyDescent="0.3">
      <c r="A8" s="4">
        <v>0</v>
      </c>
      <c r="B8" s="4">
        <v>-3</v>
      </c>
      <c r="C8" s="4">
        <v>1</v>
      </c>
      <c r="D8" s="4">
        <v>3</v>
      </c>
      <c r="E8" s="4">
        <v>3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3" t="s">
        <v>9</v>
      </c>
      <c r="U8" s="2">
        <v>0</v>
      </c>
      <c r="W8" t="s">
        <v>11</v>
      </c>
      <c r="X8">
        <v>0</v>
      </c>
      <c r="Y8">
        <v>10.5</v>
      </c>
      <c r="Z8">
        <v>0</v>
      </c>
      <c r="AA8">
        <v>0</v>
      </c>
      <c r="AB8">
        <v>0</v>
      </c>
    </row>
    <row r="9" spans="1:28" x14ac:dyDescent="0.3">
      <c r="A9" s="4">
        <v>-3</v>
      </c>
      <c r="B9" s="4">
        <v>-1</v>
      </c>
      <c r="C9" s="4">
        <v>2</v>
      </c>
      <c r="D9" s="4">
        <v>-2</v>
      </c>
      <c r="E9" s="4">
        <v>-1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3" t="s">
        <v>9</v>
      </c>
      <c r="U9" s="2">
        <v>0</v>
      </c>
      <c r="X9">
        <v>0</v>
      </c>
      <c r="Y9">
        <v>1.7916666666666665</v>
      </c>
      <c r="Z9">
        <v>0</v>
      </c>
      <c r="AA9">
        <v>15.5</v>
      </c>
      <c r="AB9">
        <v>10.625</v>
      </c>
    </row>
    <row r="10" spans="1:28" x14ac:dyDescent="0.3">
      <c r="A10" s="4">
        <v>3</v>
      </c>
      <c r="B10" s="4">
        <v>4</v>
      </c>
      <c r="C10" s="4">
        <v>1</v>
      </c>
      <c r="D10" s="4">
        <v>1</v>
      </c>
      <c r="E10" s="4">
        <v>1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3" t="s">
        <v>9</v>
      </c>
      <c r="U10" s="2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O11" t="s">
        <v>28</v>
      </c>
      <c r="P11" t="s">
        <v>27</v>
      </c>
      <c r="Q11" t="s">
        <v>26</v>
      </c>
    </row>
    <row r="12" spans="1:28" x14ac:dyDescent="0.3">
      <c r="O12" s="11">
        <f>SUMPRODUCT(O23:S23,$G$2:$K$2)+M23+L2*T23</f>
        <v>1.810389527179268E-8</v>
      </c>
      <c r="P12">
        <f>SUMPRODUCT(O2:S2,$G$2:$K$2)-U2</f>
        <v>0</v>
      </c>
      <c r="Q12">
        <f>SUMPRODUCT(O6:S6,$G$2:$K$2)</f>
        <v>0</v>
      </c>
    </row>
    <row r="13" spans="1:28" x14ac:dyDescent="0.3">
      <c r="O13" s="11">
        <f>SUMPRODUCT(O24:S24,$G$2:$K$2)+M24+L2*T24</f>
        <v>2.6146876663801777E-8</v>
      </c>
      <c r="P13">
        <f t="shared" ref="P13:P15" si="0">SUMPRODUCT(O3:S3,$G$2:$K$2)-U3</f>
        <v>-37.266806958944137</v>
      </c>
      <c r="Q13">
        <f t="shared" ref="Q13:Q16" si="1">SUMPRODUCT(O7:S7,$G$2:$K$2)</f>
        <v>5.1728935664315721</v>
      </c>
    </row>
    <row r="14" spans="1:28" x14ac:dyDescent="0.3">
      <c r="A14" t="s">
        <v>10</v>
      </c>
      <c r="B14" t="s">
        <v>11</v>
      </c>
      <c r="C14" t="s">
        <v>12</v>
      </c>
      <c r="I14" t="s">
        <v>13</v>
      </c>
      <c r="J14" t="s">
        <v>14</v>
      </c>
      <c r="K14" t="s">
        <v>15</v>
      </c>
      <c r="L14" t="s">
        <v>16</v>
      </c>
      <c r="O14" s="11">
        <f>SUMPRODUCT(O25:S25,$G$2:$K$2)+M25+L2*T25</f>
        <v>4.3466260013502733E-7</v>
      </c>
      <c r="P14">
        <f t="shared" si="0"/>
        <v>0</v>
      </c>
      <c r="Q14">
        <f t="shared" si="1"/>
        <v>10.219850262687855</v>
      </c>
    </row>
    <row r="15" spans="1:28" x14ac:dyDescent="0.3">
      <c r="A15" t="s">
        <v>17</v>
      </c>
      <c r="B15" s="5">
        <v>-31.5</v>
      </c>
      <c r="C15" s="5">
        <v>78.375</v>
      </c>
      <c r="J15" s="6">
        <f>(C15-B24)/(C15-B15)</f>
        <v>0.57142651344005502</v>
      </c>
      <c r="K15" s="6">
        <f>(C16-C24)/(C16-B16)</f>
        <v>0.28571310964457253</v>
      </c>
      <c r="L15" s="6">
        <f>(C17-D24)/(C17-B17)</f>
        <v>0.28571324305299034</v>
      </c>
      <c r="P15">
        <f t="shared" si="0"/>
        <v>-18.037077086490022</v>
      </c>
      <c r="Q15">
        <f t="shared" si="1"/>
        <v>5.2801497373121444</v>
      </c>
    </row>
    <row r="16" spans="1:28" x14ac:dyDescent="0.3">
      <c r="A16" t="s">
        <v>18</v>
      </c>
      <c r="B16" s="5">
        <v>-43.416699999999999</v>
      </c>
      <c r="C16" s="5">
        <v>21.6</v>
      </c>
      <c r="J16" s="6"/>
      <c r="K16" s="6"/>
      <c r="L16" s="6"/>
      <c r="Q16">
        <f t="shared" si="1"/>
        <v>1.6826310201481278</v>
      </c>
    </row>
    <row r="17" spans="1:29" x14ac:dyDescent="0.3">
      <c r="A17" t="s">
        <v>19</v>
      </c>
      <c r="B17" s="5">
        <v>0</v>
      </c>
      <c r="C17" s="5">
        <v>53.023809999999997</v>
      </c>
      <c r="J17" s="6"/>
      <c r="K17" s="6"/>
      <c r="L17" s="6"/>
    </row>
    <row r="19" spans="1:29" x14ac:dyDescent="0.3">
      <c r="F19" t="s">
        <v>20</v>
      </c>
      <c r="I19" t="s">
        <v>21</v>
      </c>
      <c r="J19">
        <f>J15*B2</f>
        <v>0.11428530268801101</v>
      </c>
      <c r="K19">
        <f>K15*B3</f>
        <v>0.11428524385782901</v>
      </c>
      <c r="L19">
        <f>L15*B4</f>
        <v>0.11428529722119614</v>
      </c>
    </row>
    <row r="20" spans="1:29" x14ac:dyDescent="0.3">
      <c r="F20" t="s">
        <v>29</v>
      </c>
      <c r="G20" s="7">
        <f>L2</f>
        <v>0.11428530285277912</v>
      </c>
    </row>
    <row r="21" spans="1:29" x14ac:dyDescent="0.3">
      <c r="E21" s="3"/>
      <c r="F21" s="3" t="s">
        <v>30</v>
      </c>
      <c r="G21" s="8">
        <f>SUM(J19:L19)</f>
        <v>0.34285584376703615</v>
      </c>
    </row>
    <row r="22" spans="1:29" x14ac:dyDescent="0.3">
      <c r="E22" s="3"/>
      <c r="F22" s="3"/>
      <c r="G22" s="9"/>
      <c r="M22" t="s">
        <v>25</v>
      </c>
      <c r="N22" t="s">
        <v>22</v>
      </c>
      <c r="O22" s="2">
        <v>1</v>
      </c>
      <c r="P22" s="2">
        <v>2</v>
      </c>
      <c r="Q22" s="2">
        <v>3</v>
      </c>
      <c r="R22" s="2">
        <v>4</v>
      </c>
      <c r="S22" s="2">
        <v>5</v>
      </c>
      <c r="T22" s="2">
        <v>6</v>
      </c>
      <c r="U22" s="2"/>
      <c r="W22" t="s">
        <v>24</v>
      </c>
      <c r="X22" s="2">
        <v>1</v>
      </c>
      <c r="Y22" s="2">
        <v>2</v>
      </c>
      <c r="Z22" s="2">
        <v>3</v>
      </c>
      <c r="AA22" s="2">
        <v>4</v>
      </c>
      <c r="AB22" s="2">
        <v>5</v>
      </c>
      <c r="AC22" s="2"/>
    </row>
    <row r="23" spans="1:29" x14ac:dyDescent="0.3">
      <c r="B23" t="s">
        <v>10</v>
      </c>
      <c r="M23" s="11">
        <f>-B2*SUMPRODUCT(A8:E8,$X$2:$AB$2)</f>
        <v>-15.675000000000001</v>
      </c>
      <c r="O23">
        <f>$B2*A8</f>
        <v>0</v>
      </c>
      <c r="P23">
        <f t="shared" ref="P23:S25" si="2">$B2*B8</f>
        <v>-0.60000000000000009</v>
      </c>
      <c r="Q23">
        <f t="shared" si="2"/>
        <v>0.2</v>
      </c>
      <c r="R23">
        <f t="shared" si="2"/>
        <v>0.60000000000000009</v>
      </c>
      <c r="S23">
        <f t="shared" si="2"/>
        <v>0.60000000000000009</v>
      </c>
      <c r="T23">
        <f>SUMPRODUCT(X23:AB23,A8:E8)</f>
        <v>109.875</v>
      </c>
      <c r="U23" s="2">
        <v>1</v>
      </c>
      <c r="X23">
        <f>X2-X8</f>
        <v>0</v>
      </c>
      <c r="Y23">
        <f t="shared" ref="Y23:AB23" si="3">Y2-Y8</f>
        <v>-10.5</v>
      </c>
      <c r="Z23">
        <f t="shared" si="3"/>
        <v>0</v>
      </c>
      <c r="AA23">
        <f t="shared" si="3"/>
        <v>15.5</v>
      </c>
      <c r="AB23">
        <f t="shared" si="3"/>
        <v>10.625</v>
      </c>
      <c r="AC23" s="2">
        <v>1</v>
      </c>
    </row>
    <row r="24" spans="1:29" x14ac:dyDescent="0.3">
      <c r="B24">
        <f>SUMPRODUCT(A8:E8,G2:K2)</f>
        <v>15.589511835773957</v>
      </c>
      <c r="C24">
        <f>SUMPRODUCT(A9:E9,G2:K2)</f>
        <v>3.0238764641717206</v>
      </c>
      <c r="D24">
        <f>SUMPRODUCT(A10:E10,G2:K2)</f>
        <v>37.874205285874417</v>
      </c>
      <c r="M24" s="11">
        <f>-B3*SUMPRODUCT(A9:E9,$X$3:$AB$3)</f>
        <v>-8.64</v>
      </c>
      <c r="O24">
        <f t="shared" ref="O24:O25" si="4">$B3*A9</f>
        <v>-1.2000000000000002</v>
      </c>
      <c r="P24">
        <f t="shared" si="2"/>
        <v>-0.4</v>
      </c>
      <c r="Q24">
        <f t="shared" si="2"/>
        <v>0.8</v>
      </c>
      <c r="R24">
        <f t="shared" si="2"/>
        <v>-0.8</v>
      </c>
      <c r="S24">
        <f t="shared" si="2"/>
        <v>-0.4</v>
      </c>
      <c r="T24">
        <f t="shared" ref="T24:T25" si="5">SUMPRODUCT(X24:AB24,A9:E9)</f>
        <v>65.016666666666666</v>
      </c>
      <c r="U24" s="2">
        <v>2</v>
      </c>
      <c r="X24">
        <f t="shared" ref="X24:AB25" si="6">X3-X9</f>
        <v>0</v>
      </c>
      <c r="Y24">
        <f t="shared" si="6"/>
        <v>-1.7916666666666665</v>
      </c>
      <c r="Z24">
        <f t="shared" si="6"/>
        <v>10.8</v>
      </c>
      <c r="AA24">
        <f t="shared" si="6"/>
        <v>-15.5</v>
      </c>
      <c r="AB24">
        <f t="shared" si="6"/>
        <v>-10.625</v>
      </c>
      <c r="AC24" s="2">
        <v>2</v>
      </c>
    </row>
    <row r="25" spans="1:29" x14ac:dyDescent="0.3">
      <c r="M25" s="11">
        <f>-B4*SUMPRODUCT(A10:E10,$X$4:$AB$4)</f>
        <v>-21.209523809523812</v>
      </c>
      <c r="O25">
        <f t="shared" si="4"/>
        <v>1.2000000000000002</v>
      </c>
      <c r="P25">
        <f t="shared" si="2"/>
        <v>1.6</v>
      </c>
      <c r="Q25">
        <f t="shared" si="2"/>
        <v>0.4</v>
      </c>
      <c r="R25">
        <f t="shared" si="2"/>
        <v>0.4</v>
      </c>
      <c r="S25">
        <f t="shared" si="2"/>
        <v>0.4</v>
      </c>
      <c r="T25">
        <f t="shared" si="5"/>
        <v>53.023809523809526</v>
      </c>
      <c r="U25" s="2">
        <v>3</v>
      </c>
      <c r="X25">
        <f t="shared" si="6"/>
        <v>0</v>
      </c>
      <c r="Y25">
        <f t="shared" si="6"/>
        <v>9.3809523809523814</v>
      </c>
      <c r="Z25">
        <f t="shared" si="6"/>
        <v>12.142857142857144</v>
      </c>
      <c r="AA25">
        <f t="shared" si="6"/>
        <v>3.3571428571428568</v>
      </c>
      <c r="AB25">
        <f t="shared" si="6"/>
        <v>0</v>
      </c>
      <c r="AC25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O14" sqref="O14"/>
    </sheetView>
  </sheetViews>
  <sheetFormatPr defaultRowHeight="14.4" x14ac:dyDescent="0.3"/>
  <sheetData>
    <row r="1" spans="1:28" x14ac:dyDescent="0.3"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23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W1" t="s">
        <v>12</v>
      </c>
      <c r="X1" t="s">
        <v>3</v>
      </c>
      <c r="Y1" t="s">
        <v>4</v>
      </c>
      <c r="Z1" t="s">
        <v>5</v>
      </c>
      <c r="AA1" t="s">
        <v>6</v>
      </c>
      <c r="AB1" t="s">
        <v>7</v>
      </c>
    </row>
    <row r="2" spans="1:28" x14ac:dyDescent="0.3">
      <c r="A2" t="s">
        <v>0</v>
      </c>
      <c r="B2" s="1">
        <v>0.8</v>
      </c>
      <c r="G2">
        <v>0</v>
      </c>
      <c r="H2">
        <v>0</v>
      </c>
      <c r="I2">
        <v>2.3618629804976954</v>
      </c>
      <c r="J2">
        <v>13.138137019502304</v>
      </c>
      <c r="K2">
        <v>8.5583699045842199</v>
      </c>
      <c r="L2">
        <v>7.9534865265811924E-2</v>
      </c>
      <c r="O2" s="2">
        <v>2</v>
      </c>
      <c r="P2" s="2">
        <v>0</v>
      </c>
      <c r="Q2" s="2">
        <v>5</v>
      </c>
      <c r="R2" s="2">
        <v>-2</v>
      </c>
      <c r="S2" s="2">
        <v>8</v>
      </c>
      <c r="T2" s="3" t="s">
        <v>8</v>
      </c>
      <c r="U2" s="2">
        <v>54</v>
      </c>
      <c r="X2">
        <v>0</v>
      </c>
      <c r="Y2">
        <v>0</v>
      </c>
      <c r="Z2">
        <v>0</v>
      </c>
      <c r="AA2">
        <v>15.5</v>
      </c>
      <c r="AB2">
        <v>10.625</v>
      </c>
    </row>
    <row r="3" spans="1:28" x14ac:dyDescent="0.3">
      <c r="A3" t="s">
        <v>1</v>
      </c>
      <c r="B3" s="1">
        <v>0.1</v>
      </c>
      <c r="C3" s="10"/>
      <c r="D3" s="10"/>
      <c r="E3" s="3"/>
      <c r="O3" s="2">
        <v>0</v>
      </c>
      <c r="P3" s="2">
        <v>1</v>
      </c>
      <c r="Q3" s="2">
        <v>0</v>
      </c>
      <c r="R3" s="2">
        <v>2</v>
      </c>
      <c r="S3" s="2">
        <v>0</v>
      </c>
      <c r="T3" s="3" t="s">
        <v>8</v>
      </c>
      <c r="U3" s="2">
        <v>53</v>
      </c>
      <c r="X3">
        <v>0</v>
      </c>
      <c r="Y3">
        <v>0</v>
      </c>
      <c r="Z3">
        <v>10.8</v>
      </c>
      <c r="AA3">
        <v>0</v>
      </c>
      <c r="AB3">
        <v>0</v>
      </c>
    </row>
    <row r="4" spans="1:28" x14ac:dyDescent="0.3">
      <c r="A4" t="s">
        <v>2</v>
      </c>
      <c r="B4" s="1">
        <v>0.1</v>
      </c>
      <c r="C4" s="10"/>
      <c r="D4" s="10"/>
      <c r="E4" s="3"/>
      <c r="O4" s="2">
        <v>5</v>
      </c>
      <c r="P4" s="2">
        <v>0</v>
      </c>
      <c r="Q4" s="2">
        <v>4</v>
      </c>
      <c r="R4" s="2">
        <v>4</v>
      </c>
      <c r="S4" s="2">
        <v>0</v>
      </c>
      <c r="T4" s="3" t="s">
        <v>8</v>
      </c>
      <c r="U4" s="2">
        <v>62</v>
      </c>
      <c r="X4">
        <v>0</v>
      </c>
      <c r="Y4">
        <v>9.3809523809523814</v>
      </c>
      <c r="Z4">
        <v>12.142857142857144</v>
      </c>
      <c r="AA4">
        <v>3.3571428571428568</v>
      </c>
      <c r="AB4">
        <v>0</v>
      </c>
    </row>
    <row r="5" spans="1:28" x14ac:dyDescent="0.3">
      <c r="A5" s="3"/>
      <c r="B5" s="3"/>
      <c r="C5" s="3"/>
      <c r="D5" s="3"/>
      <c r="E5" s="3"/>
      <c r="O5" s="2">
        <v>4</v>
      </c>
      <c r="P5" s="2">
        <v>6</v>
      </c>
      <c r="Q5" s="2">
        <v>0</v>
      </c>
      <c r="R5" s="2">
        <v>2</v>
      </c>
      <c r="S5" s="2">
        <v>2</v>
      </c>
      <c r="T5" s="3" t="s">
        <v>8</v>
      </c>
      <c r="U5" s="2">
        <v>63</v>
      </c>
    </row>
    <row r="6" spans="1:28" x14ac:dyDescent="0.3">
      <c r="O6" s="2">
        <v>1</v>
      </c>
      <c r="P6" s="2">
        <v>0</v>
      </c>
      <c r="Q6" s="2">
        <v>0</v>
      </c>
      <c r="R6" s="2">
        <v>0</v>
      </c>
      <c r="S6" s="2">
        <v>0</v>
      </c>
      <c r="T6" s="3" t="s">
        <v>9</v>
      </c>
      <c r="U6" s="2">
        <v>0</v>
      </c>
    </row>
    <row r="7" spans="1:28" x14ac:dyDescent="0.3">
      <c r="A7" t="s">
        <v>3</v>
      </c>
      <c r="B7" t="s">
        <v>4</v>
      </c>
      <c r="C7" t="s">
        <v>5</v>
      </c>
      <c r="D7" t="s">
        <v>6</v>
      </c>
      <c r="E7" t="s">
        <v>7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3" t="s">
        <v>9</v>
      </c>
      <c r="U7" s="2">
        <v>0</v>
      </c>
    </row>
    <row r="8" spans="1:28" x14ac:dyDescent="0.3">
      <c r="A8" s="4">
        <v>0</v>
      </c>
      <c r="B8" s="4">
        <v>-3</v>
      </c>
      <c r="C8" s="4">
        <v>1</v>
      </c>
      <c r="D8" s="4">
        <v>3</v>
      </c>
      <c r="E8" s="4">
        <v>3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3" t="s">
        <v>9</v>
      </c>
      <c r="U8" s="2">
        <v>0</v>
      </c>
      <c r="W8" t="s">
        <v>11</v>
      </c>
      <c r="X8">
        <v>0</v>
      </c>
      <c r="Y8">
        <v>10.5</v>
      </c>
      <c r="Z8">
        <v>0</v>
      </c>
      <c r="AA8">
        <v>0</v>
      </c>
      <c r="AB8">
        <v>0</v>
      </c>
    </row>
    <row r="9" spans="1:28" x14ac:dyDescent="0.3">
      <c r="A9" s="4">
        <v>-3</v>
      </c>
      <c r="B9" s="4">
        <v>-1</v>
      </c>
      <c r="C9" s="4">
        <v>2</v>
      </c>
      <c r="D9" s="4">
        <v>-2</v>
      </c>
      <c r="E9" s="4">
        <v>-1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3" t="s">
        <v>9</v>
      </c>
      <c r="U9" s="2">
        <v>0</v>
      </c>
      <c r="X9">
        <v>0</v>
      </c>
      <c r="Y9">
        <v>1.7916666666666665</v>
      </c>
      <c r="Z9">
        <v>0</v>
      </c>
      <c r="AA9">
        <v>15.5</v>
      </c>
      <c r="AB9">
        <v>10.625</v>
      </c>
    </row>
    <row r="10" spans="1:28" x14ac:dyDescent="0.3">
      <c r="A10" s="4">
        <v>3</v>
      </c>
      <c r="B10" s="4">
        <v>4</v>
      </c>
      <c r="C10" s="4">
        <v>1</v>
      </c>
      <c r="D10" s="4">
        <v>1</v>
      </c>
      <c r="E10" s="4">
        <v>1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3" t="s">
        <v>9</v>
      </c>
      <c r="U10" s="2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O11" t="s">
        <v>28</v>
      </c>
      <c r="P11" t="s">
        <v>27</v>
      </c>
      <c r="Q11" t="s">
        <v>26</v>
      </c>
    </row>
    <row r="12" spans="1:28" x14ac:dyDescent="0.3">
      <c r="O12" s="11">
        <f>SUMPRODUCT(O23:S23,$G$2:$K$2)+M23+L2*T23</f>
        <v>3.2328690302563245E-7</v>
      </c>
      <c r="P12">
        <f>SUMPRODUCT(O2:S2,$G$2:$K$2)-U2</f>
        <v>1.0015762796911076E-7</v>
      </c>
      <c r="Q12">
        <f>SUMPRODUCT(O6:S6,$G$2:$K$2)</f>
        <v>0</v>
      </c>
    </row>
    <row r="13" spans="1:28" x14ac:dyDescent="0.3">
      <c r="O13" s="11">
        <f>SUMPRODUCT(O24:S24,$G$2:$K$2)+M24+L2*T24</f>
        <v>2.5106195344903881E-8</v>
      </c>
      <c r="P13">
        <f t="shared" ref="P13:P15" si="0">SUMPRODUCT(O3:S3,$G$2:$K$2)-U3</f>
        <v>-26.723725960995392</v>
      </c>
      <c r="Q13">
        <f t="shared" ref="Q13:Q16" si="1">SUMPRODUCT(O7:S7,$G$2:$K$2)</f>
        <v>0</v>
      </c>
    </row>
    <row r="14" spans="1:28" x14ac:dyDescent="0.3">
      <c r="A14" t="s">
        <v>10</v>
      </c>
      <c r="B14" t="s">
        <v>11</v>
      </c>
      <c r="C14" t="s">
        <v>12</v>
      </c>
      <c r="I14" t="s">
        <v>13</v>
      </c>
      <c r="J14" t="s">
        <v>14</v>
      </c>
      <c r="K14" t="s">
        <v>15</v>
      </c>
      <c r="L14" t="s">
        <v>16</v>
      </c>
      <c r="O14" s="11">
        <f>SUMPRODUCT(O25:S25,$G$2:$K$2)+M25+L2*T25</f>
        <v>1.3206975844337343</v>
      </c>
      <c r="P14">
        <f t="shared" si="0"/>
        <v>0</v>
      </c>
      <c r="Q14">
        <f t="shared" si="1"/>
        <v>2.3618629804976954</v>
      </c>
    </row>
    <row r="15" spans="1:28" x14ac:dyDescent="0.3">
      <c r="A15" t="s">
        <v>17</v>
      </c>
      <c r="B15" s="5">
        <v>-31.5</v>
      </c>
      <c r="C15" s="5">
        <v>78.375</v>
      </c>
      <c r="J15" s="6">
        <f>(C15-B24)/(C15-B15)</f>
        <v>9.9418577904370725E-2</v>
      </c>
      <c r="K15" s="6">
        <f>(C16-C24)/(C16-B16)</f>
        <v>0.79534824103028046</v>
      </c>
      <c r="L15" s="6">
        <f>(C17-D24)/(C17-B17)</f>
        <v>0.54627232738303377</v>
      </c>
      <c r="P15">
        <f t="shared" si="0"/>
        <v>-19.606986151826952</v>
      </c>
      <c r="Q15">
        <f t="shared" si="1"/>
        <v>13.138137019502304</v>
      </c>
    </row>
    <row r="16" spans="1:28" x14ac:dyDescent="0.3">
      <c r="A16" t="s">
        <v>18</v>
      </c>
      <c r="B16" s="5">
        <v>-43.416699999999999</v>
      </c>
      <c r="C16" s="5">
        <v>21.6</v>
      </c>
      <c r="J16" s="6"/>
      <c r="K16" s="6"/>
      <c r="L16" s="6"/>
      <c r="Q16">
        <f t="shared" si="1"/>
        <v>8.5583699045842199</v>
      </c>
    </row>
    <row r="17" spans="1:29" x14ac:dyDescent="0.3">
      <c r="A17" t="s">
        <v>19</v>
      </c>
      <c r="B17" s="5">
        <v>0</v>
      </c>
      <c r="C17" s="5">
        <v>53.023809999999997</v>
      </c>
      <c r="J17" s="6"/>
      <c r="K17" s="6"/>
      <c r="L17" s="6"/>
    </row>
    <row r="19" spans="1:29" x14ac:dyDescent="0.3">
      <c r="F19" t="s">
        <v>20</v>
      </c>
      <c r="I19" t="s">
        <v>21</v>
      </c>
      <c r="J19">
        <f>J15*B2</f>
        <v>7.9534862323496588E-2</v>
      </c>
      <c r="K19">
        <f>K15*B3</f>
        <v>7.9534824103028048E-2</v>
      </c>
      <c r="L19">
        <f>L15*B4</f>
        <v>5.4627232738303381E-2</v>
      </c>
    </row>
    <row r="20" spans="1:29" x14ac:dyDescent="0.3">
      <c r="F20" t="s">
        <v>29</v>
      </c>
      <c r="G20" s="7">
        <f>L2</f>
        <v>7.9534865265811924E-2</v>
      </c>
    </row>
    <row r="21" spans="1:29" x14ac:dyDescent="0.3">
      <c r="E21" s="3"/>
      <c r="F21" s="3" t="s">
        <v>30</v>
      </c>
      <c r="G21" s="8">
        <f>SUM(J19:L19)</f>
        <v>0.21369691916482803</v>
      </c>
    </row>
    <row r="22" spans="1:29" x14ac:dyDescent="0.3">
      <c r="E22" s="3"/>
      <c r="F22" s="3"/>
      <c r="G22" s="9"/>
      <c r="M22" t="s">
        <v>25</v>
      </c>
      <c r="N22" t="s">
        <v>22</v>
      </c>
      <c r="O22" s="2">
        <v>1</v>
      </c>
      <c r="P22" s="2">
        <v>2</v>
      </c>
      <c r="Q22" s="2">
        <v>3</v>
      </c>
      <c r="R22" s="2">
        <v>4</v>
      </c>
      <c r="S22" s="2">
        <v>5</v>
      </c>
      <c r="T22" s="2">
        <v>6</v>
      </c>
      <c r="U22" s="2"/>
      <c r="W22" t="s">
        <v>24</v>
      </c>
      <c r="X22" s="2">
        <v>1</v>
      </c>
      <c r="Y22" s="2">
        <v>2</v>
      </c>
      <c r="Z22" s="2">
        <v>3</v>
      </c>
      <c r="AA22" s="2">
        <v>4</v>
      </c>
      <c r="AB22" s="2">
        <v>5</v>
      </c>
      <c r="AC22" s="2"/>
    </row>
    <row r="23" spans="1:29" x14ac:dyDescent="0.3">
      <c r="B23" t="s">
        <v>10</v>
      </c>
      <c r="M23" s="11">
        <f>-B2*SUMPRODUCT(A8:E8,$X$2:$AB$2)</f>
        <v>-62.7</v>
      </c>
      <c r="O23">
        <f>$B2*A8</f>
        <v>0</v>
      </c>
      <c r="P23">
        <f t="shared" ref="P23:S25" si="2">$B2*B8</f>
        <v>-2.4000000000000004</v>
      </c>
      <c r="Q23">
        <f t="shared" si="2"/>
        <v>0.8</v>
      </c>
      <c r="R23">
        <f t="shared" si="2"/>
        <v>2.4000000000000004</v>
      </c>
      <c r="S23">
        <f t="shared" si="2"/>
        <v>2.4000000000000004</v>
      </c>
      <c r="T23">
        <f>SUMPRODUCT(X23:AB23,A8:E8)</f>
        <v>109.875</v>
      </c>
      <c r="U23" s="2">
        <v>1</v>
      </c>
      <c r="X23">
        <f>X2-X8</f>
        <v>0</v>
      </c>
      <c r="Y23">
        <f t="shared" ref="Y23:AB23" si="3">Y2-Y8</f>
        <v>-10.5</v>
      </c>
      <c r="Z23">
        <f t="shared" si="3"/>
        <v>0</v>
      </c>
      <c r="AA23">
        <f t="shared" si="3"/>
        <v>15.5</v>
      </c>
      <c r="AB23">
        <f t="shared" si="3"/>
        <v>10.625</v>
      </c>
      <c r="AC23" s="2">
        <v>1</v>
      </c>
    </row>
    <row r="24" spans="1:29" x14ac:dyDescent="0.3">
      <c r="B24">
        <f>SUMPRODUCT(A8:E8,G2:K2)</f>
        <v>67.451383752757266</v>
      </c>
      <c r="C24">
        <f>SUMPRODUCT(A9:E9,G2:K2)</f>
        <v>-30.110917982593435</v>
      </c>
      <c r="D24">
        <f>SUMPRODUCT(A10:E10,G2:K2)</f>
        <v>24.058369904584218</v>
      </c>
      <c r="M24" s="11">
        <f>-B3*SUMPRODUCT(A9:E9,$X$3:$AB$3)</f>
        <v>-2.16</v>
      </c>
      <c r="O24">
        <f t="shared" ref="O24:O25" si="4">$B3*A9</f>
        <v>-0.30000000000000004</v>
      </c>
      <c r="P24">
        <f t="shared" si="2"/>
        <v>-0.1</v>
      </c>
      <c r="Q24">
        <f t="shared" si="2"/>
        <v>0.2</v>
      </c>
      <c r="R24">
        <f t="shared" si="2"/>
        <v>-0.2</v>
      </c>
      <c r="S24">
        <f t="shared" si="2"/>
        <v>-0.1</v>
      </c>
      <c r="T24">
        <f t="shared" ref="T24:T25" si="5">SUMPRODUCT(X24:AB24,A9:E9)</f>
        <v>65.016666666666666</v>
      </c>
      <c r="U24" s="2">
        <v>2</v>
      </c>
      <c r="X24">
        <f t="shared" ref="X24:AB25" si="6">X3-X9</f>
        <v>0</v>
      </c>
      <c r="Y24">
        <f t="shared" si="6"/>
        <v>-1.7916666666666665</v>
      </c>
      <c r="Z24">
        <f t="shared" si="6"/>
        <v>10.8</v>
      </c>
      <c r="AA24">
        <f t="shared" si="6"/>
        <v>-15.5</v>
      </c>
      <c r="AB24">
        <f t="shared" si="6"/>
        <v>-10.625</v>
      </c>
      <c r="AC24" s="2">
        <v>2</v>
      </c>
    </row>
    <row r="25" spans="1:29" x14ac:dyDescent="0.3">
      <c r="M25" s="11">
        <f>-B4*SUMPRODUCT(A10:E10,$X$4:$AB$4)</f>
        <v>-5.3023809523809531</v>
      </c>
      <c r="O25">
        <f t="shared" si="4"/>
        <v>0.30000000000000004</v>
      </c>
      <c r="P25">
        <f t="shared" si="2"/>
        <v>0.4</v>
      </c>
      <c r="Q25">
        <f t="shared" si="2"/>
        <v>0.1</v>
      </c>
      <c r="R25">
        <f t="shared" si="2"/>
        <v>0.1</v>
      </c>
      <c r="S25">
        <f t="shared" si="2"/>
        <v>0.1</v>
      </c>
      <c r="T25">
        <f t="shared" si="5"/>
        <v>53.023809523809526</v>
      </c>
      <c r="U25" s="2">
        <v>3</v>
      </c>
      <c r="X25">
        <f t="shared" si="6"/>
        <v>0</v>
      </c>
      <c r="Y25">
        <f t="shared" si="6"/>
        <v>9.3809523809523814</v>
      </c>
      <c r="Z25">
        <f t="shared" si="6"/>
        <v>12.142857142857144</v>
      </c>
      <c r="AA25">
        <f t="shared" si="6"/>
        <v>3.3571428571428568</v>
      </c>
      <c r="AB25">
        <f t="shared" si="6"/>
        <v>0</v>
      </c>
      <c r="AC25" s="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>
      <selection activeCell="B24" sqref="B24:D24"/>
    </sheetView>
  </sheetViews>
  <sheetFormatPr defaultRowHeight="14.4" x14ac:dyDescent="0.3"/>
  <sheetData>
    <row r="1" spans="1:28" x14ac:dyDescent="0.3"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23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W1" t="s">
        <v>12</v>
      </c>
      <c r="X1" t="s">
        <v>3</v>
      </c>
      <c r="Y1" t="s">
        <v>4</v>
      </c>
      <c r="Z1" t="s">
        <v>5</v>
      </c>
      <c r="AA1" t="s">
        <v>6</v>
      </c>
      <c r="AB1" t="s">
        <v>7</v>
      </c>
    </row>
    <row r="2" spans="1:28" x14ac:dyDescent="0.3">
      <c r="A2" t="s">
        <v>0</v>
      </c>
      <c r="B2" s="1">
        <v>0.3</v>
      </c>
      <c r="G2">
        <v>0</v>
      </c>
      <c r="H2">
        <v>4.048896140552503</v>
      </c>
      <c r="I2">
        <v>7.8938718094946791</v>
      </c>
      <c r="J2">
        <v>7.6061281905053191</v>
      </c>
      <c r="K2">
        <v>3.717862166692155</v>
      </c>
      <c r="L2">
        <v>0.13284872565068387</v>
      </c>
      <c r="O2" s="2">
        <v>2</v>
      </c>
      <c r="P2" s="2">
        <v>0</v>
      </c>
      <c r="Q2" s="2">
        <v>5</v>
      </c>
      <c r="R2" s="2">
        <v>-2</v>
      </c>
      <c r="S2" s="2">
        <v>8</v>
      </c>
      <c r="T2" s="3" t="s">
        <v>8</v>
      </c>
      <c r="U2" s="2">
        <v>54</v>
      </c>
      <c r="X2">
        <v>0</v>
      </c>
      <c r="Y2">
        <v>0</v>
      </c>
      <c r="Z2">
        <v>0</v>
      </c>
      <c r="AA2">
        <v>15.5</v>
      </c>
      <c r="AB2">
        <v>10.625</v>
      </c>
    </row>
    <row r="3" spans="1:28" x14ac:dyDescent="0.3">
      <c r="A3" t="s">
        <v>1</v>
      </c>
      <c r="B3" s="1">
        <v>0.3</v>
      </c>
      <c r="C3" s="10"/>
      <c r="D3" s="10"/>
      <c r="E3" s="3"/>
      <c r="O3" s="2">
        <v>0</v>
      </c>
      <c r="P3" s="2">
        <v>1</v>
      </c>
      <c r="Q3" s="2">
        <v>0</v>
      </c>
      <c r="R3" s="2">
        <v>2</v>
      </c>
      <c r="S3" s="2">
        <v>0</v>
      </c>
      <c r="T3" s="3" t="s">
        <v>8</v>
      </c>
      <c r="U3" s="2">
        <v>53</v>
      </c>
      <c r="X3">
        <v>0</v>
      </c>
      <c r="Y3">
        <v>0</v>
      </c>
      <c r="Z3">
        <v>10.8</v>
      </c>
      <c r="AA3">
        <v>0</v>
      </c>
      <c r="AB3">
        <v>0</v>
      </c>
    </row>
    <row r="4" spans="1:28" x14ac:dyDescent="0.3">
      <c r="A4" t="s">
        <v>2</v>
      </c>
      <c r="B4" s="1">
        <v>0.4</v>
      </c>
      <c r="C4" s="10"/>
      <c r="D4" s="10"/>
      <c r="E4" s="3"/>
      <c r="O4" s="2">
        <v>5</v>
      </c>
      <c r="P4" s="2">
        <v>0</v>
      </c>
      <c r="Q4" s="2">
        <v>4</v>
      </c>
      <c r="R4" s="2">
        <v>4</v>
      </c>
      <c r="S4" s="2">
        <v>0</v>
      </c>
      <c r="T4" s="3" t="s">
        <v>8</v>
      </c>
      <c r="U4" s="2">
        <v>62</v>
      </c>
      <c r="X4">
        <v>0</v>
      </c>
      <c r="Y4">
        <v>9.3809523809523814</v>
      </c>
      <c r="Z4">
        <v>12.142857142857144</v>
      </c>
      <c r="AA4">
        <v>3.3571428571428568</v>
      </c>
      <c r="AB4">
        <v>0</v>
      </c>
    </row>
    <row r="5" spans="1:28" x14ac:dyDescent="0.3">
      <c r="A5" s="3"/>
      <c r="B5" s="3"/>
      <c r="C5" s="3"/>
      <c r="D5" s="3"/>
      <c r="E5" s="3"/>
      <c r="O5" s="2">
        <v>4</v>
      </c>
      <c r="P5" s="2">
        <v>6</v>
      </c>
      <c r="Q5" s="2">
        <v>0</v>
      </c>
      <c r="R5" s="2">
        <v>2</v>
      </c>
      <c r="S5" s="2">
        <v>2</v>
      </c>
      <c r="T5" s="3" t="s">
        <v>8</v>
      </c>
      <c r="U5" s="2">
        <v>63</v>
      </c>
    </row>
    <row r="6" spans="1:28" x14ac:dyDescent="0.3">
      <c r="O6" s="2">
        <v>1</v>
      </c>
      <c r="P6" s="2">
        <v>0</v>
      </c>
      <c r="Q6" s="2">
        <v>0</v>
      </c>
      <c r="R6" s="2">
        <v>0</v>
      </c>
      <c r="S6" s="2">
        <v>0</v>
      </c>
      <c r="T6" s="3" t="s">
        <v>9</v>
      </c>
      <c r="U6" s="2">
        <v>0</v>
      </c>
    </row>
    <row r="7" spans="1:28" x14ac:dyDescent="0.3">
      <c r="A7" t="s">
        <v>3</v>
      </c>
      <c r="B7" t="s">
        <v>4</v>
      </c>
      <c r="C7" t="s">
        <v>5</v>
      </c>
      <c r="D7" t="s">
        <v>6</v>
      </c>
      <c r="E7" t="s">
        <v>7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3" t="s">
        <v>9</v>
      </c>
      <c r="U7" s="2">
        <v>0</v>
      </c>
    </row>
    <row r="8" spans="1:28" x14ac:dyDescent="0.3">
      <c r="A8" s="4">
        <v>0</v>
      </c>
      <c r="B8" s="4">
        <v>-3</v>
      </c>
      <c r="C8" s="4">
        <v>1</v>
      </c>
      <c r="D8" s="4">
        <v>3</v>
      </c>
      <c r="E8" s="4">
        <v>3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3" t="s">
        <v>9</v>
      </c>
      <c r="U8" s="2">
        <v>0</v>
      </c>
      <c r="W8" t="s">
        <v>11</v>
      </c>
      <c r="X8">
        <v>0</v>
      </c>
      <c r="Y8">
        <v>10.5</v>
      </c>
      <c r="Z8">
        <v>0</v>
      </c>
      <c r="AA8">
        <v>0</v>
      </c>
      <c r="AB8">
        <v>0</v>
      </c>
    </row>
    <row r="9" spans="1:28" x14ac:dyDescent="0.3">
      <c r="A9" s="4">
        <v>-3</v>
      </c>
      <c r="B9" s="4">
        <v>-1</v>
      </c>
      <c r="C9" s="4">
        <v>2</v>
      </c>
      <c r="D9" s="4">
        <v>-2</v>
      </c>
      <c r="E9" s="4">
        <v>-1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3" t="s">
        <v>9</v>
      </c>
      <c r="U9" s="2">
        <v>0</v>
      </c>
      <c r="X9">
        <v>0</v>
      </c>
      <c r="Y9">
        <v>1.7916666666666665</v>
      </c>
      <c r="Z9">
        <v>0</v>
      </c>
      <c r="AA9">
        <v>15.5</v>
      </c>
      <c r="AB9">
        <v>10.625</v>
      </c>
    </row>
    <row r="10" spans="1:28" x14ac:dyDescent="0.3">
      <c r="A10" s="4">
        <v>3</v>
      </c>
      <c r="B10" s="4">
        <v>4</v>
      </c>
      <c r="C10" s="4">
        <v>1</v>
      </c>
      <c r="D10" s="4">
        <v>1</v>
      </c>
      <c r="E10" s="4">
        <v>1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3" t="s">
        <v>9</v>
      </c>
      <c r="U10" s="2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O11" t="s">
        <v>28</v>
      </c>
      <c r="P11" t="s">
        <v>27</v>
      </c>
      <c r="Q11" t="s">
        <v>26</v>
      </c>
    </row>
    <row r="12" spans="1:28" x14ac:dyDescent="0.3">
      <c r="O12" s="11">
        <f>SUMPRODUCT(O23:S23,$G$2:$K$2)+M23+L2*T23</f>
        <v>6.8697769251002683E-8</v>
      </c>
      <c r="P12">
        <f>SUMPRODUCT(O2:S2,$G$2:$K$2)-U2</f>
        <v>0</v>
      </c>
      <c r="Q12">
        <f>SUMPRODUCT(O6:S6,$G$2:$K$2)</f>
        <v>0</v>
      </c>
    </row>
    <row r="13" spans="1:28" x14ac:dyDescent="0.3">
      <c r="O13" s="11">
        <f>SUMPRODUCT(O24:S24,$G$2:$K$2)+M24+L2*T24</f>
        <v>-8.0578175243317673E-9</v>
      </c>
      <c r="P13">
        <f t="shared" ref="P13:P15" si="0">SUMPRODUCT(O3:S3,$G$2:$K$2)-U3</f>
        <v>-33.73884747843686</v>
      </c>
      <c r="Q13">
        <f t="shared" ref="Q13:Q16" si="1">SUMPRODUCT(O7:S7,$G$2:$K$2)</f>
        <v>4.048896140552503</v>
      </c>
    </row>
    <row r="14" spans="1:28" x14ac:dyDescent="0.3">
      <c r="A14" t="s">
        <v>10</v>
      </c>
      <c r="B14" t="s">
        <v>11</v>
      </c>
      <c r="C14" t="s">
        <v>12</v>
      </c>
      <c r="I14" t="s">
        <v>13</v>
      </c>
      <c r="J14" t="s">
        <v>14</v>
      </c>
      <c r="K14" t="s">
        <v>15</v>
      </c>
      <c r="L14" t="s">
        <v>16</v>
      </c>
      <c r="O14" s="11">
        <f>SUMPRODUCT(O25:S25,$G$2:$K$2)+M25+L2*T25</f>
        <v>4.064197458575336E-7</v>
      </c>
      <c r="P14">
        <f t="shared" si="0"/>
        <v>0</v>
      </c>
      <c r="Q14">
        <f t="shared" si="1"/>
        <v>7.8938718094946791</v>
      </c>
    </row>
    <row r="15" spans="1:28" x14ac:dyDescent="0.3">
      <c r="A15" t="s">
        <v>17</v>
      </c>
      <c r="B15" s="5">
        <v>-31.5</v>
      </c>
      <c r="C15" s="5">
        <v>78.375</v>
      </c>
      <c r="J15" s="6">
        <f>(C15-B24)/(C15-B15)</f>
        <v>0.44282908341816074</v>
      </c>
      <c r="K15" s="6">
        <f>(C16-C24)/(C16-B16)</f>
        <v>0.44282885888188633</v>
      </c>
      <c r="L15" s="6">
        <f>(C17-D24)/(C17-B17)</f>
        <v>0.33212180096258326</v>
      </c>
      <c r="P15">
        <f t="shared" si="0"/>
        <v>-16.058642442290036</v>
      </c>
      <c r="Q15">
        <f t="shared" si="1"/>
        <v>7.6061281905053191</v>
      </c>
    </row>
    <row r="16" spans="1:28" x14ac:dyDescent="0.3">
      <c r="A16" t="s">
        <v>18</v>
      </c>
      <c r="B16" s="5">
        <v>-43.416699999999999</v>
      </c>
      <c r="C16" s="5">
        <v>21.6</v>
      </c>
      <c r="J16" s="6"/>
      <c r="K16" s="6"/>
      <c r="L16" s="6"/>
      <c r="Q16">
        <f t="shared" si="1"/>
        <v>3.717862166692155</v>
      </c>
    </row>
    <row r="17" spans="1:29" x14ac:dyDescent="0.3">
      <c r="A17" t="s">
        <v>19</v>
      </c>
      <c r="B17" s="5">
        <v>0</v>
      </c>
      <c r="C17" s="5">
        <v>53.023809999999997</v>
      </c>
      <c r="J17" s="6"/>
      <c r="K17" s="6"/>
      <c r="L17" s="6"/>
    </row>
    <row r="19" spans="1:29" x14ac:dyDescent="0.3">
      <c r="F19" t="s">
        <v>20</v>
      </c>
      <c r="I19" t="s">
        <v>21</v>
      </c>
      <c r="J19">
        <f>J15*B2</f>
        <v>0.13284872502544823</v>
      </c>
      <c r="K19">
        <f>K15*B3</f>
        <v>0.13284865766456588</v>
      </c>
      <c r="L19">
        <f>L15*B4</f>
        <v>0.13284872038503331</v>
      </c>
    </row>
    <row r="20" spans="1:29" x14ac:dyDescent="0.3">
      <c r="F20" t="s">
        <v>29</v>
      </c>
      <c r="G20" s="7">
        <f>L2</f>
        <v>0.13284872565068387</v>
      </c>
    </row>
    <row r="21" spans="1:29" x14ac:dyDescent="0.3">
      <c r="E21" s="3"/>
      <c r="F21" s="3" t="s">
        <v>30</v>
      </c>
      <c r="G21" s="8">
        <f>SUM(J19:L19)</f>
        <v>0.3985461030750474</v>
      </c>
    </row>
    <row r="22" spans="1:29" x14ac:dyDescent="0.3">
      <c r="E22" s="3"/>
      <c r="F22" s="3"/>
      <c r="G22" s="9"/>
      <c r="M22" t="s">
        <v>25</v>
      </c>
      <c r="N22" t="s">
        <v>22</v>
      </c>
      <c r="O22" s="2">
        <v>1</v>
      </c>
      <c r="P22" s="2">
        <v>2</v>
      </c>
      <c r="Q22" s="2">
        <v>3</v>
      </c>
      <c r="R22" s="2">
        <v>4</v>
      </c>
      <c r="S22" s="2">
        <v>5</v>
      </c>
      <c r="T22" s="2">
        <v>6</v>
      </c>
      <c r="U22" s="2"/>
      <c r="W22" t="s">
        <v>24</v>
      </c>
      <c r="X22" s="2">
        <v>1</v>
      </c>
      <c r="Y22" s="2">
        <v>2</v>
      </c>
      <c r="Z22" s="2">
        <v>3</v>
      </c>
      <c r="AA22" s="2">
        <v>4</v>
      </c>
      <c r="AB22" s="2">
        <v>5</v>
      </c>
      <c r="AC22" s="2"/>
    </row>
    <row r="23" spans="1:29" x14ac:dyDescent="0.3">
      <c r="B23" t="s">
        <v>10</v>
      </c>
      <c r="M23" s="11">
        <f>-B2*SUMPRODUCT(A8:E8,$X$2:$AB$2)</f>
        <v>-23.512499999999999</v>
      </c>
      <c r="O23">
        <f>$B2*A8</f>
        <v>0</v>
      </c>
      <c r="P23">
        <f t="shared" ref="P23:S25" si="2">$B2*B8</f>
        <v>-0.89999999999999991</v>
      </c>
      <c r="Q23">
        <f t="shared" si="2"/>
        <v>0.3</v>
      </c>
      <c r="R23">
        <f t="shared" si="2"/>
        <v>0.89999999999999991</v>
      </c>
      <c r="S23">
        <f t="shared" si="2"/>
        <v>0.89999999999999991</v>
      </c>
      <c r="T23">
        <f>SUMPRODUCT(X23:AB23,A8:E8)</f>
        <v>109.875</v>
      </c>
      <c r="U23" s="2">
        <v>1</v>
      </c>
      <c r="X23">
        <f>X2-X8</f>
        <v>0</v>
      </c>
      <c r="Y23">
        <f t="shared" ref="Y23:AB23" si="3">Y2-Y8</f>
        <v>-10.5</v>
      </c>
      <c r="Z23">
        <f t="shared" si="3"/>
        <v>0</v>
      </c>
      <c r="AA23">
        <f t="shared" si="3"/>
        <v>15.5</v>
      </c>
      <c r="AB23">
        <f t="shared" si="3"/>
        <v>10.625</v>
      </c>
      <c r="AC23" s="2">
        <v>1</v>
      </c>
    </row>
    <row r="24" spans="1:29" x14ac:dyDescent="0.3">
      <c r="B24">
        <f>SUMPRODUCT(A8:E8,G2:K2)</f>
        <v>29.719154459429593</v>
      </c>
      <c r="C24">
        <f>SUMPRODUCT(A9:E9,G2:K2)</f>
        <v>-7.1912710692659374</v>
      </c>
      <c r="D24">
        <f>SUMPRODUCT(A10:E10,G2:K2)</f>
        <v>35.413446728902166</v>
      </c>
      <c r="M24" s="11">
        <f>-B3*SUMPRODUCT(A9:E9,$X$3:$AB$3)</f>
        <v>-6.48</v>
      </c>
      <c r="O24">
        <f t="shared" ref="O24:O25" si="4">$B3*A9</f>
        <v>-0.89999999999999991</v>
      </c>
      <c r="P24">
        <f t="shared" si="2"/>
        <v>-0.3</v>
      </c>
      <c r="Q24">
        <f t="shared" si="2"/>
        <v>0.6</v>
      </c>
      <c r="R24">
        <f t="shared" si="2"/>
        <v>-0.6</v>
      </c>
      <c r="S24">
        <f t="shared" si="2"/>
        <v>-0.3</v>
      </c>
      <c r="T24">
        <f t="shared" ref="T24:T25" si="5">SUMPRODUCT(X24:AB24,A9:E9)</f>
        <v>65.016666666666666</v>
      </c>
      <c r="U24" s="2">
        <v>2</v>
      </c>
      <c r="X24">
        <f t="shared" ref="X24:AB25" si="6">X3-X9</f>
        <v>0</v>
      </c>
      <c r="Y24">
        <f t="shared" si="6"/>
        <v>-1.7916666666666665</v>
      </c>
      <c r="Z24">
        <f t="shared" si="6"/>
        <v>10.8</v>
      </c>
      <c r="AA24">
        <f t="shared" si="6"/>
        <v>-15.5</v>
      </c>
      <c r="AB24">
        <f t="shared" si="6"/>
        <v>-10.625</v>
      </c>
      <c r="AC24" s="2">
        <v>2</v>
      </c>
    </row>
    <row r="25" spans="1:29" x14ac:dyDescent="0.3">
      <c r="M25" s="11">
        <f>-B4*SUMPRODUCT(A10:E10,$X$4:$AB$4)</f>
        <v>-21.209523809523812</v>
      </c>
      <c r="O25">
        <f t="shared" si="4"/>
        <v>1.2000000000000002</v>
      </c>
      <c r="P25">
        <f t="shared" si="2"/>
        <v>1.6</v>
      </c>
      <c r="Q25">
        <f t="shared" si="2"/>
        <v>0.4</v>
      </c>
      <c r="R25">
        <f t="shared" si="2"/>
        <v>0.4</v>
      </c>
      <c r="S25">
        <f t="shared" si="2"/>
        <v>0.4</v>
      </c>
      <c r="T25">
        <f t="shared" si="5"/>
        <v>53.023809523809526</v>
      </c>
      <c r="U25" s="2">
        <v>3</v>
      </c>
      <c r="X25">
        <f t="shared" si="6"/>
        <v>0</v>
      </c>
      <c r="Y25">
        <f t="shared" si="6"/>
        <v>9.3809523809523814</v>
      </c>
      <c r="Z25">
        <f t="shared" si="6"/>
        <v>12.142857142857144</v>
      </c>
      <c r="AA25">
        <f t="shared" si="6"/>
        <v>3.3571428571428568</v>
      </c>
      <c r="AB25">
        <f t="shared" si="6"/>
        <v>0</v>
      </c>
      <c r="AC25" s="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>
      <selection activeCell="B24" sqref="B24:D24"/>
    </sheetView>
  </sheetViews>
  <sheetFormatPr defaultRowHeight="14.4" x14ac:dyDescent="0.3"/>
  <sheetData>
    <row r="1" spans="1:28" x14ac:dyDescent="0.3"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23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W1" t="s">
        <v>12</v>
      </c>
      <c r="X1" t="s">
        <v>3</v>
      </c>
      <c r="Y1" t="s">
        <v>4</v>
      </c>
      <c r="Z1" t="s">
        <v>5</v>
      </c>
      <c r="AA1" t="s">
        <v>6</v>
      </c>
      <c r="AB1" t="s">
        <v>7</v>
      </c>
    </row>
    <row r="2" spans="1:28" x14ac:dyDescent="0.3">
      <c r="A2" t="s">
        <v>0</v>
      </c>
      <c r="B2" s="1">
        <v>0.6</v>
      </c>
      <c r="G2">
        <v>0</v>
      </c>
      <c r="H2">
        <v>0</v>
      </c>
      <c r="I2">
        <v>4.8317593613279257</v>
      </c>
      <c r="J2">
        <v>10.668240638672076</v>
      </c>
      <c r="K2">
        <v>6.3972106334233532</v>
      </c>
      <c r="L2">
        <v>0.12203078273457117</v>
      </c>
      <c r="O2" s="2">
        <v>2</v>
      </c>
      <c r="P2" s="2">
        <v>0</v>
      </c>
      <c r="Q2" s="2">
        <v>5</v>
      </c>
      <c r="R2" s="2">
        <v>-2</v>
      </c>
      <c r="S2" s="2">
        <v>8</v>
      </c>
      <c r="T2" s="3" t="s">
        <v>8</v>
      </c>
      <c r="U2" s="2">
        <v>54</v>
      </c>
      <c r="X2">
        <v>0</v>
      </c>
      <c r="Y2">
        <v>0</v>
      </c>
      <c r="Z2">
        <v>0</v>
      </c>
      <c r="AA2">
        <v>15.5</v>
      </c>
      <c r="AB2">
        <v>10.625</v>
      </c>
    </row>
    <row r="3" spans="1:28" x14ac:dyDescent="0.3">
      <c r="A3" t="s">
        <v>1</v>
      </c>
      <c r="B3" s="1">
        <v>0.2</v>
      </c>
      <c r="C3" s="10"/>
      <c r="D3" s="10"/>
      <c r="E3" s="3"/>
      <c r="O3" s="2">
        <v>0</v>
      </c>
      <c r="P3" s="2">
        <v>1</v>
      </c>
      <c r="Q3" s="2">
        <v>0</v>
      </c>
      <c r="R3" s="2">
        <v>2</v>
      </c>
      <c r="S3" s="2">
        <v>0</v>
      </c>
      <c r="T3" s="3" t="s">
        <v>8</v>
      </c>
      <c r="U3" s="2">
        <v>53</v>
      </c>
      <c r="X3">
        <v>0</v>
      </c>
      <c r="Y3">
        <v>0</v>
      </c>
      <c r="Z3">
        <v>10.8</v>
      </c>
      <c r="AA3">
        <v>0</v>
      </c>
      <c r="AB3">
        <v>0</v>
      </c>
    </row>
    <row r="4" spans="1:28" x14ac:dyDescent="0.3">
      <c r="A4" t="s">
        <v>2</v>
      </c>
      <c r="B4" s="1">
        <v>0.2</v>
      </c>
      <c r="C4" s="10"/>
      <c r="D4" s="10"/>
      <c r="E4" s="3"/>
      <c r="O4" s="2">
        <v>5</v>
      </c>
      <c r="P4" s="2">
        <v>0</v>
      </c>
      <c r="Q4" s="2">
        <v>4</v>
      </c>
      <c r="R4" s="2">
        <v>4</v>
      </c>
      <c r="S4" s="2">
        <v>0</v>
      </c>
      <c r="T4" s="3" t="s">
        <v>8</v>
      </c>
      <c r="U4" s="2">
        <v>62</v>
      </c>
      <c r="X4">
        <v>0</v>
      </c>
      <c r="Y4">
        <v>9.3809523809523814</v>
      </c>
      <c r="Z4">
        <v>12.142857142857144</v>
      </c>
      <c r="AA4">
        <v>3.3571428571428568</v>
      </c>
      <c r="AB4">
        <v>0</v>
      </c>
    </row>
    <row r="5" spans="1:28" x14ac:dyDescent="0.3">
      <c r="A5" s="3"/>
      <c r="B5" s="3"/>
      <c r="C5" s="3"/>
      <c r="D5" s="3"/>
      <c r="E5" s="3"/>
      <c r="O5" s="2">
        <v>4</v>
      </c>
      <c r="P5" s="2">
        <v>6</v>
      </c>
      <c r="Q5" s="2">
        <v>0</v>
      </c>
      <c r="R5" s="2">
        <v>2</v>
      </c>
      <c r="S5" s="2">
        <v>2</v>
      </c>
      <c r="T5" s="3" t="s">
        <v>8</v>
      </c>
      <c r="U5" s="2">
        <v>63</v>
      </c>
    </row>
    <row r="6" spans="1:28" x14ac:dyDescent="0.3">
      <c r="O6" s="2">
        <v>1</v>
      </c>
      <c r="P6" s="2">
        <v>0</v>
      </c>
      <c r="Q6" s="2">
        <v>0</v>
      </c>
      <c r="R6" s="2">
        <v>0</v>
      </c>
      <c r="S6" s="2">
        <v>0</v>
      </c>
      <c r="T6" s="3" t="s">
        <v>9</v>
      </c>
      <c r="U6" s="2">
        <v>0</v>
      </c>
    </row>
    <row r="7" spans="1:28" x14ac:dyDescent="0.3">
      <c r="A7" t="s">
        <v>3</v>
      </c>
      <c r="B7" t="s">
        <v>4</v>
      </c>
      <c r="C7" t="s">
        <v>5</v>
      </c>
      <c r="D7" t="s">
        <v>6</v>
      </c>
      <c r="E7" t="s">
        <v>7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3" t="s">
        <v>9</v>
      </c>
      <c r="U7" s="2">
        <v>0</v>
      </c>
    </row>
    <row r="8" spans="1:28" x14ac:dyDescent="0.3">
      <c r="A8" s="4">
        <v>0</v>
      </c>
      <c r="B8" s="4">
        <v>-3</v>
      </c>
      <c r="C8" s="4">
        <v>1</v>
      </c>
      <c r="D8" s="4">
        <v>3</v>
      </c>
      <c r="E8" s="4">
        <v>3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3" t="s">
        <v>9</v>
      </c>
      <c r="U8" s="2">
        <v>0</v>
      </c>
      <c r="W8" t="s">
        <v>11</v>
      </c>
      <c r="X8">
        <v>0</v>
      </c>
      <c r="Y8">
        <v>10.5</v>
      </c>
      <c r="Z8">
        <v>0</v>
      </c>
      <c r="AA8">
        <v>0</v>
      </c>
      <c r="AB8">
        <v>0</v>
      </c>
    </row>
    <row r="9" spans="1:28" x14ac:dyDescent="0.3">
      <c r="A9" s="4">
        <v>-3</v>
      </c>
      <c r="B9" s="4">
        <v>-1</v>
      </c>
      <c r="C9" s="4">
        <v>2</v>
      </c>
      <c r="D9" s="4">
        <v>-2</v>
      </c>
      <c r="E9" s="4">
        <v>-1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3" t="s">
        <v>9</v>
      </c>
      <c r="U9" s="2">
        <v>0</v>
      </c>
      <c r="X9">
        <v>0</v>
      </c>
      <c r="Y9">
        <v>1.7916666666666665</v>
      </c>
      <c r="Z9">
        <v>0</v>
      </c>
      <c r="AA9">
        <v>15.5</v>
      </c>
      <c r="AB9">
        <v>10.625</v>
      </c>
    </row>
    <row r="10" spans="1:28" x14ac:dyDescent="0.3">
      <c r="A10" s="4">
        <v>3</v>
      </c>
      <c r="B10" s="4">
        <v>4</v>
      </c>
      <c r="C10" s="4">
        <v>1</v>
      </c>
      <c r="D10" s="4">
        <v>1</v>
      </c>
      <c r="E10" s="4">
        <v>1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3" t="s">
        <v>9</v>
      </c>
      <c r="U10" s="2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O11" t="s">
        <v>28</v>
      </c>
      <c r="P11" t="s">
        <v>27</v>
      </c>
      <c r="Q11" t="s">
        <v>26</v>
      </c>
    </row>
    <row r="12" spans="1:28" x14ac:dyDescent="0.3">
      <c r="O12" s="11">
        <f>SUMPRODUCT(O23:S23,$G$2:$K$2)+M23+L2*T23</f>
        <v>1.5952953091868949E-7</v>
      </c>
      <c r="P12">
        <f>SUMPRODUCT(O2:S2,$G$2:$K$2)-U2</f>
        <v>5.9668229823728325E-7</v>
      </c>
      <c r="Q12">
        <f>SUMPRODUCT(O6:S6,$G$2:$K$2)</f>
        <v>0</v>
      </c>
    </row>
    <row r="13" spans="1:28" x14ac:dyDescent="0.3">
      <c r="O13" s="11">
        <f>SUMPRODUCT(O24:S24,$G$2:$K$2)+M24+L2*T24</f>
        <v>8.6503702867446464E-8</v>
      </c>
      <c r="P13">
        <f t="shared" ref="P13:P15" si="0">SUMPRODUCT(O3:S3,$G$2:$K$2)-U3</f>
        <v>-31.663518722655848</v>
      </c>
      <c r="Q13">
        <f t="shared" ref="Q13:Q16" si="1">SUMPRODUCT(O7:S7,$G$2:$K$2)</f>
        <v>0</v>
      </c>
    </row>
    <row r="14" spans="1:28" x14ac:dyDescent="0.3">
      <c r="A14" t="s">
        <v>10</v>
      </c>
      <c r="B14" t="s">
        <v>11</v>
      </c>
      <c r="C14" t="s">
        <v>12</v>
      </c>
      <c r="I14" t="s">
        <v>13</v>
      </c>
      <c r="J14" t="s">
        <v>14</v>
      </c>
      <c r="K14" t="s">
        <v>15</v>
      </c>
      <c r="L14" t="s">
        <v>16</v>
      </c>
      <c r="O14" s="11">
        <f>SUMPRODUCT(O25:S25,$G$2:$K$2)+M25+L2*T25</f>
        <v>0.24521720168205086</v>
      </c>
      <c r="P14">
        <f t="shared" si="0"/>
        <v>0</v>
      </c>
      <c r="Q14">
        <f t="shared" si="1"/>
        <v>4.8317593613279257</v>
      </c>
    </row>
    <row r="15" spans="1:28" x14ac:dyDescent="0.3">
      <c r="A15" t="s">
        <v>17</v>
      </c>
      <c r="B15" s="5">
        <v>-31.5</v>
      </c>
      <c r="C15" s="5">
        <v>78.375</v>
      </c>
      <c r="J15" s="6">
        <f>(C15-B24)/(C15-B15)</f>
        <v>0.2033846354710879</v>
      </c>
      <c r="K15" s="6">
        <f>(C16-C24)/(C16-B16)</f>
        <v>0.61015359420136139</v>
      </c>
      <c r="L15" s="6">
        <f>(C17-D24)/(C17-B17)</f>
        <v>0.5870306069401019</v>
      </c>
      <c r="P15">
        <f t="shared" si="0"/>
        <v>-28.86909745580914</v>
      </c>
      <c r="Q15">
        <f t="shared" si="1"/>
        <v>10.668240638672076</v>
      </c>
    </row>
    <row r="16" spans="1:28" x14ac:dyDescent="0.3">
      <c r="A16" t="s">
        <v>18</v>
      </c>
      <c r="B16" s="5">
        <v>-43.416699999999999</v>
      </c>
      <c r="C16" s="5">
        <v>21.6</v>
      </c>
      <c r="J16" s="6"/>
      <c r="K16" s="6"/>
      <c r="L16" s="6"/>
      <c r="Q16">
        <f t="shared" si="1"/>
        <v>6.3972106334233532</v>
      </c>
    </row>
    <row r="17" spans="1:29" x14ac:dyDescent="0.3">
      <c r="A17" t="s">
        <v>19</v>
      </c>
      <c r="B17" s="5">
        <v>0</v>
      </c>
      <c r="C17" s="5">
        <v>53.023809999999997</v>
      </c>
      <c r="J17" s="6"/>
      <c r="K17" s="6"/>
      <c r="L17" s="6"/>
    </row>
    <row r="19" spans="1:29" x14ac:dyDescent="0.3">
      <c r="F19" t="s">
        <v>20</v>
      </c>
      <c r="I19" t="s">
        <v>21</v>
      </c>
      <c r="J19">
        <f>J15*B2</f>
        <v>0.12203078128265274</v>
      </c>
      <c r="K19">
        <f>K15*B3</f>
        <v>0.12203071884027228</v>
      </c>
      <c r="L19">
        <f>L15*B4</f>
        <v>0.11740612138802038</v>
      </c>
    </row>
    <row r="20" spans="1:29" x14ac:dyDescent="0.3">
      <c r="F20" t="s">
        <v>29</v>
      </c>
      <c r="G20" s="7">
        <f>L2</f>
        <v>0.12203078273457117</v>
      </c>
    </row>
    <row r="21" spans="1:29" x14ac:dyDescent="0.3">
      <c r="E21" s="3"/>
      <c r="F21" s="3" t="s">
        <v>30</v>
      </c>
      <c r="G21" s="8">
        <f>SUM(J19:L19)</f>
        <v>0.36146762151094541</v>
      </c>
    </row>
    <row r="22" spans="1:29" x14ac:dyDescent="0.3">
      <c r="E22" s="3"/>
      <c r="F22" s="3"/>
      <c r="G22" s="9"/>
      <c r="M22" t="s">
        <v>25</v>
      </c>
      <c r="N22" t="s">
        <v>22</v>
      </c>
      <c r="O22" s="2">
        <v>1</v>
      </c>
      <c r="P22" s="2">
        <v>2</v>
      </c>
      <c r="Q22" s="2">
        <v>3</v>
      </c>
      <c r="R22" s="2">
        <v>4</v>
      </c>
      <c r="S22" s="2">
        <v>5</v>
      </c>
      <c r="T22" s="2">
        <v>6</v>
      </c>
      <c r="U22" s="2"/>
      <c r="W22" t="s">
        <v>24</v>
      </c>
      <c r="X22" s="2">
        <v>1</v>
      </c>
      <c r="Y22" s="2">
        <v>2</v>
      </c>
      <c r="Z22" s="2">
        <v>3</v>
      </c>
      <c r="AA22" s="2">
        <v>4</v>
      </c>
      <c r="AB22" s="2">
        <v>5</v>
      </c>
      <c r="AC22" s="2"/>
    </row>
    <row r="23" spans="1:29" x14ac:dyDescent="0.3">
      <c r="B23" t="s">
        <v>10</v>
      </c>
      <c r="M23" s="11">
        <f>-B2*SUMPRODUCT(A8:E8,$X$2:$AB$2)</f>
        <v>-47.024999999999999</v>
      </c>
      <c r="O23">
        <f>$B2*A8</f>
        <v>0</v>
      </c>
      <c r="P23">
        <f t="shared" ref="P23:S25" si="2">$B2*B8</f>
        <v>-1.7999999999999998</v>
      </c>
      <c r="Q23">
        <f t="shared" si="2"/>
        <v>0.6</v>
      </c>
      <c r="R23">
        <f t="shared" si="2"/>
        <v>1.7999999999999998</v>
      </c>
      <c r="S23">
        <f t="shared" si="2"/>
        <v>1.7999999999999998</v>
      </c>
      <c r="T23">
        <f>SUMPRODUCT(X23:AB23,A8:E8)</f>
        <v>109.875</v>
      </c>
      <c r="U23" s="2">
        <v>1</v>
      </c>
      <c r="X23">
        <f>X2-X8</f>
        <v>0</v>
      </c>
      <c r="Y23">
        <f t="shared" ref="Y23:AB23" si="3">Y2-Y8</f>
        <v>-10.5</v>
      </c>
      <c r="Z23">
        <f t="shared" si="3"/>
        <v>0</v>
      </c>
      <c r="AA23">
        <f t="shared" si="3"/>
        <v>15.5</v>
      </c>
      <c r="AB23">
        <f t="shared" si="3"/>
        <v>10.625</v>
      </c>
      <c r="AC23" s="2">
        <v>1</v>
      </c>
    </row>
    <row r="24" spans="1:29" x14ac:dyDescent="0.3">
      <c r="B24">
        <f>SUMPRODUCT(A8:E8,G2:K2)</f>
        <v>56.028113177614216</v>
      </c>
      <c r="C24">
        <f>SUMPRODUCT(A9:E9,G2:K2)</f>
        <v>-18.070173188111653</v>
      </c>
      <c r="D24">
        <f>SUMPRODUCT(A10:E10,G2:K2)</f>
        <v>21.897210633423356</v>
      </c>
      <c r="M24" s="11">
        <f>-B3*SUMPRODUCT(A9:E9,$X$3:$AB$3)</f>
        <v>-4.32</v>
      </c>
      <c r="O24">
        <f t="shared" ref="O24:O25" si="4">$B3*A9</f>
        <v>-0.60000000000000009</v>
      </c>
      <c r="P24">
        <f t="shared" si="2"/>
        <v>-0.2</v>
      </c>
      <c r="Q24">
        <f t="shared" si="2"/>
        <v>0.4</v>
      </c>
      <c r="R24">
        <f t="shared" si="2"/>
        <v>-0.4</v>
      </c>
      <c r="S24">
        <f t="shared" si="2"/>
        <v>-0.2</v>
      </c>
      <c r="T24">
        <f t="shared" ref="T24:T25" si="5">SUMPRODUCT(X24:AB24,A9:E9)</f>
        <v>65.016666666666666</v>
      </c>
      <c r="U24" s="2">
        <v>2</v>
      </c>
      <c r="X24">
        <f t="shared" ref="X24:AB25" si="6">X3-X9</f>
        <v>0</v>
      </c>
      <c r="Y24">
        <f t="shared" si="6"/>
        <v>-1.7916666666666665</v>
      </c>
      <c r="Z24">
        <f t="shared" si="6"/>
        <v>10.8</v>
      </c>
      <c r="AA24">
        <f t="shared" si="6"/>
        <v>-15.5</v>
      </c>
      <c r="AB24">
        <f t="shared" si="6"/>
        <v>-10.625</v>
      </c>
      <c r="AC24" s="2">
        <v>2</v>
      </c>
    </row>
    <row r="25" spans="1:29" x14ac:dyDescent="0.3">
      <c r="M25" s="11">
        <f>-B4*SUMPRODUCT(A10:E10,$X$4:$AB$4)</f>
        <v>-10.604761904761906</v>
      </c>
      <c r="O25">
        <f t="shared" si="4"/>
        <v>0.60000000000000009</v>
      </c>
      <c r="P25">
        <f t="shared" si="2"/>
        <v>0.8</v>
      </c>
      <c r="Q25">
        <f t="shared" si="2"/>
        <v>0.2</v>
      </c>
      <c r="R25">
        <f t="shared" si="2"/>
        <v>0.2</v>
      </c>
      <c r="S25">
        <f t="shared" si="2"/>
        <v>0.2</v>
      </c>
      <c r="T25">
        <f t="shared" si="5"/>
        <v>53.023809523809526</v>
      </c>
      <c r="U25" s="2">
        <v>3</v>
      </c>
      <c r="X25">
        <f t="shared" si="6"/>
        <v>0</v>
      </c>
      <c r="Y25">
        <f t="shared" si="6"/>
        <v>9.3809523809523814</v>
      </c>
      <c r="Z25">
        <f t="shared" si="6"/>
        <v>12.142857142857144</v>
      </c>
      <c r="AA25">
        <f t="shared" si="6"/>
        <v>3.3571428571428568</v>
      </c>
      <c r="AB25">
        <f t="shared" si="6"/>
        <v>0</v>
      </c>
      <c r="AC2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2019-12-02T19:23:49Z</dcterms:modified>
</cp:coreProperties>
</file>