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definedNames>
    <definedName name="solver_adj" localSheetId="0" hidden="1">Лист1!$J$7:$N$7</definedName>
    <definedName name="solver_adj" localSheetId="1" hidden="1">Лист2!$J$9:$N$9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Лист1!$O$14:$O$17</definedName>
    <definedName name="solver_lhs1" localSheetId="1" hidden="1">Лист2!$Q$14:$Q$17</definedName>
    <definedName name="solver_lhs2" localSheetId="0" hidden="1">Лист1!$O$18:$O$22</definedName>
    <definedName name="solver_lhs2" localSheetId="1" hidden="1">Лист2!$Q$18:$Q$22</definedName>
    <definedName name="solver_lhs3" localSheetId="0" hidden="1">Лист1!$O$23</definedName>
    <definedName name="solver_lhs3" localSheetId="1" hidden="1">Лист2!$Q$23:$Q$24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Лист1!$P$7</definedName>
    <definedName name="solver_opt" localSheetId="1" hidden="1">Лист2!$Q$9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hs1" localSheetId="0" hidden="1">Лист1!$G$14:$G$17</definedName>
    <definedName name="solver_rhs1" localSheetId="1" hidden="1">Лист2!$G$14:$G$17</definedName>
    <definedName name="solver_rhs2" localSheetId="0" hidden="1">Лист1!$G$18:$G$22</definedName>
    <definedName name="solver_rhs2" localSheetId="1" hidden="1">Лист2!$G$18:$G$22</definedName>
    <definedName name="solver_rhs3" localSheetId="0" hidden="1">Лист1!$G$22</definedName>
    <definedName name="solver_rhs3" localSheetId="1" hidden="1">Лист2!$G$21:$G$22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2" l="1"/>
  <c r="V9" i="2"/>
  <c r="W9" i="2"/>
  <c r="Q23" i="2"/>
  <c r="Q15" i="2"/>
  <c r="Q16" i="2"/>
  <c r="Q17" i="2"/>
  <c r="Q18" i="2"/>
  <c r="Q19" i="2"/>
  <c r="Q20" i="2"/>
  <c r="Q21" i="2"/>
  <c r="Q22" i="2"/>
  <c r="Q14" i="2"/>
  <c r="O9" i="2"/>
  <c r="Q24" i="2" s="1"/>
  <c r="P9" i="2"/>
  <c r="Q9" i="2"/>
  <c r="G9" i="2"/>
  <c r="I9" i="2" s="1"/>
  <c r="J24" i="2"/>
  <c r="F4" i="2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W2" i="1"/>
  <c r="V2" i="1"/>
  <c r="U2" i="1"/>
  <c r="P23" i="2" l="1"/>
  <c r="O23" i="2"/>
  <c r="N23" i="2"/>
  <c r="M23" i="2"/>
  <c r="L23" i="2"/>
  <c r="K23" i="2"/>
  <c r="J23" i="2"/>
  <c r="I3" i="2"/>
  <c r="I4" i="2"/>
  <c r="I5" i="2"/>
  <c r="I6" i="2"/>
  <c r="I7" i="2"/>
  <c r="I8" i="2"/>
  <c r="I2" i="2"/>
  <c r="F2" i="2"/>
  <c r="G8" i="2" s="1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Q8" i="2"/>
  <c r="W8" i="2" s="1"/>
  <c r="P8" i="2"/>
  <c r="V8" i="2" s="1"/>
  <c r="O8" i="2"/>
  <c r="Q7" i="2"/>
  <c r="W7" i="2" s="1"/>
  <c r="P7" i="2"/>
  <c r="V7" i="2" s="1"/>
  <c r="O7" i="2"/>
  <c r="Q6" i="2"/>
  <c r="W6" i="2" s="1"/>
  <c r="P6" i="2"/>
  <c r="V6" i="2" s="1"/>
  <c r="O6" i="2"/>
  <c r="Q5" i="2"/>
  <c r="W5" i="2" s="1"/>
  <c r="P5" i="2"/>
  <c r="V5" i="2" s="1"/>
  <c r="O5" i="2"/>
  <c r="Q4" i="2"/>
  <c r="W4" i="2" s="1"/>
  <c r="P4" i="2"/>
  <c r="V4" i="2" s="1"/>
  <c r="O4" i="2"/>
  <c r="Q3" i="2"/>
  <c r="W3" i="2" s="1"/>
  <c r="P3" i="2"/>
  <c r="V3" i="2" s="1"/>
  <c r="O3" i="2"/>
  <c r="Q2" i="2"/>
  <c r="W2" i="2" s="1"/>
  <c r="P2" i="2"/>
  <c r="V2" i="2" s="1"/>
  <c r="O2" i="2"/>
  <c r="U2" i="2" s="1"/>
  <c r="I3" i="1"/>
  <c r="I4" i="1"/>
  <c r="I5" i="1"/>
  <c r="I6" i="1"/>
  <c r="I7" i="1"/>
  <c r="I8" i="1"/>
  <c r="I2" i="1"/>
  <c r="G3" i="1"/>
  <c r="G4" i="1"/>
  <c r="G5" i="1"/>
  <c r="G6" i="1"/>
  <c r="G7" i="1"/>
  <c r="G8" i="1"/>
  <c r="G2" i="1"/>
  <c r="R3" i="1"/>
  <c r="R4" i="1"/>
  <c r="R5" i="1"/>
  <c r="R6" i="1"/>
  <c r="R7" i="1"/>
  <c r="R2" i="1"/>
  <c r="T3" i="1"/>
  <c r="T4" i="1"/>
  <c r="T5" i="1"/>
  <c r="T6" i="1"/>
  <c r="T7" i="1"/>
  <c r="T2" i="1"/>
  <c r="S3" i="1"/>
  <c r="S4" i="1"/>
  <c r="S5" i="1"/>
  <c r="S6" i="1"/>
  <c r="S7" i="1"/>
  <c r="S2" i="1"/>
  <c r="K23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Q2" i="1"/>
  <c r="P2" i="1"/>
  <c r="O2" i="1"/>
  <c r="P15" i="1"/>
  <c r="P16" i="1"/>
  <c r="P17" i="1"/>
  <c r="P18" i="1"/>
  <c r="P19" i="1"/>
  <c r="P20" i="1"/>
  <c r="P21" i="1"/>
  <c r="P22" i="1"/>
  <c r="P14" i="1"/>
  <c r="O15" i="1"/>
  <c r="O16" i="1"/>
  <c r="O17" i="1"/>
  <c r="O18" i="1"/>
  <c r="O19" i="1"/>
  <c r="O20" i="1"/>
  <c r="O21" i="1"/>
  <c r="O22" i="1"/>
  <c r="O14" i="1"/>
  <c r="N15" i="1"/>
  <c r="N16" i="1"/>
  <c r="N17" i="1"/>
  <c r="N18" i="1"/>
  <c r="N19" i="1"/>
  <c r="N20" i="1"/>
  <c r="N21" i="1"/>
  <c r="N22" i="1"/>
  <c r="N14" i="1"/>
  <c r="M15" i="1"/>
  <c r="M16" i="1"/>
  <c r="M17" i="1"/>
  <c r="M18" i="1"/>
  <c r="M19" i="1"/>
  <c r="M20" i="1"/>
  <c r="M21" i="1"/>
  <c r="M22" i="1"/>
  <c r="M14" i="1"/>
  <c r="L22" i="1"/>
  <c r="L15" i="1"/>
  <c r="L16" i="1"/>
  <c r="L17" i="1"/>
  <c r="L18" i="1"/>
  <c r="L19" i="1"/>
  <c r="L20" i="1"/>
  <c r="L21" i="1"/>
  <c r="L14" i="1"/>
  <c r="K15" i="1"/>
  <c r="K16" i="1"/>
  <c r="K17" i="1"/>
  <c r="K18" i="1"/>
  <c r="K19" i="1"/>
  <c r="K20" i="1"/>
  <c r="K21" i="1"/>
  <c r="K22" i="1"/>
  <c r="K14" i="1"/>
  <c r="J15" i="1"/>
  <c r="J16" i="1"/>
  <c r="J17" i="1"/>
  <c r="J18" i="1"/>
  <c r="J19" i="1"/>
  <c r="J20" i="1"/>
  <c r="J21" i="1"/>
  <c r="J22" i="1"/>
  <c r="J14" i="1"/>
  <c r="F2" i="1"/>
  <c r="L24" i="2" l="1"/>
  <c r="U4" i="2"/>
  <c r="O24" i="2"/>
  <c r="U7" i="2"/>
  <c r="N24" i="2"/>
  <c r="U6" i="2"/>
  <c r="R4" i="2"/>
  <c r="U5" i="2"/>
  <c r="P24" i="2"/>
  <c r="U8" i="2"/>
  <c r="K24" i="2"/>
  <c r="U3" i="2"/>
  <c r="T7" i="2"/>
  <c r="R6" i="2"/>
  <c r="S6" i="2"/>
  <c r="T6" i="2"/>
  <c r="M24" i="2"/>
  <c r="T5" i="2"/>
  <c r="S4" i="2"/>
  <c r="T4" i="2"/>
  <c r="T3" i="2"/>
  <c r="R3" i="2"/>
  <c r="R5" i="2"/>
  <c r="R7" i="2"/>
  <c r="S3" i="2"/>
  <c r="S5" i="2"/>
  <c r="S7" i="2"/>
  <c r="T2" i="2"/>
  <c r="R2" i="2"/>
  <c r="S2" i="2"/>
  <c r="G2" i="2"/>
  <c r="G3" i="2"/>
  <c r="G4" i="2"/>
  <c r="G5" i="2"/>
  <c r="G6" i="2"/>
  <c r="G7" i="2"/>
  <c r="O23" i="1"/>
  <c r="L23" i="1"/>
  <c r="J23" i="1"/>
  <c r="P23" i="1"/>
  <c r="N23" i="1"/>
  <c r="M23" i="1"/>
</calcChain>
</file>

<file path=xl/sharedStrings.xml><?xml version="1.0" encoding="utf-8"?>
<sst xmlns="http://schemas.openxmlformats.org/spreadsheetml/2006/main" count="84" uniqueCount="28">
  <si>
    <t>x2</t>
  </si>
  <si>
    <t>x3</t>
  </si>
  <si>
    <t>x4</t>
  </si>
  <si>
    <t>x5</t>
  </si>
  <si>
    <t>min</t>
  </si>
  <si>
    <t>max</t>
  </si>
  <si>
    <t>x1</t>
  </si>
  <si>
    <t>&lt;=</t>
  </si>
  <si>
    <t>&gt;=</t>
  </si>
  <si>
    <t>f1</t>
  </si>
  <si>
    <t>f2</t>
  </si>
  <si>
    <t>f3</t>
  </si>
  <si>
    <t>delta1</t>
  </si>
  <si>
    <t>step</t>
  </si>
  <si>
    <t>Q1 - delta1</t>
  </si>
  <si>
    <t>ограничения</t>
  </si>
  <si>
    <t>f1&gt;=Q1-delta</t>
  </si>
  <si>
    <t>прирост f2</t>
  </si>
  <si>
    <t>прирост f3</t>
  </si>
  <si>
    <t>прирост f1</t>
  </si>
  <si>
    <t>f2&gt;=Q2-delta2</t>
  </si>
  <si>
    <t>delta2</t>
  </si>
  <si>
    <t>Q2 - delta2</t>
  </si>
  <si>
    <t>f1&gt;=Q1-delta1</t>
  </si>
  <si>
    <t>omega1</t>
  </si>
  <si>
    <t>omega2</t>
  </si>
  <si>
    <t>omega3</t>
  </si>
  <si>
    <t>2_5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</si>
</sst>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5" borderId="0" xfId="0" applyFont="1" applyFill="1"/>
    <xf numFmtId="0" fontId="0" fillId="6" borderId="0" xfId="0" applyFill="1"/>
    <xf numFmtId="16" fontId="0" fillId="6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f1;f2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Лист1!$P$2:$P$8</c:f>
              <c:numCache>
                <c:formatCode>General</c:formatCode>
                <c:ptCount val="7"/>
                <c:pt idx="0">
                  <c:v>-41.625</c:v>
                </c:pt>
                <c:pt idx="1">
                  <c:v>-22.322635036322804</c:v>
                </c:pt>
                <c:pt idx="2">
                  <c:v>-3.0202699999999987</c:v>
                </c:pt>
                <c:pt idx="3">
                  <c:v>16.282094267735214</c:v>
                </c:pt>
                <c:pt idx="4">
                  <c:v>21.6</c:v>
                </c:pt>
                <c:pt idx="5">
                  <c:v>21.6</c:v>
                </c:pt>
                <c:pt idx="6">
                  <c:v>21.6</c:v>
                </c:pt>
              </c:numCache>
            </c:numRef>
          </c:cat>
          <c:val>
            <c:numRef>
              <c:f>Лист1!$O$2:$O$8</c:f>
              <c:numCache>
                <c:formatCode>General</c:formatCode>
                <c:ptCount val="7"/>
                <c:pt idx="0">
                  <c:v>78.375</c:v>
                </c:pt>
                <c:pt idx="1">
                  <c:v>60.06249990625497</c:v>
                </c:pt>
                <c:pt idx="2">
                  <c:v>41.75</c:v>
                </c:pt>
                <c:pt idx="3">
                  <c:v>23.437500310097359</c:v>
                </c:pt>
                <c:pt idx="4">
                  <c:v>10.8</c:v>
                </c:pt>
                <c:pt idx="5">
                  <c:v>10.8</c:v>
                </c:pt>
                <c:pt idx="6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5-41B9-9CDF-08F23774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73104"/>
        <c:axId val="349777680"/>
      </c:lineChart>
      <c:catAx>
        <c:axId val="3497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777680"/>
        <c:crosses val="autoZero"/>
        <c:auto val="1"/>
        <c:lblAlgn val="ctr"/>
        <c:lblOffset val="100"/>
        <c:noMultiLvlLbl val="0"/>
      </c:catAx>
      <c:valAx>
        <c:axId val="3497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7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f2;f3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Лист1!$Q$2:$Q$8</c:f>
              <c:numCache>
                <c:formatCode>General</c:formatCode>
                <c:ptCount val="7"/>
                <c:pt idx="0">
                  <c:v>26.125</c:v>
                </c:pt>
                <c:pt idx="1">
                  <c:v>22.660472955237427</c:v>
                </c:pt>
                <c:pt idx="2">
                  <c:v>19.195945999999999</c:v>
                </c:pt>
                <c:pt idx="3">
                  <c:v>15.731418977585987</c:v>
                </c:pt>
                <c:pt idx="4">
                  <c:v>10.8</c:v>
                </c:pt>
                <c:pt idx="5">
                  <c:v>10.8</c:v>
                </c:pt>
                <c:pt idx="6">
                  <c:v>10.8</c:v>
                </c:pt>
              </c:numCache>
            </c:numRef>
          </c:cat>
          <c:val>
            <c:numRef>
              <c:f>Лист2!$P$2:$P$8</c:f>
              <c:numCache>
                <c:formatCode>General</c:formatCode>
                <c:ptCount val="7"/>
                <c:pt idx="0">
                  <c:v>21.6</c:v>
                </c:pt>
                <c:pt idx="1">
                  <c:v>10.763883333333332</c:v>
                </c:pt>
                <c:pt idx="2">
                  <c:v>-7.2233333333338035E-2</c:v>
                </c:pt>
                <c:pt idx="3">
                  <c:v>-10.908349999999658</c:v>
                </c:pt>
                <c:pt idx="4">
                  <c:v>-21.744466666666668</c:v>
                </c:pt>
                <c:pt idx="5">
                  <c:v>-22.983974358974358</c:v>
                </c:pt>
                <c:pt idx="6">
                  <c:v>-22.983974603429303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4966-A703-9C6C5537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73104"/>
        <c:axId val="349777680"/>
      </c:lineChart>
      <c:catAx>
        <c:axId val="3497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777680"/>
        <c:crosses val="autoZero"/>
        <c:auto val="1"/>
        <c:lblAlgn val="ctr"/>
        <c:lblOffset val="100"/>
        <c:noMultiLvlLbl val="0"/>
      </c:catAx>
      <c:valAx>
        <c:axId val="3497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7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137160</xdr:colOff>
      <xdr:row>9</xdr:row>
      <xdr:rowOff>11430</xdr:rowOff>
    </xdr:from>
    <xdr:to>
      <xdr:col>22</xdr:col>
      <xdr:colOff>167640</xdr:colOff>
      <xdr:row>23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13</xdr:row>
      <xdr:rowOff>53340</xdr:rowOff>
    </xdr:from>
    <xdr:to>
      <xdr:col>23</xdr:col>
      <xdr:colOff>525780</xdr:colOff>
      <xdr:row>27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D1" workbookViewId="0">
      <selection activeCell="K23" sqref="K23"/>
    </sheetView>
  </sheetViews>
  <sheetFormatPr defaultRowHeight="14.4" x14ac:dyDescent="0.3"/>
  <cols>
    <col min="9" max="9" width="12.109375" bestFit="1" customWidth="1"/>
    <col min="16" max="16" width="10" bestFit="1" customWidth="1"/>
    <col min="18" max="20" width="10" bestFit="1" customWidth="1"/>
  </cols>
  <sheetData>
    <row r="1" spans="1:23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12</v>
      </c>
      <c r="I1" t="s">
        <v>14</v>
      </c>
      <c r="J1" t="s">
        <v>6</v>
      </c>
      <c r="K1" t="s">
        <v>0</v>
      </c>
      <c r="L1" t="s">
        <v>1</v>
      </c>
      <c r="M1" t="s">
        <v>2</v>
      </c>
      <c r="N1" t="s">
        <v>3</v>
      </c>
      <c r="O1" s="1" t="s">
        <v>9</v>
      </c>
      <c r="P1" s="1" t="s">
        <v>10</v>
      </c>
      <c r="Q1" s="1" t="s">
        <v>11</v>
      </c>
      <c r="R1" s="4" t="s">
        <v>19</v>
      </c>
      <c r="S1" s="4" t="s">
        <v>17</v>
      </c>
      <c r="T1" s="4" t="s">
        <v>18</v>
      </c>
      <c r="U1" s="4" t="s">
        <v>24</v>
      </c>
      <c r="V1" s="4" t="s">
        <v>25</v>
      </c>
      <c r="W1" s="4" t="s">
        <v>26</v>
      </c>
    </row>
    <row r="2" spans="1:23" x14ac:dyDescent="0.3">
      <c r="A2" s="1">
        <v>0</v>
      </c>
      <c r="B2" s="1">
        <v>-3</v>
      </c>
      <c r="C2" s="1">
        <v>1</v>
      </c>
      <c r="D2" s="1">
        <v>3</v>
      </c>
      <c r="E2" s="1">
        <v>3</v>
      </c>
      <c r="F2">
        <f>ABS(B9-A9)/H8</f>
        <v>18.3125</v>
      </c>
      <c r="G2">
        <f>H2*$F$2</f>
        <v>0</v>
      </c>
      <c r="H2">
        <v>0</v>
      </c>
      <c r="I2">
        <f>$B$9-G2</f>
        <v>78.375</v>
      </c>
      <c r="J2">
        <v>0</v>
      </c>
      <c r="K2">
        <v>0</v>
      </c>
      <c r="L2">
        <v>0</v>
      </c>
      <c r="M2">
        <v>15.5</v>
      </c>
      <c r="N2">
        <v>10.625</v>
      </c>
      <c r="O2" s="1">
        <f>SUMPRODUCT($A$2:$E$2,$J2:$N2)</f>
        <v>78.375</v>
      </c>
      <c r="P2" s="1">
        <f>SUMPRODUCT($A$3:$E$3,$J2:$N2)</f>
        <v>-41.625</v>
      </c>
      <c r="Q2" s="1">
        <f>SUMPRODUCT($A$4:$E$4,$J2:$N2)</f>
        <v>26.125</v>
      </c>
      <c r="R2" s="4">
        <f>O3-O2</f>
        <v>-18.31250009374503</v>
      </c>
      <c r="S2">
        <f>P3-P2</f>
        <v>19.302364963677196</v>
      </c>
      <c r="T2">
        <f>Q3-Q2</f>
        <v>-3.4645270447625727</v>
      </c>
      <c r="U2">
        <f>($B$9-O2)/($B$9-$A$9)</f>
        <v>0</v>
      </c>
      <c r="V2">
        <f>($B$10-P2)/($B$10-$A$10)</f>
        <v>0.97244246478212526</v>
      </c>
      <c r="W2">
        <f>($B$11-Q2)/($B$11-$A$11)</f>
        <v>0.5072968162793281</v>
      </c>
    </row>
    <row r="3" spans="1:23" x14ac:dyDescent="0.3">
      <c r="A3" s="1">
        <v>-3</v>
      </c>
      <c r="B3" s="1">
        <v>-1</v>
      </c>
      <c r="C3" s="1">
        <v>2</v>
      </c>
      <c r="D3" s="1">
        <v>-2</v>
      </c>
      <c r="E3" s="1">
        <v>-1</v>
      </c>
      <c r="G3">
        <f t="shared" ref="G3:G8" si="0">H3*$F$2</f>
        <v>18.3125</v>
      </c>
      <c r="H3">
        <v>1</v>
      </c>
      <c r="I3">
        <f t="shared" ref="I3:I8" si="1">$B$9-G3</f>
        <v>60.0625</v>
      </c>
      <c r="J3">
        <v>0</v>
      </c>
      <c r="K3">
        <v>0</v>
      </c>
      <c r="L3">
        <v>3.9594594797286553</v>
      </c>
      <c r="M3">
        <v>11.540540520271346</v>
      </c>
      <c r="N3">
        <v>7.1604729552374247</v>
      </c>
      <c r="O3" s="1">
        <f t="shared" ref="O3:O8" si="2">SUMPRODUCT($A$2:$E$2,$J3:$N3)</f>
        <v>60.06249990625497</v>
      </c>
      <c r="P3" s="1">
        <f t="shared" ref="P3:P8" si="3">SUMPRODUCT($A$3:$E$3,$J3:$N3)</f>
        <v>-22.322635036322804</v>
      </c>
      <c r="Q3" s="1">
        <f t="shared" ref="Q3:Q8" si="4">SUMPRODUCT($A$4:$E$4,$J3:$N3)</f>
        <v>22.660472955237427</v>
      </c>
      <c r="R3" s="4">
        <f t="shared" ref="R3:R7" si="5">O4-O3</f>
        <v>-18.31249990625497</v>
      </c>
      <c r="S3">
        <f t="shared" ref="S3:S7" si="6">P4-P3</f>
        <v>19.302365036322804</v>
      </c>
      <c r="T3">
        <f t="shared" ref="T3:T7" si="7">Q4-Q3</f>
        <v>-3.464526955237428</v>
      </c>
      <c r="U3">
        <f t="shared" ref="U3:U8" si="8">($B$9-O3)/($B$9-$A$9)</f>
        <v>0.16666666751986375</v>
      </c>
      <c r="V3">
        <f t="shared" ref="V3:V8" si="9">($B$10-P3)/($B$10-$A$10)</f>
        <v>0.67555927994381137</v>
      </c>
      <c r="W3">
        <f t="shared" ref="W3:W8" si="10">($B$11-Q3)/($B$11-$A$11)</f>
        <v>0.57263589781199375</v>
      </c>
    </row>
    <row r="4" spans="1:23" x14ac:dyDescent="0.3">
      <c r="A4" s="1">
        <v>3</v>
      </c>
      <c r="B4" s="1">
        <v>4</v>
      </c>
      <c r="C4" s="1">
        <v>1</v>
      </c>
      <c r="D4" s="1">
        <v>1</v>
      </c>
      <c r="E4" s="1">
        <v>1</v>
      </c>
      <c r="G4">
        <f t="shared" si="0"/>
        <v>36.625</v>
      </c>
      <c r="H4">
        <v>2</v>
      </c>
      <c r="I4">
        <f t="shared" si="1"/>
        <v>41.75</v>
      </c>
      <c r="J4">
        <v>0</v>
      </c>
      <c r="K4">
        <v>0</v>
      </c>
      <c r="L4">
        <v>7.9189190000000007</v>
      </c>
      <c r="M4">
        <v>7.5810810000000002</v>
      </c>
      <c r="N4">
        <v>3.6959459999999997</v>
      </c>
      <c r="O4" s="1">
        <f t="shared" si="2"/>
        <v>41.75</v>
      </c>
      <c r="P4" s="1">
        <f t="shared" si="3"/>
        <v>-3.0202699999999987</v>
      </c>
      <c r="Q4" s="1">
        <f t="shared" si="4"/>
        <v>19.195945999999999</v>
      </c>
      <c r="R4" s="4">
        <f t="shared" si="5"/>
        <v>-18.312499689902641</v>
      </c>
      <c r="S4">
        <f t="shared" si="6"/>
        <v>19.302364267735214</v>
      </c>
      <c r="T4">
        <f t="shared" si="7"/>
        <v>-3.4645270224140123</v>
      </c>
      <c r="U4">
        <f t="shared" si="8"/>
        <v>0.33333333333333331</v>
      </c>
      <c r="V4">
        <f t="shared" si="9"/>
        <v>0.37867609398815999</v>
      </c>
      <c r="W4">
        <f t="shared" si="10"/>
        <v>0.63797497765626421</v>
      </c>
    </row>
    <row r="5" spans="1:23" x14ac:dyDescent="0.3">
      <c r="G5">
        <f t="shared" si="0"/>
        <v>54.9375</v>
      </c>
      <c r="H5">
        <v>3</v>
      </c>
      <c r="I5">
        <f t="shared" si="1"/>
        <v>23.4375</v>
      </c>
      <c r="J5">
        <v>0</v>
      </c>
      <c r="K5">
        <v>0</v>
      </c>
      <c r="L5">
        <v>11.8783783113303</v>
      </c>
      <c r="M5">
        <v>3.6216216886697001</v>
      </c>
      <c r="N5">
        <v>0.2314189775859869</v>
      </c>
      <c r="O5" s="1">
        <f t="shared" si="2"/>
        <v>23.437500310097359</v>
      </c>
      <c r="P5" s="1">
        <f t="shared" si="3"/>
        <v>16.282094267735214</v>
      </c>
      <c r="Q5" s="1">
        <f t="shared" si="4"/>
        <v>15.731418977585987</v>
      </c>
      <c r="R5" s="4">
        <f t="shared" si="5"/>
        <v>-12.637500310097359</v>
      </c>
      <c r="S5">
        <f t="shared" si="6"/>
        <v>5.3179057322647871</v>
      </c>
      <c r="T5">
        <f t="shared" si="7"/>
        <v>-4.9314189775859862</v>
      </c>
      <c r="U5">
        <f t="shared" si="8"/>
        <v>0.49999999717772592</v>
      </c>
      <c r="V5">
        <f t="shared" si="9"/>
        <v>8.1792919853895807E-2</v>
      </c>
      <c r="W5">
        <f t="shared" si="10"/>
        <v>0.70331405876744824</v>
      </c>
    </row>
    <row r="6" spans="1:23" x14ac:dyDescent="0.3">
      <c r="G6">
        <f t="shared" si="0"/>
        <v>73.25</v>
      </c>
      <c r="H6">
        <v>4</v>
      </c>
      <c r="I6">
        <f t="shared" si="1"/>
        <v>5.125</v>
      </c>
      <c r="J6">
        <v>0</v>
      </c>
      <c r="K6">
        <v>0</v>
      </c>
      <c r="L6">
        <v>10.8</v>
      </c>
      <c r="M6">
        <v>0</v>
      </c>
      <c r="N6">
        <v>0</v>
      </c>
      <c r="O6" s="1">
        <f t="shared" si="2"/>
        <v>10.8</v>
      </c>
      <c r="P6" s="1">
        <f t="shared" si="3"/>
        <v>21.6</v>
      </c>
      <c r="Q6" s="1">
        <f t="shared" si="4"/>
        <v>10.8</v>
      </c>
      <c r="R6" s="4">
        <f t="shared" si="5"/>
        <v>0</v>
      </c>
      <c r="S6">
        <f t="shared" si="6"/>
        <v>0</v>
      </c>
      <c r="T6">
        <f t="shared" si="7"/>
        <v>0</v>
      </c>
      <c r="U6">
        <f t="shared" si="8"/>
        <v>0.61501706484641638</v>
      </c>
      <c r="V6">
        <f t="shared" si="9"/>
        <v>0</v>
      </c>
      <c r="W6">
        <f t="shared" si="10"/>
        <v>0.79631791830877496</v>
      </c>
    </row>
    <row r="7" spans="1:23" x14ac:dyDescent="0.3">
      <c r="G7">
        <f t="shared" si="0"/>
        <v>91.5625</v>
      </c>
      <c r="H7">
        <v>5</v>
      </c>
      <c r="I7">
        <f t="shared" si="1"/>
        <v>-13.1875</v>
      </c>
      <c r="J7">
        <v>0</v>
      </c>
      <c r="K7">
        <v>0</v>
      </c>
      <c r="L7">
        <v>10.8</v>
      </c>
      <c r="M7">
        <v>0</v>
      </c>
      <c r="N7">
        <v>0</v>
      </c>
      <c r="O7" s="1">
        <f t="shared" si="2"/>
        <v>10.8</v>
      </c>
      <c r="P7" s="1">
        <f t="shared" si="3"/>
        <v>21.6</v>
      </c>
      <c r="Q7" s="1">
        <f t="shared" si="4"/>
        <v>10.8</v>
      </c>
      <c r="R7" s="4">
        <f t="shared" si="5"/>
        <v>0</v>
      </c>
      <c r="S7">
        <f t="shared" si="6"/>
        <v>0</v>
      </c>
      <c r="T7">
        <f t="shared" si="7"/>
        <v>0</v>
      </c>
      <c r="U7">
        <f t="shared" si="8"/>
        <v>0.61501706484641638</v>
      </c>
      <c r="V7">
        <f t="shared" si="9"/>
        <v>0</v>
      </c>
      <c r="W7">
        <f t="shared" si="10"/>
        <v>0.79631791830877496</v>
      </c>
    </row>
    <row r="8" spans="1:23" x14ac:dyDescent="0.3">
      <c r="A8" t="s">
        <v>4</v>
      </c>
      <c r="B8" t="s">
        <v>5</v>
      </c>
      <c r="G8">
        <f t="shared" si="0"/>
        <v>109.875</v>
      </c>
      <c r="H8">
        <v>6</v>
      </c>
      <c r="I8">
        <f t="shared" si="1"/>
        <v>-31.5</v>
      </c>
      <c r="J8">
        <v>0</v>
      </c>
      <c r="K8">
        <v>0</v>
      </c>
      <c r="L8">
        <v>10.8</v>
      </c>
      <c r="M8">
        <v>0</v>
      </c>
      <c r="N8">
        <v>0</v>
      </c>
      <c r="O8" s="1">
        <f t="shared" si="2"/>
        <v>10.8</v>
      </c>
      <c r="P8" s="1">
        <f t="shared" si="3"/>
        <v>21.6</v>
      </c>
      <c r="Q8" s="1">
        <f t="shared" si="4"/>
        <v>10.8</v>
      </c>
      <c r="U8">
        <f t="shared" si="8"/>
        <v>0.61501706484641638</v>
      </c>
      <c r="V8">
        <f t="shared" si="9"/>
        <v>0</v>
      </c>
      <c r="W8">
        <f t="shared" si="10"/>
        <v>0.79631791830877496</v>
      </c>
    </row>
    <row r="9" spans="1:23" x14ac:dyDescent="0.3">
      <c r="A9" s="2">
        <v>-31.5</v>
      </c>
      <c r="B9" s="2">
        <v>78.375</v>
      </c>
    </row>
    <row r="10" spans="1:23" x14ac:dyDescent="0.3">
      <c r="A10" s="2">
        <v>-43.416699999999999</v>
      </c>
      <c r="B10" s="2">
        <v>21.6</v>
      </c>
    </row>
    <row r="11" spans="1:23" x14ac:dyDescent="0.3">
      <c r="A11" s="2">
        <v>0</v>
      </c>
      <c r="B11" s="2">
        <v>53.023809999999997</v>
      </c>
    </row>
    <row r="13" spans="1:23" x14ac:dyDescent="0.3">
      <c r="A13" t="s">
        <v>6</v>
      </c>
      <c r="B13" t="s">
        <v>0</v>
      </c>
      <c r="C13" t="s">
        <v>1</v>
      </c>
      <c r="D13" t="s">
        <v>2</v>
      </c>
      <c r="E13" t="s">
        <v>3</v>
      </c>
      <c r="I13" s="3" t="s">
        <v>15</v>
      </c>
      <c r="J13" s="3">
        <v>0</v>
      </c>
      <c r="K13" s="3">
        <v>1</v>
      </c>
      <c r="L13" s="3">
        <v>2</v>
      </c>
      <c r="M13" s="3">
        <v>3</v>
      </c>
      <c r="N13" s="3">
        <v>4</v>
      </c>
      <c r="O13" s="3">
        <v>5</v>
      </c>
      <c r="P13" s="3">
        <v>6</v>
      </c>
    </row>
    <row r="14" spans="1:23" x14ac:dyDescent="0.3">
      <c r="A14" s="3">
        <v>2</v>
      </c>
      <c r="B14" s="3">
        <v>0</v>
      </c>
      <c r="C14" s="3">
        <v>5</v>
      </c>
      <c r="D14" s="3">
        <v>-2</v>
      </c>
      <c r="E14" s="3">
        <v>8</v>
      </c>
      <c r="F14" s="4" t="s">
        <v>7</v>
      </c>
      <c r="G14" s="3">
        <v>54</v>
      </c>
      <c r="I14" s="4"/>
      <c r="J14">
        <f>SUMPRODUCT($A14:$E14,$J$2:$N$2)</f>
        <v>54</v>
      </c>
      <c r="K14">
        <f>SUMPRODUCT($A14:$E14,$J$3:$N$3)</f>
        <v>53.999999999999986</v>
      </c>
      <c r="L14">
        <f>SUMPRODUCT($A14:$E14,$J$4:$N$4)</f>
        <v>54.000000999999997</v>
      </c>
      <c r="M14">
        <f>SUMPRODUCT($A14:$E14,$J$5:$N$5)</f>
        <v>54</v>
      </c>
      <c r="N14">
        <f>SUMPRODUCT($A14:$E14,$J$6:$N$6)</f>
        <v>54</v>
      </c>
      <c r="O14">
        <f>SUMPRODUCT($A14:$E14,$J$7:$N$7)</f>
        <v>54</v>
      </c>
      <c r="P14">
        <f>SUMPRODUCT($A14:$E14,$J$8:$N$8)</f>
        <v>54</v>
      </c>
    </row>
    <row r="15" spans="1:23" x14ac:dyDescent="0.3">
      <c r="A15" s="3">
        <v>0</v>
      </c>
      <c r="B15" s="3">
        <v>1</v>
      </c>
      <c r="C15" s="3">
        <v>0</v>
      </c>
      <c r="D15" s="3">
        <v>2</v>
      </c>
      <c r="E15" s="3">
        <v>0</v>
      </c>
      <c r="F15" s="4" t="s">
        <v>7</v>
      </c>
      <c r="G15" s="3">
        <v>53</v>
      </c>
      <c r="I15" s="4"/>
      <c r="J15">
        <f t="shared" ref="J15:J22" si="11">SUMPRODUCT($A15:$E15,$J$2:$N$2)</f>
        <v>31</v>
      </c>
      <c r="K15">
        <f t="shared" ref="K15:K22" si="12">SUMPRODUCT($A15:$E15,$J$3:$N$3)</f>
        <v>23.081081040542692</v>
      </c>
      <c r="L15">
        <f t="shared" ref="L15:L21" si="13">SUMPRODUCT($A15:$E15,$J$4:$N$4)</f>
        <v>15.162162</v>
      </c>
      <c r="M15">
        <f t="shared" ref="M15:M22" si="14">SUMPRODUCT($A15:$E15,$J$5:$N$5)</f>
        <v>7.2432433773394003</v>
      </c>
      <c r="N15">
        <f t="shared" ref="N15:N22" si="15">SUMPRODUCT($A15:$E15,$J$6:$N$6)</f>
        <v>0</v>
      </c>
      <c r="O15">
        <f t="shared" ref="O15:O22" si="16">SUMPRODUCT($A15:$E15,$J$7:$N$7)</f>
        <v>0</v>
      </c>
      <c r="P15">
        <f t="shared" ref="P15:P22" si="17">SUMPRODUCT($A15:$E15,$J$8:$N$8)</f>
        <v>0</v>
      </c>
    </row>
    <row r="16" spans="1:23" x14ac:dyDescent="0.3">
      <c r="A16" s="3">
        <v>5</v>
      </c>
      <c r="B16" s="3">
        <v>0</v>
      </c>
      <c r="C16" s="3">
        <v>4</v>
      </c>
      <c r="D16" s="3">
        <v>4</v>
      </c>
      <c r="E16" s="3">
        <v>0</v>
      </c>
      <c r="F16" s="4" t="s">
        <v>7</v>
      </c>
      <c r="G16" s="3">
        <v>62</v>
      </c>
      <c r="I16" s="4"/>
      <c r="J16">
        <f t="shared" si="11"/>
        <v>62</v>
      </c>
      <c r="K16">
        <f t="shared" si="12"/>
        <v>62.000000000000007</v>
      </c>
      <c r="L16">
        <f t="shared" si="13"/>
        <v>62</v>
      </c>
      <c r="M16">
        <f t="shared" si="14"/>
        <v>62</v>
      </c>
      <c r="N16">
        <f t="shared" si="15"/>
        <v>43.2</v>
      </c>
      <c r="O16">
        <f t="shared" si="16"/>
        <v>43.2</v>
      </c>
      <c r="P16">
        <f t="shared" si="17"/>
        <v>43.2</v>
      </c>
    </row>
    <row r="17" spans="1:16" x14ac:dyDescent="0.3">
      <c r="A17" s="3">
        <v>4</v>
      </c>
      <c r="B17" s="3">
        <v>6</v>
      </c>
      <c r="C17" s="3">
        <v>0</v>
      </c>
      <c r="D17" s="3">
        <v>2</v>
      </c>
      <c r="E17" s="3">
        <v>2</v>
      </c>
      <c r="F17" s="4" t="s">
        <v>7</v>
      </c>
      <c r="G17" s="3">
        <v>63</v>
      </c>
      <c r="I17" s="4"/>
      <c r="J17">
        <f t="shared" si="11"/>
        <v>52.25</v>
      </c>
      <c r="K17">
        <f t="shared" si="12"/>
        <v>37.40202695101754</v>
      </c>
      <c r="L17">
        <f t="shared" si="13"/>
        <v>22.554054000000001</v>
      </c>
      <c r="M17">
        <f t="shared" si="14"/>
        <v>7.7060813325113742</v>
      </c>
      <c r="N17">
        <f t="shared" si="15"/>
        <v>0</v>
      </c>
      <c r="O17">
        <f t="shared" si="16"/>
        <v>0</v>
      </c>
      <c r="P17">
        <f t="shared" si="17"/>
        <v>0</v>
      </c>
    </row>
    <row r="18" spans="1:16" x14ac:dyDescent="0.3">
      <c r="A18" s="3">
        <v>1</v>
      </c>
      <c r="B18" s="3">
        <v>0</v>
      </c>
      <c r="C18" s="3">
        <v>0</v>
      </c>
      <c r="D18" s="3">
        <v>0</v>
      </c>
      <c r="E18" s="3">
        <v>0</v>
      </c>
      <c r="F18" s="4" t="s">
        <v>8</v>
      </c>
      <c r="G18" s="3">
        <v>0</v>
      </c>
      <c r="I18" s="4"/>
      <c r="J18">
        <f t="shared" si="11"/>
        <v>0</v>
      </c>
      <c r="K18">
        <f t="shared" si="12"/>
        <v>0</v>
      </c>
      <c r="L18">
        <f t="shared" si="13"/>
        <v>0</v>
      </c>
      <c r="M18">
        <f t="shared" si="14"/>
        <v>0</v>
      </c>
      <c r="N18">
        <f t="shared" si="15"/>
        <v>0</v>
      </c>
      <c r="O18">
        <f t="shared" si="16"/>
        <v>0</v>
      </c>
      <c r="P18">
        <f t="shared" si="17"/>
        <v>0</v>
      </c>
    </row>
    <row r="19" spans="1:16" x14ac:dyDescent="0.3">
      <c r="A19" s="3">
        <v>0</v>
      </c>
      <c r="B19" s="3">
        <v>1</v>
      </c>
      <c r="C19" s="3">
        <v>0</v>
      </c>
      <c r="D19" s="3">
        <v>0</v>
      </c>
      <c r="E19" s="3">
        <v>0</v>
      </c>
      <c r="F19" s="4" t="s">
        <v>8</v>
      </c>
      <c r="G19" s="3">
        <v>0</v>
      </c>
      <c r="I19" s="4"/>
      <c r="J19">
        <f t="shared" si="11"/>
        <v>0</v>
      </c>
      <c r="K19">
        <f t="shared" si="12"/>
        <v>0</v>
      </c>
      <c r="L19">
        <f t="shared" si="13"/>
        <v>0</v>
      </c>
      <c r="M19">
        <f t="shared" si="14"/>
        <v>0</v>
      </c>
      <c r="N19">
        <f t="shared" si="15"/>
        <v>0</v>
      </c>
      <c r="O19">
        <f t="shared" si="16"/>
        <v>0</v>
      </c>
      <c r="P19">
        <f t="shared" si="17"/>
        <v>0</v>
      </c>
    </row>
    <row r="20" spans="1:16" x14ac:dyDescent="0.3">
      <c r="A20" s="3">
        <v>0</v>
      </c>
      <c r="B20" s="3">
        <v>0</v>
      </c>
      <c r="C20" s="3">
        <v>1</v>
      </c>
      <c r="D20" s="3">
        <v>0</v>
      </c>
      <c r="E20" s="3">
        <v>0</v>
      </c>
      <c r="F20" s="4" t="s">
        <v>8</v>
      </c>
      <c r="G20" s="3">
        <v>0</v>
      </c>
      <c r="I20" s="4"/>
      <c r="J20">
        <f t="shared" si="11"/>
        <v>0</v>
      </c>
      <c r="K20">
        <f t="shared" si="12"/>
        <v>3.9594594797286553</v>
      </c>
      <c r="L20">
        <f t="shared" si="13"/>
        <v>7.9189190000000007</v>
      </c>
      <c r="M20">
        <f t="shared" si="14"/>
        <v>11.8783783113303</v>
      </c>
      <c r="N20">
        <f t="shared" si="15"/>
        <v>10.8</v>
      </c>
      <c r="O20">
        <f t="shared" si="16"/>
        <v>10.8</v>
      </c>
      <c r="P20">
        <f t="shared" si="17"/>
        <v>10.8</v>
      </c>
    </row>
    <row r="21" spans="1:16" x14ac:dyDescent="0.3">
      <c r="A21" s="3">
        <v>0</v>
      </c>
      <c r="B21" s="3">
        <v>0</v>
      </c>
      <c r="C21" s="3">
        <v>0</v>
      </c>
      <c r="D21" s="3">
        <v>1</v>
      </c>
      <c r="E21" s="3">
        <v>0</v>
      </c>
      <c r="F21" s="4" t="s">
        <v>8</v>
      </c>
      <c r="G21" s="3">
        <v>0</v>
      </c>
      <c r="I21" s="4"/>
      <c r="J21">
        <f t="shared" si="11"/>
        <v>15.5</v>
      </c>
      <c r="K21">
        <f t="shared" si="12"/>
        <v>11.540540520271346</v>
      </c>
      <c r="L21">
        <f t="shared" si="13"/>
        <v>7.5810810000000002</v>
      </c>
      <c r="M21">
        <f t="shared" si="14"/>
        <v>3.6216216886697001</v>
      </c>
      <c r="N21">
        <f t="shared" si="15"/>
        <v>0</v>
      </c>
      <c r="O21">
        <f t="shared" si="16"/>
        <v>0</v>
      </c>
      <c r="P21">
        <f t="shared" si="17"/>
        <v>0</v>
      </c>
    </row>
    <row r="22" spans="1:16" x14ac:dyDescent="0.3">
      <c r="A22" s="3">
        <v>0</v>
      </c>
      <c r="B22" s="3">
        <v>0</v>
      </c>
      <c r="C22" s="3">
        <v>0</v>
      </c>
      <c r="D22" s="3">
        <v>0</v>
      </c>
      <c r="E22" s="3">
        <v>1</v>
      </c>
      <c r="F22" s="4" t="s">
        <v>8</v>
      </c>
      <c r="G22" s="3">
        <v>0</v>
      </c>
      <c r="I22" s="4"/>
      <c r="J22">
        <f t="shared" si="11"/>
        <v>10.625</v>
      </c>
      <c r="K22">
        <f t="shared" si="12"/>
        <v>7.1604729552374247</v>
      </c>
      <c r="L22">
        <f>SUMPRODUCT($A22:$E22,$J$4:$N$4)</f>
        <v>3.6959459999999997</v>
      </c>
      <c r="M22">
        <f t="shared" si="14"/>
        <v>0.2314189775859869</v>
      </c>
      <c r="N22">
        <f t="shared" si="15"/>
        <v>0</v>
      </c>
      <c r="O22">
        <f t="shared" si="16"/>
        <v>0</v>
      </c>
      <c r="P22">
        <f t="shared" si="17"/>
        <v>0</v>
      </c>
    </row>
    <row r="23" spans="1:16" x14ac:dyDescent="0.3">
      <c r="I23" t="s">
        <v>16</v>
      </c>
      <c r="J23">
        <f>SUMPRODUCT(A2:E2,J2:N2)-I2</f>
        <v>0</v>
      </c>
      <c r="K23">
        <f>SUMPRODUCT($A2:$E2,$J3:$N3)-I3</f>
        <v>-9.3745029516867362E-8</v>
      </c>
      <c r="L23">
        <f>SUMPRODUCT($A2:$E2,$J4:$N4)-I4</f>
        <v>0</v>
      </c>
      <c r="M23">
        <f>SUMPRODUCT($A2:$E2,$J5:$N5)-$I5</f>
        <v>3.1009735934617311E-7</v>
      </c>
      <c r="N23">
        <f>SUMPRODUCT($A2:$E2,$J6:$N6)-$I6</f>
        <v>5.6750000000000007</v>
      </c>
      <c r="O23">
        <f>SUMPRODUCT($A2:$E2,$J7:$N7)-$I7</f>
        <v>23.987500000000001</v>
      </c>
      <c r="P23">
        <f>SUMPRODUCT($A2:$E2,$J8:$N8)-$I8</f>
        <v>42.3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B1" workbookViewId="0">
      <selection activeCell="T11" sqref="T11"/>
    </sheetView>
  </sheetViews>
  <sheetFormatPr defaultRowHeight="14.4" x14ac:dyDescent="0.3"/>
  <cols>
    <col min="9" max="9" width="12.109375" bestFit="1" customWidth="1"/>
    <col min="16" max="16" width="10" bestFit="1" customWidth="1"/>
    <col min="18" max="20" width="10" bestFit="1" customWidth="1"/>
  </cols>
  <sheetData>
    <row r="1" spans="1:23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21</v>
      </c>
      <c r="I1" t="s">
        <v>22</v>
      </c>
      <c r="J1" t="s">
        <v>6</v>
      </c>
      <c r="K1" t="s">
        <v>0</v>
      </c>
      <c r="L1" t="s">
        <v>1</v>
      </c>
      <c r="M1" t="s">
        <v>2</v>
      </c>
      <c r="N1" t="s">
        <v>3</v>
      </c>
      <c r="O1" s="1" t="s">
        <v>9</v>
      </c>
      <c r="P1" s="1" t="s">
        <v>10</v>
      </c>
      <c r="Q1" s="1" t="s">
        <v>11</v>
      </c>
      <c r="R1" s="4" t="s">
        <v>19</v>
      </c>
      <c r="S1" s="4" t="s">
        <v>17</v>
      </c>
      <c r="T1" s="4" t="s">
        <v>18</v>
      </c>
      <c r="U1" s="4" t="s">
        <v>24</v>
      </c>
      <c r="V1" s="4" t="s">
        <v>25</v>
      </c>
      <c r="W1" s="4" t="s">
        <v>26</v>
      </c>
    </row>
    <row r="2" spans="1:23" x14ac:dyDescent="0.3">
      <c r="A2" s="1">
        <v>0</v>
      </c>
      <c r="B2" s="1">
        <v>-3</v>
      </c>
      <c r="C2" s="1">
        <v>1</v>
      </c>
      <c r="D2" s="1">
        <v>3</v>
      </c>
      <c r="E2" s="1">
        <v>3</v>
      </c>
      <c r="F2">
        <f>ABS(B10-A10)/H8</f>
        <v>10.836116666666667</v>
      </c>
      <c r="G2">
        <f>H2*$F$2</f>
        <v>0</v>
      </c>
      <c r="H2">
        <v>0</v>
      </c>
      <c r="I2">
        <f>$B$10-G2</f>
        <v>21.6</v>
      </c>
      <c r="J2" s="5">
        <v>0</v>
      </c>
      <c r="K2" s="5">
        <v>0</v>
      </c>
      <c r="L2" s="5">
        <v>10.8</v>
      </c>
      <c r="M2" s="5">
        <v>0</v>
      </c>
      <c r="N2" s="5">
        <v>0</v>
      </c>
      <c r="O2" s="5">
        <f>SUMPRODUCT($A$2:$E$2,$J2:$N2)</f>
        <v>10.8</v>
      </c>
      <c r="P2" s="5">
        <f>SUMPRODUCT($A$3:$E$3,$J2:$N2)</f>
        <v>21.6</v>
      </c>
      <c r="Q2" s="5">
        <f>SUMPRODUCT($A$4:$E$4,$J2:$N2)</f>
        <v>10.8</v>
      </c>
      <c r="R2" s="5">
        <f>O3-O2</f>
        <v>17.872726068376064</v>
      </c>
      <c r="S2" s="5">
        <f>P3-P2</f>
        <v>-10.836116666666669</v>
      </c>
      <c r="T2" s="5">
        <f>Q3-Q2</f>
        <v>5.9218670940170917</v>
      </c>
      <c r="U2" s="5">
        <f>($B$9-O2)/($B$9-$A$9)</f>
        <v>0.61501706484641638</v>
      </c>
      <c r="V2" s="5">
        <f>($B$10-P2)/($B$10-$A$10)</f>
        <v>0</v>
      </c>
      <c r="W2" s="5">
        <f>($B$11-Q2)/($B$11-$A$11)</f>
        <v>0.79631791830877496</v>
      </c>
    </row>
    <row r="3" spans="1:23" x14ac:dyDescent="0.3">
      <c r="A3" s="1">
        <v>-3</v>
      </c>
      <c r="B3" s="1">
        <v>-1</v>
      </c>
      <c r="C3" s="1">
        <v>2</v>
      </c>
      <c r="D3" s="1">
        <v>-2</v>
      </c>
      <c r="E3" s="1">
        <v>-1</v>
      </c>
      <c r="F3" t="s">
        <v>12</v>
      </c>
      <c r="G3">
        <f t="shared" ref="G3:G8" si="0">H3*$F$2</f>
        <v>10.836116666666667</v>
      </c>
      <c r="H3">
        <v>1</v>
      </c>
      <c r="I3">
        <f t="shared" ref="I3:I9" si="1">$B$10-G3</f>
        <v>10.763883333333334</v>
      </c>
      <c r="J3" s="5">
        <v>0</v>
      </c>
      <c r="K3" s="5">
        <v>0</v>
      </c>
      <c r="L3" s="5">
        <v>10.746437606837606</v>
      </c>
      <c r="M3" s="5">
        <v>4.7535623931623929</v>
      </c>
      <c r="N3" s="5">
        <v>1.2218670940170933</v>
      </c>
      <c r="O3" s="5">
        <f t="shared" ref="O3:O9" si="2">SUMPRODUCT($A$2:$E$2,$J3:$N3)</f>
        <v>28.672726068376065</v>
      </c>
      <c r="P3" s="5">
        <f t="shared" ref="P3:P9" si="3">SUMPRODUCT($A$3:$E$3,$J3:$N3)</f>
        <v>10.763883333333332</v>
      </c>
      <c r="Q3" s="5">
        <f t="shared" ref="Q3:Q9" si="4">SUMPRODUCT($A$4:$E$4,$J3:$N3)</f>
        <v>16.721867094017092</v>
      </c>
      <c r="R3" s="5">
        <f t="shared" ref="R3:T7" si="5">O4-O3</f>
        <v>10.280419036324787</v>
      </c>
      <c r="S3" s="5">
        <f t="shared" si="5"/>
        <v>-10.836116666666671</v>
      </c>
      <c r="T3" s="5">
        <f t="shared" si="5"/>
        <v>1.9449443311965808</v>
      </c>
      <c r="U3" s="5">
        <f t="shared" ref="U3:U8" si="6">($B$9-O3)/($B$9-$A$9)</f>
        <v>0.45235289130033163</v>
      </c>
      <c r="V3" s="5">
        <f t="shared" ref="V3:V8" si="7">($B$10-P3)/($B$10-$A$10)</f>
        <v>0.16666666666666671</v>
      </c>
      <c r="W3" s="5">
        <f t="shared" ref="W3:W8" si="8">($B$11-Q3)/($B$11-$A$11)</f>
        <v>0.6846347500487594</v>
      </c>
    </row>
    <row r="4" spans="1:23" x14ac:dyDescent="0.3">
      <c r="A4" s="1">
        <v>3</v>
      </c>
      <c r="B4" s="1">
        <v>4</v>
      </c>
      <c r="C4" s="1">
        <v>1</v>
      </c>
      <c r="D4" s="1">
        <v>1</v>
      </c>
      <c r="E4" s="1">
        <v>1</v>
      </c>
      <c r="F4">
        <f>Лист1!G4</f>
        <v>36.625</v>
      </c>
      <c r="G4">
        <f t="shared" si="0"/>
        <v>21.672233333333335</v>
      </c>
      <c r="H4">
        <v>2</v>
      </c>
      <c r="I4">
        <f t="shared" si="1"/>
        <v>-7.223333333333315E-2</v>
      </c>
      <c r="J4" s="5">
        <v>0</v>
      </c>
      <c r="K4" s="5">
        <v>0</v>
      </c>
      <c r="L4" s="5">
        <v>8.523644585470084</v>
      </c>
      <c r="M4" s="5">
        <v>6.9763556645299154</v>
      </c>
      <c r="N4" s="5">
        <v>3.1668111752136752</v>
      </c>
      <c r="O4" s="5">
        <f t="shared" si="2"/>
        <v>38.953145104700852</v>
      </c>
      <c r="P4" s="5">
        <f t="shared" si="3"/>
        <v>-7.2233333333338035E-2</v>
      </c>
      <c r="Q4" s="5">
        <f t="shared" si="4"/>
        <v>18.666811425213673</v>
      </c>
      <c r="R4" s="5">
        <f t="shared" si="5"/>
        <v>2.7968548952991554</v>
      </c>
      <c r="S4" s="5">
        <f t="shared" si="5"/>
        <v>-10.836116666666319</v>
      </c>
      <c r="T4" s="5">
        <f t="shared" si="5"/>
        <v>9.1855340553054283</v>
      </c>
      <c r="U4" s="5">
        <f t="shared" si="6"/>
        <v>0.35878821292649965</v>
      </c>
      <c r="V4" s="5">
        <f t="shared" si="7"/>
        <v>0.33333333333333343</v>
      </c>
      <c r="W4" s="5">
        <f t="shared" si="8"/>
        <v>0.64795416577545684</v>
      </c>
    </row>
    <row r="5" spans="1:23" x14ac:dyDescent="0.3">
      <c r="G5">
        <f t="shared" si="0"/>
        <v>32.50835</v>
      </c>
      <c r="H5">
        <v>3</v>
      </c>
      <c r="I5">
        <f t="shared" si="1"/>
        <v>-10.908349999999999</v>
      </c>
      <c r="J5">
        <v>0</v>
      </c>
      <c r="K5">
        <v>1.8951880519479685</v>
      </c>
      <c r="L5">
        <v>6.6896078311688854</v>
      </c>
      <c r="M5">
        <v>8.8103921688311164</v>
      </c>
      <c r="N5">
        <v>4.7715932727272259</v>
      </c>
      <c r="O5" s="1">
        <f t="shared" si="2"/>
        <v>41.750000000000007</v>
      </c>
      <c r="P5" s="1">
        <f t="shared" si="3"/>
        <v>-10.908349999999658</v>
      </c>
      <c r="Q5" s="1">
        <f t="shared" si="4"/>
        <v>27.852345480519102</v>
      </c>
      <c r="R5" s="4">
        <f t="shared" si="5"/>
        <v>0</v>
      </c>
      <c r="S5">
        <f t="shared" si="5"/>
        <v>-10.83611666666701</v>
      </c>
      <c r="T5">
        <f t="shared" si="5"/>
        <v>11.891582575757955</v>
      </c>
      <c r="U5">
        <f t="shared" si="6"/>
        <v>0.33333333333333326</v>
      </c>
      <c r="V5">
        <f t="shared" si="7"/>
        <v>0.49999999999999478</v>
      </c>
      <c r="W5">
        <f t="shared" si="8"/>
        <v>0.47472002708747063</v>
      </c>
    </row>
    <row r="6" spans="1:23" x14ac:dyDescent="0.3">
      <c r="G6">
        <f t="shared" si="0"/>
        <v>43.344466666666669</v>
      </c>
      <c r="H6">
        <v>4</v>
      </c>
      <c r="I6">
        <f t="shared" si="1"/>
        <v>-21.744466666666668</v>
      </c>
      <c r="J6">
        <v>0</v>
      </c>
      <c r="K6">
        <v>4.4986706277056268</v>
      </c>
      <c r="L6">
        <v>5.0008623766233757</v>
      </c>
      <c r="M6">
        <v>10.499137623376624</v>
      </c>
      <c r="N6">
        <v>6.2492455454545457</v>
      </c>
      <c r="O6" s="1">
        <f t="shared" si="2"/>
        <v>41.75</v>
      </c>
      <c r="P6" s="1">
        <f t="shared" si="3"/>
        <v>-21.744466666666668</v>
      </c>
      <c r="Q6" s="1">
        <f t="shared" si="4"/>
        <v>39.743928056277056</v>
      </c>
      <c r="R6" s="4">
        <f t="shared" si="5"/>
        <v>0</v>
      </c>
      <c r="S6">
        <f t="shared" si="5"/>
        <v>-1.23950769230769</v>
      </c>
      <c r="T6">
        <f t="shared" si="5"/>
        <v>1.360238610389608</v>
      </c>
      <c r="U6">
        <f t="shared" si="6"/>
        <v>0.33333333333333331</v>
      </c>
      <c r="V6">
        <f t="shared" si="7"/>
        <v>0.66666666666666674</v>
      </c>
      <c r="W6">
        <f t="shared" si="8"/>
        <v>0.25045129619548168</v>
      </c>
    </row>
    <row r="7" spans="1:23" x14ac:dyDescent="0.3">
      <c r="G7">
        <f t="shared" si="0"/>
        <v>54.180583333333338</v>
      </c>
      <c r="H7">
        <v>5</v>
      </c>
      <c r="I7">
        <f t="shared" si="1"/>
        <v>-32.580583333333337</v>
      </c>
      <c r="J7">
        <v>0</v>
      </c>
      <c r="K7">
        <v>4.7964743589743595</v>
      </c>
      <c r="L7">
        <v>4.8076923076923075</v>
      </c>
      <c r="M7">
        <v>10.69230769230769</v>
      </c>
      <c r="N7">
        <v>6.4182692307692317</v>
      </c>
      <c r="O7" s="1">
        <f t="shared" si="2"/>
        <v>41.749999999999986</v>
      </c>
      <c r="P7" s="1">
        <f t="shared" si="3"/>
        <v>-22.983974358974358</v>
      </c>
      <c r="Q7" s="1">
        <f t="shared" si="4"/>
        <v>41.104166666666664</v>
      </c>
      <c r="R7" s="4">
        <f t="shared" si="5"/>
        <v>3.7387226825558173E-7</v>
      </c>
      <c r="S7">
        <f t="shared" si="5"/>
        <v>-2.4445494517522093E-7</v>
      </c>
      <c r="T7">
        <f t="shared" si="5"/>
        <v>-9.3468067063895433E-8</v>
      </c>
      <c r="U7">
        <f t="shared" si="6"/>
        <v>0.33333333333333348</v>
      </c>
      <c r="V7">
        <f t="shared" si="7"/>
        <v>0.68573111768167805</v>
      </c>
      <c r="W7">
        <f t="shared" si="8"/>
        <v>0.22479794140280251</v>
      </c>
    </row>
    <row r="8" spans="1:23" x14ac:dyDescent="0.3">
      <c r="A8" t="s">
        <v>4</v>
      </c>
      <c r="B8" t="s">
        <v>5</v>
      </c>
      <c r="G8">
        <f t="shared" si="0"/>
        <v>65.0167</v>
      </c>
      <c r="H8">
        <v>6</v>
      </c>
      <c r="I8">
        <f t="shared" si="1"/>
        <v>-43.416699999999999</v>
      </c>
      <c r="J8">
        <v>0</v>
      </c>
      <c r="K8">
        <v>4.7964743230251035</v>
      </c>
      <c r="L8">
        <v>4.8076922501734973</v>
      </c>
      <c r="M8">
        <v>10.692307749826501</v>
      </c>
      <c r="N8">
        <v>6.4182692810981887</v>
      </c>
      <c r="O8" s="1">
        <f t="shared" si="2"/>
        <v>41.750000373872254</v>
      </c>
      <c r="P8" s="1">
        <f t="shared" si="3"/>
        <v>-22.983974603429303</v>
      </c>
      <c r="Q8" s="1">
        <f t="shared" si="4"/>
        <v>41.104166573198597</v>
      </c>
      <c r="U8">
        <f t="shared" si="6"/>
        <v>0.33333332993062798</v>
      </c>
      <c r="V8">
        <f t="shared" si="7"/>
        <v>0.68573112144155735</v>
      </c>
      <c r="W8">
        <f t="shared" si="8"/>
        <v>0.22479794316555904</v>
      </c>
    </row>
    <row r="9" spans="1:23" x14ac:dyDescent="0.3">
      <c r="A9" s="2">
        <v>-31.5</v>
      </c>
      <c r="B9" s="2">
        <v>78.375</v>
      </c>
      <c r="G9" s="6">
        <f>25</f>
        <v>25</v>
      </c>
      <c r="H9" s="7" t="s">
        <v>27</v>
      </c>
      <c r="I9" s="6">
        <f t="shared" si="1"/>
        <v>-3.3999999999999986</v>
      </c>
      <c r="J9" s="6">
        <v>0</v>
      </c>
      <c r="K9" s="6">
        <v>9.1233868506492635E-2</v>
      </c>
      <c r="L9" s="6">
        <v>7.8597403961038959</v>
      </c>
      <c r="M9" s="6">
        <v>7.6402598538961026</v>
      </c>
      <c r="N9" s="6">
        <v>3.7477272159090904</v>
      </c>
      <c r="O9" s="6">
        <f t="shared" si="2"/>
        <v>41.749999999999993</v>
      </c>
      <c r="P9" s="6">
        <f t="shared" si="3"/>
        <v>-3.3999999999999964</v>
      </c>
      <c r="Q9" s="6">
        <f t="shared" si="4"/>
        <v>19.61266293993506</v>
      </c>
      <c r="R9" s="6"/>
      <c r="S9" s="6"/>
      <c r="T9" s="6"/>
      <c r="U9" s="6">
        <f t="shared" ref="U9" si="9">($B$9-O9)/($B$9-$A$9)</f>
        <v>0.33333333333333337</v>
      </c>
      <c r="V9" s="6">
        <f t="shared" ref="V9" si="10">($B$10-P9)/($B$10-$A$10)</f>
        <v>0.38451659342907279</v>
      </c>
      <c r="W9" s="6">
        <f t="shared" ref="W9" si="11">($B$11-Q9)/($B$11-$A$11)</f>
        <v>0.63011592452645204</v>
      </c>
    </row>
    <row r="10" spans="1:23" x14ac:dyDescent="0.3">
      <c r="A10" s="2">
        <v>-43.416699999999999</v>
      </c>
      <c r="B10" s="2">
        <v>21.6</v>
      </c>
    </row>
    <row r="11" spans="1:23" x14ac:dyDescent="0.3">
      <c r="A11" s="2">
        <v>0</v>
      </c>
      <c r="B11" s="2">
        <v>53.023809999999997</v>
      </c>
    </row>
    <row r="13" spans="1:23" x14ac:dyDescent="0.3">
      <c r="A13" t="s">
        <v>6</v>
      </c>
      <c r="B13" t="s">
        <v>0</v>
      </c>
      <c r="C13" t="s">
        <v>1</v>
      </c>
      <c r="D13" t="s">
        <v>2</v>
      </c>
      <c r="E13" t="s">
        <v>3</v>
      </c>
      <c r="I13" s="3" t="s">
        <v>15</v>
      </c>
      <c r="J13" s="3">
        <v>0</v>
      </c>
      <c r="K13" s="3">
        <v>1</v>
      </c>
      <c r="L13" s="3">
        <v>2</v>
      </c>
      <c r="M13" s="3">
        <v>3</v>
      </c>
      <c r="N13" s="3">
        <v>4</v>
      </c>
      <c r="O13" s="3">
        <v>5</v>
      </c>
      <c r="P13" s="3">
        <v>6</v>
      </c>
      <c r="Q13" t="s">
        <v>27</v>
      </c>
    </row>
    <row r="14" spans="1:23" x14ac:dyDescent="0.3">
      <c r="A14" s="3">
        <v>2</v>
      </c>
      <c r="B14" s="3">
        <v>0</v>
      </c>
      <c r="C14" s="3">
        <v>5</v>
      </c>
      <c r="D14" s="3">
        <v>-2</v>
      </c>
      <c r="E14" s="3">
        <v>8</v>
      </c>
      <c r="F14" s="4" t="s">
        <v>7</v>
      </c>
      <c r="G14" s="3">
        <v>54</v>
      </c>
      <c r="I14" s="4"/>
      <c r="J14">
        <f>SUMPRODUCT($A14:$E14,$J$2:$N$2)</f>
        <v>54</v>
      </c>
      <c r="K14">
        <f>SUMPRODUCT($A14:$E14,$J$3:$N$3)</f>
        <v>53.999999999999986</v>
      </c>
      <c r="L14">
        <f>SUMPRODUCT($A14:$E14,$J$4:$N$4)</f>
        <v>54.000000999999983</v>
      </c>
      <c r="M14">
        <f>SUMPRODUCT($A14:$E14,$J$5:$N$5)</f>
        <v>54.000000999999997</v>
      </c>
      <c r="N14">
        <f>SUMPRODUCT($A14:$E14,$J$6:$N$6)</f>
        <v>54.000000999999997</v>
      </c>
      <c r="O14">
        <f>SUMPRODUCT($A14:$E14,$J$7:$N$7)</f>
        <v>54.000000000000014</v>
      </c>
      <c r="P14">
        <f>SUMPRODUCT($A14:$E14,$J$8:$N$8)</f>
        <v>53.999999999999993</v>
      </c>
      <c r="Q14">
        <f>SUMPRODUCT($A14:$E14,$J$9:$N$9)</f>
        <v>54</v>
      </c>
    </row>
    <row r="15" spans="1:23" x14ac:dyDescent="0.3">
      <c r="A15" s="3">
        <v>0</v>
      </c>
      <c r="B15" s="3">
        <v>1</v>
      </c>
      <c r="C15" s="3">
        <v>0</v>
      </c>
      <c r="D15" s="3">
        <v>2</v>
      </c>
      <c r="E15" s="3">
        <v>0</v>
      </c>
      <c r="F15" s="4" t="s">
        <v>7</v>
      </c>
      <c r="G15" s="3">
        <v>53</v>
      </c>
      <c r="I15" s="4"/>
      <c r="J15">
        <f t="shared" ref="J15:J22" si="12">SUMPRODUCT($A15:$E15,$J$2:$N$2)</f>
        <v>0</v>
      </c>
      <c r="K15">
        <f t="shared" ref="K15:K22" si="13">SUMPRODUCT($A15:$E15,$J$3:$N$3)</f>
        <v>9.5071247863247859</v>
      </c>
      <c r="L15">
        <f t="shared" ref="L15:L21" si="14">SUMPRODUCT($A15:$E15,$J$4:$N$4)</f>
        <v>13.952711329059831</v>
      </c>
      <c r="M15">
        <f t="shared" ref="M15:M22" si="15">SUMPRODUCT($A15:$E15,$J$5:$N$5)</f>
        <v>19.515972389610202</v>
      </c>
      <c r="N15">
        <f t="shared" ref="N15:N22" si="16">SUMPRODUCT($A15:$E15,$J$6:$N$6)</f>
        <v>25.496945874458874</v>
      </c>
      <c r="O15">
        <f t="shared" ref="O15:O22" si="17">SUMPRODUCT($A15:$E15,$J$7:$N$7)</f>
        <v>26.181089743589737</v>
      </c>
      <c r="P15">
        <f t="shared" ref="P15:Q22" si="18">SUMPRODUCT($A15:$E15,$J$8:$N$8)</f>
        <v>26.181089822678103</v>
      </c>
      <c r="Q15">
        <f t="shared" ref="Q15:Q22" si="19">SUMPRODUCT($A15:$E15,$J$9:$N$9)</f>
        <v>15.371753576298698</v>
      </c>
    </row>
    <row r="16" spans="1:23" x14ac:dyDescent="0.3">
      <c r="A16" s="3">
        <v>5</v>
      </c>
      <c r="B16" s="3">
        <v>0</v>
      </c>
      <c r="C16" s="3">
        <v>4</v>
      </c>
      <c r="D16" s="3">
        <v>4</v>
      </c>
      <c r="E16" s="3">
        <v>0</v>
      </c>
      <c r="F16" s="4" t="s">
        <v>7</v>
      </c>
      <c r="G16" s="3">
        <v>62</v>
      </c>
      <c r="I16" s="4"/>
      <c r="J16">
        <f t="shared" si="12"/>
        <v>43.2</v>
      </c>
      <c r="K16">
        <f t="shared" si="13"/>
        <v>62</v>
      </c>
      <c r="L16">
        <f t="shared" si="14"/>
        <v>62.000000999999997</v>
      </c>
      <c r="M16">
        <f t="shared" si="15"/>
        <v>62.000000000000007</v>
      </c>
      <c r="N16">
        <f t="shared" si="16"/>
        <v>62</v>
      </c>
      <c r="O16">
        <f t="shared" si="17"/>
        <v>61.999999999999986</v>
      </c>
      <c r="P16">
        <f t="shared" si="18"/>
        <v>61.999999999999993</v>
      </c>
      <c r="Q16">
        <f t="shared" si="19"/>
        <v>62.000000999999997</v>
      </c>
    </row>
    <row r="17" spans="1:17" x14ac:dyDescent="0.3">
      <c r="A17" s="3">
        <v>4</v>
      </c>
      <c r="B17" s="3">
        <v>6</v>
      </c>
      <c r="C17" s="3">
        <v>0</v>
      </c>
      <c r="D17" s="3">
        <v>2</v>
      </c>
      <c r="E17" s="3">
        <v>2</v>
      </c>
      <c r="F17" s="4" t="s">
        <v>7</v>
      </c>
      <c r="G17" s="3">
        <v>63</v>
      </c>
      <c r="I17" s="4"/>
      <c r="J17">
        <f t="shared" si="12"/>
        <v>0</v>
      </c>
      <c r="K17">
        <f t="shared" si="13"/>
        <v>11.950858974358972</v>
      </c>
      <c r="L17">
        <f t="shared" si="14"/>
        <v>20.286333679487182</v>
      </c>
      <c r="M17">
        <f t="shared" si="15"/>
        <v>38.535099194804495</v>
      </c>
      <c r="N17">
        <f t="shared" si="16"/>
        <v>60.4887901038961</v>
      </c>
      <c r="O17">
        <f t="shared" si="17"/>
        <v>63</v>
      </c>
      <c r="P17">
        <f t="shared" si="18"/>
        <v>63</v>
      </c>
      <c r="Q17">
        <f t="shared" si="19"/>
        <v>23.323377350649341</v>
      </c>
    </row>
    <row r="18" spans="1:17" x14ac:dyDescent="0.3">
      <c r="A18" s="3">
        <v>1</v>
      </c>
      <c r="B18" s="3">
        <v>0</v>
      </c>
      <c r="C18" s="3">
        <v>0</v>
      </c>
      <c r="D18" s="3">
        <v>0</v>
      </c>
      <c r="E18" s="3">
        <v>0</v>
      </c>
      <c r="F18" s="4" t="s">
        <v>8</v>
      </c>
      <c r="G18" s="3">
        <v>0</v>
      </c>
      <c r="I18" s="4"/>
      <c r="J18">
        <f t="shared" si="12"/>
        <v>0</v>
      </c>
      <c r="K18">
        <f t="shared" si="13"/>
        <v>0</v>
      </c>
      <c r="L18">
        <f t="shared" si="14"/>
        <v>0</v>
      </c>
      <c r="M18">
        <f t="shared" si="15"/>
        <v>0</v>
      </c>
      <c r="N18">
        <f t="shared" si="16"/>
        <v>0</v>
      </c>
      <c r="O18">
        <f t="shared" si="17"/>
        <v>0</v>
      </c>
      <c r="P18">
        <f t="shared" si="18"/>
        <v>0</v>
      </c>
      <c r="Q18">
        <f t="shared" si="19"/>
        <v>0</v>
      </c>
    </row>
    <row r="19" spans="1:17" x14ac:dyDescent="0.3">
      <c r="A19" s="3">
        <v>0</v>
      </c>
      <c r="B19" s="3">
        <v>1</v>
      </c>
      <c r="C19" s="3">
        <v>0</v>
      </c>
      <c r="D19" s="3">
        <v>0</v>
      </c>
      <c r="E19" s="3">
        <v>0</v>
      </c>
      <c r="F19" s="4" t="s">
        <v>8</v>
      </c>
      <c r="G19" s="3">
        <v>0</v>
      </c>
      <c r="I19" s="4"/>
      <c r="J19">
        <f t="shared" si="12"/>
        <v>0</v>
      </c>
      <c r="K19">
        <f t="shared" si="13"/>
        <v>0</v>
      </c>
      <c r="L19">
        <f t="shared" si="14"/>
        <v>0</v>
      </c>
      <c r="M19">
        <f t="shared" si="15"/>
        <v>1.8951880519479685</v>
      </c>
      <c r="N19">
        <f t="shared" si="16"/>
        <v>4.4986706277056268</v>
      </c>
      <c r="O19">
        <f t="shared" si="17"/>
        <v>4.7964743589743595</v>
      </c>
      <c r="P19">
        <f t="shared" si="18"/>
        <v>4.7964743230251035</v>
      </c>
      <c r="Q19">
        <f t="shared" si="19"/>
        <v>9.1233868506492635E-2</v>
      </c>
    </row>
    <row r="20" spans="1:17" x14ac:dyDescent="0.3">
      <c r="A20" s="3">
        <v>0</v>
      </c>
      <c r="B20" s="3">
        <v>0</v>
      </c>
      <c r="C20" s="3">
        <v>1</v>
      </c>
      <c r="D20" s="3">
        <v>0</v>
      </c>
      <c r="E20" s="3">
        <v>0</v>
      </c>
      <c r="F20" s="4" t="s">
        <v>8</v>
      </c>
      <c r="G20" s="3">
        <v>0</v>
      </c>
      <c r="I20" s="4"/>
      <c r="J20">
        <f t="shared" si="12"/>
        <v>10.8</v>
      </c>
      <c r="K20">
        <f t="shared" si="13"/>
        <v>10.746437606837606</v>
      </c>
      <c r="L20">
        <f t="shared" si="14"/>
        <v>8.523644585470084</v>
      </c>
      <c r="M20">
        <f t="shared" si="15"/>
        <v>6.6896078311688854</v>
      </c>
      <c r="N20">
        <f t="shared" si="16"/>
        <v>5.0008623766233757</v>
      </c>
      <c r="O20">
        <f t="shared" si="17"/>
        <v>4.8076923076923075</v>
      </c>
      <c r="P20">
        <f t="shared" si="18"/>
        <v>4.8076922501734973</v>
      </c>
      <c r="Q20">
        <f t="shared" si="19"/>
        <v>7.8597403961038959</v>
      </c>
    </row>
    <row r="21" spans="1:17" x14ac:dyDescent="0.3">
      <c r="A21" s="3">
        <v>0</v>
      </c>
      <c r="B21" s="3">
        <v>0</v>
      </c>
      <c r="C21" s="3">
        <v>0</v>
      </c>
      <c r="D21" s="3">
        <v>1</v>
      </c>
      <c r="E21" s="3">
        <v>0</v>
      </c>
      <c r="F21" s="4" t="s">
        <v>8</v>
      </c>
      <c r="G21" s="3">
        <v>0</v>
      </c>
      <c r="I21" s="4"/>
      <c r="J21">
        <f t="shared" si="12"/>
        <v>0</v>
      </c>
      <c r="K21">
        <f t="shared" si="13"/>
        <v>4.7535623931623929</v>
      </c>
      <c r="L21">
        <f t="shared" si="14"/>
        <v>6.9763556645299154</v>
      </c>
      <c r="M21">
        <f t="shared" si="15"/>
        <v>8.8103921688311164</v>
      </c>
      <c r="N21">
        <f t="shared" si="16"/>
        <v>10.499137623376624</v>
      </c>
      <c r="O21">
        <f t="shared" si="17"/>
        <v>10.69230769230769</v>
      </c>
      <c r="P21">
        <f t="shared" si="18"/>
        <v>10.692307749826501</v>
      </c>
      <c r="Q21">
        <f t="shared" si="19"/>
        <v>7.6402598538961026</v>
      </c>
    </row>
    <row r="22" spans="1:17" x14ac:dyDescent="0.3">
      <c r="A22" s="3">
        <v>0</v>
      </c>
      <c r="B22" s="3">
        <v>0</v>
      </c>
      <c r="C22" s="3">
        <v>0</v>
      </c>
      <c r="D22" s="3">
        <v>0</v>
      </c>
      <c r="E22" s="3">
        <v>1</v>
      </c>
      <c r="F22" s="4" t="s">
        <v>8</v>
      </c>
      <c r="G22" s="3">
        <v>0</v>
      </c>
      <c r="I22" s="4"/>
      <c r="J22">
        <f t="shared" si="12"/>
        <v>0</v>
      </c>
      <c r="K22">
        <f t="shared" si="13"/>
        <v>1.2218670940170933</v>
      </c>
      <c r="L22">
        <f>SUMPRODUCT($A22:$E22,$J$4:$N$4)</f>
        <v>3.1668111752136752</v>
      </c>
      <c r="M22">
        <f t="shared" si="15"/>
        <v>4.7715932727272259</v>
      </c>
      <c r="N22">
        <f t="shared" si="16"/>
        <v>6.2492455454545457</v>
      </c>
      <c r="O22">
        <f t="shared" si="17"/>
        <v>6.4182692307692317</v>
      </c>
      <c r="P22">
        <f t="shared" si="18"/>
        <v>6.4182692810981887</v>
      </c>
      <c r="Q22">
        <f t="shared" si="19"/>
        <v>3.7477272159090904</v>
      </c>
    </row>
    <row r="23" spans="1:17" x14ac:dyDescent="0.3">
      <c r="I23" t="s">
        <v>20</v>
      </c>
      <c r="J23">
        <f>SUMPRODUCT(A3:E3,J2:N2)-I2</f>
        <v>0</v>
      </c>
      <c r="K23">
        <f>SUMPRODUCT($A3:$E3,$J3:$N3)-I3</f>
        <v>0</v>
      </c>
      <c r="L23">
        <f>SUMPRODUCT($A3:$E3,$J4:$N4)-I4</f>
        <v>-4.8849813083506888E-15</v>
      </c>
      <c r="M23">
        <f>SUMPRODUCT($A3:$E3,$J5:$N5)-$I5</f>
        <v>3.4106051316484809E-13</v>
      </c>
      <c r="N23">
        <f>SUMPRODUCT($A3:$E3,$J6:$N6)-$I6</f>
        <v>0</v>
      </c>
      <c r="O23">
        <f>SUMPRODUCT($A3:$E3,$J7:$N7)-$I7</f>
        <v>9.5966089743589791</v>
      </c>
      <c r="P23">
        <f>SUMPRODUCT($A3:$E3,$J8:$N8)-$I8</f>
        <v>20.432725396570696</v>
      </c>
      <c r="Q23">
        <f>SUMPRODUCT($A3:$E3,$J9:$N9)-$I9</f>
        <v>0</v>
      </c>
    </row>
    <row r="24" spans="1:17" x14ac:dyDescent="0.3">
      <c r="I24" t="s">
        <v>23</v>
      </c>
      <c r="J24">
        <f>SUMPRODUCT($A$2:$E$2,$J$2:$N$2)-($B$9-$F$4)</f>
        <v>-30.95</v>
      </c>
      <c r="K24">
        <f>$O$3-($B$9-$F$4)</f>
        <v>-13.077273931623935</v>
      </c>
      <c r="L24">
        <f>$O$4-($B$9-$F$4)</f>
        <v>-2.7968548952991483</v>
      </c>
      <c r="M24">
        <f>$O$5-($B$9-$F$4)</f>
        <v>0</v>
      </c>
      <c r="N24">
        <f>$O$6-($B$9-$F$4)</f>
        <v>0</v>
      </c>
      <c r="O24">
        <f>$O$7-($B$9-$F$4)</f>
        <v>0</v>
      </c>
      <c r="P24">
        <f>$O$8-($B$9-$F$4)</f>
        <v>3.7387225404472701E-7</v>
      </c>
      <c r="Q24">
        <f>$O$9-($B$9-$F$4)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2019-12-09T20:19:28Z</dcterms:modified>
</cp:coreProperties>
</file>