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689ea935ecf4af/Git/Excel-uvodne/"/>
    </mc:Choice>
  </mc:AlternateContent>
  <xr:revisionPtr revIDLastSave="68" documentId="8_{717393B1-51E9-4DF5-A6F6-3562705DBCE9}" xr6:coauthVersionLast="47" xr6:coauthVersionMax="47" xr10:uidLastSave="{E6090F65-D556-4665-B829-4323E8E5211B}"/>
  <bookViews>
    <workbookView xWindow="11424" yWindow="0" windowWidth="11712" windowHeight="12336" xr2:uid="{E4359696-8592-4D4C-87D5-6F7CB077DEBD}"/>
  </bookViews>
  <sheets>
    <sheet name="kolokviji" sheetId="2" r:id="rId1"/>
    <sheet name="List1" sheetId="1" r:id="rId2"/>
  </sheets>
  <definedNames>
    <definedName name="_xlnm._FilterDatabase" localSheetId="0" hidden="1">kolokviji!$N$2:$P$4</definedName>
    <definedName name="ExternalData_1" localSheetId="0" hidden="1">kolokviji!$C$2:$J$32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H33" i="2"/>
  <c r="F33" i="2"/>
  <c r="G33" i="2"/>
  <c r="E33" i="2"/>
  <c r="D33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4" i="2"/>
  <c r="J4" i="2" s="1"/>
  <c r="I5" i="2"/>
  <c r="J5" i="2" s="1"/>
  <c r="I3" i="2"/>
  <c r="I33" i="2" l="1"/>
  <c r="J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8D6A0-DDF0-4BE7-B517-EBD7978AE7A9}" keepAlive="1" name="Poizvedba – kolokviji" description="Povezava s poizvedbo »kolokviji« v delovnem zvezku." type="5" refreshedVersion="8" background="1" saveData="1">
    <dbPr connection="Provider=Microsoft.Mashup.OleDb.1;Data Source=$Workbook$;Location=kolokviji;Extended Properties=&quot;&quot;" command="SELECT * FROM [kolokviji]"/>
  </connection>
</connections>
</file>

<file path=xl/sharedStrings.xml><?xml version="1.0" encoding="utf-8"?>
<sst xmlns="http://schemas.openxmlformats.org/spreadsheetml/2006/main" count="70" uniqueCount="68">
  <si>
    <t>Priimek</t>
  </si>
  <si>
    <t>Ime</t>
  </si>
  <si>
    <t>K1</t>
  </si>
  <si>
    <t>K2</t>
  </si>
  <si>
    <t>K3</t>
  </si>
  <si>
    <t>DN</t>
  </si>
  <si>
    <t>udeležba</t>
  </si>
  <si>
    <t>skupaj</t>
  </si>
  <si>
    <t>ocena</t>
  </si>
  <si>
    <t>Furlan</t>
  </si>
  <si>
    <t>Luka</t>
  </si>
  <si>
    <t>Karakaš</t>
  </si>
  <si>
    <t>Alenka</t>
  </si>
  <si>
    <t>Kočar</t>
  </si>
  <si>
    <t>Petra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</si>
  <si>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</si>
  <si>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</si>
  <si>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</si>
  <si>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</si>
  <si>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</si>
  <si>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</si>
  <si>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</si>
  <si>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</si>
  <si>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</si>
  <si>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</si>
  <si>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</si>
  <si>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</si>
  <si>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</si>
  <si>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</si>
  <si>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</si>
  <si>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</si>
  <si>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 xml:space="preserve">Žveglič 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</si>
  <si>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</si>
  <si>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</si>
  <si>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</si>
  <si>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</si>
  <si>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</si>
  <si>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</si>
  <si>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</si>
  <si>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</si>
  <si>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</si>
  <si>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</si>
  <si>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</si>
  <si>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</si>
  <si>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</si>
  <si>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</si>
  <si>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</si>
  <si>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</si>
  <si>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</si>
  <si>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</si>
  <si>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</si>
  <si>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</si>
  <si>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</si>
  <si>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</si>
  <si>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</si>
  <si>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</si>
  <si>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</si>
  <si>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</si>
  <si>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</si>
  <si>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</si>
  <si>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</si>
  <si>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</si>
  <si>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</si>
  <si>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Povprečje</t>
  </si>
  <si>
    <t>Avsec</t>
  </si>
  <si>
    <t>Tone</t>
  </si>
  <si>
    <t>Drčar</t>
  </si>
  <si>
    <t>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</si>
</sst>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</dxf>
    <dxf>
      <font>
        <b/>
        <i val="0"/>
        <color rgb="FF0070C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B668C4-6869-4FE1-9450-0A228F5B790D}" autoFormatId="16" applyNumberFormats="0" applyBorderFormats="0" applyFontFormats="0" applyPatternFormats="0" applyAlignmentFormats="0" applyWidthHeightFormats="0">
  <queryTableRefresh nextId="10" unboundColumnsLeft="1">
    <queryTableFields count="9">
      <queryTableField id="2" dataBound="0" tableColumnId="1"/>
      <queryTableField id="1" name="Priimek" tableColumnId="2"/>
      <queryTableField id="3" name="K1" tableColumnId="3"/>
      <queryTableField id="4" name="K2" tableColumnId="4"/>
      <queryTableField id="5" name="K3" tableColumnId="5"/>
      <queryTableField id="6" name="DN" tableColumnId="6"/>
      <queryTableField id="7" name="udeležba" tableColumnId="7"/>
      <queryTableField id="8" name="skupaj" tableColumnId="8"/>
      <queryTableField id="9" name="ocena" tableColumnId="9"/>
    </queryTableFields>
    <queryTableDeletedFields count="1">
      <deletedField name="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1B5FD-7CE4-4991-A2DA-B881155B1F8C}" name="kolokviji" displayName="kolokviji" ref="B2:J33" tableType="queryTable" totalsRowCount="1">
  <autoFilter ref="B2:J32" xr:uid="{6E71B5FD-7CE4-4991-A2DA-B881155B1F8C}"/>
  <sortState xmlns:xlrd2="http://schemas.microsoft.com/office/spreadsheetml/2017/richdata2" ref="B3:J32">
    <sortCondition ref="B2:B32"/>
  </sortState>
  <tableColumns count="9">
    <tableColumn id="1" xr3:uid="{72BEE6B5-2296-4948-A47B-83D2B108B46B}" uniqueName="1" name="Ime" totalsRowLabel="Povprečje" queryTableFieldId="2" dataDxfId="12"/>
    <tableColumn id="2" xr3:uid="{E867158B-D7D4-4FF9-8375-3C26E3647147}" uniqueName="2" name="Priimek" queryTableFieldId="1" dataDxfId="11"/>
    <tableColumn id="3" xr3:uid="{F84E1A7D-289D-4146-90C6-7F7EAF8FF79B}" uniqueName="3" name="K1" totalsRowFunction="custom" queryTableFieldId="3" totalsRowDxfId="6">
      <totalsRowFormula>AVERAGE(kolokviji[K1])</totalsRowFormula>
    </tableColumn>
    <tableColumn id="4" xr3:uid="{1B7022CA-DE4E-4ADF-BFE2-80E225E38107}" uniqueName="4" name="K2" totalsRowFunction="custom" queryTableFieldId="4" totalsRowDxfId="5">
      <totalsRowFormula>AVERAGE(kolokviji[K2])</totalsRowFormula>
    </tableColumn>
    <tableColumn id="5" xr3:uid="{5FE90FA8-FA27-4167-A469-1465EB96514F}" uniqueName="5" name="K3" totalsRowFunction="custom" queryTableFieldId="5" totalsRowDxfId="4">
      <totalsRowFormula>AVERAGE(kolokviji[K3])</totalsRowFormula>
    </tableColumn>
    <tableColumn id="6" xr3:uid="{19C71692-244B-472A-91D6-D115054743CE}" uniqueName="6" name="DN" totalsRowFunction="custom" queryTableFieldId="6" totalsRowDxfId="3">
      <totalsRowFormula>AVERAGE(kolokviji[DN])</totalsRowFormula>
    </tableColumn>
    <tableColumn id="7" xr3:uid="{1CD96240-4687-4872-B8D6-53ACAA06CB1B}" uniqueName="7" name="udeležba" totalsRowFunction="custom" queryTableFieldId="7" totalsRowDxfId="2">
      <totalsRowFormula>AVERAGE(kolokviji[udeležba])</totalsRowFormula>
    </tableColumn>
    <tableColumn id="8" xr3:uid="{05334F47-E7C5-404F-B4C6-EEEEEAF160AB}" uniqueName="8" name="skupaj" totalsRowFunction="custom" queryTableFieldId="8" dataDxfId="10" totalsRowDxfId="1">
      <totalsRowFormula>AVERAGE(kolokviji[skupaj])</totalsRowFormula>
    </tableColumn>
    <tableColumn id="9" xr3:uid="{730109EF-BAFE-4E25-80A8-753E0C8B9AF8}" uniqueName="9" name="ocena" totalsRowFunction="custom" queryTableFieldId="9" dataDxfId="9" totalsRowDxfId="0">
      <totalsRowFormula>AVERAGE(kolokviji[ocena])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742-4E7C-4BB6-A71E-0F16630367A5}">
  <dimension ref="B2:J33"/>
  <sheetViews>
    <sheetView tabSelected="1" topLeftCell="C1" workbookViewId="0">
      <selection activeCell="K4" sqref="K4"/>
    </sheetView>
  </sheetViews>
  <sheetFormatPr defaultRowHeight="14.4" x14ac:dyDescent="0.3"/>
  <cols>
    <col min="2" max="2" width="10" bestFit="1" customWidth="1"/>
    <col min="3" max="3" width="10.33203125" bestFit="1" customWidth="1"/>
    <col min="4" max="6" width="5.5546875" bestFit="1" customWidth="1"/>
    <col min="7" max="7" width="5.88671875" bestFit="1" customWidth="1"/>
    <col min="8" max="8" width="10.5546875" bestFit="1" customWidth="1"/>
    <col min="9" max="9" width="8.5546875" bestFit="1" customWidth="1"/>
    <col min="10" max="10" width="8.21875" bestFit="1" customWidth="1"/>
  </cols>
  <sheetData>
    <row r="2" spans="2:10" x14ac:dyDescent="0.3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">
      <c r="B3" t="s">
        <v>65</v>
      </c>
      <c r="C3" t="s">
        <v>64</v>
      </c>
      <c r="D3">
        <v>35</v>
      </c>
      <c r="E3">
        <v>23</v>
      </c>
      <c r="F3">
        <v>57</v>
      </c>
      <c r="G3">
        <v>50</v>
      </c>
      <c r="H3">
        <v>50</v>
      </c>
      <c r="I3">
        <f>0.25*(kolokviji[[#This Row],[K1]]+kolokviji[[#This Row],[K2]]+kolokviji[[#This Row],[K3]])+0.15*kolokviji[[#This Row],[DN]]+0.1*kolokviji[[#This Row],[udeležba]]</f>
        <v>41.25</v>
      </c>
      <c r="J3">
        <f>IF(kolokviji[[#This Row],[skupaj]]=100,10,ROUND(kolokviji[[#This Row],[skupaj]]/10+1,0))</f>
        <v>5</v>
      </c>
    </row>
    <row r="4" spans="2:10" x14ac:dyDescent="0.3">
      <c r="B4" t="s">
        <v>62</v>
      </c>
      <c r="C4" t="s">
        <v>61</v>
      </c>
      <c r="D4">
        <v>38</v>
      </c>
      <c r="E4">
        <v>71</v>
      </c>
      <c r="F4">
        <v>54</v>
      </c>
      <c r="G4">
        <v>74</v>
      </c>
      <c r="H4">
        <v>100</v>
      </c>
      <c r="I4">
        <f>0.25*(kolokviji[[#This Row],[K1]]+kolokviji[[#This Row],[K2]]+kolokviji[[#This Row],[K3]])+0.15*kolokviji[[#This Row],[DN]]+0.1*kolokviji[[#This Row],[udeležba]]</f>
        <v>61.85</v>
      </c>
      <c r="J4">
        <f>IF(kolokviji[[#This Row],[skupaj]]=100,10,ROUND(kolokviji[[#This Row],[skupaj]]/10+1,0))</f>
        <v>7</v>
      </c>
    </row>
    <row r="5" spans="2:10" x14ac:dyDescent="0.3">
      <c r="B5" t="s">
        <v>34</v>
      </c>
      <c r="C5" t="s">
        <v>33</v>
      </c>
      <c r="D5">
        <v>39</v>
      </c>
      <c r="E5">
        <v>68</v>
      </c>
      <c r="F5">
        <v>90</v>
      </c>
      <c r="G5">
        <v>56</v>
      </c>
      <c r="H5">
        <v>99</v>
      </c>
      <c r="I5">
        <f>0.25*(kolokviji[[#This Row],[K1]]+kolokviji[[#This Row],[K2]]+kolokviji[[#This Row],[K3]])+0.15*kolokviji[[#This Row],[DN]]+0.1*kolokviji[[#This Row],[udeležba]]</f>
        <v>67.55</v>
      </c>
      <c r="J5">
        <f>IF(kolokviji[[#This Row],[skupaj]]=100,10,ROUND(kolokviji[[#This Row],[skupaj]]/10+1,0))</f>
        <v>8</v>
      </c>
    </row>
    <row r="6" spans="2:10" x14ac:dyDescent="0.3">
      <c r="B6" t="s">
        <v>67</v>
      </c>
      <c r="C6" t="s">
        <v>66</v>
      </c>
      <c r="D6">
        <v>58</v>
      </c>
      <c r="E6">
        <v>77</v>
      </c>
      <c r="F6">
        <v>93</v>
      </c>
      <c r="G6">
        <v>90</v>
      </c>
      <c r="H6">
        <v>95</v>
      </c>
      <c r="I6">
        <f>0.25*(kolokviji[[#This Row],[K1]]+kolokviji[[#This Row],[K2]]+kolokviji[[#This Row],[K3]])+0.15*kolokviji[[#This Row],[DN]]+0.1*kolokviji[[#This Row],[udeležba]]</f>
        <v>80</v>
      </c>
      <c r="J6">
        <f>IF(kolokviji[[#This Row],[skupaj]]=100,10,ROUND(kolokviji[[#This Row],[skupaj]]/10+1,0))</f>
        <v>9</v>
      </c>
    </row>
    <row r="7" spans="2:10" x14ac:dyDescent="0.3">
      <c r="B7" t="s">
        <v>10</v>
      </c>
      <c r="C7" t="s">
        <v>9</v>
      </c>
      <c r="D7">
        <v>93</v>
      </c>
      <c r="E7">
        <v>39</v>
      </c>
      <c r="F7">
        <v>38</v>
      </c>
      <c r="G7">
        <v>93</v>
      </c>
      <c r="H7">
        <v>79</v>
      </c>
      <c r="I7">
        <f>0.25*(kolokviji[[#This Row],[K1]]+kolokviji[[#This Row],[K2]]+kolokviji[[#This Row],[K3]])+0.15*kolokviji[[#This Row],[DN]]+0.1*kolokviji[[#This Row],[udeležba]]</f>
        <v>64.350000000000009</v>
      </c>
      <c r="J7">
        <f>IF(kolokviji[[#This Row],[skupaj]]=100,10,ROUND(kolokviji[[#This Row],[skupaj]]/10+1,0))</f>
        <v>7</v>
      </c>
    </row>
    <row r="8" spans="2:10" x14ac:dyDescent="0.3">
      <c r="B8" t="s">
        <v>35</v>
      </c>
      <c r="C8" t="s">
        <v>9</v>
      </c>
      <c r="D8">
        <v>36</v>
      </c>
      <c r="E8">
        <v>78</v>
      </c>
      <c r="F8">
        <v>31</v>
      </c>
      <c r="G8">
        <v>72</v>
      </c>
      <c r="H8">
        <v>56</v>
      </c>
      <c r="I8">
        <f>0.25*(kolokviji[[#This Row],[K1]]+kolokviji[[#This Row],[K2]]+kolokviji[[#This Row],[K3]])+0.15*kolokviji[[#This Row],[DN]]+0.1*kolokviji[[#This Row],[udeležba]]</f>
        <v>52.65</v>
      </c>
      <c r="J8">
        <f>IF(kolokviji[[#This Row],[skupaj]]=100,10,ROUND(kolokviji[[#This Row],[skupaj]]/10+1,0))</f>
        <v>6</v>
      </c>
    </row>
    <row r="9" spans="2:10" x14ac:dyDescent="0.3">
      <c r="B9" t="s">
        <v>37</v>
      </c>
      <c r="C9" t="s">
        <v>36</v>
      </c>
      <c r="D9">
        <v>77</v>
      </c>
      <c r="E9">
        <v>47</v>
      </c>
      <c r="F9">
        <v>85</v>
      </c>
      <c r="G9">
        <v>89</v>
      </c>
      <c r="H9">
        <v>100</v>
      </c>
      <c r="I9">
        <f>0.25*(kolokviji[[#This Row],[K1]]+kolokviji[[#This Row],[K2]]+kolokviji[[#This Row],[K3]])+0.15*kolokviji[[#This Row],[DN]]+0.1*kolokviji[[#This Row],[udeležba]]</f>
        <v>75.599999999999994</v>
      </c>
      <c r="J9">
        <f>IF(kolokviji[[#This Row],[skupaj]]=100,10,ROUND(kolokviji[[#This Row],[skupaj]]/10+1,0))</f>
        <v>9</v>
      </c>
    </row>
    <row r="10" spans="2:10" x14ac:dyDescent="0.3">
      <c r="B10" t="s">
        <v>39</v>
      </c>
      <c r="C10" t="s">
        <v>38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f>0.25*(kolokviji[[#This Row],[K1]]+kolokviji[[#This Row],[K2]]+kolokviji[[#This Row],[K3]])+0.15*kolokviji[[#This Row],[DN]]+0.1*kolokviji[[#This Row],[udeležba]]</f>
        <v>100</v>
      </c>
      <c r="J10">
        <f>IF(kolokviji[[#This Row],[skupaj]]=100,10,ROUND(kolokviji[[#This Row],[skupaj]]/10+1,0))</f>
        <v>10</v>
      </c>
    </row>
    <row r="11" spans="2:10" x14ac:dyDescent="0.3">
      <c r="B11" t="s">
        <v>12</v>
      </c>
      <c r="C11" t="s">
        <v>11</v>
      </c>
      <c r="D11">
        <v>94</v>
      </c>
      <c r="E11">
        <v>53</v>
      </c>
      <c r="F11">
        <v>51</v>
      </c>
      <c r="G11">
        <v>59</v>
      </c>
      <c r="H11">
        <v>90</v>
      </c>
      <c r="I11">
        <f>0.25*(kolokviji[[#This Row],[K1]]+kolokviji[[#This Row],[K2]]+kolokviji[[#This Row],[K3]])+0.15*kolokviji[[#This Row],[DN]]+0.1*kolokviji[[#This Row],[udeležba]]</f>
        <v>67.349999999999994</v>
      </c>
      <c r="J11">
        <f>IF(kolokviji[[#This Row],[skupaj]]=100,10,ROUND(kolokviji[[#This Row],[skupaj]]/10+1,0))</f>
        <v>8</v>
      </c>
    </row>
    <row r="12" spans="2:10" x14ac:dyDescent="0.3">
      <c r="B12" t="s">
        <v>41</v>
      </c>
      <c r="C12" t="s">
        <v>40</v>
      </c>
      <c r="D12">
        <v>58</v>
      </c>
      <c r="E12">
        <v>33</v>
      </c>
      <c r="F12">
        <v>54</v>
      </c>
      <c r="G12">
        <v>54</v>
      </c>
      <c r="H12">
        <v>99</v>
      </c>
      <c r="I12">
        <f>0.25*(kolokviji[[#This Row],[K1]]+kolokviji[[#This Row],[K2]]+kolokviji[[#This Row],[K3]])+0.15*kolokviji[[#This Row],[DN]]+0.1*kolokviji[[#This Row],[udeležba]]</f>
        <v>54.25</v>
      </c>
      <c r="J12">
        <f>IF(kolokviji[[#This Row],[skupaj]]=100,10,ROUND(kolokviji[[#This Row],[skupaj]]/10+1,0))</f>
        <v>6</v>
      </c>
    </row>
    <row r="13" spans="2:10" x14ac:dyDescent="0.3">
      <c r="B13" t="s">
        <v>14</v>
      </c>
      <c r="C13" t="s">
        <v>13</v>
      </c>
      <c r="D13">
        <v>44</v>
      </c>
      <c r="E13">
        <v>44</v>
      </c>
      <c r="F13">
        <v>61</v>
      </c>
      <c r="G13">
        <v>96</v>
      </c>
      <c r="H13">
        <v>62</v>
      </c>
      <c r="I13">
        <f>0.25*(kolokviji[[#This Row],[K1]]+kolokviji[[#This Row],[K2]]+kolokviji[[#This Row],[K3]])+0.15*kolokviji[[#This Row],[DN]]+0.1*kolokviji[[#This Row],[udeležba]]</f>
        <v>57.85</v>
      </c>
      <c r="J13">
        <f>IF(kolokviji[[#This Row],[skupaj]]=100,10,ROUND(kolokviji[[#This Row],[skupaj]]/10+1,0))</f>
        <v>7</v>
      </c>
    </row>
    <row r="14" spans="2:10" x14ac:dyDescent="0.3">
      <c r="B14" t="s">
        <v>16</v>
      </c>
      <c r="C14" t="s">
        <v>15</v>
      </c>
      <c r="D14">
        <v>34</v>
      </c>
      <c r="E14">
        <v>77</v>
      </c>
      <c r="F14">
        <v>66</v>
      </c>
      <c r="G14">
        <v>68</v>
      </c>
      <c r="H14">
        <v>92</v>
      </c>
      <c r="I14">
        <f>0.25*(kolokviji[[#This Row],[K1]]+kolokviji[[#This Row],[K2]]+kolokviji[[#This Row],[K3]])+0.15*kolokviji[[#This Row],[DN]]+0.1*kolokviji[[#This Row],[udeležba]]</f>
        <v>63.650000000000006</v>
      </c>
      <c r="J14">
        <f>IF(kolokviji[[#This Row],[skupaj]]=100,10,ROUND(kolokviji[[#This Row],[skupaj]]/10+1,0))</f>
        <v>7</v>
      </c>
    </row>
    <row r="15" spans="2:10" x14ac:dyDescent="0.3">
      <c r="B15" t="s">
        <v>43</v>
      </c>
      <c r="C15" t="s">
        <v>42</v>
      </c>
      <c r="D15">
        <v>86</v>
      </c>
      <c r="E15">
        <v>39</v>
      </c>
      <c r="F15">
        <v>97</v>
      </c>
      <c r="G15">
        <v>100</v>
      </c>
      <c r="H15">
        <v>100</v>
      </c>
      <c r="I15">
        <f>0.25*(kolokviji[[#This Row],[K1]]+kolokviji[[#This Row],[K2]]+kolokviji[[#This Row],[K3]])+0.15*kolokviji[[#This Row],[DN]]+0.1*kolokviji[[#This Row],[udeležba]]</f>
        <v>80.5</v>
      </c>
      <c r="J15">
        <f>IF(kolokviji[[#This Row],[skupaj]]=100,10,ROUND(kolokviji[[#This Row],[skupaj]]/10+1,0))</f>
        <v>9</v>
      </c>
    </row>
    <row r="16" spans="2:10" x14ac:dyDescent="0.3">
      <c r="B16" t="s">
        <v>45</v>
      </c>
      <c r="C16" t="s">
        <v>44</v>
      </c>
      <c r="D16">
        <v>90</v>
      </c>
      <c r="E16">
        <v>86</v>
      </c>
      <c r="F16">
        <v>95</v>
      </c>
      <c r="G16">
        <v>88</v>
      </c>
      <c r="H16">
        <v>95</v>
      </c>
      <c r="I16">
        <f>0.25*(kolokviji[[#This Row],[K1]]+kolokviji[[#This Row],[K2]]+kolokviji[[#This Row],[K3]])+0.15*kolokviji[[#This Row],[DN]]+0.1*kolokviji[[#This Row],[udeležba]]</f>
        <v>90.45</v>
      </c>
      <c r="J16">
        <f>IF(kolokviji[[#This Row],[skupaj]]=100,10,ROUND(kolokviji[[#This Row],[skupaj]]/10+1,0))</f>
        <v>10</v>
      </c>
    </row>
    <row r="17" spans="2:10" x14ac:dyDescent="0.3">
      <c r="B17" t="s">
        <v>18</v>
      </c>
      <c r="C17" t="s">
        <v>17</v>
      </c>
      <c r="D17">
        <v>57</v>
      </c>
      <c r="E17">
        <v>84</v>
      </c>
      <c r="F17">
        <v>92</v>
      </c>
      <c r="G17">
        <v>77</v>
      </c>
      <c r="H17">
        <v>85</v>
      </c>
      <c r="I17">
        <f>0.25*(kolokviji[[#This Row],[K1]]+kolokviji[[#This Row],[K2]]+kolokviji[[#This Row],[K3]])+0.15*kolokviji[[#This Row],[DN]]+0.1*kolokviji[[#This Row],[udeležba]]</f>
        <v>78.3</v>
      </c>
      <c r="J17">
        <f>IF(kolokviji[[#This Row],[skupaj]]=100,10,ROUND(kolokviji[[#This Row],[skupaj]]/10+1,0))</f>
        <v>9</v>
      </c>
    </row>
    <row r="18" spans="2:10" x14ac:dyDescent="0.3">
      <c r="B18" t="s">
        <v>20</v>
      </c>
      <c r="C18" t="s">
        <v>19</v>
      </c>
      <c r="D18">
        <v>42</v>
      </c>
      <c r="E18">
        <v>80</v>
      </c>
      <c r="F18">
        <v>78</v>
      </c>
      <c r="G18">
        <v>88</v>
      </c>
      <c r="H18">
        <v>98</v>
      </c>
      <c r="I18">
        <f>0.25*(kolokviji[[#This Row],[K1]]+kolokviji[[#This Row],[K2]]+kolokviji[[#This Row],[K3]])+0.15*kolokviji[[#This Row],[DN]]+0.1*kolokviji[[#This Row],[udeležba]]</f>
        <v>73</v>
      </c>
      <c r="J18">
        <f>IF(kolokviji[[#This Row],[skupaj]]=100,10,ROUND(kolokviji[[#This Row],[skupaj]]/10+1,0))</f>
        <v>8</v>
      </c>
    </row>
    <row r="19" spans="2:10" x14ac:dyDescent="0.3">
      <c r="B19" t="s">
        <v>47</v>
      </c>
      <c r="C19" t="s">
        <v>46</v>
      </c>
      <c r="D19">
        <v>44</v>
      </c>
      <c r="E19">
        <v>49</v>
      </c>
      <c r="F19">
        <v>81</v>
      </c>
      <c r="G19">
        <v>91</v>
      </c>
      <c r="H19">
        <v>68</v>
      </c>
      <c r="I19">
        <f>0.25*(kolokviji[[#This Row],[K1]]+kolokviji[[#This Row],[K2]]+kolokviji[[#This Row],[K3]])+0.15*kolokviji[[#This Row],[DN]]+0.1*kolokviji[[#This Row],[udeležba]]</f>
        <v>63.95</v>
      </c>
      <c r="J19">
        <f>IF(kolokviji[[#This Row],[skupaj]]=100,10,ROUND(kolokviji[[#This Row],[skupaj]]/10+1,0))</f>
        <v>7</v>
      </c>
    </row>
    <row r="20" spans="2:10" x14ac:dyDescent="0.3">
      <c r="B20" t="s">
        <v>22</v>
      </c>
      <c r="C20" t="s">
        <v>21</v>
      </c>
      <c r="D20">
        <v>64</v>
      </c>
      <c r="E20">
        <v>94</v>
      </c>
      <c r="F20">
        <v>64</v>
      </c>
      <c r="G20">
        <v>52</v>
      </c>
      <c r="H20">
        <v>80</v>
      </c>
      <c r="I20">
        <f>0.25*(kolokviji[[#This Row],[K1]]+kolokviji[[#This Row],[K2]]+kolokviji[[#This Row],[K3]])+0.15*kolokviji[[#This Row],[DN]]+0.1*kolokviji[[#This Row],[udeležba]]</f>
        <v>71.3</v>
      </c>
      <c r="J20">
        <f>IF(kolokviji[[#This Row],[skupaj]]=100,10,ROUND(kolokviji[[#This Row],[skupaj]]/10+1,0))</f>
        <v>8</v>
      </c>
    </row>
    <row r="21" spans="2:10" x14ac:dyDescent="0.3">
      <c r="B21" t="s">
        <v>24</v>
      </c>
      <c r="C21" t="s">
        <v>23</v>
      </c>
      <c r="D21">
        <v>30</v>
      </c>
      <c r="E21">
        <v>31</v>
      </c>
      <c r="F21">
        <v>45</v>
      </c>
      <c r="G21">
        <v>50</v>
      </c>
      <c r="H21">
        <v>70</v>
      </c>
      <c r="I21">
        <f>0.25*(kolokviji[[#This Row],[K1]]+kolokviji[[#This Row],[K2]]+kolokviji[[#This Row],[K3]])+0.15*kolokviji[[#This Row],[DN]]+0.1*kolokviji[[#This Row],[udeležba]]</f>
        <v>41</v>
      </c>
      <c r="J21">
        <f>IF(kolokviji[[#This Row],[skupaj]]=100,10,ROUND(kolokviji[[#This Row],[skupaj]]/10+1,0))</f>
        <v>5</v>
      </c>
    </row>
    <row r="22" spans="2:10" x14ac:dyDescent="0.3">
      <c r="B22" t="s">
        <v>28</v>
      </c>
      <c r="C22" t="s">
        <v>48</v>
      </c>
      <c r="D22">
        <v>57</v>
      </c>
      <c r="E22">
        <v>49</v>
      </c>
      <c r="F22">
        <v>58</v>
      </c>
      <c r="G22">
        <v>79</v>
      </c>
      <c r="H22">
        <v>53</v>
      </c>
      <c r="I22">
        <f>0.25*(kolokviji[[#This Row],[K1]]+kolokviji[[#This Row],[K2]]+kolokviji[[#This Row],[K3]])+0.15*kolokviji[[#This Row],[DN]]+0.1*kolokviji[[#This Row],[udeležba]]</f>
        <v>58.150000000000006</v>
      </c>
      <c r="J22">
        <f>IF(kolokviji[[#This Row],[skupaj]]=100,10,ROUND(kolokviji[[#This Row],[skupaj]]/10+1,0))</f>
        <v>7</v>
      </c>
    </row>
    <row r="23" spans="2:10" x14ac:dyDescent="0.3">
      <c r="B23" t="s">
        <v>50</v>
      </c>
      <c r="C23" t="s">
        <v>49</v>
      </c>
      <c r="D23">
        <v>43</v>
      </c>
      <c r="E23">
        <v>51</v>
      </c>
      <c r="F23">
        <v>72</v>
      </c>
      <c r="G23">
        <v>72</v>
      </c>
      <c r="H23">
        <v>65</v>
      </c>
      <c r="I23">
        <f>0.25*(kolokviji[[#This Row],[K1]]+kolokviji[[#This Row],[K2]]+kolokviji[[#This Row],[K3]])+0.15*kolokviji[[#This Row],[DN]]+0.1*kolokviji[[#This Row],[udeležba]]</f>
        <v>58.8</v>
      </c>
      <c r="J23">
        <f>IF(kolokviji[[#This Row],[skupaj]]=100,10,ROUND(kolokviji[[#This Row],[skupaj]]/10+1,0))</f>
        <v>7</v>
      </c>
    </row>
    <row r="24" spans="2:10" x14ac:dyDescent="0.3">
      <c r="B24" t="s">
        <v>60</v>
      </c>
      <c r="C24" t="s">
        <v>59</v>
      </c>
      <c r="D24">
        <v>38</v>
      </c>
      <c r="E24">
        <v>32</v>
      </c>
      <c r="F24">
        <v>60</v>
      </c>
      <c r="G24">
        <v>61</v>
      </c>
      <c r="H24">
        <v>96</v>
      </c>
      <c r="I24">
        <f>0.25*(kolokviji[[#This Row],[K1]]+kolokviji[[#This Row],[K2]]+kolokviji[[#This Row],[K3]])+0.15*kolokviji[[#This Row],[DN]]+0.1*kolokviji[[#This Row],[udeležba]]</f>
        <v>51.25</v>
      </c>
      <c r="J24">
        <f>IF(kolokviji[[#This Row],[skupaj]]=100,10,ROUND(kolokviji[[#This Row],[skupaj]]/10+1,0))</f>
        <v>6</v>
      </c>
    </row>
    <row r="25" spans="2:10" x14ac:dyDescent="0.3">
      <c r="B25" t="s">
        <v>52</v>
      </c>
      <c r="C25" t="s">
        <v>51</v>
      </c>
      <c r="D25">
        <v>85</v>
      </c>
      <c r="E25">
        <v>80</v>
      </c>
      <c r="F25">
        <v>71</v>
      </c>
      <c r="G25">
        <v>95</v>
      </c>
      <c r="H25">
        <v>91</v>
      </c>
      <c r="I25">
        <f>0.25*(kolokviji[[#This Row],[K1]]+kolokviji[[#This Row],[K2]]+kolokviji[[#This Row],[K3]])+0.15*kolokviji[[#This Row],[DN]]+0.1*kolokviji[[#This Row],[udeležba]]</f>
        <v>82.35</v>
      </c>
      <c r="J25">
        <f>IF(kolokviji[[#This Row],[skupaj]]=100,10,ROUND(kolokviji[[#This Row],[skupaj]]/10+1,0))</f>
        <v>9</v>
      </c>
    </row>
    <row r="26" spans="2:10" x14ac:dyDescent="0.3">
      <c r="B26" t="s">
        <v>54</v>
      </c>
      <c r="C26" t="s">
        <v>53</v>
      </c>
      <c r="D26">
        <v>76</v>
      </c>
      <c r="E26">
        <v>84</v>
      </c>
      <c r="F26">
        <v>78</v>
      </c>
      <c r="G26">
        <v>97</v>
      </c>
      <c r="H26">
        <v>100</v>
      </c>
      <c r="I26">
        <f>0.25*(kolokviji[[#This Row],[K1]]+kolokviji[[#This Row],[K2]]+kolokviji[[#This Row],[K3]])+0.15*kolokviji[[#This Row],[DN]]+0.1*kolokviji[[#This Row],[udeležba]]</f>
        <v>84.05</v>
      </c>
      <c r="J26">
        <f>IF(kolokviji[[#This Row],[skupaj]]=100,10,ROUND(kolokviji[[#This Row],[skupaj]]/10+1,0))</f>
        <v>9</v>
      </c>
    </row>
    <row r="27" spans="2:10" x14ac:dyDescent="0.3">
      <c r="B27" t="s">
        <v>56</v>
      </c>
      <c r="C27" t="s">
        <v>55</v>
      </c>
      <c r="D27">
        <v>34</v>
      </c>
      <c r="E27">
        <v>64</v>
      </c>
      <c r="F27">
        <v>68</v>
      </c>
      <c r="G27">
        <v>84</v>
      </c>
      <c r="H27">
        <v>67</v>
      </c>
      <c r="I27">
        <f>0.25*(kolokviji[[#This Row],[K1]]+kolokviji[[#This Row],[K2]]+kolokviji[[#This Row],[K3]])+0.15*kolokviji[[#This Row],[DN]]+0.1*kolokviji[[#This Row],[udeležba]]</f>
        <v>60.800000000000004</v>
      </c>
      <c r="J27">
        <f>IF(kolokviji[[#This Row],[skupaj]]=100,10,ROUND(kolokviji[[#This Row],[skupaj]]/10+1,0))</f>
        <v>7</v>
      </c>
    </row>
    <row r="28" spans="2:10" x14ac:dyDescent="0.3">
      <c r="B28" t="s">
        <v>58</v>
      </c>
      <c r="C28" t="s">
        <v>57</v>
      </c>
      <c r="D28">
        <v>79</v>
      </c>
      <c r="E28">
        <v>33</v>
      </c>
      <c r="F28">
        <v>39</v>
      </c>
      <c r="G28">
        <v>95</v>
      </c>
      <c r="H28">
        <v>87</v>
      </c>
      <c r="I28">
        <f>0.25*(kolokviji[[#This Row],[K1]]+kolokviji[[#This Row],[K2]]+kolokviji[[#This Row],[K3]])+0.15*kolokviji[[#This Row],[DN]]+0.1*kolokviji[[#This Row],[udeležba]]</f>
        <v>60.7</v>
      </c>
      <c r="J28">
        <f>IF(kolokviji[[#This Row],[skupaj]]=100,10,ROUND(kolokviji[[#This Row],[skupaj]]/10+1,0))</f>
        <v>7</v>
      </c>
    </row>
    <row r="29" spans="2:10" x14ac:dyDescent="0.3">
      <c r="B29" t="s">
        <v>26</v>
      </c>
      <c r="C29" t="s">
        <v>25</v>
      </c>
      <c r="D29">
        <v>70</v>
      </c>
      <c r="E29">
        <v>52</v>
      </c>
      <c r="F29">
        <v>62</v>
      </c>
      <c r="G29">
        <v>69</v>
      </c>
      <c r="H29">
        <v>100</v>
      </c>
      <c r="I29">
        <f>0.25*(kolokviji[[#This Row],[K1]]+kolokviji[[#This Row],[K2]]+kolokviji[[#This Row],[K3]])+0.15*kolokviji[[#This Row],[DN]]+0.1*kolokviji[[#This Row],[udeležba]]</f>
        <v>66.349999999999994</v>
      </c>
      <c r="J29">
        <f>IF(kolokviji[[#This Row],[skupaj]]=100,10,ROUND(kolokviji[[#This Row],[skupaj]]/10+1,0))</f>
        <v>8</v>
      </c>
    </row>
    <row r="30" spans="2:10" x14ac:dyDescent="0.3">
      <c r="B30" t="s">
        <v>30</v>
      </c>
      <c r="C30" t="s">
        <v>29</v>
      </c>
      <c r="D30">
        <v>66</v>
      </c>
      <c r="E30">
        <v>86</v>
      </c>
      <c r="F30">
        <v>67</v>
      </c>
      <c r="G30">
        <v>99</v>
      </c>
      <c r="H30">
        <v>100</v>
      </c>
      <c r="I30">
        <f>0.25*(kolokviji[[#This Row],[K1]]+kolokviji[[#This Row],[K2]]+kolokviji[[#This Row],[K3]])+0.15*kolokviji[[#This Row],[DN]]+0.1*kolokviji[[#This Row],[udeležba]]</f>
        <v>79.599999999999994</v>
      </c>
      <c r="J30">
        <f>IF(kolokviji[[#This Row],[skupaj]]=100,10,ROUND(kolokviji[[#This Row],[skupaj]]/10+1,0))</f>
        <v>9</v>
      </c>
    </row>
    <row r="31" spans="2:10" x14ac:dyDescent="0.3">
      <c r="B31" t="s">
        <v>28</v>
      </c>
      <c r="C31" t="s">
        <v>27</v>
      </c>
      <c r="D31">
        <v>98</v>
      </c>
      <c r="E31">
        <v>75</v>
      </c>
      <c r="F31">
        <v>42</v>
      </c>
      <c r="G31">
        <v>83</v>
      </c>
      <c r="H31">
        <v>57</v>
      </c>
      <c r="I31">
        <f>0.25*(kolokviji[[#This Row],[K1]]+kolokviji[[#This Row],[K2]]+kolokviji[[#This Row],[K3]])+0.15*kolokviji[[#This Row],[DN]]+0.1*kolokviji[[#This Row],[udeležba]]</f>
        <v>71.900000000000006</v>
      </c>
      <c r="J31">
        <f>IF(kolokviji[[#This Row],[skupaj]]=100,10,ROUND(kolokviji[[#This Row],[skupaj]]/10+1,0))</f>
        <v>8</v>
      </c>
    </row>
    <row r="32" spans="2:10" x14ac:dyDescent="0.3">
      <c r="B32" t="s">
        <v>32</v>
      </c>
      <c r="C32" t="s">
        <v>31</v>
      </c>
      <c r="D32">
        <v>46</v>
      </c>
      <c r="E32">
        <v>56</v>
      </c>
      <c r="F32">
        <v>78</v>
      </c>
      <c r="G32">
        <v>94</v>
      </c>
      <c r="H32">
        <v>99</v>
      </c>
      <c r="I32">
        <f>0.25*(kolokviji[[#This Row],[K1]]+kolokviji[[#This Row],[K2]]+kolokviji[[#This Row],[K3]])+0.15*kolokviji[[#This Row],[DN]]+0.1*kolokviji[[#This Row],[udeležba]]</f>
        <v>69</v>
      </c>
      <c r="J32">
        <f>IF(kolokviji[[#This Row],[skupaj]]=100,10,ROUND(kolokviji[[#This Row],[skupaj]]/10+1,0))</f>
        <v>8</v>
      </c>
    </row>
    <row r="33" spans="2:10" x14ac:dyDescent="0.3">
      <c r="B33" t="s">
        <v>63</v>
      </c>
      <c r="D33" s="1">
        <f>AVERAGE(kolokviji[K1])</f>
        <v>60.366666666666667</v>
      </c>
      <c r="E33" s="1">
        <f>AVERAGE(kolokviji[K2])</f>
        <v>61.166666666666664</v>
      </c>
      <c r="F33" s="1">
        <f>AVERAGE(kolokviji[K3])</f>
        <v>67.566666666666663</v>
      </c>
      <c r="G33" s="1">
        <f>AVERAGE(kolokviji[DN])</f>
        <v>79.166666666666671</v>
      </c>
      <c r="H33" s="1">
        <f>AVERAGE(kolokviji[udeležba])</f>
        <v>84.433333333333337</v>
      </c>
      <c r="I33" s="1">
        <f>AVERAGE(kolokviji[skupaj])</f>
        <v>67.593333333333334</v>
      </c>
      <c r="J33" s="1">
        <f>AVERAGE(kolokviji[ocena])</f>
        <v>7.666666666666667</v>
      </c>
    </row>
  </sheetData>
  <phoneticPr fontId="1" type="noConversion"/>
  <conditionalFormatting sqref="J3:J32">
    <cfRule type="cellIs" dxfId="8" priority="1" operator="greaterThan">
      <formula>5</formula>
    </cfRule>
    <cfRule type="cellIs" dxfId="7" priority="2" operator="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EA58-B633-44B6-A010-D7813330032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U J u a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Q m 5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u a W b 2 T E 2 F S A Q A A T w I A A B M A H A B G b 3 J t d W x h c y 9 T Z W N 0 a W 9 u M S 5 t I K I Y A C i g F A A A A A A A A A A A A A A A A A A A A A A A A A A A A H W Q 3 0 r D M B T G 7 w d 9 h x B v O o h l 8 8 9 A R y + k V R z C m H R 6 s 3 q R t c e Z N c 0 Z S V o 3 x h 7 G F / F u 7 2 W k 4 p R q b n L O 7 5 x 8 f F 8 M Z F a g I k l z 9 4 d e x + u Y F 6 4 h J w V K L G q x F C Q k E q z X I e 4 8 C u 3 a y N R B j F l V g r L + j Z A Q R K i s a 4 x P o 8 v 0 w Y A 2 q R W q 4 G m M r 0 o i z 0 0 K 6 w z k c V V j r i D 9 F g 8 y U 9 M u m 8 U g R S k s 6 J A y y k i E s i q V C S 8 Y u V Y Z 5 k I t w s F 5 r 9 d n 5 L 5 C C 4 n d S A g P Z T B G B U 9 d 1 r g 8 o h O s x f 6 N K y A L y W u g z v S U z 9 3 e R G P p H t 0 C z 5 1 J 3 + V h Z P Y F r 6 R M M i 6 5 N q H V 1 U + 5 Z K X B h V 2 C 4 q T W x v K D 4 F R z Z Z 5 R l 4 3 l 6 W Y F x m 8 b Y N s t n W g h S i h c P O u 2 i I W 1 3 T G y p a M S W u y u 7 9 B I 2 c F Z 8 C n Z s J M / 2 G m b x e M 2 q 3 K Q s H + f 8 / b I F N W K L 1 s O M H N p f 9 F d 1 + s I 9 f + f D D 8 A U E s B A i 0 A F A A C A A g A U J u a W f / c m o K j A A A A 9 g A A A B I A A A A A A A A A A A A A A A A A A A A A A E N v b m Z p Z y 9 Q Y W N r Y W d l L n h t b F B L A Q I t A B Q A A g A I A F C b m l k P y u m r p A A A A O k A A A A T A A A A A A A A A A A A A A A A A O 8 A A A B b Q 2 9 u d G V u d F 9 U e X B l c 1 0 u e G 1 s U E s B A i 0 A F A A C A A g A U J u a W b 2 T E 2 F S A Q A A T w I A A B M A A A A A A A A A A A A A A A A A 4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w A A A A A A A D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G 9 r d m l q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N D Q w Z T Q w L T A 2 Z m Q t N D V j N C 1 h N G I 2 L W R k Z T I 1 M j h k N G Y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x v a 3 Z p a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T g 6 M j Y 6 M z I u N z M 2 M T M z N F o i I C 8 + P E V u d H J 5 I F R 5 c G U 9 I k Z p b G x D b 2 x 1 b W 5 U e X B l c y I g V m F s d W U 9 I n N C Z 1 l E Q X d N R E F 3 W U c i I C 8 + P E V u d H J 5 I F R 5 c G U 9 I k Z p b G x D b 2 x 1 b W 5 O Y W 1 l c y I g V m F s d W U 9 I n N b J n F 1 b 3 Q 7 U H J p a W 1 l a y Z x d W 9 0 O y w m c X V v d D t J b W U m c X V v d D s s J n F 1 b 3 Q 7 S z E m c X V v d D s s J n F 1 b 3 Q 7 S z I m c X V v d D s s J n F 1 b 3 Q 7 S z M m c X V v d D s s J n F 1 b 3 Q 7 R E 4 m c X V v d D s s J n F 1 b 3 Q 7 d W R l b G X F v m J h J n F 1 b 3 Q 7 L C Z x d W 9 0 O 3 N r d X B h a i Z x d W 9 0 O y w m c X V v d D t v Y 2 V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b G 9 r d m l q a S 9 B d X R v U m V t b 3 Z l Z E N v b H V t b n M x L n t Q c m l p b W V r L D B 9 J n F 1 b 3 Q 7 L C Z x d W 9 0 O 1 N l Y 3 R p b 2 4 x L 2 t v b G 9 r d m l q a S 9 B d X R v U m V t b 3 Z l Z E N v b H V t b n M x L n t J b W U s M X 0 m c X V v d D s s J n F 1 b 3 Q 7 U 2 V j d G l v b j E v a 2 9 s b 2 t 2 a W p p L 0 F 1 d G 9 S Z W 1 v d m V k Q 2 9 s d W 1 u c z E u e 0 s x L D J 9 J n F 1 b 3 Q 7 L C Z x d W 9 0 O 1 N l Y 3 R p b 2 4 x L 2 t v b G 9 r d m l q a S 9 B d X R v U m V t b 3 Z l Z E N v b H V t b n M x L n t L M i w z f S Z x d W 9 0 O y w m c X V v d D t T Z W N 0 a W 9 u M S 9 r b 2 x v a 3 Z p a m k v Q X V 0 b 1 J l b W 9 2 Z W R D b 2 x 1 b W 5 z M S 5 7 S z M s N H 0 m c X V v d D s s J n F 1 b 3 Q 7 U 2 V j d G l v b j E v a 2 9 s b 2 t 2 a W p p L 0 F 1 d G 9 S Z W 1 v d m V k Q 2 9 s d W 1 u c z E u e 0 R O L D V 9 J n F 1 b 3 Q 7 L C Z x d W 9 0 O 1 N l Y 3 R p b 2 4 x L 2 t v b G 9 r d m l q a S 9 B d X R v U m V t b 3 Z l Z E N v b H V t b n M x L n t 1 Z G V s Z c W + Y m E s N n 0 m c X V v d D s s J n F 1 b 3 Q 7 U 2 V j d G l v b j E v a 2 9 s b 2 t 2 a W p p L 0 F 1 d G 9 S Z W 1 v d m V k Q 2 9 s d W 1 u c z E u e 3 N r d X B h a i w 3 f S Z x d W 9 0 O y w m c X V v d D t T Z W N 0 a W 9 u M S 9 r b 2 x v a 3 Z p a m k v Q X V 0 b 1 J l b W 9 2 Z W R D b 2 x 1 b W 5 z M S 5 7 b 2 N l b m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2 9 s b 2 t 2 a W p p L 0 F 1 d G 9 S Z W 1 v d m V k Q 2 9 s d W 1 u c z E u e 1 B y a W l t Z W s s M H 0 m c X V v d D s s J n F 1 b 3 Q 7 U 2 V j d G l v b j E v a 2 9 s b 2 t 2 a W p p L 0 F 1 d G 9 S Z W 1 v d m V k Q 2 9 s d W 1 u c z E u e 0 l t Z S w x f S Z x d W 9 0 O y w m c X V v d D t T Z W N 0 a W 9 u M S 9 r b 2 x v a 3 Z p a m k v Q X V 0 b 1 J l b W 9 2 Z W R D b 2 x 1 b W 5 z M S 5 7 S z E s M n 0 m c X V v d D s s J n F 1 b 3 Q 7 U 2 V j d G l v b j E v a 2 9 s b 2 t 2 a W p p L 0 F 1 d G 9 S Z W 1 v d m V k Q 2 9 s d W 1 u c z E u e 0 s y L D N 9 J n F 1 b 3 Q 7 L C Z x d W 9 0 O 1 N l Y 3 R p b 2 4 x L 2 t v b G 9 r d m l q a S 9 B d X R v U m V t b 3 Z l Z E N v b H V t b n M x L n t L M y w 0 f S Z x d W 9 0 O y w m c X V v d D t T Z W N 0 a W 9 u M S 9 r b 2 x v a 3 Z p a m k v Q X V 0 b 1 J l b W 9 2 Z W R D b 2 x 1 b W 5 z M S 5 7 R E 4 s N X 0 m c X V v d D s s J n F 1 b 3 Q 7 U 2 V j d G l v b j E v a 2 9 s b 2 t 2 a W p p L 0 F 1 d G 9 S Z W 1 v d m V k Q 2 9 s d W 1 u c z E u e 3 V k Z W x l x b 5 i Y S w 2 f S Z x d W 9 0 O y w m c X V v d D t T Z W N 0 a W 9 u M S 9 r b 2 x v a 3 Z p a m k v Q X V 0 b 1 J l b W 9 2 Z W R D b 2 x 1 b W 5 z M S 5 7 c 2 t 1 c G F q L D d 9 J n F 1 b 3 Q 7 L C Z x d W 9 0 O 1 N l Y 3 R p b 2 4 x L 2 t v b G 9 r d m l q a S 9 B d X R v U m V t b 3 Z l Z E N v b H V t b n M x L n t v Y 2 V u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b 2 t 2 a W p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G 9 r d m l q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x v a 3 Z p a m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W 5 e O I I U M Q q v m f Y i v c K Y J A A A A A A I A A A A A A B B m A A A A A Q A A I A A A A E p K 3 4 A 5 8 b W w D 2 s W p m a Z I v X i H g t f A 6 B t p z e K B 6 u R O u i F A A A A A A 6 A A A A A A g A A I A A A A M u K 1 j 9 W 3 X 9 u n o 5 V G 7 c R W I j T W U L m d e b X u F l 9 j 7 6 Y F o p m U A A A A J A B j b i U 3 z w g Q Z C K h n o k f 8 v f N 0 h f G d C T I m 8 6 H c g C Z w z m m w p 5 9 9 Q w z Z Z l 8 0 + 5 K K G B Q p 9 r H J D C 0 A z U D U y z t 5 q h d n C M L N E g L s K t H K x i E m N H I k / m Q A A A A D f P d O l s Z C O x G Q 1 8 3 x b K E I H z t 2 s m X e s d 0 6 + N H v k B F G H 2 h m y Q l O O v G N 4 o E 9 z t k E o 7 O 4 f r k v j 2 o + l X Y B G K W i U S Q H Q = < / D a t a M a s h u p > 
</file>

<file path=customXml/itemProps1.xml><?xml version="1.0" encoding="utf-8"?>
<ds:datastoreItem xmlns:ds="http://schemas.openxmlformats.org/officeDocument/2006/customXml" ds:itemID="{DA15D2DF-729C-4A22-9660-B5CD1D368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kolokviji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tinkara bostič</dc:creator>
  <cp:lastModifiedBy>tinkara bostič</cp:lastModifiedBy>
  <dcterms:created xsi:type="dcterms:W3CDTF">2024-12-26T18:25:22Z</dcterms:created>
  <dcterms:modified xsi:type="dcterms:W3CDTF">2024-12-27T19:20:54Z</dcterms:modified>
</cp:coreProperties>
</file>