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engineering.sharepoint.us/sites/WPI002_VentilatorInnovation/Shared Documents/Worcester Polytechnic Institute (WPI)/Engineering/Working Project Documents/Testing/Flow Testing/"/>
    </mc:Choice>
  </mc:AlternateContent>
  <xr:revisionPtr revIDLastSave="129" documentId="13_ncr:1_{E0FB6DAE-A740-914C-AE2F-A41B49605C8D}" xr6:coauthVersionLast="47" xr6:coauthVersionMax="47" xr10:uidLastSave="{57E815FC-C1ED-3346-899E-09B116C9B16C}"/>
  <bookViews>
    <workbookView xWindow="28800" yWindow="0" windowWidth="38400" windowHeight="24000" xr2:uid="{38F57C53-5766-6D47-BA3A-8CBB228F7174}"/>
  </bookViews>
  <sheets>
    <sheet name="0.04 mbar steps" sheetId="2" r:id="rId1"/>
    <sheet name="NOT USED - 0.01 mbar step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76" i="2" l="1"/>
  <c r="BB76" i="2" s="1"/>
  <c r="BB75" i="2"/>
  <c r="BW21" i="2"/>
  <c r="BW22" i="2"/>
  <c r="BW23" i="2"/>
  <c r="BW24" i="2"/>
  <c r="BW25" i="2"/>
  <c r="BW26" i="2"/>
  <c r="BW27" i="2"/>
  <c r="BW28" i="2"/>
  <c r="BW29" i="2"/>
  <c r="BW30" i="2"/>
  <c r="BX30" i="2" s="1"/>
  <c r="BW31" i="2"/>
  <c r="BW32" i="2"/>
  <c r="BW33" i="2"/>
  <c r="BX33" i="2" s="1"/>
  <c r="BW34" i="2"/>
  <c r="BW35" i="2"/>
  <c r="BW36" i="2"/>
  <c r="BW37" i="2"/>
  <c r="BW38" i="2"/>
  <c r="BW39" i="2"/>
  <c r="BW40" i="2"/>
  <c r="BW41" i="2"/>
  <c r="BW42" i="2"/>
  <c r="BX42" i="2" s="1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X62" i="2" s="1"/>
  <c r="BW63" i="2"/>
  <c r="BW64" i="2"/>
  <c r="BW65" i="2"/>
  <c r="BX65" i="2" s="1"/>
  <c r="BW66" i="2"/>
  <c r="BW67" i="2"/>
  <c r="BW68" i="2"/>
  <c r="O76" i="2"/>
  <c r="N76" i="2"/>
  <c r="X82" i="2"/>
  <c r="Z82" i="2" s="1"/>
  <c r="X83" i="2"/>
  <c r="Z83" i="2" s="1"/>
  <c r="X84" i="2"/>
  <c r="Z84" i="2" s="1"/>
  <c r="X85" i="2"/>
  <c r="Z85" i="2" s="1"/>
  <c r="X86" i="2"/>
  <c r="Z86" i="2" s="1"/>
  <c r="X87" i="2"/>
  <c r="Z87" i="2"/>
  <c r="X88" i="2"/>
  <c r="Z88" i="2" s="1"/>
  <c r="X89" i="2"/>
  <c r="Z89" i="2" s="1"/>
  <c r="X90" i="2"/>
  <c r="Z90" i="2" s="1"/>
  <c r="X91" i="2"/>
  <c r="Z91" i="2" s="1"/>
  <c r="X92" i="2"/>
  <c r="Z92" i="2" s="1"/>
  <c r="X93" i="2"/>
  <c r="Z93" i="2" s="1"/>
  <c r="X94" i="2"/>
  <c r="Z94" i="2" s="1"/>
  <c r="X95" i="2"/>
  <c r="Z95" i="2" s="1"/>
  <c r="X96" i="2"/>
  <c r="Z96" i="2" s="1"/>
  <c r="X97" i="2"/>
  <c r="Z97" i="2" s="1"/>
  <c r="X98" i="2"/>
  <c r="Z98" i="2" s="1"/>
  <c r="X99" i="2"/>
  <c r="Z99" i="2" s="1"/>
  <c r="X100" i="2"/>
  <c r="Z100" i="2" s="1"/>
  <c r="X101" i="2"/>
  <c r="Z101" i="2" s="1"/>
  <c r="X102" i="2"/>
  <c r="Z102" i="2" s="1"/>
  <c r="X103" i="2"/>
  <c r="Z103" i="2" s="1"/>
  <c r="X104" i="2"/>
  <c r="Z104" i="2" s="1"/>
  <c r="X105" i="2"/>
  <c r="Z105" i="2" s="1"/>
  <c r="X106" i="2"/>
  <c r="Z106" i="2" s="1"/>
  <c r="X107" i="2"/>
  <c r="Z107" i="2" s="1"/>
  <c r="X108" i="2"/>
  <c r="Z108" i="2" s="1"/>
  <c r="X109" i="2"/>
  <c r="Z109" i="2" s="1"/>
  <c r="X110" i="2"/>
  <c r="Z110" i="2" s="1"/>
  <c r="X111" i="2"/>
  <c r="Z111" i="2" s="1"/>
  <c r="X112" i="2"/>
  <c r="Z112" i="2" s="1"/>
  <c r="X113" i="2"/>
  <c r="Z113" i="2" s="1"/>
  <c r="X114" i="2"/>
  <c r="Z114" i="2" s="1"/>
  <c r="X115" i="2"/>
  <c r="Z115" i="2" s="1"/>
  <c r="X116" i="2"/>
  <c r="Z116" i="2" s="1"/>
  <c r="X117" i="2"/>
  <c r="Z117" i="2" s="1"/>
  <c r="X118" i="2"/>
  <c r="Z118" i="2" s="1"/>
  <c r="X119" i="2"/>
  <c r="Z119" i="2" s="1"/>
  <c r="X120" i="2"/>
  <c r="Z120" i="2" s="1"/>
  <c r="X121" i="2"/>
  <c r="Z121" i="2" s="1"/>
  <c r="X122" i="2"/>
  <c r="Z122" i="2" s="1"/>
  <c r="X123" i="2"/>
  <c r="Z123" i="2" s="1"/>
  <c r="X124" i="2"/>
  <c r="Z124" i="2" s="1"/>
  <c r="X125" i="2"/>
  <c r="Z125" i="2" s="1"/>
  <c r="X126" i="2"/>
  <c r="Z126" i="2" s="1"/>
  <c r="X127" i="2"/>
  <c r="Z127" i="2" s="1"/>
  <c r="X128" i="2"/>
  <c r="Z128" i="2" s="1"/>
  <c r="X81" i="2"/>
  <c r="Z81" i="2" s="1"/>
  <c r="O18" i="2"/>
  <c r="N18" i="2"/>
  <c r="X20" i="2"/>
  <c r="Z20" i="2" s="1"/>
  <c r="X21" i="2"/>
  <c r="Z21" i="2" s="1"/>
  <c r="X22" i="2"/>
  <c r="Z22" i="2" s="1"/>
  <c r="X23" i="2"/>
  <c r="Z23" i="2" s="1"/>
  <c r="X24" i="2"/>
  <c r="Z24" i="2" s="1"/>
  <c r="X25" i="2"/>
  <c r="Z25" i="2" s="1"/>
  <c r="X26" i="2"/>
  <c r="Z26" i="2" s="1"/>
  <c r="X27" i="2"/>
  <c r="Z27" i="2" s="1"/>
  <c r="X28" i="2"/>
  <c r="Z28" i="2" s="1"/>
  <c r="X29" i="2"/>
  <c r="Z29" i="2" s="1"/>
  <c r="X30" i="2"/>
  <c r="Z30" i="2" s="1"/>
  <c r="X31" i="2"/>
  <c r="Z31" i="2" s="1"/>
  <c r="X32" i="2"/>
  <c r="Z32" i="2" s="1"/>
  <c r="X33" i="2"/>
  <c r="Z33" i="2" s="1"/>
  <c r="X34" i="2"/>
  <c r="Z34" i="2" s="1"/>
  <c r="X35" i="2"/>
  <c r="Z35" i="2" s="1"/>
  <c r="X36" i="2"/>
  <c r="Z36" i="2" s="1"/>
  <c r="X37" i="2"/>
  <c r="Z37" i="2" s="1"/>
  <c r="X38" i="2"/>
  <c r="Z38" i="2" s="1"/>
  <c r="X39" i="2"/>
  <c r="Z39" i="2" s="1"/>
  <c r="X40" i="2"/>
  <c r="Z40" i="2" s="1"/>
  <c r="X41" i="2"/>
  <c r="Z41" i="2" s="1"/>
  <c r="X42" i="2"/>
  <c r="Z42" i="2" s="1"/>
  <c r="X43" i="2"/>
  <c r="Z43" i="2" s="1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 s="1"/>
  <c r="X50" i="2"/>
  <c r="Z50" i="2" s="1"/>
  <c r="X51" i="2"/>
  <c r="Z51" i="2" s="1"/>
  <c r="X52" i="2"/>
  <c r="Z52" i="2" s="1"/>
  <c r="X53" i="2"/>
  <c r="Z53" i="2" s="1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X61" i="2"/>
  <c r="Z61" i="2" s="1"/>
  <c r="X62" i="2"/>
  <c r="Z62" i="2" s="1"/>
  <c r="X63" i="2"/>
  <c r="Z63" i="2" s="1"/>
  <c r="X64" i="2"/>
  <c r="Z64" i="2" s="1"/>
  <c r="X65" i="2"/>
  <c r="Z65" i="2" s="1"/>
  <c r="X66" i="2"/>
  <c r="Z66" i="2" s="1"/>
  <c r="X19" i="2"/>
  <c r="Z19" i="2" s="1"/>
  <c r="CE117" i="2"/>
  <c r="CF117" i="2" s="1"/>
  <c r="BO112" i="2"/>
  <c r="BP112" i="2" s="1"/>
  <c r="BO113" i="2"/>
  <c r="BO114" i="2"/>
  <c r="BW114" i="2" s="1"/>
  <c r="BX114" i="2" s="1"/>
  <c r="BO115" i="2"/>
  <c r="BP115" i="2" s="1"/>
  <c r="BO116" i="2"/>
  <c r="BW116" i="2" s="1"/>
  <c r="BX116" i="2" s="1"/>
  <c r="BO117" i="2"/>
  <c r="BP117" i="2" s="1"/>
  <c r="CE22" i="2"/>
  <c r="CF22" i="2" s="1"/>
  <c r="CE23" i="2"/>
  <c r="CF23" i="2" s="1"/>
  <c r="CE24" i="2"/>
  <c r="CF24" i="2" s="1"/>
  <c r="CE25" i="2"/>
  <c r="CF25" i="2" s="1"/>
  <c r="CE26" i="2"/>
  <c r="CF26" i="2" s="1"/>
  <c r="CE27" i="2"/>
  <c r="CF27" i="2" s="1"/>
  <c r="CE28" i="2"/>
  <c r="CF28" i="2" s="1"/>
  <c r="CE29" i="2"/>
  <c r="CF29" i="2" s="1"/>
  <c r="CE30" i="2"/>
  <c r="CF30" i="2" s="1"/>
  <c r="CE31" i="2"/>
  <c r="CF31" i="2" s="1"/>
  <c r="CE32" i="2"/>
  <c r="CF32" i="2" s="1"/>
  <c r="CE33" i="2"/>
  <c r="CF33" i="2" s="1"/>
  <c r="CE34" i="2"/>
  <c r="CF34" i="2" s="1"/>
  <c r="CE35" i="2"/>
  <c r="CF35" i="2" s="1"/>
  <c r="CE36" i="2"/>
  <c r="CF36" i="2" s="1"/>
  <c r="CE37" i="2"/>
  <c r="CF37" i="2" s="1"/>
  <c r="CE38" i="2"/>
  <c r="CF38" i="2" s="1"/>
  <c r="CE39" i="2"/>
  <c r="CF39" i="2" s="1"/>
  <c r="CE40" i="2"/>
  <c r="CF40" i="2" s="1"/>
  <c r="CE41" i="2"/>
  <c r="CF41" i="2" s="1"/>
  <c r="CE42" i="2"/>
  <c r="CF42" i="2" s="1"/>
  <c r="CE43" i="2"/>
  <c r="CF43" i="2" s="1"/>
  <c r="CE44" i="2"/>
  <c r="CF44" i="2" s="1"/>
  <c r="CE45" i="2"/>
  <c r="CF45" i="2" s="1"/>
  <c r="CE46" i="2"/>
  <c r="CF46" i="2" s="1"/>
  <c r="CE47" i="2"/>
  <c r="CF47" i="2" s="1"/>
  <c r="CE48" i="2"/>
  <c r="CF48" i="2" s="1"/>
  <c r="CE49" i="2"/>
  <c r="CF49" i="2" s="1"/>
  <c r="CE50" i="2"/>
  <c r="CF50" i="2" s="1"/>
  <c r="CE51" i="2"/>
  <c r="CF51" i="2" s="1"/>
  <c r="CE52" i="2"/>
  <c r="CF52" i="2" s="1"/>
  <c r="CE53" i="2"/>
  <c r="CF53" i="2" s="1"/>
  <c r="CE54" i="2"/>
  <c r="CF54" i="2" s="1"/>
  <c r="CE55" i="2"/>
  <c r="CF55" i="2" s="1"/>
  <c r="CE56" i="2"/>
  <c r="CF56" i="2" s="1"/>
  <c r="CE57" i="2"/>
  <c r="CF57" i="2" s="1"/>
  <c r="CE58" i="2"/>
  <c r="CF58" i="2" s="1"/>
  <c r="CE59" i="2"/>
  <c r="CF59" i="2" s="1"/>
  <c r="CE60" i="2"/>
  <c r="CF60" i="2" s="1"/>
  <c r="CE61" i="2"/>
  <c r="CF61" i="2" s="1"/>
  <c r="CE62" i="2"/>
  <c r="CF62" i="2" s="1"/>
  <c r="CE63" i="2"/>
  <c r="CF63" i="2" s="1"/>
  <c r="CE64" i="2"/>
  <c r="CF64" i="2" s="1"/>
  <c r="CE65" i="2"/>
  <c r="CF65" i="2" s="1"/>
  <c r="CE66" i="2"/>
  <c r="CF66" i="2" s="1"/>
  <c r="CE67" i="2"/>
  <c r="CF67" i="2" s="1"/>
  <c r="CE68" i="2"/>
  <c r="CF68" i="2" s="1"/>
  <c r="CE69" i="2"/>
  <c r="CF69" i="2" s="1"/>
  <c r="CE70" i="2"/>
  <c r="CF70" i="2" s="1"/>
  <c r="CE71" i="2"/>
  <c r="CF71" i="2" s="1"/>
  <c r="CE72" i="2"/>
  <c r="CF72" i="2" s="1"/>
  <c r="CE73" i="2"/>
  <c r="CF73" i="2" s="1"/>
  <c r="CE74" i="2"/>
  <c r="CF74" i="2" s="1"/>
  <c r="CE75" i="2"/>
  <c r="CF75" i="2" s="1"/>
  <c r="CE76" i="2"/>
  <c r="CF76" i="2" s="1"/>
  <c r="CE77" i="2"/>
  <c r="CF77" i="2" s="1"/>
  <c r="CE78" i="2"/>
  <c r="CF78" i="2" s="1"/>
  <c r="CE79" i="2"/>
  <c r="CF79" i="2" s="1"/>
  <c r="CE80" i="2"/>
  <c r="CF80" i="2" s="1"/>
  <c r="CE81" i="2"/>
  <c r="CF81" i="2" s="1"/>
  <c r="CE82" i="2"/>
  <c r="CF82" i="2" s="1"/>
  <c r="CE83" i="2"/>
  <c r="CF83" i="2" s="1"/>
  <c r="CE84" i="2"/>
  <c r="CF84" i="2" s="1"/>
  <c r="CE85" i="2"/>
  <c r="CF85" i="2" s="1"/>
  <c r="CE86" i="2"/>
  <c r="CF86" i="2" s="1"/>
  <c r="CE87" i="2"/>
  <c r="CF87" i="2" s="1"/>
  <c r="CE88" i="2"/>
  <c r="CF88" i="2" s="1"/>
  <c r="CE89" i="2"/>
  <c r="CF89" i="2" s="1"/>
  <c r="CE90" i="2"/>
  <c r="CF90" i="2" s="1"/>
  <c r="CE91" i="2"/>
  <c r="CF91" i="2" s="1"/>
  <c r="CE92" i="2"/>
  <c r="CF92" i="2" s="1"/>
  <c r="CE93" i="2"/>
  <c r="CF93" i="2" s="1"/>
  <c r="CE94" i="2"/>
  <c r="CF94" i="2" s="1"/>
  <c r="CE95" i="2"/>
  <c r="CF95" i="2" s="1"/>
  <c r="CE96" i="2"/>
  <c r="CF96" i="2" s="1"/>
  <c r="CE97" i="2"/>
  <c r="CF97" i="2" s="1"/>
  <c r="CE98" i="2"/>
  <c r="CF98" i="2" s="1"/>
  <c r="CE99" i="2"/>
  <c r="CF99" i="2" s="1"/>
  <c r="CE100" i="2"/>
  <c r="CF100" i="2" s="1"/>
  <c r="CE101" i="2"/>
  <c r="CF101" i="2" s="1"/>
  <c r="CE102" i="2"/>
  <c r="CF102" i="2" s="1"/>
  <c r="CE103" i="2"/>
  <c r="CF103" i="2" s="1"/>
  <c r="CE104" i="2"/>
  <c r="CF104" i="2" s="1"/>
  <c r="CE105" i="2"/>
  <c r="CF105" i="2" s="1"/>
  <c r="CE106" i="2"/>
  <c r="CF106" i="2" s="1"/>
  <c r="CE107" i="2"/>
  <c r="CF107" i="2" s="1"/>
  <c r="CE108" i="2"/>
  <c r="CF108" i="2" s="1"/>
  <c r="CE109" i="2"/>
  <c r="CF109" i="2" s="1"/>
  <c r="CE110" i="2"/>
  <c r="CF110" i="2" s="1"/>
  <c r="CE111" i="2"/>
  <c r="CF111" i="2" s="1"/>
  <c r="CE112" i="2"/>
  <c r="CF112" i="2" s="1"/>
  <c r="CE113" i="2"/>
  <c r="CF113" i="2" s="1"/>
  <c r="CE114" i="2"/>
  <c r="CF114" i="2" s="1"/>
  <c r="CE115" i="2"/>
  <c r="CF115" i="2" s="1"/>
  <c r="CE116" i="2"/>
  <c r="CF116" i="2" s="1"/>
  <c r="CE21" i="2"/>
  <c r="CF21" i="2" s="1"/>
  <c r="BO92" i="2"/>
  <c r="BO93" i="2"/>
  <c r="BO94" i="2"/>
  <c r="BO95" i="2"/>
  <c r="BO96" i="2"/>
  <c r="BO97" i="2"/>
  <c r="BP97" i="2" s="1"/>
  <c r="BO98" i="2"/>
  <c r="BP98" i="2" s="1"/>
  <c r="BO99" i="2"/>
  <c r="BP99" i="2" s="1"/>
  <c r="BO100" i="2"/>
  <c r="BP100" i="2" s="1"/>
  <c r="BO101" i="2"/>
  <c r="BO102" i="2"/>
  <c r="BO103" i="2"/>
  <c r="BO104" i="2"/>
  <c r="BW104" i="2" s="1"/>
  <c r="BX104" i="2" s="1"/>
  <c r="BO105" i="2"/>
  <c r="BO106" i="2"/>
  <c r="BP106" i="2" s="1"/>
  <c r="BO107" i="2"/>
  <c r="BP107" i="2" s="1"/>
  <c r="BO108" i="2"/>
  <c r="BO109" i="2"/>
  <c r="BO110" i="2"/>
  <c r="BO111" i="2"/>
  <c r="BP111" i="2" s="1"/>
  <c r="BO22" i="2"/>
  <c r="BP22" i="2" s="1"/>
  <c r="BO23" i="2"/>
  <c r="BO24" i="2"/>
  <c r="BO25" i="2"/>
  <c r="BO26" i="2"/>
  <c r="BP26" i="2" s="1"/>
  <c r="BO27" i="2"/>
  <c r="BO28" i="2"/>
  <c r="BO29" i="2"/>
  <c r="BO30" i="2"/>
  <c r="BP30" i="2" s="1"/>
  <c r="BO31" i="2"/>
  <c r="BO32" i="2"/>
  <c r="BO33" i="2"/>
  <c r="BP33" i="2" s="1"/>
  <c r="BO34" i="2"/>
  <c r="BP34" i="2" s="1"/>
  <c r="BO35" i="2"/>
  <c r="BO36" i="2"/>
  <c r="BO37" i="2"/>
  <c r="BO38" i="2"/>
  <c r="BO39" i="2"/>
  <c r="BO40" i="2"/>
  <c r="BO41" i="2"/>
  <c r="BP41" i="2" s="1"/>
  <c r="BO42" i="2"/>
  <c r="BP42" i="2" s="1"/>
  <c r="BO43" i="2"/>
  <c r="BP43" i="2" s="1"/>
  <c r="BO44" i="2"/>
  <c r="BO45" i="2"/>
  <c r="BO46" i="2"/>
  <c r="BP46" i="2" s="1"/>
  <c r="BO47" i="2"/>
  <c r="BO48" i="2"/>
  <c r="BO49" i="2"/>
  <c r="BP49" i="2" s="1"/>
  <c r="BO50" i="2"/>
  <c r="BP50" i="2" s="1"/>
  <c r="BO51" i="2"/>
  <c r="BO52" i="2"/>
  <c r="BP52" i="2" s="1"/>
  <c r="BO53" i="2"/>
  <c r="BP53" i="2" s="1"/>
  <c r="BO54" i="2"/>
  <c r="BP54" i="2" s="1"/>
  <c r="BO55" i="2"/>
  <c r="BO56" i="2"/>
  <c r="BO57" i="2"/>
  <c r="BP57" i="2" s="1"/>
  <c r="BO58" i="2"/>
  <c r="BP58" i="2" s="1"/>
  <c r="BO59" i="2"/>
  <c r="BO60" i="2"/>
  <c r="BO61" i="2"/>
  <c r="BO62" i="2"/>
  <c r="BP62" i="2" s="1"/>
  <c r="BO63" i="2"/>
  <c r="BO64" i="2"/>
  <c r="BO65" i="2"/>
  <c r="BP65" i="2" s="1"/>
  <c r="BO66" i="2"/>
  <c r="BP66" i="2" s="1"/>
  <c r="BO67" i="2"/>
  <c r="BO68" i="2"/>
  <c r="BO69" i="2"/>
  <c r="BO70" i="2"/>
  <c r="BP70" i="2" s="1"/>
  <c r="BO71" i="2"/>
  <c r="BO72" i="2"/>
  <c r="BO73" i="2"/>
  <c r="BP73" i="2" s="1"/>
  <c r="BO74" i="2"/>
  <c r="BO75" i="2"/>
  <c r="BO76" i="2"/>
  <c r="BO77" i="2"/>
  <c r="BO78" i="2"/>
  <c r="BO79" i="2"/>
  <c r="BW79" i="2" s="1"/>
  <c r="BX79" i="2" s="1"/>
  <c r="BO80" i="2"/>
  <c r="BO81" i="2"/>
  <c r="BP81" i="2" s="1"/>
  <c r="BO82" i="2"/>
  <c r="BP82" i="2" s="1"/>
  <c r="BO83" i="2"/>
  <c r="BO84" i="2"/>
  <c r="BP84" i="2" s="1"/>
  <c r="BO85" i="2"/>
  <c r="BP85" i="2" s="1"/>
  <c r="BO86" i="2"/>
  <c r="BP86" i="2" s="1"/>
  <c r="BO87" i="2"/>
  <c r="BP87" i="2" s="1"/>
  <c r="BO88" i="2"/>
  <c r="BO89" i="2"/>
  <c r="BO90" i="2"/>
  <c r="BO91" i="2"/>
  <c r="BO21" i="2"/>
  <c r="K67" i="2"/>
  <c r="AG116" i="2" s="1"/>
  <c r="BY117" i="2" s="1"/>
  <c r="K63" i="2"/>
  <c r="K64" i="2"/>
  <c r="K65" i="2"/>
  <c r="K66" i="2"/>
  <c r="K62" i="2"/>
  <c r="K60" i="2"/>
  <c r="K61" i="2"/>
  <c r="K126" i="2"/>
  <c r="AG68" i="2" s="1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B19" i="2"/>
  <c r="O38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34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33" i="1"/>
  <c r="AH5" i="1"/>
  <c r="AH6" i="1"/>
  <c r="AH7" i="1"/>
  <c r="AH8" i="1"/>
  <c r="AG8" i="1" s="1"/>
  <c r="AH9" i="1"/>
  <c r="AG9" i="1" s="1"/>
  <c r="AH10" i="1"/>
  <c r="AG10" i="1" s="1"/>
  <c r="AH11" i="1"/>
  <c r="AH12" i="1"/>
  <c r="AG12" i="1" s="1"/>
  <c r="AH13" i="1"/>
  <c r="AH14" i="1"/>
  <c r="AG14" i="1" s="1"/>
  <c r="AH15" i="1"/>
  <c r="AH16" i="1"/>
  <c r="AG16" i="1" s="1"/>
  <c r="AH17" i="1"/>
  <c r="AG17" i="1" s="1"/>
  <c r="AH18" i="1"/>
  <c r="AG18" i="1" s="1"/>
  <c r="AH19" i="1"/>
  <c r="AG19" i="1" s="1"/>
  <c r="AH20" i="1"/>
  <c r="AG20" i="1" s="1"/>
  <c r="AH21" i="1"/>
  <c r="AH22" i="1"/>
  <c r="AH23" i="1"/>
  <c r="AG23" i="1" s="1"/>
  <c r="AH24" i="1"/>
  <c r="AG24" i="1" s="1"/>
  <c r="AH25" i="1"/>
  <c r="AG25" i="1" s="1"/>
  <c r="AH26" i="1"/>
  <c r="AG26" i="1" s="1"/>
  <c r="AH27" i="1"/>
  <c r="AG27" i="1" s="1"/>
  <c r="AH28" i="1"/>
  <c r="AG28" i="1" s="1"/>
  <c r="AH29" i="1"/>
  <c r="AH30" i="1"/>
  <c r="AH31" i="1"/>
  <c r="AG31" i="1" s="1"/>
  <c r="AH32" i="1"/>
  <c r="AG32" i="1" s="1"/>
  <c r="AH33" i="1"/>
  <c r="AG33" i="1" s="1"/>
  <c r="AH4" i="1"/>
  <c r="AG4" i="1" s="1"/>
  <c r="X40" i="1"/>
  <c r="W40" i="1" s="1"/>
  <c r="X41" i="1"/>
  <c r="W41" i="1" s="1"/>
  <c r="X42" i="1"/>
  <c r="X43" i="1"/>
  <c r="W43" i="1" s="1"/>
  <c r="X44" i="1"/>
  <c r="W44" i="1" s="1"/>
  <c r="X45" i="1"/>
  <c r="W45" i="1" s="1"/>
  <c r="X46" i="1"/>
  <c r="W46" i="1" s="1"/>
  <c r="X47" i="1"/>
  <c r="W47" i="1" s="1"/>
  <c r="X48" i="1"/>
  <c r="W48" i="1" s="1"/>
  <c r="X49" i="1"/>
  <c r="W49" i="1" s="1"/>
  <c r="X50" i="1"/>
  <c r="X51" i="1"/>
  <c r="W51" i="1" s="1"/>
  <c r="X52" i="1"/>
  <c r="W52" i="1" s="1"/>
  <c r="X53" i="1"/>
  <c r="W53" i="1" s="1"/>
  <c r="X54" i="1"/>
  <c r="W54" i="1" s="1"/>
  <c r="X55" i="1"/>
  <c r="W55" i="1" s="1"/>
  <c r="X56" i="1"/>
  <c r="W56" i="1" s="1"/>
  <c r="X57" i="1"/>
  <c r="W57" i="1" s="1"/>
  <c r="X58" i="1"/>
  <c r="X59" i="1"/>
  <c r="W59" i="1" s="1"/>
  <c r="X60" i="1"/>
  <c r="W60" i="1" s="1"/>
  <c r="X61" i="1"/>
  <c r="W61" i="1" s="1"/>
  <c r="X62" i="1"/>
  <c r="W62" i="1" s="1"/>
  <c r="X63" i="1"/>
  <c r="W63" i="1" s="1"/>
  <c r="X64" i="1"/>
  <c r="W64" i="1" s="1"/>
  <c r="X65" i="1"/>
  <c r="W65" i="1" s="1"/>
  <c r="X66" i="1"/>
  <c r="X67" i="1"/>
  <c r="W67" i="1" s="1"/>
  <c r="X68" i="1"/>
  <c r="W68" i="1" s="1"/>
  <c r="X39" i="1"/>
  <c r="X5" i="1"/>
  <c r="X6" i="1"/>
  <c r="X7" i="1"/>
  <c r="X8" i="1"/>
  <c r="W8" i="1" s="1"/>
  <c r="X9" i="1"/>
  <c r="W9" i="1" s="1"/>
  <c r="X10" i="1"/>
  <c r="W10" i="1" s="1"/>
  <c r="X11" i="1"/>
  <c r="X12" i="1"/>
  <c r="W12" i="1" s="1"/>
  <c r="X13" i="1"/>
  <c r="X14" i="1"/>
  <c r="X15" i="1"/>
  <c r="X16" i="1"/>
  <c r="X17" i="1"/>
  <c r="W17" i="1" s="1"/>
  <c r="X18" i="1"/>
  <c r="W18" i="1" s="1"/>
  <c r="X19" i="1"/>
  <c r="X20" i="1"/>
  <c r="W20" i="1" s="1"/>
  <c r="X21" i="1"/>
  <c r="X22" i="1"/>
  <c r="X23" i="1"/>
  <c r="X24" i="1"/>
  <c r="W24" i="1" s="1"/>
  <c r="X25" i="1"/>
  <c r="W25" i="1" s="1"/>
  <c r="X26" i="1"/>
  <c r="W26" i="1" s="1"/>
  <c r="X27" i="1"/>
  <c r="W27" i="1" s="1"/>
  <c r="X28" i="1"/>
  <c r="W28" i="1" s="1"/>
  <c r="X29" i="1"/>
  <c r="X30" i="1"/>
  <c r="X31" i="1"/>
  <c r="X32" i="1"/>
  <c r="W32" i="1" s="1"/>
  <c r="X33" i="1"/>
  <c r="W33" i="1" s="1"/>
  <c r="X4" i="1"/>
  <c r="P38" i="1"/>
  <c r="W39" i="1"/>
  <c r="W42" i="1"/>
  <c r="W50" i="1"/>
  <c r="W58" i="1"/>
  <c r="W66" i="1"/>
  <c r="W38" i="1"/>
  <c r="AG7" i="1"/>
  <c r="AG11" i="1"/>
  <c r="AG15" i="1"/>
  <c r="AG5" i="1"/>
  <c r="AG6" i="1"/>
  <c r="AG13" i="1"/>
  <c r="AG21" i="1"/>
  <c r="AG22" i="1"/>
  <c r="AG29" i="1"/>
  <c r="AG30" i="1"/>
  <c r="AG3" i="1"/>
  <c r="W11" i="1"/>
  <c r="W16" i="1"/>
  <c r="W19" i="1"/>
  <c r="W4" i="1"/>
  <c r="W5" i="1"/>
  <c r="W6" i="1"/>
  <c r="W7" i="1"/>
  <c r="W13" i="1"/>
  <c r="W14" i="1"/>
  <c r="W15" i="1"/>
  <c r="W21" i="1"/>
  <c r="W22" i="1"/>
  <c r="W23" i="1"/>
  <c r="W29" i="1"/>
  <c r="W30" i="1"/>
  <c r="W31" i="1"/>
  <c r="W3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38" i="1"/>
  <c r="M5" i="1"/>
  <c r="M6" i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M14" i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M30" i="1"/>
  <c r="M31" i="1"/>
  <c r="L31" i="1" s="1"/>
  <c r="M32" i="1"/>
  <c r="L32" i="1" s="1"/>
  <c r="M33" i="1"/>
  <c r="L33" i="1" s="1"/>
  <c r="M4" i="1"/>
  <c r="L4" i="1" s="1"/>
  <c r="L5" i="1"/>
  <c r="L6" i="1"/>
  <c r="L13" i="1"/>
  <c r="L14" i="1"/>
  <c r="L22" i="1"/>
  <c r="L29" i="1"/>
  <c r="L30" i="1"/>
  <c r="L3" i="1"/>
  <c r="B3" i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4" i="1"/>
  <c r="B4" i="1" s="1"/>
  <c r="BW115" i="2" l="1"/>
  <c r="BX115" i="2" s="1"/>
  <c r="BX40" i="2"/>
  <c r="BX24" i="2"/>
  <c r="K19" i="2"/>
  <c r="Y19" i="2" s="1"/>
  <c r="AA19" i="2" s="1"/>
  <c r="BX25" i="2"/>
  <c r="BW117" i="2"/>
  <c r="BX117" i="2" s="1"/>
  <c r="BZ117" i="2" s="1"/>
  <c r="BP114" i="2"/>
  <c r="BW112" i="2"/>
  <c r="BX112" i="2" s="1"/>
  <c r="BP116" i="2"/>
  <c r="Y59" i="2"/>
  <c r="AA59" i="2" s="1"/>
  <c r="AG108" i="2"/>
  <c r="BY109" i="2" s="1"/>
  <c r="AG107" i="2"/>
  <c r="CG108" i="2" s="1"/>
  <c r="Y58" i="2"/>
  <c r="AA58" i="2" s="1"/>
  <c r="AG106" i="2"/>
  <c r="BY107" i="2" s="1"/>
  <c r="Y57" i="2"/>
  <c r="AG105" i="2"/>
  <c r="BY106" i="2" s="1"/>
  <c r="Y56" i="2"/>
  <c r="AB56" i="2" s="1"/>
  <c r="AG104" i="2"/>
  <c r="Y55" i="2"/>
  <c r="AB55" i="2" s="1"/>
  <c r="AG103" i="2"/>
  <c r="BQ104" i="2" s="1"/>
  <c r="Y54" i="2"/>
  <c r="AB54" i="2" s="1"/>
  <c r="AG102" i="2"/>
  <c r="BY103" i="2" s="1"/>
  <c r="Y53" i="2"/>
  <c r="AA53" i="2" s="1"/>
  <c r="Y52" i="2"/>
  <c r="AG101" i="2"/>
  <c r="CG102" i="2" s="1"/>
  <c r="Y51" i="2"/>
  <c r="AA51" i="2" s="1"/>
  <c r="AG100" i="2"/>
  <c r="CG101" i="2" s="1"/>
  <c r="Y50" i="2"/>
  <c r="AA50" i="2" s="1"/>
  <c r="AG99" i="2"/>
  <c r="BQ100" i="2" s="1"/>
  <c r="BS100" i="2" s="1"/>
  <c r="AG98" i="2"/>
  <c r="CG99" i="2" s="1"/>
  <c r="Y49" i="2"/>
  <c r="Y48" i="2"/>
  <c r="AB48" i="2" s="1"/>
  <c r="AG97" i="2"/>
  <c r="BQ98" i="2" s="1"/>
  <c r="BS98" i="2" s="1"/>
  <c r="AG96" i="2"/>
  <c r="BY97" i="2" s="1"/>
  <c r="Y47" i="2"/>
  <c r="AB47" i="2" s="1"/>
  <c r="AG95" i="2"/>
  <c r="BY96" i="2" s="1"/>
  <c r="Y46" i="2"/>
  <c r="AB46" i="2" s="1"/>
  <c r="AG94" i="2"/>
  <c r="CG95" i="2" s="1"/>
  <c r="Y45" i="2"/>
  <c r="AA45" i="2" s="1"/>
  <c r="Y44" i="2"/>
  <c r="AG93" i="2"/>
  <c r="BY94" i="2" s="1"/>
  <c r="Y43" i="2"/>
  <c r="AA43" i="2" s="1"/>
  <c r="AG92" i="2"/>
  <c r="BQ93" i="2" s="1"/>
  <c r="AG91" i="2"/>
  <c r="BY92" i="2" s="1"/>
  <c r="Y42" i="2"/>
  <c r="AA42" i="2" s="1"/>
  <c r="AG90" i="2"/>
  <c r="CG91" i="2" s="1"/>
  <c r="CH91" i="2" s="1"/>
  <c r="Y41" i="2"/>
  <c r="AG89" i="2"/>
  <c r="BY90" i="2" s="1"/>
  <c r="Y40" i="2"/>
  <c r="AB40" i="2" s="1"/>
  <c r="AG88" i="2"/>
  <c r="CG89" i="2" s="1"/>
  <c r="Y39" i="2"/>
  <c r="AB39" i="2" s="1"/>
  <c r="AG87" i="2"/>
  <c r="BY88" i="2" s="1"/>
  <c r="Y38" i="2"/>
  <c r="AA38" i="2" s="1"/>
  <c r="AG86" i="2"/>
  <c r="CG87" i="2" s="1"/>
  <c r="Y37" i="2"/>
  <c r="AA37" i="2" s="1"/>
  <c r="Y36" i="2"/>
  <c r="AG85" i="2"/>
  <c r="CG86" i="2" s="1"/>
  <c r="Y35" i="2"/>
  <c r="AA35" i="2" s="1"/>
  <c r="AG84" i="2"/>
  <c r="BQ85" i="2" s="1"/>
  <c r="Y34" i="2"/>
  <c r="AA34" i="2" s="1"/>
  <c r="AG83" i="2"/>
  <c r="BQ84" i="2" s="1"/>
  <c r="BR84" i="2" s="1"/>
  <c r="AG82" i="2"/>
  <c r="BQ83" i="2" s="1"/>
  <c r="Y33" i="2"/>
  <c r="Y32" i="2"/>
  <c r="AB32" i="2" s="1"/>
  <c r="AG81" i="2"/>
  <c r="BQ82" i="2" s="1"/>
  <c r="BS82" i="2" s="1"/>
  <c r="AG80" i="2"/>
  <c r="BQ81" i="2" s="1"/>
  <c r="BS81" i="2" s="1"/>
  <c r="Y31" i="2"/>
  <c r="AB31" i="2" s="1"/>
  <c r="AG79" i="2"/>
  <c r="BY80" i="2" s="1"/>
  <c r="Y30" i="2"/>
  <c r="AA30" i="2" s="1"/>
  <c r="AG78" i="2"/>
  <c r="CG79" i="2" s="1"/>
  <c r="Y29" i="2"/>
  <c r="AA29" i="2" s="1"/>
  <c r="Y28" i="2"/>
  <c r="AG77" i="2"/>
  <c r="BY78" i="2" s="1"/>
  <c r="Y27" i="2"/>
  <c r="AA27" i="2" s="1"/>
  <c r="AG76" i="2"/>
  <c r="CG77" i="2" s="1"/>
  <c r="AG75" i="2"/>
  <c r="BQ76" i="2" s="1"/>
  <c r="Y26" i="2"/>
  <c r="AA26" i="2" s="1"/>
  <c r="AG74" i="2"/>
  <c r="CG75" i="2" s="1"/>
  <c r="Y25" i="2"/>
  <c r="AG73" i="2"/>
  <c r="BQ74" i="2" s="1"/>
  <c r="Y24" i="2"/>
  <c r="AB24" i="2" s="1"/>
  <c r="AG72" i="2"/>
  <c r="BY73" i="2" s="1"/>
  <c r="Y23" i="2"/>
  <c r="AA23" i="2" s="1"/>
  <c r="AG71" i="2"/>
  <c r="BY72" i="2" s="1"/>
  <c r="Y22" i="2"/>
  <c r="AA22" i="2" s="1"/>
  <c r="Y21" i="2"/>
  <c r="AA21" i="2" s="1"/>
  <c r="AG70" i="2"/>
  <c r="BQ71" i="2" s="1"/>
  <c r="Y20" i="2"/>
  <c r="AB20" i="2" s="1"/>
  <c r="AG69" i="2"/>
  <c r="Y128" i="2"/>
  <c r="AB128" i="2" s="1"/>
  <c r="AG67" i="2"/>
  <c r="BY68" i="2" s="1"/>
  <c r="AG66" i="2"/>
  <c r="BQ67" i="2" s="1"/>
  <c r="Y127" i="2"/>
  <c r="AG65" i="2"/>
  <c r="BQ66" i="2" s="1"/>
  <c r="Y126" i="2"/>
  <c r="AB126" i="2" s="1"/>
  <c r="AG64" i="2"/>
  <c r="CG65" i="2" s="1"/>
  <c r="Y125" i="2"/>
  <c r="AB125" i="2" s="1"/>
  <c r="AG63" i="2"/>
  <c r="BY64" i="2" s="1"/>
  <c r="Y124" i="2"/>
  <c r="AB124" i="2" s="1"/>
  <c r="AG62" i="2"/>
  <c r="BQ63" i="2" s="1"/>
  <c r="Y123" i="2"/>
  <c r="AA123" i="2" s="1"/>
  <c r="Y122" i="2"/>
  <c r="AG61" i="2"/>
  <c r="BY62" i="2" s="1"/>
  <c r="Y121" i="2"/>
  <c r="AG60" i="2"/>
  <c r="BQ61" i="2" s="1"/>
  <c r="Y120" i="2"/>
  <c r="AA120" i="2" s="1"/>
  <c r="AG59" i="2"/>
  <c r="CG60" i="2" s="1"/>
  <c r="AG58" i="2"/>
  <c r="CG59" i="2" s="1"/>
  <c r="CH59" i="2" s="1"/>
  <c r="Y119" i="2"/>
  <c r="Y118" i="2"/>
  <c r="AB118" i="2" s="1"/>
  <c r="AG57" i="2"/>
  <c r="BQ58" i="2" s="1"/>
  <c r="AG56" i="2"/>
  <c r="BY57" i="2" s="1"/>
  <c r="Y117" i="2"/>
  <c r="AG55" i="2"/>
  <c r="BY56" i="2" s="1"/>
  <c r="Y116" i="2"/>
  <c r="AB116" i="2" s="1"/>
  <c r="AG54" i="2"/>
  <c r="CG55" i="2" s="1"/>
  <c r="Y115" i="2"/>
  <c r="AA115" i="2" s="1"/>
  <c r="Y114" i="2"/>
  <c r="AG53" i="2"/>
  <c r="BY54" i="2" s="1"/>
  <c r="Y113" i="2"/>
  <c r="AG52" i="2"/>
  <c r="CG53" i="2" s="1"/>
  <c r="Y112" i="2"/>
  <c r="AA112" i="2" s="1"/>
  <c r="AG51" i="2"/>
  <c r="BY52" i="2" s="1"/>
  <c r="AG50" i="2"/>
  <c r="BQ51" i="2" s="1"/>
  <c r="Y111" i="2"/>
  <c r="AG49" i="2"/>
  <c r="BQ50" i="2" s="1"/>
  <c r="BR50" i="2" s="1"/>
  <c r="Y110" i="2"/>
  <c r="AB110" i="2" s="1"/>
  <c r="AG48" i="2"/>
  <c r="CG49" i="2" s="1"/>
  <c r="Y109" i="2"/>
  <c r="AA109" i="2" s="1"/>
  <c r="AG47" i="2"/>
  <c r="BQ48" i="2" s="1"/>
  <c r="Y108" i="2"/>
  <c r="AB108" i="2" s="1"/>
  <c r="AG46" i="2"/>
  <c r="BQ47" i="2" s="1"/>
  <c r="Y107" i="2"/>
  <c r="AA107" i="2" s="1"/>
  <c r="Y106" i="2"/>
  <c r="AG45" i="2"/>
  <c r="BQ46" i="2" s="1"/>
  <c r="Y105" i="2"/>
  <c r="AG44" i="2"/>
  <c r="BY45" i="2" s="1"/>
  <c r="Y104" i="2"/>
  <c r="AA104" i="2" s="1"/>
  <c r="AG43" i="2"/>
  <c r="BQ44" i="2" s="1"/>
  <c r="AG42" i="2"/>
  <c r="BY43" i="2" s="1"/>
  <c r="Y103" i="2"/>
  <c r="Y102" i="2"/>
  <c r="AB102" i="2" s="1"/>
  <c r="AG41" i="2"/>
  <c r="CG42" i="2" s="1"/>
  <c r="AG40" i="2"/>
  <c r="BY41" i="2" s="1"/>
  <c r="Y101" i="2"/>
  <c r="AA101" i="2" s="1"/>
  <c r="AG39" i="2"/>
  <c r="BY40" i="2" s="1"/>
  <c r="Y100" i="2"/>
  <c r="AB100" i="2" s="1"/>
  <c r="AG38" i="2"/>
  <c r="BY39" i="2" s="1"/>
  <c r="Y99" i="2"/>
  <c r="AA99" i="2" s="1"/>
  <c r="Y98" i="2"/>
  <c r="AG37" i="2"/>
  <c r="CG38" i="2" s="1"/>
  <c r="Y97" i="2"/>
  <c r="AG36" i="2"/>
  <c r="BY37" i="2" s="1"/>
  <c r="Y96" i="2"/>
  <c r="AA96" i="2" s="1"/>
  <c r="AG35" i="2"/>
  <c r="BQ36" i="2" s="1"/>
  <c r="AG34" i="2"/>
  <c r="BQ35" i="2" s="1"/>
  <c r="Y95" i="2"/>
  <c r="AG33" i="2"/>
  <c r="CG34" i="2" s="1"/>
  <c r="Y94" i="2"/>
  <c r="AB94" i="2" s="1"/>
  <c r="AG32" i="2"/>
  <c r="BY33" i="2" s="1"/>
  <c r="Y93" i="2"/>
  <c r="AB93" i="2" s="1"/>
  <c r="AG31" i="2"/>
  <c r="BY32" i="2" s="1"/>
  <c r="Y92" i="2"/>
  <c r="AB92" i="2" s="1"/>
  <c r="AG30" i="2"/>
  <c r="CG31" i="2" s="1"/>
  <c r="Y91" i="2"/>
  <c r="AA91" i="2" s="1"/>
  <c r="Y90" i="2"/>
  <c r="AG29" i="2"/>
  <c r="CG30" i="2" s="1"/>
  <c r="Y89" i="2"/>
  <c r="AG28" i="2"/>
  <c r="CG29" i="2" s="1"/>
  <c r="Y88" i="2"/>
  <c r="AA88" i="2" s="1"/>
  <c r="AG27" i="2"/>
  <c r="BQ28" i="2" s="1"/>
  <c r="AG26" i="2"/>
  <c r="CG27" i="2" s="1"/>
  <c r="CI27" i="2" s="1"/>
  <c r="Y87" i="2"/>
  <c r="Y86" i="2"/>
  <c r="AB86" i="2" s="1"/>
  <c r="AG25" i="2"/>
  <c r="BQ26" i="2" s="1"/>
  <c r="BR26" i="2" s="1"/>
  <c r="AG24" i="2"/>
  <c r="BQ25" i="2" s="1"/>
  <c r="Y85" i="2"/>
  <c r="AA85" i="2" s="1"/>
  <c r="AG23" i="2"/>
  <c r="CG24" i="2" s="1"/>
  <c r="Y84" i="2"/>
  <c r="AG22" i="2"/>
  <c r="BY23" i="2" s="1"/>
  <c r="Y83" i="2"/>
  <c r="AA83" i="2" s="1"/>
  <c r="Y82" i="2"/>
  <c r="AG21" i="2"/>
  <c r="BQ22" i="2" s="1"/>
  <c r="Y81" i="2"/>
  <c r="AG20" i="2"/>
  <c r="BQ21" i="2" s="1"/>
  <c r="AG110" i="2"/>
  <c r="BQ111" i="2" s="1"/>
  <c r="Y61" i="2"/>
  <c r="AA61" i="2" s="1"/>
  <c r="AG109" i="2"/>
  <c r="BY110" i="2" s="1"/>
  <c r="Y60" i="2"/>
  <c r="AG111" i="2"/>
  <c r="BQ112" i="2" s="1"/>
  <c r="Y62" i="2"/>
  <c r="AA62" i="2" s="1"/>
  <c r="Y66" i="2"/>
  <c r="AA66" i="2" s="1"/>
  <c r="AG115" i="2"/>
  <c r="BY116" i="2" s="1"/>
  <c r="BZ116" i="2" s="1"/>
  <c r="AG114" i="2"/>
  <c r="BY115" i="2" s="1"/>
  <c r="Y65" i="2"/>
  <c r="Y64" i="2"/>
  <c r="AB64" i="2" s="1"/>
  <c r="AG113" i="2"/>
  <c r="CG114" i="2" s="1"/>
  <c r="Y63" i="2"/>
  <c r="AB63" i="2" s="1"/>
  <c r="AG112" i="2"/>
  <c r="BY113" i="2" s="1"/>
  <c r="BP90" i="2"/>
  <c r="BW90" i="2"/>
  <c r="BX90" i="2" s="1"/>
  <c r="BW88" i="2"/>
  <c r="BX88" i="2" s="1"/>
  <c r="BP88" i="2"/>
  <c r="BW80" i="2"/>
  <c r="BX80" i="2" s="1"/>
  <c r="BP80" i="2"/>
  <c r="BW78" i="2"/>
  <c r="BX78" i="2" s="1"/>
  <c r="BP78" i="2"/>
  <c r="BP75" i="2"/>
  <c r="BW75" i="2"/>
  <c r="BX75" i="2" s="1"/>
  <c r="BP74" i="2"/>
  <c r="BW74" i="2"/>
  <c r="BX74" i="2" s="1"/>
  <c r="BX64" i="2"/>
  <c r="BP64" i="2"/>
  <c r="BX63" i="2"/>
  <c r="BP63" i="2"/>
  <c r="BX55" i="2"/>
  <c r="BP55" i="2"/>
  <c r="BX39" i="2"/>
  <c r="BP39" i="2"/>
  <c r="BX38" i="2"/>
  <c r="BP38" i="2"/>
  <c r="BP108" i="2"/>
  <c r="BW108" i="2"/>
  <c r="BX108" i="2" s="1"/>
  <c r="BP105" i="2"/>
  <c r="BW105" i="2"/>
  <c r="BX105" i="2" s="1"/>
  <c r="BP103" i="2"/>
  <c r="BW103" i="2"/>
  <c r="BX103" i="2" s="1"/>
  <c r="BP102" i="2"/>
  <c r="BW102" i="2"/>
  <c r="BX102" i="2" s="1"/>
  <c r="BP94" i="2"/>
  <c r="BW94" i="2"/>
  <c r="BX94" i="2" s="1"/>
  <c r="BP93" i="2"/>
  <c r="BW93" i="2"/>
  <c r="BX93" i="2" s="1"/>
  <c r="BP92" i="2"/>
  <c r="BW92" i="2"/>
  <c r="BX92" i="2" s="1"/>
  <c r="AA117" i="2"/>
  <c r="AB117" i="2"/>
  <c r="AB101" i="2"/>
  <c r="AA125" i="2"/>
  <c r="AB109" i="2"/>
  <c r="AA93" i="2"/>
  <c r="AB59" i="2"/>
  <c r="AA56" i="2"/>
  <c r="AB51" i="2"/>
  <c r="AA24" i="2"/>
  <c r="CG37" i="2"/>
  <c r="BQ37" i="2"/>
  <c r="CG94" i="2"/>
  <c r="BW77" i="2"/>
  <c r="BX77" i="2" s="1"/>
  <c r="BP77" i="2"/>
  <c r="BP29" i="2"/>
  <c r="BX29" i="2"/>
  <c r="BP95" i="2"/>
  <c r="BW95" i="2"/>
  <c r="BX95" i="2" s="1"/>
  <c r="CG61" i="2"/>
  <c r="BY61" i="2"/>
  <c r="BY29" i="2"/>
  <c r="BQ29" i="2"/>
  <c r="CG117" i="2"/>
  <c r="CH117" i="2" s="1"/>
  <c r="BQ117" i="2"/>
  <c r="BQ102" i="2"/>
  <c r="BY86" i="2"/>
  <c r="BQ86" i="2"/>
  <c r="BW89" i="2"/>
  <c r="BX89" i="2" s="1"/>
  <c r="BP89" i="2"/>
  <c r="BW84" i="2"/>
  <c r="BX84" i="2" s="1"/>
  <c r="BQ116" i="2"/>
  <c r="BS116" i="2" s="1"/>
  <c r="CG116" i="2"/>
  <c r="CG69" i="2"/>
  <c r="CH69" i="2" s="1"/>
  <c r="BY69" i="2"/>
  <c r="BQ69" i="2"/>
  <c r="BP45" i="2"/>
  <c r="BX45" i="2"/>
  <c r="BP21" i="2"/>
  <c r="BX21" i="2"/>
  <c r="BP76" i="2"/>
  <c r="BW76" i="2"/>
  <c r="BX76" i="2" s="1"/>
  <c r="BP68" i="2"/>
  <c r="BX68" i="2"/>
  <c r="BP60" i="2"/>
  <c r="BX60" i="2"/>
  <c r="BP44" i="2"/>
  <c r="BX44" i="2"/>
  <c r="BP36" i="2"/>
  <c r="BX36" i="2"/>
  <c r="BP28" i="2"/>
  <c r="BX28" i="2"/>
  <c r="BP110" i="2"/>
  <c r="BW110" i="2"/>
  <c r="BX110" i="2" s="1"/>
  <c r="BX53" i="2"/>
  <c r="BY98" i="2"/>
  <c r="CG70" i="2"/>
  <c r="BY70" i="2"/>
  <c r="BQ70" i="2"/>
  <c r="CG78" i="2"/>
  <c r="BP61" i="2"/>
  <c r="BX61" i="2"/>
  <c r="BY105" i="2"/>
  <c r="CA105" i="2" s="1"/>
  <c r="CG105" i="2"/>
  <c r="BQ105" i="2"/>
  <c r="BQ97" i="2"/>
  <c r="BS97" i="2" s="1"/>
  <c r="BQ89" i="2"/>
  <c r="CG81" i="2"/>
  <c r="BY81" i="2"/>
  <c r="CG64" i="2"/>
  <c r="BQ64" i="2"/>
  <c r="BY48" i="2"/>
  <c r="CG48" i="2"/>
  <c r="CG40" i="2"/>
  <c r="BQ24" i="2"/>
  <c r="BP91" i="2"/>
  <c r="BW91" i="2"/>
  <c r="BX91" i="2" s="1"/>
  <c r="BP83" i="2"/>
  <c r="BW83" i="2"/>
  <c r="BX83" i="2" s="1"/>
  <c r="BP67" i="2"/>
  <c r="BX67" i="2"/>
  <c r="BP59" i="2"/>
  <c r="BX59" i="2"/>
  <c r="BP51" i="2"/>
  <c r="BX51" i="2"/>
  <c r="BP35" i="2"/>
  <c r="BX35" i="2"/>
  <c r="BP27" i="2"/>
  <c r="BX27" i="2"/>
  <c r="BP109" i="2"/>
  <c r="BW109" i="2"/>
  <c r="BX109" i="2" s="1"/>
  <c r="BP101" i="2"/>
  <c r="BW101" i="2"/>
  <c r="BX101" i="2" s="1"/>
  <c r="BW111" i="2"/>
  <c r="BX111" i="2" s="1"/>
  <c r="BX52" i="2"/>
  <c r="CG21" i="2"/>
  <c r="CG82" i="2"/>
  <c r="BY82" i="2"/>
  <c r="BY21" i="2"/>
  <c r="BY53" i="2"/>
  <c r="BP69" i="2"/>
  <c r="BW69" i="2"/>
  <c r="BX69" i="2" s="1"/>
  <c r="BP37" i="2"/>
  <c r="BX37" i="2"/>
  <c r="BW85" i="2"/>
  <c r="BX85" i="2" s="1"/>
  <c r="BX43" i="2"/>
  <c r="BP96" i="2"/>
  <c r="BW96" i="2"/>
  <c r="BX96" i="2" s="1"/>
  <c r="BW86" i="2"/>
  <c r="BX86" i="2" s="1"/>
  <c r="BX66" i="2"/>
  <c r="BX54" i="2"/>
  <c r="BX34" i="2"/>
  <c r="BX22" i="2"/>
  <c r="BP40" i="2"/>
  <c r="BW73" i="2"/>
  <c r="BX73" i="2" s="1"/>
  <c r="BX41" i="2"/>
  <c r="BR82" i="2"/>
  <c r="BW100" i="2"/>
  <c r="BX100" i="2" s="1"/>
  <c r="BW82" i="2"/>
  <c r="BX82" i="2" s="1"/>
  <c r="BW70" i="2"/>
  <c r="BX70" i="2" s="1"/>
  <c r="BX50" i="2"/>
  <c r="BP104" i="2"/>
  <c r="BP79" i="2"/>
  <c r="BW113" i="2"/>
  <c r="BX113" i="2" s="1"/>
  <c r="BP113" i="2"/>
  <c r="BP25" i="2"/>
  <c r="BW81" i="2"/>
  <c r="BX81" i="2" s="1"/>
  <c r="BX49" i="2"/>
  <c r="BP72" i="2"/>
  <c r="BW72" i="2"/>
  <c r="BX72" i="2" s="1"/>
  <c r="BX56" i="2"/>
  <c r="BP56" i="2"/>
  <c r="BP48" i="2"/>
  <c r="BX48" i="2"/>
  <c r="BP32" i="2"/>
  <c r="BX32" i="2"/>
  <c r="BR98" i="2"/>
  <c r="BW107" i="2"/>
  <c r="BX107" i="2" s="1"/>
  <c r="BW98" i="2"/>
  <c r="BX98" i="2" s="1"/>
  <c r="BX58" i="2"/>
  <c r="BX46" i="2"/>
  <c r="BX26" i="2"/>
  <c r="BP24" i="2"/>
  <c r="BW99" i="2"/>
  <c r="BX99" i="2" s="1"/>
  <c r="BP71" i="2"/>
  <c r="BW71" i="2"/>
  <c r="BX71" i="2" s="1"/>
  <c r="BP47" i="2"/>
  <c r="BX47" i="2"/>
  <c r="BX31" i="2"/>
  <c r="BP31" i="2"/>
  <c r="BX23" i="2"/>
  <c r="BP23" i="2"/>
  <c r="BW106" i="2"/>
  <c r="BX106" i="2" s="1"/>
  <c r="BW97" i="2"/>
  <c r="BX97" i="2" s="1"/>
  <c r="BW87" i="2"/>
  <c r="BX87" i="2" s="1"/>
  <c r="BX57" i="2"/>
  <c r="AG49" i="1"/>
  <c r="AG46" i="1"/>
  <c r="AG38" i="1"/>
  <c r="AG39" i="1"/>
  <c r="AG48" i="1"/>
  <c r="AG62" i="1"/>
  <c r="AG54" i="1"/>
  <c r="AG50" i="1"/>
  <c r="AG51" i="1"/>
  <c r="AG47" i="1"/>
  <c r="AG57" i="1"/>
  <c r="AG56" i="1"/>
  <c r="AG63" i="1"/>
  <c r="AG55" i="1"/>
  <c r="AG53" i="1"/>
  <c r="AG65" i="1"/>
  <c r="AG42" i="1"/>
  <c r="AG68" i="1"/>
  <c r="AG60" i="1"/>
  <c r="AG52" i="1"/>
  <c r="AG44" i="1"/>
  <c r="AG61" i="1"/>
  <c r="AG64" i="1"/>
  <c r="AG41" i="1"/>
  <c r="AG67" i="1"/>
  <c r="AG59" i="1"/>
  <c r="AG43" i="1"/>
  <c r="AG66" i="1"/>
  <c r="AG45" i="1"/>
  <c r="AG58" i="1"/>
  <c r="AG40" i="1"/>
  <c r="BY76" i="2" l="1"/>
  <c r="BQ87" i="2"/>
  <c r="CG23" i="2"/>
  <c r="CI91" i="2"/>
  <c r="CG71" i="2"/>
  <c r="CI71" i="2" s="1"/>
  <c r="CG96" i="2"/>
  <c r="CH96" i="2" s="1"/>
  <c r="CG115" i="2"/>
  <c r="CI115" i="2" s="1"/>
  <c r="BY104" i="2"/>
  <c r="CA104" i="2" s="1"/>
  <c r="BY24" i="2"/>
  <c r="CA24" i="2" s="1"/>
  <c r="AB27" i="2"/>
  <c r="BQ96" i="2"/>
  <c r="BQ92" i="2"/>
  <c r="BR92" i="2" s="1"/>
  <c r="BQ115" i="2"/>
  <c r="BS115" i="2" s="1"/>
  <c r="BQ40" i="2"/>
  <c r="BR40" i="2" s="1"/>
  <c r="CG73" i="2"/>
  <c r="CH73" i="2" s="1"/>
  <c r="CG111" i="2"/>
  <c r="CH111" i="2" s="1"/>
  <c r="AB35" i="2"/>
  <c r="CG39" i="2"/>
  <c r="CI39" i="2" s="1"/>
  <c r="CG76" i="2"/>
  <c r="BY59" i="2"/>
  <c r="BZ59" i="2" s="1"/>
  <c r="BY47" i="2"/>
  <c r="CA47" i="2" s="1"/>
  <c r="BY85" i="2"/>
  <c r="CA85" i="2" s="1"/>
  <c r="BQ88" i="2"/>
  <c r="BR88" i="2" s="1"/>
  <c r="CG56" i="2"/>
  <c r="CI56" i="2" s="1"/>
  <c r="BY89" i="2"/>
  <c r="BZ89" i="2" s="1"/>
  <c r="BQ114" i="2"/>
  <c r="BR114" i="2" s="1"/>
  <c r="AB30" i="2"/>
  <c r="BQ49" i="2"/>
  <c r="BS49" i="2" s="1"/>
  <c r="BQ62" i="2"/>
  <c r="BS62" i="2" s="1"/>
  <c r="CG50" i="2"/>
  <c r="CH50" i="2" s="1"/>
  <c r="BY66" i="2"/>
  <c r="BZ66" i="2" s="1"/>
  <c r="BY49" i="2"/>
  <c r="CA49" i="2" s="1"/>
  <c r="BQ91" i="2"/>
  <c r="BR91" i="2" s="1"/>
  <c r="BQ41" i="2"/>
  <c r="BR41" i="2" s="1"/>
  <c r="CG103" i="2"/>
  <c r="CH103" i="2" s="1"/>
  <c r="BY50" i="2"/>
  <c r="BZ50" i="2" s="1"/>
  <c r="AA48" i="2"/>
  <c r="BY58" i="2"/>
  <c r="BZ58" i="2" s="1"/>
  <c r="BS105" i="2"/>
  <c r="BY25" i="2"/>
  <c r="CA25" i="2" s="1"/>
  <c r="AA20" i="2"/>
  <c r="BR97" i="2"/>
  <c r="BY91" i="2"/>
  <c r="CA91" i="2" s="1"/>
  <c r="CG25" i="2"/>
  <c r="CH25" i="2" s="1"/>
  <c r="CG57" i="2"/>
  <c r="CI57" i="2" s="1"/>
  <c r="BZ85" i="2"/>
  <c r="BY87" i="2"/>
  <c r="CA87" i="2" s="1"/>
  <c r="BQ90" i="2"/>
  <c r="BS90" i="2" s="1"/>
  <c r="AB107" i="2"/>
  <c r="AA54" i="2"/>
  <c r="CG62" i="2"/>
  <c r="BQ33" i="2"/>
  <c r="BR33" i="2" s="1"/>
  <c r="BY65" i="2"/>
  <c r="BZ65" i="2" s="1"/>
  <c r="CG90" i="2"/>
  <c r="CH90" i="2" s="1"/>
  <c r="BS93" i="2"/>
  <c r="AB66" i="2"/>
  <c r="BQ57" i="2"/>
  <c r="BR57" i="2" s="1"/>
  <c r="BQ99" i="2"/>
  <c r="CG33" i="2"/>
  <c r="CH33" i="2" s="1"/>
  <c r="BY95" i="2"/>
  <c r="BZ95" i="2" s="1"/>
  <c r="CG106" i="2"/>
  <c r="CH106" i="2" s="1"/>
  <c r="BY46" i="2"/>
  <c r="CA46" i="2" s="1"/>
  <c r="BQ31" i="2"/>
  <c r="BS31" i="2" s="1"/>
  <c r="CG88" i="2"/>
  <c r="CI88" i="2" s="1"/>
  <c r="BY51" i="2"/>
  <c r="CA51" i="2" s="1"/>
  <c r="CG67" i="2"/>
  <c r="CH67" i="2" s="1"/>
  <c r="CG54" i="2"/>
  <c r="CH54" i="2" s="1"/>
  <c r="AA39" i="2"/>
  <c r="CG47" i="2"/>
  <c r="CI47" i="2" s="1"/>
  <c r="BR36" i="2"/>
  <c r="CA117" i="2"/>
  <c r="CA37" i="2"/>
  <c r="BR29" i="2"/>
  <c r="CG92" i="2"/>
  <c r="CI92" i="2" s="1"/>
  <c r="BY93" i="2"/>
  <c r="BZ93" i="2" s="1"/>
  <c r="BQ108" i="2"/>
  <c r="BS108" i="2" s="1"/>
  <c r="AB45" i="2"/>
  <c r="BZ45" i="2"/>
  <c r="BY63" i="2"/>
  <c r="BZ63" i="2" s="1"/>
  <c r="CG72" i="2"/>
  <c r="CH72" i="2" s="1"/>
  <c r="BY71" i="2"/>
  <c r="CA71" i="2" s="1"/>
  <c r="BQ23" i="2"/>
  <c r="BR23" i="2" s="1"/>
  <c r="BQ72" i="2"/>
  <c r="BS72" i="2" s="1"/>
  <c r="BY111" i="2"/>
  <c r="BZ111" i="2" s="1"/>
  <c r="CG112" i="2"/>
  <c r="CI112" i="2" s="1"/>
  <c r="BY108" i="2"/>
  <c r="BZ108" i="2" s="1"/>
  <c r="AA128" i="2"/>
  <c r="BS74" i="2"/>
  <c r="BZ115" i="2"/>
  <c r="CA115" i="2"/>
  <c r="CA33" i="2"/>
  <c r="BZ33" i="2"/>
  <c r="AA47" i="2"/>
  <c r="CG93" i="2"/>
  <c r="CH93" i="2" s="1"/>
  <c r="BY77" i="2"/>
  <c r="BZ77" i="2" s="1"/>
  <c r="AB88" i="2"/>
  <c r="AB85" i="2"/>
  <c r="BQ53" i="2"/>
  <c r="BR53" i="2" s="1"/>
  <c r="BQ73" i="2"/>
  <c r="BR73" i="2" s="1"/>
  <c r="CG36" i="2"/>
  <c r="CH36" i="2" s="1"/>
  <c r="BY75" i="2"/>
  <c r="CA75" i="2" s="1"/>
  <c r="AA32" i="2"/>
  <c r="AB96" i="2"/>
  <c r="AA92" i="2"/>
  <c r="CA113" i="2"/>
  <c r="BZ97" i="2"/>
  <c r="BQ77" i="2"/>
  <c r="BS77" i="2" s="1"/>
  <c r="BR116" i="2"/>
  <c r="BQ32" i="2"/>
  <c r="BS32" i="2" s="1"/>
  <c r="BQ45" i="2"/>
  <c r="BR45" i="2" s="1"/>
  <c r="CG41" i="2"/>
  <c r="CH41" i="2" s="1"/>
  <c r="BQ65" i="2"/>
  <c r="BR65" i="2" s="1"/>
  <c r="BY44" i="2"/>
  <c r="CA44" i="2" s="1"/>
  <c r="BY102" i="2"/>
  <c r="BZ102" i="2" s="1"/>
  <c r="CG45" i="2"/>
  <c r="CH45" i="2" s="1"/>
  <c r="BQ94" i="2"/>
  <c r="BR94" i="2" s="1"/>
  <c r="BQ106" i="2"/>
  <c r="BS106" i="2" s="1"/>
  <c r="AB61" i="2"/>
  <c r="AA40" i="2"/>
  <c r="AA63" i="2"/>
  <c r="AB120" i="2"/>
  <c r="CG85" i="2"/>
  <c r="CH85" i="2" s="1"/>
  <c r="BQ101" i="2"/>
  <c r="BS101" i="2" s="1"/>
  <c r="AB112" i="2"/>
  <c r="AA124" i="2"/>
  <c r="CG32" i="2"/>
  <c r="CH32" i="2" s="1"/>
  <c r="BQ56" i="2"/>
  <c r="BS56" i="2" s="1"/>
  <c r="CG97" i="2"/>
  <c r="CH97" i="2" s="1"/>
  <c r="BQ78" i="2"/>
  <c r="BS78" i="2" s="1"/>
  <c r="CG98" i="2"/>
  <c r="CI98" i="2" s="1"/>
  <c r="BY112" i="2"/>
  <c r="CA112" i="2" s="1"/>
  <c r="BR83" i="2"/>
  <c r="AB26" i="2"/>
  <c r="AB43" i="2"/>
  <c r="AA31" i="2"/>
  <c r="BS26" i="2"/>
  <c r="BZ106" i="2"/>
  <c r="BZ107" i="2"/>
  <c r="BS21" i="2"/>
  <c r="BS89" i="2"/>
  <c r="BQ95" i="2"/>
  <c r="BR95" i="2" s="1"/>
  <c r="CG66" i="2"/>
  <c r="CI66" i="2" s="1"/>
  <c r="AA86" i="2"/>
  <c r="AB62" i="2"/>
  <c r="BS51" i="2"/>
  <c r="BZ109" i="2"/>
  <c r="BY22" i="2"/>
  <c r="CA22" i="2" s="1"/>
  <c r="BQ38" i="2"/>
  <c r="BS38" i="2" s="1"/>
  <c r="BQ34" i="2"/>
  <c r="BR34" i="2" s="1"/>
  <c r="CG113" i="2"/>
  <c r="CH113" i="2" s="1"/>
  <c r="BZ73" i="2"/>
  <c r="CG26" i="2"/>
  <c r="CI26" i="2" s="1"/>
  <c r="BY99" i="2"/>
  <c r="CA99" i="2" s="1"/>
  <c r="BZ29" i="2"/>
  <c r="BQ79" i="2"/>
  <c r="BS79" i="2" s="1"/>
  <c r="BY83" i="2"/>
  <c r="CA83" i="2" s="1"/>
  <c r="BY34" i="2"/>
  <c r="BZ34" i="2" s="1"/>
  <c r="BQ75" i="2"/>
  <c r="AB38" i="2"/>
  <c r="AA102" i="2"/>
  <c r="CA98" i="2"/>
  <c r="BR74" i="2"/>
  <c r="BQ42" i="2"/>
  <c r="BR42" i="2" s="1"/>
  <c r="BR105" i="2"/>
  <c r="BS37" i="2"/>
  <c r="BQ60" i="2"/>
  <c r="BR60" i="2" s="1"/>
  <c r="BY28" i="2"/>
  <c r="CA28" i="2" s="1"/>
  <c r="BY79" i="2"/>
  <c r="CA79" i="2" s="1"/>
  <c r="BQ103" i="2"/>
  <c r="BS103" i="2" s="1"/>
  <c r="CG83" i="2"/>
  <c r="CH83" i="2" s="1"/>
  <c r="AA110" i="2"/>
  <c r="BZ81" i="2"/>
  <c r="BQ30" i="2"/>
  <c r="BR30" i="2" s="1"/>
  <c r="BY36" i="2"/>
  <c r="BZ36" i="2" s="1"/>
  <c r="BY42" i="2"/>
  <c r="CG28" i="2"/>
  <c r="CH28" i="2" s="1"/>
  <c r="AB21" i="2"/>
  <c r="AA118" i="2"/>
  <c r="BS66" i="2"/>
  <c r="BR66" i="2"/>
  <c r="BS85" i="2"/>
  <c r="BR85" i="2"/>
  <c r="BS58" i="2"/>
  <c r="BR58" i="2"/>
  <c r="CA61" i="2"/>
  <c r="CH27" i="2"/>
  <c r="CG110" i="2"/>
  <c r="CH110" i="2" s="1"/>
  <c r="AA64" i="2"/>
  <c r="AB91" i="2"/>
  <c r="BS83" i="2"/>
  <c r="CA106" i="2"/>
  <c r="BQ113" i="2"/>
  <c r="CG46" i="2"/>
  <c r="CI46" i="2" s="1"/>
  <c r="CG63" i="2"/>
  <c r="CH63" i="2" s="1"/>
  <c r="CG22" i="2"/>
  <c r="CI22" i="2" s="1"/>
  <c r="BY26" i="2"/>
  <c r="BZ26" i="2" s="1"/>
  <c r="CG51" i="2"/>
  <c r="CH51" i="2" s="1"/>
  <c r="BQ52" i="2"/>
  <c r="BS52" i="2" s="1"/>
  <c r="BR44" i="2"/>
  <c r="BY67" i="2"/>
  <c r="BZ67" i="2" s="1"/>
  <c r="BY114" i="2"/>
  <c r="AB53" i="2"/>
  <c r="AB22" i="2"/>
  <c r="AB99" i="2"/>
  <c r="AA116" i="2"/>
  <c r="AA46" i="2"/>
  <c r="CA109" i="2"/>
  <c r="BY31" i="2"/>
  <c r="BZ31" i="2" s="1"/>
  <c r="BQ59" i="2"/>
  <c r="BS59" i="2" s="1"/>
  <c r="BY35" i="2"/>
  <c r="BZ35" i="2" s="1"/>
  <c r="BS84" i="2"/>
  <c r="AB34" i="2"/>
  <c r="AA94" i="2"/>
  <c r="CI117" i="2"/>
  <c r="CA116" i="2"/>
  <c r="BY30" i="2"/>
  <c r="CA30" i="2" s="1"/>
  <c r="BY55" i="2"/>
  <c r="BZ55" i="2" s="1"/>
  <c r="CG80" i="2"/>
  <c r="CH80" i="2" s="1"/>
  <c r="CG35" i="2"/>
  <c r="CH35" i="2" s="1"/>
  <c r="BR67" i="2"/>
  <c r="CG100" i="2"/>
  <c r="CI100" i="2" s="1"/>
  <c r="BQ109" i="2"/>
  <c r="BR109" i="2" s="1"/>
  <c r="CG52" i="2"/>
  <c r="CH52" i="2" s="1"/>
  <c r="BY38" i="2"/>
  <c r="BZ38" i="2" s="1"/>
  <c r="BY101" i="2"/>
  <c r="BZ101" i="2" s="1"/>
  <c r="CG44" i="2"/>
  <c r="CI44" i="2" s="1"/>
  <c r="CG58" i="2"/>
  <c r="CH58" i="2" s="1"/>
  <c r="AB42" i="2"/>
  <c r="AB23" i="2"/>
  <c r="AA55" i="2"/>
  <c r="AA100" i="2"/>
  <c r="AA126" i="2"/>
  <c r="AB115" i="2"/>
  <c r="BY100" i="2"/>
  <c r="CA100" i="2" s="1"/>
  <c r="BS50" i="2"/>
  <c r="CG104" i="2"/>
  <c r="CH104" i="2" s="1"/>
  <c r="BY27" i="2"/>
  <c r="BZ27" i="2" s="1"/>
  <c r="CG109" i="2"/>
  <c r="CI109" i="2" s="1"/>
  <c r="CG84" i="2"/>
  <c r="CH84" i="2" s="1"/>
  <c r="BY60" i="2"/>
  <c r="CA60" i="2" s="1"/>
  <c r="BQ54" i="2"/>
  <c r="BS54" i="2" s="1"/>
  <c r="BR100" i="2"/>
  <c r="BQ110" i="2"/>
  <c r="BR110" i="2" s="1"/>
  <c r="AB29" i="2"/>
  <c r="AB50" i="2"/>
  <c r="BQ55" i="2"/>
  <c r="BR55" i="2" s="1"/>
  <c r="AB123" i="2"/>
  <c r="CA57" i="2"/>
  <c r="BR81" i="2"/>
  <c r="BQ27" i="2"/>
  <c r="BS27" i="2" s="1"/>
  <c r="BQ39" i="2"/>
  <c r="BR39" i="2" s="1"/>
  <c r="BQ80" i="2"/>
  <c r="BR80" i="2" s="1"/>
  <c r="CI59" i="2"/>
  <c r="BZ105" i="2"/>
  <c r="BQ68" i="2"/>
  <c r="BR68" i="2" s="1"/>
  <c r="BR35" i="2"/>
  <c r="BS36" i="2"/>
  <c r="CG68" i="2"/>
  <c r="CH68" i="2" s="1"/>
  <c r="BY84" i="2"/>
  <c r="CA84" i="2" s="1"/>
  <c r="BZ90" i="2"/>
  <c r="AB37" i="2"/>
  <c r="AB58" i="2"/>
  <c r="AB83" i="2"/>
  <c r="AB104" i="2"/>
  <c r="AA108" i="2"/>
  <c r="BZ113" i="2"/>
  <c r="BZ82" i="2"/>
  <c r="BS73" i="2"/>
  <c r="BZ98" i="2"/>
  <c r="BZ53" i="2"/>
  <c r="BR25" i="2"/>
  <c r="BR61" i="2"/>
  <c r="CA29" i="2"/>
  <c r="AA65" i="2"/>
  <c r="AB65" i="2"/>
  <c r="AA60" i="2"/>
  <c r="AB60" i="2"/>
  <c r="AB81" i="2"/>
  <c r="AA81" i="2"/>
  <c r="AB82" i="2"/>
  <c r="AA82" i="2"/>
  <c r="AA84" i="2"/>
  <c r="AB84" i="2"/>
  <c r="AA87" i="2"/>
  <c r="AB87" i="2"/>
  <c r="AB89" i="2"/>
  <c r="AA89" i="2"/>
  <c r="AA90" i="2"/>
  <c r="AB90" i="2"/>
  <c r="AA95" i="2"/>
  <c r="AB95" i="2"/>
  <c r="AB97" i="2"/>
  <c r="AA97" i="2"/>
  <c r="AA98" i="2"/>
  <c r="AB98" i="2"/>
  <c r="AA103" i="2"/>
  <c r="AB103" i="2"/>
  <c r="CG43" i="2"/>
  <c r="BQ43" i="2"/>
  <c r="AB105" i="2"/>
  <c r="AA105" i="2"/>
  <c r="AA106" i="2"/>
  <c r="AB106" i="2"/>
  <c r="AA111" i="2"/>
  <c r="AB111" i="2"/>
  <c r="AB113" i="2"/>
  <c r="AA113" i="2"/>
  <c r="AA114" i="2"/>
  <c r="AB114" i="2"/>
  <c r="AA119" i="2"/>
  <c r="AB119" i="2"/>
  <c r="AB121" i="2"/>
  <c r="AA121" i="2"/>
  <c r="AA122" i="2"/>
  <c r="AB122" i="2"/>
  <c r="AA127" i="2"/>
  <c r="AB127" i="2"/>
  <c r="BS67" i="2"/>
  <c r="CG74" i="2"/>
  <c r="BY74" i="2"/>
  <c r="AA25" i="2"/>
  <c r="AB25" i="2"/>
  <c r="AA28" i="2"/>
  <c r="AB28" i="2"/>
  <c r="AA33" i="2"/>
  <c r="AB33" i="2"/>
  <c r="AA36" i="2"/>
  <c r="AB36" i="2"/>
  <c r="AA41" i="2"/>
  <c r="AB41" i="2"/>
  <c r="AA44" i="2"/>
  <c r="AB44" i="2"/>
  <c r="AA49" i="2"/>
  <c r="AB49" i="2"/>
  <c r="AA52" i="2"/>
  <c r="AB52" i="2"/>
  <c r="AA57" i="2"/>
  <c r="AB57" i="2"/>
  <c r="CG107" i="2"/>
  <c r="BQ107" i="2"/>
  <c r="BZ37" i="2"/>
  <c r="BZ61" i="2"/>
  <c r="BZ41" i="2"/>
  <c r="BZ43" i="2"/>
  <c r="BS64" i="2"/>
  <c r="BR64" i="2"/>
  <c r="BS63" i="2"/>
  <c r="BR63" i="2"/>
  <c r="CH64" i="2"/>
  <c r="CI64" i="2"/>
  <c r="CH48" i="2"/>
  <c r="CI48" i="2"/>
  <c r="CI101" i="2"/>
  <c r="CH101" i="2"/>
  <c r="CA88" i="2"/>
  <c r="BZ88" i="2"/>
  <c r="CH89" i="2"/>
  <c r="CI89" i="2"/>
  <c r="CH60" i="2"/>
  <c r="CI60" i="2"/>
  <c r="CH87" i="2"/>
  <c r="CI87" i="2"/>
  <c r="CH31" i="2"/>
  <c r="CI31" i="2"/>
  <c r="CA96" i="2"/>
  <c r="BZ96" i="2"/>
  <c r="BZ69" i="2"/>
  <c r="CA90" i="2"/>
  <c r="BR51" i="2"/>
  <c r="BZ91" i="2"/>
  <c r="CA81" i="2"/>
  <c r="BS61" i="2"/>
  <c r="CH99" i="2"/>
  <c r="CI99" i="2"/>
  <c r="CH77" i="2"/>
  <c r="CI77" i="2"/>
  <c r="CH86" i="2"/>
  <c r="CI86" i="2"/>
  <c r="CH29" i="2"/>
  <c r="CI29" i="2"/>
  <c r="BS114" i="2"/>
  <c r="BS44" i="2"/>
  <c r="CH81" i="2"/>
  <c r="CI81" i="2"/>
  <c r="BZ76" i="2"/>
  <c r="CA76" i="2"/>
  <c r="CI42" i="2"/>
  <c r="CH42" i="2"/>
  <c r="BR102" i="2"/>
  <c r="BS102" i="2"/>
  <c r="CH79" i="2"/>
  <c r="CI79" i="2"/>
  <c r="BZ103" i="2"/>
  <c r="CA103" i="2"/>
  <c r="CH114" i="2"/>
  <c r="CI114" i="2"/>
  <c r="CA78" i="2"/>
  <c r="BZ78" i="2"/>
  <c r="BR112" i="2"/>
  <c r="BS112" i="2"/>
  <c r="BR69" i="2"/>
  <c r="CI38" i="2"/>
  <c r="CH38" i="2"/>
  <c r="CI45" i="2"/>
  <c r="BR87" i="2"/>
  <c r="BS87" i="2"/>
  <c r="CA92" i="2"/>
  <c r="BZ92" i="2"/>
  <c r="CA110" i="2"/>
  <c r="BZ110" i="2"/>
  <c r="CH65" i="2"/>
  <c r="CI65" i="2"/>
  <c r="CA94" i="2"/>
  <c r="BZ94" i="2"/>
  <c r="CH55" i="2"/>
  <c r="CI55" i="2"/>
  <c r="CH105" i="2"/>
  <c r="CI105" i="2"/>
  <c r="BS46" i="2"/>
  <c r="BR46" i="2"/>
  <c r="CA80" i="2"/>
  <c r="BZ80" i="2"/>
  <c r="CI82" i="2"/>
  <c r="CH82" i="2"/>
  <c r="BS24" i="2"/>
  <c r="BR24" i="2"/>
  <c r="BR22" i="2"/>
  <c r="BS22" i="2"/>
  <c r="BZ64" i="2"/>
  <c r="CA64" i="2"/>
  <c r="CH78" i="2"/>
  <c r="CI78" i="2"/>
  <c r="CA82" i="2"/>
  <c r="BS71" i="2"/>
  <c r="BR71" i="2"/>
  <c r="BR48" i="2"/>
  <c r="BS48" i="2"/>
  <c r="BR70" i="2"/>
  <c r="BS70" i="2"/>
  <c r="BR89" i="2"/>
  <c r="CH94" i="2"/>
  <c r="CI94" i="2"/>
  <c r="CI54" i="2"/>
  <c r="CA107" i="2"/>
  <c r="BS25" i="2"/>
  <c r="CH23" i="2"/>
  <c r="CI23" i="2"/>
  <c r="CH88" i="2"/>
  <c r="BS76" i="2"/>
  <c r="BR76" i="2"/>
  <c r="BR93" i="2"/>
  <c r="BZ48" i="2"/>
  <c r="CA48" i="2"/>
  <c r="BZ70" i="2"/>
  <c r="CA70" i="2"/>
  <c r="BZ52" i="2"/>
  <c r="CA52" i="2"/>
  <c r="BR37" i="2"/>
  <c r="CH40" i="2"/>
  <c r="CI40" i="2"/>
  <c r="CA39" i="2"/>
  <c r="BZ39" i="2"/>
  <c r="BR104" i="2"/>
  <c r="BS104" i="2"/>
  <c r="BR28" i="2"/>
  <c r="BS28" i="2"/>
  <c r="CA40" i="2"/>
  <c r="BZ40" i="2"/>
  <c r="CH76" i="2"/>
  <c r="CI76" i="2"/>
  <c r="CH102" i="2"/>
  <c r="CI102" i="2"/>
  <c r="BR47" i="2"/>
  <c r="BS47" i="2"/>
  <c r="CH53" i="2"/>
  <c r="CI53" i="2"/>
  <c r="BS111" i="2"/>
  <c r="BR111" i="2"/>
  <c r="CA62" i="2"/>
  <c r="BZ62" i="2"/>
  <c r="BR96" i="2"/>
  <c r="BS96" i="2"/>
  <c r="CI21" i="2"/>
  <c r="CH21" i="2"/>
  <c r="CA73" i="2"/>
  <c r="CH70" i="2"/>
  <c r="CI70" i="2"/>
  <c r="CA68" i="2"/>
  <c r="BZ68" i="2"/>
  <c r="CH49" i="2"/>
  <c r="CI49" i="2"/>
  <c r="BS86" i="2"/>
  <c r="BR86" i="2"/>
  <c r="CH61" i="2"/>
  <c r="CI61" i="2"/>
  <c r="BS29" i="2"/>
  <c r="CH108" i="2"/>
  <c r="CI108" i="2"/>
  <c r="CI34" i="2"/>
  <c r="CH34" i="2"/>
  <c r="CI30" i="2"/>
  <c r="CH30" i="2"/>
  <c r="BZ54" i="2"/>
  <c r="CA54" i="2"/>
  <c r="CA23" i="2"/>
  <c r="BZ23" i="2"/>
  <c r="CH24" i="2"/>
  <c r="CI24" i="2"/>
  <c r="CH116" i="2"/>
  <c r="CI116" i="2"/>
  <c r="BS117" i="2"/>
  <c r="BR117" i="2"/>
  <c r="BZ57" i="2"/>
  <c r="CA41" i="2"/>
  <c r="CA43" i="2"/>
  <c r="CI62" i="2"/>
  <c r="CH62" i="2"/>
  <c r="CA72" i="2"/>
  <c r="BZ72" i="2"/>
  <c r="CA21" i="2"/>
  <c r="BZ21" i="2"/>
  <c r="BR21" i="2"/>
  <c r="BZ32" i="2"/>
  <c r="CA32" i="2"/>
  <c r="CA56" i="2"/>
  <c r="BZ56" i="2"/>
  <c r="CA97" i="2"/>
  <c r="CA53" i="2"/>
  <c r="CI33" i="2"/>
  <c r="CA45" i="2"/>
  <c r="CA86" i="2"/>
  <c r="BZ86" i="2"/>
  <c r="CH95" i="2"/>
  <c r="CI95" i="2"/>
  <c r="CH37" i="2"/>
  <c r="CI37" i="2"/>
  <c r="BS35" i="2"/>
  <c r="CH75" i="2"/>
  <c r="CI75" i="2"/>
  <c r="BR31" i="2" l="1"/>
  <c r="CI110" i="2"/>
  <c r="CH57" i="2"/>
  <c r="BZ47" i="2"/>
  <c r="BR108" i="2"/>
  <c r="CI73" i="2"/>
  <c r="CA111" i="2"/>
  <c r="CI103" i="2"/>
  <c r="BR56" i="2"/>
  <c r="CI32" i="2"/>
  <c r="BS40" i="2"/>
  <c r="CH115" i="2"/>
  <c r="CH71" i="2"/>
  <c r="CH66" i="2"/>
  <c r="CH92" i="2"/>
  <c r="CH39" i="2"/>
  <c r="BZ44" i="2"/>
  <c r="CH112" i="2"/>
  <c r="BR115" i="2"/>
  <c r="BS23" i="2"/>
  <c r="BS41" i="2"/>
  <c r="CH47" i="2"/>
  <c r="BR62" i="2"/>
  <c r="CI106" i="2"/>
  <c r="CI67" i="2"/>
  <c r="BS60" i="2"/>
  <c r="CA63" i="2"/>
  <c r="CA89" i="2"/>
  <c r="BS91" i="2"/>
  <c r="BZ25" i="2"/>
  <c r="CA66" i="2"/>
  <c r="CI111" i="2"/>
  <c r="BS88" i="2"/>
  <c r="BS80" i="2"/>
  <c r="BZ24" i="2"/>
  <c r="CH56" i="2"/>
  <c r="CI96" i="2"/>
  <c r="CI41" i="2"/>
  <c r="CA58" i="2"/>
  <c r="BZ28" i="2"/>
  <c r="CI90" i="2"/>
  <c r="CI97" i="2"/>
  <c r="BZ49" i="2"/>
  <c r="BZ104" i="2"/>
  <c r="CA59" i="2"/>
  <c r="BS92" i="2"/>
  <c r="CA95" i="2"/>
  <c r="BS53" i="2"/>
  <c r="BR72" i="2"/>
  <c r="CI25" i="2"/>
  <c r="BS39" i="2"/>
  <c r="BR49" i="2"/>
  <c r="CA50" i="2"/>
  <c r="CA93" i="2"/>
  <c r="BS30" i="2"/>
  <c r="CA102" i="2"/>
  <c r="CA36" i="2"/>
  <c r="CI52" i="2"/>
  <c r="BS45" i="2"/>
  <c r="BS33" i="2"/>
  <c r="BR90" i="2"/>
  <c r="CA108" i="2"/>
  <c r="CH109" i="2"/>
  <c r="CI50" i="2"/>
  <c r="CI72" i="2"/>
  <c r="BZ46" i="2"/>
  <c r="BS57" i="2"/>
  <c r="BZ87" i="2"/>
  <c r="CA38" i="2"/>
  <c r="BR101" i="2"/>
  <c r="BS55" i="2"/>
  <c r="BR79" i="2"/>
  <c r="BZ30" i="2"/>
  <c r="CI84" i="2"/>
  <c r="CA55" i="2"/>
  <c r="CH46" i="2"/>
  <c r="BS99" i="2"/>
  <c r="BR99" i="2"/>
  <c r="CA31" i="2"/>
  <c r="CI113" i="2"/>
  <c r="BS95" i="2"/>
  <c r="BR59" i="2"/>
  <c r="CA65" i="2"/>
  <c r="BS109" i="2"/>
  <c r="BZ71" i="2"/>
  <c r="CI28" i="2"/>
  <c r="BS42" i="2"/>
  <c r="BR32" i="2"/>
  <c r="BR78" i="2"/>
  <c r="BR103" i="2"/>
  <c r="CI85" i="2"/>
  <c r="CI68" i="2"/>
  <c r="CI83" i="2"/>
  <c r="CH98" i="2"/>
  <c r="BZ51" i="2"/>
  <c r="BR106" i="2"/>
  <c r="CA35" i="2"/>
  <c r="CA27" i="2"/>
  <c r="BZ75" i="2"/>
  <c r="CA101" i="2"/>
  <c r="CA77" i="2"/>
  <c r="BZ79" i="2"/>
  <c r="BS94" i="2"/>
  <c r="CI58" i="2"/>
  <c r="BZ60" i="2"/>
  <c r="CI36" i="2"/>
  <c r="CI63" i="2"/>
  <c r="CI93" i="2"/>
  <c r="BR27" i="2"/>
  <c r="BR77" i="2"/>
  <c r="BS65" i="2"/>
  <c r="CA26" i="2"/>
  <c r="BZ112" i="2"/>
  <c r="CH100" i="2"/>
  <c r="CI104" i="2"/>
  <c r="BZ22" i="2"/>
  <c r="CA67" i="2"/>
  <c r="CA42" i="2"/>
  <c r="BZ42" i="2"/>
  <c r="CA34" i="2"/>
  <c r="BR38" i="2"/>
  <c r="BZ99" i="2"/>
  <c r="BS34" i="2"/>
  <c r="CI35" i="2"/>
  <c r="CH22" i="2"/>
  <c r="CH26" i="2"/>
  <c r="BZ100" i="2"/>
  <c r="BZ83" i="2"/>
  <c r="BS75" i="2"/>
  <c r="BR75" i="2"/>
  <c r="BR52" i="2"/>
  <c r="CH44" i="2"/>
  <c r="BS110" i="2"/>
  <c r="BZ84" i="2"/>
  <c r="CI51" i="2"/>
  <c r="BS68" i="2"/>
  <c r="BR54" i="2"/>
  <c r="CI80" i="2"/>
  <c r="CA114" i="2"/>
  <c r="BZ114" i="2"/>
  <c r="BR113" i="2"/>
  <c r="BS113" i="2"/>
  <c r="BS107" i="2"/>
  <c r="BR107" i="2"/>
  <c r="CH107" i="2"/>
  <c r="CI107" i="2"/>
  <c r="AD19" i="2"/>
  <c r="O19" i="2" s="1"/>
  <c r="AC19" i="2"/>
  <c r="N19" i="2" s="1"/>
  <c r="BZ74" i="2"/>
  <c r="CA74" i="2"/>
  <c r="CH74" i="2"/>
  <c r="CI74" i="2"/>
  <c r="BS43" i="2"/>
  <c r="BR43" i="2"/>
  <c r="CH43" i="2"/>
  <c r="CI43" i="2"/>
  <c r="AC81" i="2"/>
  <c r="N77" i="2" s="1"/>
  <c r="AD81" i="2"/>
  <c r="O77" i="2" s="1"/>
  <c r="CB21" i="2" l="1"/>
  <c r="BI26" i="2" s="1"/>
  <c r="CC21" i="2"/>
  <c r="BJ26" i="2" s="1"/>
  <c r="BU23" i="2"/>
  <c r="CC23" i="2"/>
  <c r="CK23" i="2"/>
  <c r="CB23" i="2"/>
  <c r="BT23" i="2"/>
  <c r="CK21" i="2"/>
  <c r="AV72" i="2" s="1"/>
  <c r="BT21" i="2"/>
  <c r="AU27" i="2" s="1"/>
  <c r="BU21" i="2"/>
  <c r="AV27" i="2" s="1"/>
  <c r="CJ21" i="2"/>
  <c r="AU72" i="2" s="1"/>
  <c r="CJ23" i="2"/>
</calcChain>
</file>

<file path=xl/sharedStrings.xml><?xml version="1.0" encoding="utf-8"?>
<sst xmlns="http://schemas.openxmlformats.org/spreadsheetml/2006/main" count="139" uniqueCount="71">
  <si>
    <t>Test Setup</t>
  </si>
  <si>
    <t>Compressor-&gt;Regulator-&gt;Pneumotach(Low pressure ports of Fluke)-&gt;Fluke-&gt;Needle Valve</t>
  </si>
  <si>
    <t>Test 1 (inflow, 0.04 mbar steps)</t>
  </si>
  <si>
    <t>Test 2 (inflow, 0.04 mbar steps)</t>
  </si>
  <si>
    <t>Test 3(inflow, 0.04 mbar steps)</t>
  </si>
  <si>
    <t xml:space="preserve">Average Inflow </t>
  </si>
  <si>
    <t>mbar</t>
  </si>
  <si>
    <t>lpm</t>
  </si>
  <si>
    <t>x</t>
  </si>
  <si>
    <t>y from fluke</t>
  </si>
  <si>
    <t>y from curve fit</t>
  </si>
  <si>
    <t>Difference</t>
  </si>
  <si>
    <t>% Difference</t>
  </si>
  <si>
    <t>Average Difference</t>
  </si>
  <si>
    <t>Average % Difference</t>
  </si>
  <si>
    <t>Result of 4 mbar step Tests</t>
  </si>
  <si>
    <t>1st Order percent error</t>
  </si>
  <si>
    <t>2nd Order percent error</t>
  </si>
  <si>
    <t>3rd Order percent error</t>
  </si>
  <si>
    <t>Difference (fluke - curve fit)</t>
  </si>
  <si>
    <t>% Change</t>
  </si>
  <si>
    <t>Average Difference (lpm)</t>
  </si>
  <si>
    <t>Average % Change</t>
  </si>
  <si>
    <t>STDEV (lpm)</t>
  </si>
  <si>
    <t>STDEV</t>
  </si>
  <si>
    <t>2nd Order</t>
  </si>
  <si>
    <t>1st order</t>
  </si>
  <si>
    <t xml:space="preserve">Expiration </t>
  </si>
  <si>
    <t>Steps of 0.04 mbar</t>
  </si>
  <si>
    <t>3rd order</t>
  </si>
  <si>
    <t>Test 4 (outflow, 4 mbar steps)</t>
  </si>
  <si>
    <t>Test 5 (outflow, 4 mbar steps)</t>
  </si>
  <si>
    <t>Test 6 (outflow, 4 mbar steps)</t>
  </si>
  <si>
    <t>Average Outflow</t>
  </si>
  <si>
    <t>Inspiration</t>
  </si>
  <si>
    <t>Test 1</t>
  </si>
  <si>
    <t>Test 3</t>
  </si>
  <si>
    <t>Test 4 (back flow)</t>
  </si>
  <si>
    <t>Test 6 (back flow)</t>
  </si>
  <si>
    <t>min</t>
  </si>
  <si>
    <t>max</t>
  </si>
  <si>
    <t>Test 2</t>
  </si>
  <si>
    <t>Average of test 1, 2, and 3</t>
  </si>
  <si>
    <t>Test 5 (back flow)</t>
  </si>
  <si>
    <t>Average of Test 4, 5, and 6</t>
  </si>
  <si>
    <t>Flow from Curve Fit Eq. (lpm)</t>
  </si>
  <si>
    <t>Differential Pressure (mbar)</t>
  </si>
  <si>
    <t xml:space="preserve">mbar </t>
  </si>
  <si>
    <t>mbar value</t>
  </si>
  <si>
    <t>psi value</t>
  </si>
  <si>
    <t>DIFFERENTIAL PRESSURE(mbar)vs FLOW(lpm)</t>
  </si>
  <si>
    <t>Inflow(INSPIRATION)</t>
  </si>
  <si>
    <t>Outflow(EXPIRATION)</t>
  </si>
  <si>
    <t>Change Diff Pressure(mbar) in increments of 0.04 and note Flow(lpm)</t>
  </si>
  <si>
    <t>DP (mbar)</t>
  </si>
  <si>
    <t>Flow (lpm)</t>
  </si>
  <si>
    <t>Step 1</t>
  </si>
  <si>
    <t>Take 3 sets of readings</t>
  </si>
  <si>
    <t>Average the readings</t>
  </si>
  <si>
    <t>Curve fit the readings</t>
  </si>
  <si>
    <t>Repeat for Expiration</t>
  </si>
  <si>
    <t>Step 2</t>
  </si>
  <si>
    <t>Step 3</t>
  </si>
  <si>
    <t>Flow (lpm) y</t>
  </si>
  <si>
    <t>DP (mbar) x</t>
  </si>
  <si>
    <t>Expiration</t>
  </si>
  <si>
    <t>Compressor-&gt;Regulator-&gt;Fluke-&gt;Pneumotach(Low pressure ports of Fluke)-&gt;Needle Valve</t>
  </si>
  <si>
    <t>Average observation</t>
  </si>
  <si>
    <t>STEP 1 - Take 3 sets of readings</t>
  </si>
  <si>
    <t>STEP 2 - Average the readings</t>
  </si>
  <si>
    <t>STEP 3 - Curve fit the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</si>
</sst>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sz val="60"/>
      <color theme="1"/>
      <name val="Calibri (Body)"/>
    </font>
    <font>
      <sz val="20"/>
      <color theme="1"/>
      <name val="Calibri (Body)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theme="1"/>
      <name val="Calibri (Body)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0" fillId="0" borderId="10" xfId="0" applyBorder="1"/>
    <xf numFmtId="0" fontId="0" fillId="0" borderId="0" xfId="0" applyAlignment="1"/>
    <xf numFmtId="0" fontId="0" fillId="0" borderId="9" xfId="0" applyFill="1" applyBorder="1"/>
    <xf numFmtId="0" fontId="0" fillId="0" borderId="10" xfId="0" applyFill="1" applyBorder="1"/>
    <xf numFmtId="0" fontId="0" fillId="0" borderId="0" xfId="0" applyBorder="1" applyAlignment="1"/>
    <xf numFmtId="0" fontId="0" fillId="2" borderId="0" xfId="0" applyFill="1" applyBorder="1" applyAlignment="1"/>
    <xf numFmtId="0" fontId="0" fillId="3" borderId="9" xfId="0" applyFill="1" applyBorder="1"/>
    <xf numFmtId="0" fontId="0" fillId="3" borderId="18" xfId="0" applyFill="1" applyBorder="1"/>
    <xf numFmtId="0" fontId="5" fillId="2" borderId="9" xfId="0" applyFont="1" applyFill="1" applyBorder="1"/>
    <xf numFmtId="0" fontId="0" fillId="3" borderId="9" xfId="0" applyFill="1" applyBorder="1" applyAlignment="1"/>
    <xf numFmtId="0" fontId="0" fillId="2" borderId="18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18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1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9" xfId="0" applyFill="1" applyBorder="1"/>
    <xf numFmtId="0" fontId="0" fillId="4" borderId="21" xfId="0" applyFill="1" applyBorder="1"/>
    <xf numFmtId="0" fontId="0" fillId="3" borderId="22" xfId="0" applyFill="1" applyBorder="1"/>
    <xf numFmtId="0" fontId="0" fillId="4" borderId="10" xfId="0" applyFill="1" applyBorder="1"/>
    <xf numFmtId="0" fontId="0" fillId="3" borderId="24" xfId="0" applyFill="1" applyBorder="1"/>
    <xf numFmtId="0" fontId="0" fillId="4" borderId="2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28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2" xfId="0" applyFill="1" applyBorder="1"/>
    <xf numFmtId="0" fontId="0" fillId="4" borderId="0" xfId="0" applyFill="1" applyBorder="1"/>
    <xf numFmtId="0" fontId="0" fillId="5" borderId="0" xfId="0" applyFill="1" applyBorder="1"/>
    <xf numFmtId="0" fontId="0" fillId="3" borderId="18" xfId="0" applyFill="1" applyBorder="1" applyAlignment="1"/>
    <xf numFmtId="0" fontId="0" fillId="0" borderId="2" xfId="0" applyBorder="1" applyAlignment="1"/>
    <xf numFmtId="0" fontId="6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9" fillId="0" borderId="1" xfId="0" applyFont="1" applyBorder="1"/>
    <xf numFmtId="0" fontId="11" fillId="6" borderId="6" xfId="1" applyFont="1" applyBorder="1" applyAlignment="1">
      <alignment horizontal="center"/>
    </xf>
    <xf numFmtId="0" fontId="11" fillId="6" borderId="7" xfId="1" applyFont="1" applyBorder="1" applyAlignment="1">
      <alignment horizontal="center"/>
    </xf>
    <xf numFmtId="0" fontId="11" fillId="6" borderId="8" xfId="1" applyFont="1" applyBorder="1" applyAlignment="1">
      <alignment horizontal="center"/>
    </xf>
    <xf numFmtId="0" fontId="10" fillId="0" borderId="0" xfId="0" applyFont="1" applyFill="1"/>
    <xf numFmtId="0" fontId="8" fillId="0" borderId="16" xfId="0" applyFont="1" applyBorder="1"/>
    <xf numFmtId="0" fontId="10" fillId="8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Flow (lpm) vs Differential Pressure (mbar)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480461580412791"/>
                  <c:y val="8.96585624383766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42.5x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'0.04 mbar steps'!$J$19:$J$61</c:f>
              <c:numCache>
                <c:formatCode>General</c:formatCode>
                <c:ptCount val="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</c:numCache>
            </c:numRef>
          </c:xVal>
          <c:yVal>
            <c:numRef>
              <c:f>'0.04 mbar steps'!$K$19:$K$61</c:f>
              <c:numCache>
                <c:formatCode>General</c:formatCode>
                <c:ptCount val="43"/>
                <c:pt idx="0">
                  <c:v>0</c:v>
                </c:pt>
                <c:pt idx="1">
                  <c:v>2.8933333333333331</c:v>
                </c:pt>
                <c:pt idx="2">
                  <c:v>4.6000000000000005</c:v>
                </c:pt>
                <c:pt idx="3">
                  <c:v>6.1133333333333333</c:v>
                </c:pt>
                <c:pt idx="4">
                  <c:v>7.333333333333333</c:v>
                </c:pt>
                <c:pt idx="5">
                  <c:v>8.9666666666666668</c:v>
                </c:pt>
                <c:pt idx="6">
                  <c:v>10.633333333333333</c:v>
                </c:pt>
                <c:pt idx="7">
                  <c:v>12.666666666666666</c:v>
                </c:pt>
                <c:pt idx="8">
                  <c:v>14.4</c:v>
                </c:pt>
                <c:pt idx="9">
                  <c:v>16.276666666666667</c:v>
                </c:pt>
                <c:pt idx="10">
                  <c:v>18.033333333333335</c:v>
                </c:pt>
                <c:pt idx="11">
                  <c:v>19.433333333333334</c:v>
                </c:pt>
                <c:pt idx="12">
                  <c:v>21.1</c:v>
                </c:pt>
                <c:pt idx="13">
                  <c:v>22.8</c:v>
                </c:pt>
                <c:pt idx="14">
                  <c:v>24.2</c:v>
                </c:pt>
                <c:pt idx="15">
                  <c:v>25.8</c:v>
                </c:pt>
                <c:pt idx="16">
                  <c:v>27.099999999999998</c:v>
                </c:pt>
                <c:pt idx="17">
                  <c:v>28.599999999999998</c:v>
                </c:pt>
                <c:pt idx="18">
                  <c:v>30.133333333333336</c:v>
                </c:pt>
                <c:pt idx="19">
                  <c:v>31.466666666666669</c:v>
                </c:pt>
                <c:pt idx="20">
                  <c:v>32.833333333333336</c:v>
                </c:pt>
                <c:pt idx="21">
                  <c:v>34.633333333333333</c:v>
                </c:pt>
                <c:pt idx="22">
                  <c:v>36.199999999999996</c:v>
                </c:pt>
                <c:pt idx="23">
                  <c:v>38.133333333333333</c:v>
                </c:pt>
                <c:pt idx="24">
                  <c:v>40.366666666666667</c:v>
                </c:pt>
                <c:pt idx="25">
                  <c:v>42.5</c:v>
                </c:pt>
                <c:pt idx="26">
                  <c:v>44.300000000000004</c:v>
                </c:pt>
                <c:pt idx="27">
                  <c:v>46.5</c:v>
                </c:pt>
                <c:pt idx="28">
                  <c:v>48.066666666666663</c:v>
                </c:pt>
                <c:pt idx="29">
                  <c:v>50.033333333333331</c:v>
                </c:pt>
                <c:pt idx="30">
                  <c:v>51.633333333333333</c:v>
                </c:pt>
                <c:pt idx="31">
                  <c:v>53</c:v>
                </c:pt>
                <c:pt idx="32">
                  <c:v>54.800000000000004</c:v>
                </c:pt>
                <c:pt idx="33">
                  <c:v>56.099999999999994</c:v>
                </c:pt>
                <c:pt idx="34">
                  <c:v>58.233333333333327</c:v>
                </c:pt>
                <c:pt idx="35">
                  <c:v>59.333333333333336</c:v>
                </c:pt>
                <c:pt idx="36">
                  <c:v>61.20000000000001</c:v>
                </c:pt>
                <c:pt idx="37">
                  <c:v>63.066666666666663</c:v>
                </c:pt>
                <c:pt idx="38">
                  <c:v>64.600000000000009</c:v>
                </c:pt>
                <c:pt idx="39">
                  <c:v>66.166666666666671</c:v>
                </c:pt>
                <c:pt idx="40">
                  <c:v>67.899999999999991</c:v>
                </c:pt>
                <c:pt idx="41">
                  <c:v>69.2</c:v>
                </c:pt>
                <c:pt idx="42">
                  <c:v>70.833333333333329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D64C-AB73-DAF50212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26255"/>
        <c:axId val="1385116895"/>
      </c:scatterChart>
      <c:valAx>
        <c:axId val="1385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16895"/>
        <c:crosses val="autoZero"/>
        <c:crossBetween val="midCat"/>
      </c:valAx>
      <c:valAx>
        <c:axId val="13851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 vs % change</a:t>
            </a:r>
          </a:p>
          <a:p>
            <a:pPr>
              <a:defRPr/>
            </a:pPr>
            <a:r>
              <a:rPr lang="en-US"/>
              <a:t>1st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steps'!$BO$21:$BO$117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steps'!$BS$21:$BS$117</c:f>
              <c:numCache>
                <c:formatCode>General</c:formatCode>
                <c:ptCount val="97"/>
                <c:pt idx="0">
                  <c:v>2.5468517823639854</c:v>
                </c:pt>
                <c:pt idx="1">
                  <c:v>2.416745970836542</c:v>
                </c:pt>
                <c:pt idx="2">
                  <c:v>2.9663625730994063</c:v>
                </c:pt>
                <c:pt idx="3">
                  <c:v>2.8021556886227508</c:v>
                </c:pt>
                <c:pt idx="4">
                  <c:v>3.4199107505071069</c:v>
                </c:pt>
                <c:pt idx="5">
                  <c:v>3.6208616404308294</c:v>
                </c:pt>
                <c:pt idx="6">
                  <c:v>3.6265648854962063</c:v>
                </c:pt>
                <c:pt idx="7">
                  <c:v>3.2964777680906741</c:v>
                </c:pt>
                <c:pt idx="8">
                  <c:v>4.1509300265721931</c:v>
                </c:pt>
                <c:pt idx="9">
                  <c:v>3.6894020994979368</c:v>
                </c:pt>
                <c:pt idx="10">
                  <c:v>3.8326286248830668</c:v>
                </c:pt>
                <c:pt idx="11">
                  <c:v>3.7523269230769229</c:v>
                </c:pt>
                <c:pt idx="12">
                  <c:v>3.7388287620459772</c:v>
                </c:pt>
                <c:pt idx="13">
                  <c:v>3.6755849440488575</c:v>
                </c:pt>
                <c:pt idx="14">
                  <c:v>4.2855775234130995</c:v>
                </c:pt>
                <c:pt idx="15">
                  <c:v>4.0040645161290334</c:v>
                </c:pt>
                <c:pt idx="16">
                  <c:v>4.0287345490826372</c:v>
                </c:pt>
                <c:pt idx="17">
                  <c:v>4.3722462941847287</c:v>
                </c:pt>
                <c:pt idx="18">
                  <c:v>4.4049469964664336</c:v>
                </c:pt>
                <c:pt idx="19">
                  <c:v>4.8455306246209942</c:v>
                </c:pt>
                <c:pt idx="20">
                  <c:v>4.5374669187145438</c:v>
                </c:pt>
                <c:pt idx="21">
                  <c:v>4.7042661448140777</c:v>
                </c:pt>
                <c:pt idx="22">
                  <c:v>4.8832454361054509</c:v>
                </c:pt>
                <c:pt idx="23">
                  <c:v>4.5398729710656216</c:v>
                </c:pt>
                <c:pt idx="24">
                  <c:v>4.4471523178807866</c:v>
                </c:pt>
                <c:pt idx="25">
                  <c:v>4.6393563218390712</c:v>
                </c:pt>
                <c:pt idx="26">
                  <c:v>2.2701477832512191</c:v>
                </c:pt>
                <c:pt idx="27">
                  <c:v>1.3678125000000096</c:v>
                </c:pt>
                <c:pt idx="28">
                  <c:v>1.0844606946983475</c:v>
                </c:pt>
                <c:pt idx="29">
                  <c:v>1.5297701149425202</c:v>
                </c:pt>
                <c:pt idx="30">
                  <c:v>2.0198792756539357</c:v>
                </c:pt>
                <c:pt idx="31">
                  <c:v>2.8705807814149882</c:v>
                </c:pt>
                <c:pt idx="32">
                  <c:v>4.0021290751829719</c:v>
                </c:pt>
                <c:pt idx="33">
                  <c:v>4.5174117647058791</c:v>
                </c:pt>
                <c:pt idx="34">
                  <c:v>6.0179652605458855</c:v>
                </c:pt>
                <c:pt idx="35">
                  <c:v>6.8359735099337726</c:v>
                </c:pt>
                <c:pt idx="36">
                  <c:v>7.9033191489361831</c:v>
                </c:pt>
                <c:pt idx="37">
                  <c:v>8.8553139356814672</c:v>
                </c:pt>
                <c:pt idx="38">
                  <c:v>9.8220000000000063</c:v>
                </c:pt>
                <c:pt idx="39">
                  <c:v>10.780285818981316</c:v>
                </c:pt>
                <c:pt idx="40">
                  <c:v>14.286257425742566</c:v>
                </c:pt>
                <c:pt idx="41">
                  <c:v>16.391258278145685</c:v>
                </c:pt>
                <c:pt idx="42">
                  <c:v>17.183469387755125</c:v>
                </c:pt>
                <c:pt idx="43">
                  <c:v>17.77082066869303</c:v>
                </c:pt>
                <c:pt idx="44">
                  <c:v>17.077701149425295</c:v>
                </c:pt>
                <c:pt idx="45">
                  <c:v>22.630886558627271</c:v>
                </c:pt>
                <c:pt idx="46">
                  <c:v>30.409260450160673</c:v>
                </c:pt>
                <c:pt idx="47">
                  <c:v>42.378274760383391</c:v>
                </c:pt>
                <c:pt idx="48">
                  <c:v>0</c:v>
                </c:pt>
                <c:pt idx="49">
                  <c:v>37.664976958525337</c:v>
                </c:pt>
                <c:pt idx="50">
                  <c:v>21.584347826086965</c:v>
                </c:pt>
                <c:pt idx="51">
                  <c:v>11.493784078516914</c:v>
                </c:pt>
                <c:pt idx="52">
                  <c:v>1.6239999999999932</c:v>
                </c:pt>
                <c:pt idx="53">
                  <c:v>-0.5702602230483188</c:v>
                </c:pt>
                <c:pt idx="54">
                  <c:v>-1.7682758620689563</c:v>
                </c:pt>
                <c:pt idx="55">
                  <c:v>0.32957894736840648</c:v>
                </c:pt>
                <c:pt idx="56">
                  <c:v>-0.19777777777777819</c:v>
                </c:pt>
                <c:pt idx="57">
                  <c:v>0.27417571165268978</c:v>
                </c:pt>
                <c:pt idx="58">
                  <c:v>-1.2569316081314707E-2</c:v>
                </c:pt>
                <c:pt idx="59">
                  <c:v>-2.0883018867924501</c:v>
                </c:pt>
                <c:pt idx="60">
                  <c:v>-2.5721327014217801</c:v>
                </c:pt>
                <c:pt idx="61">
                  <c:v>-2.8345614035087756</c:v>
                </c:pt>
                <c:pt idx="62">
                  <c:v>-4.3381818181818312</c:v>
                </c:pt>
                <c:pt idx="63">
                  <c:v>-4.8581395348837173</c:v>
                </c:pt>
                <c:pt idx="64">
                  <c:v>-6.483247232472336</c:v>
                </c:pt>
                <c:pt idx="65">
                  <c:v>-7.2046153846153977</c:v>
                </c:pt>
                <c:pt idx="66">
                  <c:v>-7.7347787610619205</c:v>
                </c:pt>
                <c:pt idx="67">
                  <c:v>-8.9013983050847401</c:v>
                </c:pt>
                <c:pt idx="68">
                  <c:v>-9.8615228426395785</c:v>
                </c:pt>
                <c:pt idx="69">
                  <c:v>-9.3592685274302081</c:v>
                </c:pt>
                <c:pt idx="70">
                  <c:v>-9.6086187845303979</c:v>
                </c:pt>
                <c:pt idx="71">
                  <c:v>-8.7811538461538579</c:v>
                </c:pt>
                <c:pt idx="72">
                  <c:v>-7.2306523534269047</c:v>
                </c:pt>
                <c:pt idx="73">
                  <c:v>-6.0917647058823503</c:v>
                </c:pt>
                <c:pt idx="74">
                  <c:v>-5.8522799097065432</c:v>
                </c:pt>
                <c:pt idx="75">
                  <c:v>-4.7228387096774203</c:v>
                </c:pt>
                <c:pt idx="76">
                  <c:v>-5.0617475728155528</c:v>
                </c:pt>
                <c:pt idx="77">
                  <c:v>-4.5367888074616873</c:v>
                </c:pt>
                <c:pt idx="78">
                  <c:v>-4.7904454486765662</c:v>
                </c:pt>
                <c:pt idx="79">
                  <c:v>-5.4912452830188627</c:v>
                </c:pt>
                <c:pt idx="80">
                  <c:v>-5.3173722627737172</c:v>
                </c:pt>
                <c:pt idx="81">
                  <c:v>-6.0917647058823619</c:v>
                </c:pt>
                <c:pt idx="82">
                  <c:v>-5.3023010875787238</c:v>
                </c:pt>
                <c:pt idx="83">
                  <c:v>-6.3897752808988617</c:v>
                </c:pt>
                <c:pt idx="84">
                  <c:v>-6.0917647058823219</c:v>
                </c:pt>
                <c:pt idx="85">
                  <c:v>-5.811395348837209</c:v>
                </c:pt>
                <c:pt idx="86">
                  <c:v>-6.0917647058823396</c:v>
                </c:pt>
                <c:pt idx="87">
                  <c:v>-6.3055516372795966</c:v>
                </c:pt>
                <c:pt idx="88">
                  <c:v>-6.2480117820324068</c:v>
                </c:pt>
                <c:pt idx="89">
                  <c:v>-6.8583236994219599</c:v>
                </c:pt>
                <c:pt idx="90">
                  <c:v>-6.9404988235294045</c:v>
                </c:pt>
                <c:pt idx="91">
                  <c:v>-5.085474254742544</c:v>
                </c:pt>
                <c:pt idx="92">
                  <c:v>-5.8088533333333316</c:v>
                </c:pt>
                <c:pt idx="93">
                  <c:v>-5.1297927461139894</c:v>
                </c:pt>
                <c:pt idx="94">
                  <c:v>-5.9562707535121469</c:v>
                </c:pt>
                <c:pt idx="95">
                  <c:v>-5.9591499999999975</c:v>
                </c:pt>
                <c:pt idx="96">
                  <c:v>-6.5487753846153698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A44E-A583-2C26FB84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28911"/>
        <c:axId val="1384824015"/>
      </c:scatterChart>
      <c:valAx>
        <c:axId val="13851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24015"/>
        <c:crosses val="autoZero"/>
        <c:crossBetween val="midCat"/>
      </c:valAx>
      <c:valAx>
        <c:axId val="13848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 vs (fluke</a:t>
            </a:r>
            <a:r>
              <a:rPr lang="en-US" baseline="0"/>
              <a:t> - curve fit)</a:t>
            </a:r>
          </a:p>
          <a:p>
            <a:pPr>
              <a:defRPr/>
            </a:pPr>
            <a:r>
              <a:rPr lang="en-US" baseline="0"/>
              <a:t>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steps'!$BO$21:$BO$117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steps'!$BR$21:$BR$117</c:f>
              <c:numCache>
                <c:formatCode>General</c:formatCode>
                <c:ptCount val="97"/>
                <c:pt idx="0">
                  <c:v>-2.2624533333333403</c:v>
                </c:pt>
                <c:pt idx="1">
                  <c:v>-2.0993466666666762</c:v>
                </c:pt>
                <c:pt idx="2">
                  <c:v>-2.5362399999999923</c:v>
                </c:pt>
                <c:pt idx="3">
                  <c:v>-2.3397999999999968</c:v>
                </c:pt>
                <c:pt idx="4">
                  <c:v>-2.8100266666666727</c:v>
                </c:pt>
                <c:pt idx="5">
                  <c:v>-2.9135866666666743</c:v>
                </c:pt>
                <c:pt idx="6">
                  <c:v>-2.8504800000000188</c:v>
                </c:pt>
                <c:pt idx="7">
                  <c:v>-2.5207066666666691</c:v>
                </c:pt>
                <c:pt idx="8">
                  <c:v>-3.1242666666666707</c:v>
                </c:pt>
                <c:pt idx="9">
                  <c:v>-2.6944933333333267</c:v>
                </c:pt>
                <c:pt idx="10">
                  <c:v>-2.7313866666666655</c:v>
                </c:pt>
                <c:pt idx="11">
                  <c:v>-2.6016133333333329</c:v>
                </c:pt>
                <c:pt idx="12">
                  <c:v>-2.5218400000000116</c:v>
                </c:pt>
                <c:pt idx="13">
                  <c:v>-2.4087333333333518</c:v>
                </c:pt>
                <c:pt idx="14">
                  <c:v>-2.7456266666666593</c:v>
                </c:pt>
                <c:pt idx="15">
                  <c:v>-2.4825200000000009</c:v>
                </c:pt>
                <c:pt idx="16">
                  <c:v>-2.4227466666666615</c:v>
                </c:pt>
                <c:pt idx="17">
                  <c:v>-2.5563066666666714</c:v>
                </c:pt>
                <c:pt idx="18">
                  <c:v>-2.4932000000000016</c:v>
                </c:pt>
                <c:pt idx="19">
                  <c:v>-2.6634266666666733</c:v>
                </c:pt>
                <c:pt idx="20">
                  <c:v>-2.4003199999999936</c:v>
                </c:pt>
                <c:pt idx="21">
                  <c:v>-2.4038799999999938</c:v>
                </c:pt>
                <c:pt idx="22">
                  <c:v>-2.4074399999999869</c:v>
                </c:pt>
                <c:pt idx="23">
                  <c:v>-2.1443333333333285</c:v>
                </c:pt>
                <c:pt idx="24">
                  <c:v>-2.0145599999999959</c:v>
                </c:pt>
                <c:pt idx="25">
                  <c:v>-2.0181199999999961</c:v>
                </c:pt>
                <c:pt idx="26">
                  <c:v>-0.92167999999999495</c:v>
                </c:pt>
                <c:pt idx="27">
                  <c:v>-0.5252400000000037</c:v>
                </c:pt>
                <c:pt idx="28">
                  <c:v>-0.39546666666666397</c:v>
                </c:pt>
                <c:pt idx="29">
                  <c:v>-0.53235999999999706</c:v>
                </c:pt>
                <c:pt idx="30">
                  <c:v>-0.66925333333333725</c:v>
                </c:pt>
                <c:pt idx="31">
                  <c:v>-0.90614666666666466</c:v>
                </c:pt>
                <c:pt idx="32">
                  <c:v>-1.2030400000000014</c:v>
                </c:pt>
                <c:pt idx="33">
                  <c:v>-1.2799333333333323</c:v>
                </c:pt>
                <c:pt idx="34">
                  <c:v>-1.6168266666666611</c:v>
                </c:pt>
                <c:pt idx="35">
                  <c:v>-1.7203866666666663</c:v>
                </c:pt>
                <c:pt idx="36">
                  <c:v>-1.8572800000000029</c:v>
                </c:pt>
                <c:pt idx="37">
                  <c:v>-1.927506666666666</c:v>
                </c:pt>
                <c:pt idx="38">
                  <c:v>-1.9644000000000013</c:v>
                </c:pt>
                <c:pt idx="39">
                  <c:v>-1.9612933333333338</c:v>
                </c:pt>
                <c:pt idx="40">
                  <c:v>-2.4048533333333317</c:v>
                </c:pt>
                <c:pt idx="41">
                  <c:v>-2.4750799999999984</c:v>
                </c:pt>
                <c:pt idx="42">
                  <c:v>-2.2453066666666697</c:v>
                </c:pt>
                <c:pt idx="43">
                  <c:v>-1.9488666666666692</c:v>
                </c:pt>
                <c:pt idx="44">
                  <c:v>-1.4857600000000009</c:v>
                </c:pt>
                <c:pt idx="45">
                  <c:v>-1.5826533333333339</c:v>
                </c:pt>
                <c:pt idx="46">
                  <c:v>-1.5762133333333281</c:v>
                </c:pt>
                <c:pt idx="47">
                  <c:v>-1.3264400000000003</c:v>
                </c:pt>
                <c:pt idx="48">
                  <c:v>0</c:v>
                </c:pt>
                <c:pt idx="49">
                  <c:v>1.089773333333333</c:v>
                </c:pt>
                <c:pt idx="50">
                  <c:v>0.99288000000000043</c:v>
                </c:pt>
                <c:pt idx="51">
                  <c:v>0.70265333333333402</c:v>
                </c:pt>
                <c:pt idx="52">
                  <c:v>0.11909333333333283</c:v>
                </c:pt>
                <c:pt idx="53">
                  <c:v>-5.1133333333332587E-2</c:v>
                </c:pt>
                <c:pt idx="54">
                  <c:v>-0.18802666666666568</c:v>
                </c:pt>
                <c:pt idx="55">
                  <c:v>4.1746666666664822E-2</c:v>
                </c:pt>
                <c:pt idx="56">
                  <c:v>-2.8480000000000061E-2</c:v>
                </c:pt>
                <c:pt idx="57">
                  <c:v>4.4626666666669479E-2</c:v>
                </c:pt>
                <c:pt idx="58">
                  <c:v>-2.2666666666637525E-3</c:v>
                </c:pt>
                <c:pt idx="59">
                  <c:v>-0.40582666666666611</c:v>
                </c:pt>
                <c:pt idx="60">
                  <c:v>-0.54271999999999565</c:v>
                </c:pt>
                <c:pt idx="61">
                  <c:v>-0.64628000000000085</c:v>
                </c:pt>
                <c:pt idx="62">
                  <c:v>-1.0498400000000032</c:v>
                </c:pt>
                <c:pt idx="63">
                  <c:v>-1.2533999999999992</c:v>
                </c:pt>
                <c:pt idx="64">
                  <c:v>-1.756960000000003</c:v>
                </c:pt>
                <c:pt idx="65">
                  <c:v>-2.0605200000000039</c:v>
                </c:pt>
                <c:pt idx="66">
                  <c:v>-2.3307466666666592</c:v>
                </c:pt>
                <c:pt idx="67">
                  <c:v>-2.8009733333333315</c:v>
                </c:pt>
                <c:pt idx="68">
                  <c:v>-3.2378666666666618</c:v>
                </c:pt>
                <c:pt idx="69">
                  <c:v>-3.241426666666662</c:v>
                </c:pt>
                <c:pt idx="70">
                  <c:v>-3.4783200000000036</c:v>
                </c:pt>
                <c:pt idx="71">
                  <c:v>-3.348546666666671</c:v>
                </c:pt>
                <c:pt idx="72">
                  <c:v>-2.918773333333327</c:v>
                </c:pt>
                <c:pt idx="73">
                  <c:v>-2.5889999999999986</c:v>
                </c:pt>
                <c:pt idx="74">
                  <c:v>-2.5925599999999989</c:v>
                </c:pt>
                <c:pt idx="75">
                  <c:v>-2.1961200000000005</c:v>
                </c:pt>
                <c:pt idx="76">
                  <c:v>-2.4330133333333421</c:v>
                </c:pt>
                <c:pt idx="77">
                  <c:v>-2.2699066666666639</c:v>
                </c:pt>
                <c:pt idx="78">
                  <c:v>-2.4734666666666669</c:v>
                </c:pt>
                <c:pt idx="79">
                  <c:v>-2.9103599999999972</c:v>
                </c:pt>
                <c:pt idx="80">
                  <c:v>-2.9139199999999974</c:v>
                </c:pt>
                <c:pt idx="81">
                  <c:v>-3.4174800000000047</c:v>
                </c:pt>
                <c:pt idx="82">
                  <c:v>-3.0877066666666764</c:v>
                </c:pt>
                <c:pt idx="83">
                  <c:v>-3.7912666666666581</c:v>
                </c:pt>
                <c:pt idx="84">
                  <c:v>-3.7281599999999813</c:v>
                </c:pt>
                <c:pt idx="85">
                  <c:v>-3.6650533333333328</c:v>
                </c:pt>
                <c:pt idx="86">
                  <c:v>-3.9352799999999917</c:v>
                </c:pt>
                <c:pt idx="87">
                  <c:v>-4.1721733333333333</c:v>
                </c:pt>
                <c:pt idx="88">
                  <c:v>-4.2424000000000035</c:v>
                </c:pt>
                <c:pt idx="89">
                  <c:v>-4.7459599999999966</c:v>
                </c:pt>
                <c:pt idx="90">
                  <c:v>-4.9161866666666612</c:v>
                </c:pt>
                <c:pt idx="91">
                  <c:v>-3.7530799999999971</c:v>
                </c:pt>
                <c:pt idx="92">
                  <c:v>-4.3566399999999987</c:v>
                </c:pt>
                <c:pt idx="93">
                  <c:v>-3.9602000000000004</c:v>
                </c:pt>
                <c:pt idx="94">
                  <c:v>-4.6637600000000106</c:v>
                </c:pt>
                <c:pt idx="95">
                  <c:v>-4.767319999999998</c:v>
                </c:pt>
                <c:pt idx="96">
                  <c:v>-5.3208799999999883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A-6540-8B67-19789F83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13343"/>
        <c:axId val="1553214991"/>
      </c:scatterChart>
      <c:valAx>
        <c:axId val="15532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 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14991"/>
        <c:crosses val="autoZero"/>
        <c:crossBetween val="midCat"/>
      </c:valAx>
      <c:valAx>
        <c:axId val="15532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vs Differential</a:t>
            </a:r>
          </a:p>
          <a:p>
            <a:pPr>
              <a:defRPr/>
            </a:pPr>
            <a:r>
              <a:rPr lang="en-US" baseline="0"/>
              <a:t>Test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78149606299213"/>
                  <c:y val="4.38127004957713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343.76x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- 181.99x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+ 74.17x + 0.5422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steps'!$A$3:$A$33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'NOT USED - 0.01 mbar steps'!$B$3:$B$33</c:f>
              <c:numCache>
                <c:formatCode>General</c:formatCode>
                <c:ptCount val="31"/>
                <c:pt idx="0">
                  <c:v>0.44500000000000001</c:v>
                </c:pt>
                <c:pt idx="1">
                  <c:v>1.325</c:v>
                </c:pt>
                <c:pt idx="2">
                  <c:v>2.0299999999999998</c:v>
                </c:pt>
                <c:pt idx="3">
                  <c:v>2.7050000000000001</c:v>
                </c:pt>
                <c:pt idx="4">
                  <c:v>3.2549999999999999</c:v>
                </c:pt>
                <c:pt idx="5">
                  <c:v>3.6949999999999998</c:v>
                </c:pt>
                <c:pt idx="6">
                  <c:v>4.32</c:v>
                </c:pt>
                <c:pt idx="7">
                  <c:v>4.8949999999999996</c:v>
                </c:pt>
                <c:pt idx="8">
                  <c:v>5.5</c:v>
                </c:pt>
                <c:pt idx="9">
                  <c:v>6.08</c:v>
                </c:pt>
                <c:pt idx="10">
                  <c:v>6.55</c:v>
                </c:pt>
                <c:pt idx="11">
                  <c:v>7.0049999999999999</c:v>
                </c:pt>
                <c:pt idx="12">
                  <c:v>7.4399999999999995</c:v>
                </c:pt>
                <c:pt idx="13">
                  <c:v>7.8650000000000002</c:v>
                </c:pt>
                <c:pt idx="14">
                  <c:v>8.32</c:v>
                </c:pt>
                <c:pt idx="15">
                  <c:v>8.8099999999999987</c:v>
                </c:pt>
                <c:pt idx="16">
                  <c:v>9.1549999999999994</c:v>
                </c:pt>
                <c:pt idx="17">
                  <c:v>9.504999999999999</c:v>
                </c:pt>
                <c:pt idx="18">
                  <c:v>9.92</c:v>
                </c:pt>
                <c:pt idx="19">
                  <c:v>10.305</c:v>
                </c:pt>
                <c:pt idx="20">
                  <c:v>10.754999999999999</c:v>
                </c:pt>
                <c:pt idx="21">
                  <c:v>11.280000000000001</c:v>
                </c:pt>
                <c:pt idx="22">
                  <c:v>11.754999999999999</c:v>
                </c:pt>
                <c:pt idx="23">
                  <c:v>12.195</c:v>
                </c:pt>
                <c:pt idx="24">
                  <c:v>12.67</c:v>
                </c:pt>
                <c:pt idx="25">
                  <c:v>13.129999999999999</c:v>
                </c:pt>
                <c:pt idx="26">
                  <c:v>13.629999999999999</c:v>
                </c:pt>
                <c:pt idx="27">
                  <c:v>14.08</c:v>
                </c:pt>
                <c:pt idx="28">
                  <c:v>14.58</c:v>
                </c:pt>
                <c:pt idx="29">
                  <c:v>15.129999999999999</c:v>
                </c:pt>
                <c:pt idx="30">
                  <c:v>15.629999999999999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A-5243-A548-273A34BA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76032"/>
        <c:axId val="122590767"/>
      </c:scatterChart>
      <c:valAx>
        <c:axId val="8568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0767"/>
        <c:crosses val="autoZero"/>
        <c:crossBetween val="midCat"/>
      </c:valAx>
      <c:valAx>
        <c:axId val="122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Differential</a:t>
            </a:r>
          </a:p>
          <a:p>
            <a:pPr>
              <a:defRPr/>
            </a:pPr>
            <a:r>
              <a:rPr lang="en-US"/>
              <a:t>Test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0184383202099743E-2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544.81x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- 230.07x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+ 61.258x + 0.599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0.9986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steps'!$A$38:$A$68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'NOT USED - 0.01 mbar steps'!$B$38:$B$68</c:f>
              <c:numCache>
                <c:formatCode>General</c:formatCode>
                <c:ptCount val="31"/>
                <c:pt idx="0">
                  <c:v>0.39500000000000002</c:v>
                </c:pt>
                <c:pt idx="1">
                  <c:v>1.2</c:v>
                </c:pt>
                <c:pt idx="2">
                  <c:v>1.88</c:v>
                </c:pt>
                <c:pt idx="3">
                  <c:v>2.38</c:v>
                </c:pt>
                <c:pt idx="4">
                  <c:v>2.81</c:v>
                </c:pt>
                <c:pt idx="5">
                  <c:v>3.1850000000000001</c:v>
                </c:pt>
                <c:pt idx="6">
                  <c:v>3.53</c:v>
                </c:pt>
                <c:pt idx="7">
                  <c:v>3.89</c:v>
                </c:pt>
                <c:pt idx="8">
                  <c:v>4.24</c:v>
                </c:pt>
                <c:pt idx="9">
                  <c:v>4.5650000000000004</c:v>
                </c:pt>
                <c:pt idx="10">
                  <c:v>4.9000000000000004</c:v>
                </c:pt>
                <c:pt idx="11">
                  <c:v>5.23</c:v>
                </c:pt>
                <c:pt idx="12">
                  <c:v>5.5449999999999999</c:v>
                </c:pt>
                <c:pt idx="13">
                  <c:v>5.9</c:v>
                </c:pt>
                <c:pt idx="14">
                  <c:v>6.2450000000000001</c:v>
                </c:pt>
                <c:pt idx="15">
                  <c:v>6.55</c:v>
                </c:pt>
                <c:pt idx="16">
                  <c:v>6.8650000000000002</c:v>
                </c:pt>
                <c:pt idx="17">
                  <c:v>7.1449999999999996</c:v>
                </c:pt>
                <c:pt idx="18">
                  <c:v>7.3849999999999998</c:v>
                </c:pt>
                <c:pt idx="19">
                  <c:v>7.6050000000000004</c:v>
                </c:pt>
                <c:pt idx="20">
                  <c:v>7.85</c:v>
                </c:pt>
                <c:pt idx="21">
                  <c:v>8.1750000000000007</c:v>
                </c:pt>
                <c:pt idx="22">
                  <c:v>8.6050000000000004</c:v>
                </c:pt>
                <c:pt idx="23">
                  <c:v>9.08</c:v>
                </c:pt>
                <c:pt idx="24">
                  <c:v>9.5549999999999997</c:v>
                </c:pt>
                <c:pt idx="25">
                  <c:v>10.055</c:v>
                </c:pt>
                <c:pt idx="26">
                  <c:v>10.705</c:v>
                </c:pt>
                <c:pt idx="27">
                  <c:v>11.404999999999999</c:v>
                </c:pt>
                <c:pt idx="28">
                  <c:v>11.855</c:v>
                </c:pt>
                <c:pt idx="29">
                  <c:v>12.255000000000001</c:v>
                </c:pt>
                <c:pt idx="30">
                  <c:v>12.705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E-BE44-9FA1-2F842A06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97136"/>
        <c:axId val="1625809136"/>
      </c:scatterChart>
      <c:valAx>
        <c:axId val="16254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09136"/>
        <c:crosses val="autoZero"/>
        <c:crossBetween val="midCat"/>
      </c:valAx>
      <c:valAx>
        <c:axId val="16258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Differential</a:t>
            </a:r>
          </a:p>
          <a:p>
            <a:pPr>
              <a:defRPr/>
            </a:pPr>
            <a:r>
              <a:rPr lang="en-US"/>
              <a:t>Test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268003127006313"/>
                  <c:y val="6.55057115110403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steps'!$K$3:$K$33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'NOT USED - 0.01 mbar steps'!$L$3:$L$33</c:f>
              <c:numCache>
                <c:formatCode>General</c:formatCode>
                <c:ptCount val="31"/>
                <c:pt idx="0">
                  <c:v>0.38500000000000001</c:v>
                </c:pt>
                <c:pt idx="1">
                  <c:v>1.26</c:v>
                </c:pt>
                <c:pt idx="2">
                  <c:v>2.04</c:v>
                </c:pt>
                <c:pt idx="3">
                  <c:v>2.57</c:v>
                </c:pt>
                <c:pt idx="4">
                  <c:v>3.0549999999999997</c:v>
                </c:pt>
                <c:pt idx="5">
                  <c:v>3.4550000000000001</c:v>
                </c:pt>
                <c:pt idx="6">
                  <c:v>3.8049999999999997</c:v>
                </c:pt>
                <c:pt idx="7">
                  <c:v>4.18</c:v>
                </c:pt>
                <c:pt idx="8">
                  <c:v>4.58</c:v>
                </c:pt>
                <c:pt idx="9">
                  <c:v>4.9949999999999992</c:v>
                </c:pt>
                <c:pt idx="10">
                  <c:v>5.335</c:v>
                </c:pt>
                <c:pt idx="11">
                  <c:v>5.68</c:v>
                </c:pt>
                <c:pt idx="12">
                  <c:v>6.0649999999999995</c:v>
                </c:pt>
                <c:pt idx="13">
                  <c:v>6.43</c:v>
                </c:pt>
                <c:pt idx="14">
                  <c:v>6.7549999999999999</c:v>
                </c:pt>
                <c:pt idx="15">
                  <c:v>7.08</c:v>
                </c:pt>
                <c:pt idx="16">
                  <c:v>7.3550000000000004</c:v>
                </c:pt>
                <c:pt idx="17">
                  <c:v>7.55</c:v>
                </c:pt>
                <c:pt idx="18">
                  <c:v>7.7750000000000004</c:v>
                </c:pt>
                <c:pt idx="19">
                  <c:v>8.0850000000000009</c:v>
                </c:pt>
                <c:pt idx="20">
                  <c:v>8.51</c:v>
                </c:pt>
                <c:pt idx="21">
                  <c:v>8.98</c:v>
                </c:pt>
                <c:pt idx="22">
                  <c:v>9.3550000000000004</c:v>
                </c:pt>
                <c:pt idx="23">
                  <c:v>9.754999999999999</c:v>
                </c:pt>
                <c:pt idx="24">
                  <c:v>10.305</c:v>
                </c:pt>
                <c:pt idx="25">
                  <c:v>10.855</c:v>
                </c:pt>
                <c:pt idx="26">
                  <c:v>11.404999999999999</c:v>
                </c:pt>
                <c:pt idx="27">
                  <c:v>11.895</c:v>
                </c:pt>
                <c:pt idx="28">
                  <c:v>12.295</c:v>
                </c:pt>
                <c:pt idx="29">
                  <c:v>12.754999999999999</c:v>
                </c:pt>
                <c:pt idx="30">
                  <c:v>13.205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9-5040-A78B-34FEF9F9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15712"/>
        <c:axId val="1727315504"/>
      </c:scatterChart>
      <c:valAx>
        <c:axId val="16256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15504"/>
        <c:crosses val="autoZero"/>
        <c:crossBetween val="midCat"/>
      </c:valAx>
      <c:valAx>
        <c:axId val="17273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Differential</a:t>
            </a:r>
          </a:p>
          <a:p>
            <a:pPr>
              <a:defRPr/>
            </a:pPr>
            <a:r>
              <a:rPr lang="en-US"/>
              <a:t>Average of 3</a:t>
            </a:r>
            <a:r>
              <a:rPr lang="en-US" baseline="0"/>
              <a:t>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14282434135706"/>
                  <c:y val="1.7313903746130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464.08x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- 211.79x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+ 66.608x + 0.6015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steps'!$K$38:$K$68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'NOT USED - 0.01 mbar steps'!$L$38:$L$68</c:f>
              <c:numCache>
                <c:formatCode>General</c:formatCode>
                <c:ptCount val="31"/>
                <c:pt idx="0">
                  <c:v>0.40833333333333338</c:v>
                </c:pt>
                <c:pt idx="1">
                  <c:v>1.2616666666666667</c:v>
                </c:pt>
                <c:pt idx="2">
                  <c:v>1.9833333333333332</c:v>
                </c:pt>
                <c:pt idx="3">
                  <c:v>2.5516666666666663</c:v>
                </c:pt>
                <c:pt idx="4">
                  <c:v>3.0399999999999996</c:v>
                </c:pt>
                <c:pt idx="5">
                  <c:v>3.4450000000000003</c:v>
                </c:pt>
                <c:pt idx="6">
                  <c:v>3.8849999999999998</c:v>
                </c:pt>
                <c:pt idx="7">
                  <c:v>4.3216666666666663</c:v>
                </c:pt>
                <c:pt idx="8">
                  <c:v>4.7733333333333334</c:v>
                </c:pt>
                <c:pt idx="9">
                  <c:v>5.2133333333333329</c:v>
                </c:pt>
                <c:pt idx="10">
                  <c:v>5.5949999999999998</c:v>
                </c:pt>
                <c:pt idx="11">
                  <c:v>5.9716666666666667</c:v>
                </c:pt>
                <c:pt idx="12">
                  <c:v>6.3499999999999988</c:v>
                </c:pt>
                <c:pt idx="13">
                  <c:v>6.7316666666666665</c:v>
                </c:pt>
                <c:pt idx="14">
                  <c:v>7.1066666666666665</c:v>
                </c:pt>
                <c:pt idx="15">
                  <c:v>7.4799999999999995</c:v>
                </c:pt>
                <c:pt idx="16">
                  <c:v>7.791666666666667</c:v>
                </c:pt>
                <c:pt idx="17">
                  <c:v>8.0666666666666664</c:v>
                </c:pt>
                <c:pt idx="18">
                  <c:v>8.36</c:v>
                </c:pt>
                <c:pt idx="19">
                  <c:v>8.6650000000000009</c:v>
                </c:pt>
                <c:pt idx="20">
                  <c:v>9.0383333333333322</c:v>
                </c:pt>
                <c:pt idx="21">
                  <c:v>9.4783333333333335</c:v>
                </c:pt>
                <c:pt idx="22">
                  <c:v>9.9049999999999994</c:v>
                </c:pt>
                <c:pt idx="23">
                  <c:v>10.343333333333332</c:v>
                </c:pt>
                <c:pt idx="24">
                  <c:v>10.843333333333334</c:v>
                </c:pt>
                <c:pt idx="25">
                  <c:v>11.346666666666666</c:v>
                </c:pt>
                <c:pt idx="26">
                  <c:v>11.913333333333334</c:v>
                </c:pt>
                <c:pt idx="27">
                  <c:v>12.459999999999999</c:v>
                </c:pt>
                <c:pt idx="28">
                  <c:v>12.910000000000002</c:v>
                </c:pt>
                <c:pt idx="29">
                  <c:v>13.38</c:v>
                </c:pt>
                <c:pt idx="30">
                  <c:v>13.846666666666666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0-B440-A492-FE63450B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22319"/>
        <c:axId val="1445055120"/>
      </c:scatterChart>
      <c:valAx>
        <c:axId val="13542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5120"/>
        <c:crosses val="autoZero"/>
        <c:crossBetween val="midCat"/>
      </c:valAx>
      <c:valAx>
        <c:axId val="144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2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05928701341004"/>
                  <c:y val="9.93989669735417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57.592x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+ 71.738x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+ 76.222x - 0.7633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steps'!$V$3:$V$33</c:f>
              <c:numCache>
                <c:formatCode>General</c:formatCode>
                <c:ptCount val="3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</c:numCache>
            </c:numRef>
          </c:xVal>
          <c:yVal>
            <c:numRef>
              <c:f>'NOT USED - 0.01 mbar steps'!$W$3:$W$33</c:f>
              <c:numCache>
                <c:formatCode>General</c:formatCode>
                <c:ptCount val="31"/>
                <c:pt idx="0">
                  <c:v>-0.57999999999999996</c:v>
                </c:pt>
                <c:pt idx="1">
                  <c:v>-1.575</c:v>
                </c:pt>
                <c:pt idx="2">
                  <c:v>-2.3199999999999998</c:v>
                </c:pt>
                <c:pt idx="3">
                  <c:v>-2.9799999999999995</c:v>
                </c:pt>
                <c:pt idx="4">
                  <c:v>-3.58</c:v>
                </c:pt>
                <c:pt idx="5">
                  <c:v>-4.4000000000000004</c:v>
                </c:pt>
                <c:pt idx="6">
                  <c:v>-5.2249999999999996</c:v>
                </c:pt>
                <c:pt idx="7">
                  <c:v>-5.875</c:v>
                </c:pt>
                <c:pt idx="8">
                  <c:v>-6.5750000000000002</c:v>
                </c:pt>
                <c:pt idx="9">
                  <c:v>-7.2</c:v>
                </c:pt>
                <c:pt idx="10">
                  <c:v>-7.84</c:v>
                </c:pt>
                <c:pt idx="11">
                  <c:v>-8.42</c:v>
                </c:pt>
                <c:pt idx="12">
                  <c:v>-8.93</c:v>
                </c:pt>
                <c:pt idx="13">
                  <c:v>-9.4549999999999983</c:v>
                </c:pt>
                <c:pt idx="14">
                  <c:v>-10.105</c:v>
                </c:pt>
                <c:pt idx="15">
                  <c:v>-10.705</c:v>
                </c:pt>
                <c:pt idx="16">
                  <c:v>-11.23</c:v>
                </c:pt>
                <c:pt idx="17">
                  <c:v>-11.83</c:v>
                </c:pt>
                <c:pt idx="18">
                  <c:v>-12.33</c:v>
                </c:pt>
                <c:pt idx="19">
                  <c:v>-12.879999999999999</c:v>
                </c:pt>
                <c:pt idx="20">
                  <c:v>-13.48</c:v>
                </c:pt>
                <c:pt idx="21">
                  <c:v>-14.030000000000001</c:v>
                </c:pt>
                <c:pt idx="22">
                  <c:v>-14.705</c:v>
                </c:pt>
                <c:pt idx="23">
                  <c:v>-15.404999999999999</c:v>
                </c:pt>
                <c:pt idx="24">
                  <c:v>-15.98</c:v>
                </c:pt>
                <c:pt idx="25">
                  <c:v>-16.53</c:v>
                </c:pt>
                <c:pt idx="26">
                  <c:v>-16.945</c:v>
                </c:pt>
                <c:pt idx="27">
                  <c:v>-17.27</c:v>
                </c:pt>
                <c:pt idx="28">
                  <c:v>-17.68</c:v>
                </c:pt>
                <c:pt idx="29">
                  <c:v>-18.130000000000003</c:v>
                </c:pt>
                <c:pt idx="30">
                  <c:v>-18.53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DB4F-911A-8BE3AAD9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84288"/>
        <c:axId val="1727635520"/>
      </c:scatterChart>
      <c:valAx>
        <c:axId val="17278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35520"/>
        <c:crosses val="autoZero"/>
        <c:crossBetween val="midCat"/>
      </c:valAx>
      <c:valAx>
        <c:axId val="17276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steps'!$AF$3:$AF$33</c:f>
              <c:numCache>
                <c:formatCode>General</c:formatCode>
                <c:ptCount val="3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</c:numCache>
            </c:numRef>
          </c:xVal>
          <c:yVal>
            <c:numRef>
              <c:f>'NOT USED - 0.01 mbar steps'!$AG$3:$AG$33</c:f>
              <c:numCache>
                <c:formatCode>General</c:formatCode>
                <c:ptCount val="31"/>
                <c:pt idx="0">
                  <c:v>-0.43</c:v>
                </c:pt>
                <c:pt idx="1">
                  <c:v>-1.3149999999999999</c:v>
                </c:pt>
                <c:pt idx="2">
                  <c:v>-2.0350000000000001</c:v>
                </c:pt>
                <c:pt idx="3">
                  <c:v>-2.5549999999999997</c:v>
                </c:pt>
                <c:pt idx="4">
                  <c:v>-3.03</c:v>
                </c:pt>
                <c:pt idx="5">
                  <c:v>-3.53</c:v>
                </c:pt>
                <c:pt idx="6">
                  <c:v>-4.0149999999999997</c:v>
                </c:pt>
                <c:pt idx="7">
                  <c:v>-4.4450000000000003</c:v>
                </c:pt>
                <c:pt idx="8">
                  <c:v>-4.9350000000000005</c:v>
                </c:pt>
                <c:pt idx="9">
                  <c:v>-5.4450000000000003</c:v>
                </c:pt>
                <c:pt idx="10">
                  <c:v>-5.92</c:v>
                </c:pt>
                <c:pt idx="11">
                  <c:v>-6.3949999999999996</c:v>
                </c:pt>
                <c:pt idx="12">
                  <c:v>-6.8699999999999992</c:v>
                </c:pt>
                <c:pt idx="13">
                  <c:v>-7.33</c:v>
                </c:pt>
                <c:pt idx="14">
                  <c:v>-7.7799999999999994</c:v>
                </c:pt>
                <c:pt idx="15">
                  <c:v>-8.254999999999999</c:v>
                </c:pt>
                <c:pt idx="16">
                  <c:v>-8.74</c:v>
                </c:pt>
                <c:pt idx="17">
                  <c:v>-9.2200000000000006</c:v>
                </c:pt>
                <c:pt idx="18">
                  <c:v>-9.7149999999999999</c:v>
                </c:pt>
                <c:pt idx="19">
                  <c:v>-10.234999999999999</c:v>
                </c:pt>
                <c:pt idx="20">
                  <c:v>-10.79</c:v>
                </c:pt>
                <c:pt idx="21">
                  <c:v>-11.32</c:v>
                </c:pt>
                <c:pt idx="22">
                  <c:v>-11.805</c:v>
                </c:pt>
                <c:pt idx="23">
                  <c:v>-12.324999999999999</c:v>
                </c:pt>
                <c:pt idx="24">
                  <c:v>-12.83</c:v>
                </c:pt>
                <c:pt idx="25">
                  <c:v>-13.23</c:v>
                </c:pt>
                <c:pt idx="26">
                  <c:v>-13.655000000000001</c:v>
                </c:pt>
                <c:pt idx="27">
                  <c:v>-14.205</c:v>
                </c:pt>
                <c:pt idx="28">
                  <c:v>-14.855</c:v>
                </c:pt>
                <c:pt idx="29">
                  <c:v>-15.454999999999998</c:v>
                </c:pt>
                <c:pt idx="30">
                  <c:v>-15.98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B-D04C-9D41-006038C9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49872"/>
        <c:axId val="1321230047"/>
      </c:scatterChart>
      <c:valAx>
        <c:axId val="16452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30047"/>
        <c:crosses val="autoZero"/>
        <c:crossBetween val="midCat"/>
      </c:valAx>
      <c:valAx>
        <c:axId val="13212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141268810636387"/>
                  <c:y val="0.136048988505310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99.599x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+ 54.774x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+ 61.07x - 0.839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USED - 0.01 mbar steps'!$V$38:$V$68</c:f>
              <c:numCache>
                <c:formatCode>General</c:formatCode>
                <c:ptCount val="3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</c:numCache>
            </c:numRef>
          </c:xVal>
          <c:yVal>
            <c:numRef>
              <c:f>'NOT USED - 0.01 mbar steps'!$W$38:$W$68</c:f>
              <c:numCache>
                <c:formatCode>General</c:formatCode>
                <c:ptCount val="31"/>
                <c:pt idx="0">
                  <c:v>-0.56999999999999995</c:v>
                </c:pt>
                <c:pt idx="1">
                  <c:v>-1.5499999999999998</c:v>
                </c:pt>
                <c:pt idx="2">
                  <c:v>-2.23</c:v>
                </c:pt>
                <c:pt idx="3">
                  <c:v>-2.7649999999999997</c:v>
                </c:pt>
                <c:pt idx="4">
                  <c:v>-3.2949999999999999</c:v>
                </c:pt>
                <c:pt idx="5">
                  <c:v>-3.8099999999999996</c:v>
                </c:pt>
                <c:pt idx="6">
                  <c:v>-4.2799999999999994</c:v>
                </c:pt>
                <c:pt idx="7">
                  <c:v>-4.7799999999999994</c:v>
                </c:pt>
                <c:pt idx="8">
                  <c:v>-5.3</c:v>
                </c:pt>
                <c:pt idx="9">
                  <c:v>-5.8100000000000005</c:v>
                </c:pt>
                <c:pt idx="10">
                  <c:v>-6.29</c:v>
                </c:pt>
                <c:pt idx="11">
                  <c:v>-6.9550000000000001</c:v>
                </c:pt>
                <c:pt idx="12">
                  <c:v>-7.7050000000000001</c:v>
                </c:pt>
                <c:pt idx="13">
                  <c:v>-8.2050000000000001</c:v>
                </c:pt>
                <c:pt idx="14">
                  <c:v>-8.6550000000000011</c:v>
                </c:pt>
                <c:pt idx="15">
                  <c:v>-9.1449999999999996</c:v>
                </c:pt>
                <c:pt idx="16">
                  <c:v>-9.6449999999999996</c:v>
                </c:pt>
                <c:pt idx="17">
                  <c:v>-10.155000000000001</c:v>
                </c:pt>
                <c:pt idx="18">
                  <c:v>-10.68</c:v>
                </c:pt>
                <c:pt idx="19">
                  <c:v>-11.204999999999998</c:v>
                </c:pt>
                <c:pt idx="20">
                  <c:v>-11.68</c:v>
                </c:pt>
                <c:pt idx="21">
                  <c:v>-12.129999999999999</c:v>
                </c:pt>
                <c:pt idx="22">
                  <c:v>-12.654999999999999</c:v>
                </c:pt>
                <c:pt idx="23">
                  <c:v>-13.195</c:v>
                </c:pt>
                <c:pt idx="24">
                  <c:v>-13.61</c:v>
                </c:pt>
                <c:pt idx="25">
                  <c:v>-14.085000000000001</c:v>
                </c:pt>
                <c:pt idx="26">
                  <c:v>-14.745000000000001</c:v>
                </c:pt>
                <c:pt idx="27">
                  <c:v>-15.395</c:v>
                </c:pt>
                <c:pt idx="28">
                  <c:v>-15.945</c:v>
                </c:pt>
                <c:pt idx="29">
                  <c:v>-16.405000000000001</c:v>
                </c:pt>
                <c:pt idx="30">
                  <c:v>-16.855000000000004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0-3A49-9268-452E57B2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87999"/>
        <c:axId val="1322063455"/>
      </c:scatterChart>
      <c:valAx>
        <c:axId val="13580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63455"/>
        <c:crosses val="autoZero"/>
        <c:crossBetween val="midCat"/>
      </c:valAx>
      <c:valAx>
        <c:axId val="1322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'NOT USED - 0.01 mbar steps'!$AF$38:$AF$68</c:f>
              <c:numCache>
                <c:formatCode>General</c:formatCode>
                <c:ptCount val="3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</c:numCache>
            </c:numRef>
          </c:xVal>
          <c:yVal>
            <c:numRef>
              <c:f>'NOT USED - 0.01 mbar steps'!$AG$38:$AG$68</c:f>
              <c:numCache>
                <c:formatCode>General</c:formatCode>
                <c:ptCount val="31"/>
                <c:pt idx="0">
                  <c:v>-0.52666666666666673</c:v>
                </c:pt>
                <c:pt idx="1">
                  <c:v>-1.4799999999999998</c:v>
                </c:pt>
                <c:pt idx="2">
                  <c:v>-2.1950000000000003</c:v>
                </c:pt>
                <c:pt idx="3">
                  <c:v>-2.7666666666666662</c:v>
                </c:pt>
                <c:pt idx="4">
                  <c:v>-3.3016666666666663</c:v>
                </c:pt>
                <c:pt idx="5">
                  <c:v>-3.9133333333333327</c:v>
                </c:pt>
                <c:pt idx="6">
                  <c:v>-4.5066666666666659</c:v>
                </c:pt>
                <c:pt idx="7">
                  <c:v>-5.0333333333333332</c:v>
                </c:pt>
                <c:pt idx="8">
                  <c:v>-5.6033333333333344</c:v>
                </c:pt>
                <c:pt idx="9">
                  <c:v>-6.1516666666666664</c:v>
                </c:pt>
                <c:pt idx="10">
                  <c:v>-6.6833333333333336</c:v>
                </c:pt>
                <c:pt idx="11">
                  <c:v>-7.2566666666666668</c:v>
                </c:pt>
                <c:pt idx="12">
                  <c:v>-7.835</c:v>
                </c:pt>
                <c:pt idx="13">
                  <c:v>-8.3299999999999983</c:v>
                </c:pt>
                <c:pt idx="14">
                  <c:v>-8.8466666666666658</c:v>
                </c:pt>
                <c:pt idx="15">
                  <c:v>-9.3683333333333341</c:v>
                </c:pt>
                <c:pt idx="16">
                  <c:v>-9.8716666666666661</c:v>
                </c:pt>
                <c:pt idx="17">
                  <c:v>-10.401666666666667</c:v>
                </c:pt>
                <c:pt idx="18">
                  <c:v>-10.908333333333333</c:v>
                </c:pt>
                <c:pt idx="19">
                  <c:v>-11.439999999999998</c:v>
                </c:pt>
                <c:pt idx="20">
                  <c:v>-11.983333333333334</c:v>
                </c:pt>
                <c:pt idx="21">
                  <c:v>-12.493333333333334</c:v>
                </c:pt>
                <c:pt idx="22">
                  <c:v>-13.055</c:v>
                </c:pt>
                <c:pt idx="23">
                  <c:v>-13.641666666666666</c:v>
                </c:pt>
                <c:pt idx="24">
                  <c:v>-14.14</c:v>
                </c:pt>
                <c:pt idx="25">
                  <c:v>-14.615</c:v>
                </c:pt>
                <c:pt idx="26">
                  <c:v>-15.115</c:v>
                </c:pt>
                <c:pt idx="27">
                  <c:v>-15.623333333333335</c:v>
                </c:pt>
                <c:pt idx="28">
                  <c:v>-16.16</c:v>
                </c:pt>
                <c:pt idx="29">
                  <c:v>-16.663333333333334</c:v>
                </c:pt>
                <c:pt idx="30">
                  <c:v>-17.12166666666667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7-4848-949C-DFE6D9C9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50032"/>
        <c:axId val="1353742991"/>
      </c:scatterChart>
      <c:valAx>
        <c:axId val="16879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42991"/>
        <c:crosses val="autoZero"/>
        <c:crossBetween val="midCat"/>
      </c:valAx>
      <c:valAx>
        <c:axId val="13537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 Flow (lpm)</a:t>
            </a:r>
            <a:r>
              <a:rPr lang="en-US" baseline="0"/>
              <a:t> vs Differential Pressure (mbar)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76247023809523806"/>
                  <c:y val="0.15783193277310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'0.04 mbar steps'!$J$78:$J$126</c:f>
              <c:numCache>
                <c:formatCode>General</c:formatCode>
                <c:ptCount val="49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</c:numCache>
            </c:numRef>
          </c:xVal>
          <c:yVal>
            <c:numRef>
              <c:f>'0.04 mbar steps'!$K$78:$K$126</c:f>
              <c:numCache>
                <c:formatCode>General</c:formatCode>
                <c:ptCount val="49"/>
                <c:pt idx="0">
                  <c:v>-88.833333333333329</c:v>
                </c:pt>
                <c:pt idx="1">
                  <c:v>-86.866666666666674</c:v>
                </c:pt>
                <c:pt idx="2">
                  <c:v>-85.5</c:v>
                </c:pt>
                <c:pt idx="3">
                  <c:v>-83.5</c:v>
                </c:pt>
                <c:pt idx="4">
                  <c:v>-82.166666666666671</c:v>
                </c:pt>
                <c:pt idx="5">
                  <c:v>-80.466666666666669</c:v>
                </c:pt>
                <c:pt idx="6">
                  <c:v>-78.600000000000009</c:v>
                </c:pt>
                <c:pt idx="7">
                  <c:v>-76.466666666666669</c:v>
                </c:pt>
                <c:pt idx="8">
                  <c:v>-75.266666666666666</c:v>
                </c:pt>
                <c:pt idx="9">
                  <c:v>-73.033333333333331</c:v>
                </c:pt>
                <c:pt idx="10">
                  <c:v>-71.266666666666666</c:v>
                </c:pt>
                <c:pt idx="11">
                  <c:v>-69.333333333333329</c:v>
                </c:pt>
                <c:pt idx="12">
                  <c:v>-67.45</c:v>
                </c:pt>
                <c:pt idx="13">
                  <c:v>-65.533333333333346</c:v>
                </c:pt>
                <c:pt idx="14">
                  <c:v>-64.066666666666663</c:v>
                </c:pt>
                <c:pt idx="15">
                  <c:v>-62</c:v>
                </c:pt>
                <c:pt idx="16">
                  <c:v>-60.136666666666663</c:v>
                </c:pt>
                <c:pt idx="17">
                  <c:v>-58.466666666666669</c:v>
                </c:pt>
                <c:pt idx="18">
                  <c:v>-56.6</c:v>
                </c:pt>
                <c:pt idx="19">
                  <c:v>-54.966666666666669</c:v>
                </c:pt>
                <c:pt idx="20">
                  <c:v>-52.9</c:v>
                </c:pt>
                <c:pt idx="21">
                  <c:v>-51.099999999999994</c:v>
                </c:pt>
                <c:pt idx="22">
                  <c:v>-49.29999999999999</c:v>
                </c:pt>
                <c:pt idx="23">
                  <c:v>-47.233333333333327</c:v>
                </c:pt>
                <c:pt idx="24">
                  <c:v>-45.29999999999999</c:v>
                </c:pt>
                <c:pt idx="25">
                  <c:v>-43.5</c:v>
                </c:pt>
                <c:pt idx="26">
                  <c:v>-40.599999999999994</c:v>
                </c:pt>
                <c:pt idx="27">
                  <c:v>-38.4</c:v>
                </c:pt>
                <c:pt idx="28">
                  <c:v>-36.466666666666661</c:v>
                </c:pt>
                <c:pt idx="29">
                  <c:v>-34.799999999999997</c:v>
                </c:pt>
                <c:pt idx="30">
                  <c:v>-33.133333333333333</c:v>
                </c:pt>
                <c:pt idx="31">
                  <c:v>-31.566666666666666</c:v>
                </c:pt>
                <c:pt idx="32">
                  <c:v>-30.060000000000002</c:v>
                </c:pt>
                <c:pt idx="33">
                  <c:v>-28.333333333333332</c:v>
                </c:pt>
                <c:pt idx="34">
                  <c:v>-26.866666666666664</c:v>
                </c:pt>
                <c:pt idx="35">
                  <c:v>-25.166666666666668</c:v>
                </c:pt>
                <c:pt idx="36">
                  <c:v>-23.5</c:v>
                </c:pt>
                <c:pt idx="37">
                  <c:v>-21.766666666666666</c:v>
                </c:pt>
                <c:pt idx="38">
                  <c:v>-20</c:v>
                </c:pt>
                <c:pt idx="39">
                  <c:v>-18.193333333333332</c:v>
                </c:pt>
                <c:pt idx="40">
                  <c:v>-16.833333333333332</c:v>
                </c:pt>
                <c:pt idx="41">
                  <c:v>-15.1</c:v>
                </c:pt>
                <c:pt idx="42">
                  <c:v>-13.066666666666668</c:v>
                </c:pt>
                <c:pt idx="43">
                  <c:v>-10.966666666666669</c:v>
                </c:pt>
                <c:pt idx="44">
                  <c:v>-8.7000000000000011</c:v>
                </c:pt>
                <c:pt idx="45">
                  <c:v>-6.9933333333333332</c:v>
                </c:pt>
                <c:pt idx="46">
                  <c:v>-5.1833333333333327</c:v>
                </c:pt>
                <c:pt idx="47">
                  <c:v>-3.1300000000000003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9D49-AB60-D279F115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25503"/>
        <c:axId val="1553127151"/>
      </c:scatterChart>
      <c:valAx>
        <c:axId val="15531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27151"/>
        <c:crosses val="autoZero"/>
        <c:crossBetween val="midCat"/>
      </c:valAx>
      <c:valAx>
        <c:axId val="15531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Flow (lpm) vs Differential Pressure (mbar)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'NOT USED - 0.01 mbar steps'!$AR$3:$AR$63</c:f>
              <c:numCache>
                <c:formatCode>General</c:formatCode>
                <c:ptCount val="61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0.1</c:v>
                </c:pt>
                <c:pt idx="21">
                  <c:v>0.09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-0.01</c:v>
                </c:pt>
                <c:pt idx="32">
                  <c:v>-0.02</c:v>
                </c:pt>
                <c:pt idx="33">
                  <c:v>-0.03</c:v>
                </c:pt>
                <c:pt idx="34">
                  <c:v>-0.04</c:v>
                </c:pt>
                <c:pt idx="35">
                  <c:v>-0.05</c:v>
                </c:pt>
                <c:pt idx="36">
                  <c:v>-0.06</c:v>
                </c:pt>
                <c:pt idx="37">
                  <c:v>-7.0000000000000007E-2</c:v>
                </c:pt>
                <c:pt idx="38">
                  <c:v>-0.08</c:v>
                </c:pt>
                <c:pt idx="39">
                  <c:v>-0.09</c:v>
                </c:pt>
                <c:pt idx="40">
                  <c:v>-0.1</c:v>
                </c:pt>
                <c:pt idx="41">
                  <c:v>-0.11</c:v>
                </c:pt>
                <c:pt idx="42">
                  <c:v>-0.12</c:v>
                </c:pt>
                <c:pt idx="43">
                  <c:v>-0.13</c:v>
                </c:pt>
                <c:pt idx="44">
                  <c:v>-0.14000000000000001</c:v>
                </c:pt>
                <c:pt idx="45">
                  <c:v>-0.15</c:v>
                </c:pt>
                <c:pt idx="46">
                  <c:v>-0.16</c:v>
                </c:pt>
                <c:pt idx="47">
                  <c:v>-0.17</c:v>
                </c:pt>
                <c:pt idx="48">
                  <c:v>-0.18</c:v>
                </c:pt>
                <c:pt idx="49">
                  <c:v>-0.19</c:v>
                </c:pt>
                <c:pt idx="50">
                  <c:v>-0.2</c:v>
                </c:pt>
                <c:pt idx="51">
                  <c:v>-0.21</c:v>
                </c:pt>
                <c:pt idx="52">
                  <c:v>-0.22</c:v>
                </c:pt>
                <c:pt idx="53">
                  <c:v>-0.23</c:v>
                </c:pt>
                <c:pt idx="54">
                  <c:v>-0.24</c:v>
                </c:pt>
                <c:pt idx="55">
                  <c:v>-0.25</c:v>
                </c:pt>
                <c:pt idx="56">
                  <c:v>-0.26</c:v>
                </c:pt>
                <c:pt idx="57">
                  <c:v>-0.27000000000000102</c:v>
                </c:pt>
                <c:pt idx="58">
                  <c:v>-0.28000000000000103</c:v>
                </c:pt>
                <c:pt idx="59">
                  <c:v>-0.29000000000000098</c:v>
                </c:pt>
                <c:pt idx="60">
                  <c:v>-0.30000000000000099</c:v>
                </c:pt>
              </c:numCache>
            </c:numRef>
          </c:xVal>
          <c:yVal>
            <c:numRef>
              <c:f>'NOT USED - 0.01 mbar steps'!$AS$3:$AS$63</c:f>
              <c:numCache>
                <c:formatCode>General</c:formatCode>
                <c:ptCount val="61"/>
                <c:pt idx="0">
                  <c:v>13.846666666666666</c:v>
                </c:pt>
                <c:pt idx="1">
                  <c:v>13.38</c:v>
                </c:pt>
                <c:pt idx="2">
                  <c:v>12.910000000000002</c:v>
                </c:pt>
                <c:pt idx="3">
                  <c:v>12.459999999999999</c:v>
                </c:pt>
                <c:pt idx="4">
                  <c:v>11.913333333333334</c:v>
                </c:pt>
                <c:pt idx="5">
                  <c:v>11.346666666666666</c:v>
                </c:pt>
                <c:pt idx="6">
                  <c:v>10.843333333333334</c:v>
                </c:pt>
                <c:pt idx="7">
                  <c:v>10.343333333333332</c:v>
                </c:pt>
                <c:pt idx="8">
                  <c:v>9.9049999999999994</c:v>
                </c:pt>
                <c:pt idx="9">
                  <c:v>9.4783333333333335</c:v>
                </c:pt>
                <c:pt idx="10">
                  <c:v>9.0383333333333322</c:v>
                </c:pt>
                <c:pt idx="11">
                  <c:v>8.6650000000000009</c:v>
                </c:pt>
                <c:pt idx="12">
                  <c:v>8.36</c:v>
                </c:pt>
                <c:pt idx="13">
                  <c:v>8.0666666666666664</c:v>
                </c:pt>
                <c:pt idx="14">
                  <c:v>7.791666666666667</c:v>
                </c:pt>
                <c:pt idx="15">
                  <c:v>7.4799999999999995</c:v>
                </c:pt>
                <c:pt idx="16">
                  <c:v>7.1066666666666665</c:v>
                </c:pt>
                <c:pt idx="17">
                  <c:v>6.7316666666666665</c:v>
                </c:pt>
                <c:pt idx="18">
                  <c:v>6.3499999999999988</c:v>
                </c:pt>
                <c:pt idx="19">
                  <c:v>5.9716666666666667</c:v>
                </c:pt>
                <c:pt idx="20">
                  <c:v>5.5949999999999998</c:v>
                </c:pt>
                <c:pt idx="21">
                  <c:v>5.2133333333333329</c:v>
                </c:pt>
                <c:pt idx="22">
                  <c:v>4.7733333333333334</c:v>
                </c:pt>
                <c:pt idx="23">
                  <c:v>4.3216666666666663</c:v>
                </c:pt>
                <c:pt idx="24">
                  <c:v>3.8849999999999998</c:v>
                </c:pt>
                <c:pt idx="25">
                  <c:v>3.4450000000000003</c:v>
                </c:pt>
                <c:pt idx="26">
                  <c:v>3.0399999999999996</c:v>
                </c:pt>
                <c:pt idx="27">
                  <c:v>2.5516666666666663</c:v>
                </c:pt>
                <c:pt idx="28">
                  <c:v>1.9833333333333332</c:v>
                </c:pt>
                <c:pt idx="29">
                  <c:v>1.2616666666666667</c:v>
                </c:pt>
                <c:pt idx="30">
                  <c:v>-5.9166666666666673E-2</c:v>
                </c:pt>
                <c:pt idx="31">
                  <c:v>-1.4799999999999998</c:v>
                </c:pt>
                <c:pt idx="32">
                  <c:v>-2.1950000000000003</c:v>
                </c:pt>
                <c:pt idx="33">
                  <c:v>-2.7666666666666662</c:v>
                </c:pt>
                <c:pt idx="34">
                  <c:v>-3.3016666666666663</c:v>
                </c:pt>
                <c:pt idx="35">
                  <c:v>-3.9133333333333327</c:v>
                </c:pt>
                <c:pt idx="36">
                  <c:v>-4.5066666666666659</c:v>
                </c:pt>
                <c:pt idx="37">
                  <c:v>-5.0333333333333332</c:v>
                </c:pt>
                <c:pt idx="38">
                  <c:v>-5.6033333333333344</c:v>
                </c:pt>
                <c:pt idx="39">
                  <c:v>-6.1516666666666664</c:v>
                </c:pt>
                <c:pt idx="40">
                  <c:v>-6.6833333333333336</c:v>
                </c:pt>
                <c:pt idx="41">
                  <c:v>-7.2566666666666668</c:v>
                </c:pt>
                <c:pt idx="42">
                  <c:v>-7.835</c:v>
                </c:pt>
                <c:pt idx="43">
                  <c:v>-8.3299999999999983</c:v>
                </c:pt>
                <c:pt idx="44">
                  <c:v>-8.8466666666666658</c:v>
                </c:pt>
                <c:pt idx="45">
                  <c:v>-9.3683333333333341</c:v>
                </c:pt>
                <c:pt idx="46">
                  <c:v>-9.8716666666666661</c:v>
                </c:pt>
                <c:pt idx="47">
                  <c:v>-10.401666666666667</c:v>
                </c:pt>
                <c:pt idx="48">
                  <c:v>-10.908333333333333</c:v>
                </c:pt>
                <c:pt idx="49">
                  <c:v>-11.439999999999998</c:v>
                </c:pt>
                <c:pt idx="50">
                  <c:v>-11.983333333333334</c:v>
                </c:pt>
                <c:pt idx="51">
                  <c:v>-12.493333333333334</c:v>
                </c:pt>
                <c:pt idx="52">
                  <c:v>-13.055</c:v>
                </c:pt>
                <c:pt idx="53">
                  <c:v>-13.641666666666666</c:v>
                </c:pt>
                <c:pt idx="54">
                  <c:v>-14.14</c:v>
                </c:pt>
                <c:pt idx="55">
                  <c:v>-14.615</c:v>
                </c:pt>
                <c:pt idx="56">
                  <c:v>-15.115</c:v>
                </c:pt>
                <c:pt idx="57">
                  <c:v>-15.623333333333335</c:v>
                </c:pt>
                <c:pt idx="58">
                  <c:v>-16.16</c:v>
                </c:pt>
                <c:pt idx="59">
                  <c:v>-16.663333333333334</c:v>
                </c:pt>
                <c:pt idx="60">
                  <c:v>-17.12166666666667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9-DD43-AB8C-2931C382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15055"/>
        <c:axId val="1355257647"/>
      </c:scatterChart>
      <c:valAx>
        <c:axId val="13222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7647"/>
        <c:crosses val="autoZero"/>
        <c:crossBetween val="midCat"/>
      </c:valAx>
      <c:valAx>
        <c:axId val="13552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Flow vs. Diff Pressure</a:t>
            </a:r>
          </a:p>
          <a:p>
            <a:pPr>
              <a:defRPr/>
            </a:pPr>
            <a:r>
              <a:rPr lang="en-US" sz="2000" baseline="0"/>
              <a:t>2nd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8809671279368166"/>
                  <c:y val="5.38538048182282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-1.4452x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+ 44.573x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0.9996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'0.04 mbar steps'!$AF$20:$AF$110</c:f>
              <c:numCache>
                <c:formatCode>General</c:formatCode>
                <c:ptCount val="91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</c:numCache>
            </c:numRef>
          </c:xVal>
          <c:yVal>
            <c:numRef>
              <c:f>'0.04 mbar steps'!$AG$20:$AG$110</c:f>
              <c:numCache>
                <c:formatCode>General</c:formatCode>
                <c:ptCount val="91"/>
                <c:pt idx="0">
                  <c:v>-88.833333333333329</c:v>
                </c:pt>
                <c:pt idx="1">
                  <c:v>-86.866666666666674</c:v>
                </c:pt>
                <c:pt idx="2">
                  <c:v>-85.5</c:v>
                </c:pt>
                <c:pt idx="3">
                  <c:v>-83.5</c:v>
                </c:pt>
                <c:pt idx="4">
                  <c:v>-82.166666666666671</c:v>
                </c:pt>
                <c:pt idx="5">
                  <c:v>-80.466666666666669</c:v>
                </c:pt>
                <c:pt idx="6">
                  <c:v>-78.600000000000009</c:v>
                </c:pt>
                <c:pt idx="7">
                  <c:v>-76.466666666666669</c:v>
                </c:pt>
                <c:pt idx="8">
                  <c:v>-75.266666666666666</c:v>
                </c:pt>
                <c:pt idx="9">
                  <c:v>-73.033333333333331</c:v>
                </c:pt>
                <c:pt idx="10">
                  <c:v>-71.266666666666666</c:v>
                </c:pt>
                <c:pt idx="11">
                  <c:v>-69.333333333333329</c:v>
                </c:pt>
                <c:pt idx="12">
                  <c:v>-67.45</c:v>
                </c:pt>
                <c:pt idx="13">
                  <c:v>-65.533333333333346</c:v>
                </c:pt>
                <c:pt idx="14">
                  <c:v>-64.066666666666663</c:v>
                </c:pt>
                <c:pt idx="15">
                  <c:v>-62</c:v>
                </c:pt>
                <c:pt idx="16">
                  <c:v>-60.136666666666663</c:v>
                </c:pt>
                <c:pt idx="17">
                  <c:v>-58.466666666666669</c:v>
                </c:pt>
                <c:pt idx="18">
                  <c:v>-56.6</c:v>
                </c:pt>
                <c:pt idx="19">
                  <c:v>-54.966666666666669</c:v>
                </c:pt>
                <c:pt idx="20">
                  <c:v>-52.9</c:v>
                </c:pt>
                <c:pt idx="21">
                  <c:v>-51.099999999999994</c:v>
                </c:pt>
                <c:pt idx="22">
                  <c:v>-49.29999999999999</c:v>
                </c:pt>
                <c:pt idx="23">
                  <c:v>-47.233333333333327</c:v>
                </c:pt>
                <c:pt idx="24">
                  <c:v>-45.29999999999999</c:v>
                </c:pt>
                <c:pt idx="25">
                  <c:v>-43.5</c:v>
                </c:pt>
                <c:pt idx="26">
                  <c:v>-40.599999999999994</c:v>
                </c:pt>
                <c:pt idx="27">
                  <c:v>-38.4</c:v>
                </c:pt>
                <c:pt idx="28">
                  <c:v>-36.466666666666661</c:v>
                </c:pt>
                <c:pt idx="29">
                  <c:v>-34.799999999999997</c:v>
                </c:pt>
                <c:pt idx="30">
                  <c:v>-33.133333333333333</c:v>
                </c:pt>
                <c:pt idx="31">
                  <c:v>-31.566666666666666</c:v>
                </c:pt>
                <c:pt idx="32">
                  <c:v>-30.060000000000002</c:v>
                </c:pt>
                <c:pt idx="33">
                  <c:v>-28.333333333333332</c:v>
                </c:pt>
                <c:pt idx="34">
                  <c:v>-26.866666666666664</c:v>
                </c:pt>
                <c:pt idx="35">
                  <c:v>-25.166666666666668</c:v>
                </c:pt>
                <c:pt idx="36">
                  <c:v>-23.5</c:v>
                </c:pt>
                <c:pt idx="37">
                  <c:v>-21.766666666666666</c:v>
                </c:pt>
                <c:pt idx="38">
                  <c:v>-20</c:v>
                </c:pt>
                <c:pt idx="39">
                  <c:v>-18.193333333333332</c:v>
                </c:pt>
                <c:pt idx="40">
                  <c:v>-16.833333333333332</c:v>
                </c:pt>
                <c:pt idx="41">
                  <c:v>-15.1</c:v>
                </c:pt>
                <c:pt idx="42">
                  <c:v>-13.066666666666668</c:v>
                </c:pt>
                <c:pt idx="43">
                  <c:v>-10.966666666666669</c:v>
                </c:pt>
                <c:pt idx="44">
                  <c:v>-8.7000000000000011</c:v>
                </c:pt>
                <c:pt idx="45">
                  <c:v>-6.9933333333333332</c:v>
                </c:pt>
                <c:pt idx="46">
                  <c:v>-5.1833333333333327</c:v>
                </c:pt>
                <c:pt idx="47">
                  <c:v>-3.1300000000000003</c:v>
                </c:pt>
                <c:pt idx="48">
                  <c:v>0</c:v>
                </c:pt>
                <c:pt idx="49">
                  <c:v>2.8933333333333331</c:v>
                </c:pt>
                <c:pt idx="50">
                  <c:v>4.6000000000000005</c:v>
                </c:pt>
                <c:pt idx="51">
                  <c:v>6.1133333333333333</c:v>
                </c:pt>
                <c:pt idx="52">
                  <c:v>7.333333333333333</c:v>
                </c:pt>
                <c:pt idx="53">
                  <c:v>8.9666666666666668</c:v>
                </c:pt>
                <c:pt idx="54">
                  <c:v>10.633333333333333</c:v>
                </c:pt>
                <c:pt idx="55">
                  <c:v>12.666666666666666</c:v>
                </c:pt>
                <c:pt idx="56">
                  <c:v>14.4</c:v>
                </c:pt>
                <c:pt idx="57">
                  <c:v>16.276666666666667</c:v>
                </c:pt>
                <c:pt idx="58">
                  <c:v>18.033333333333335</c:v>
                </c:pt>
                <c:pt idx="59">
                  <c:v>19.433333333333334</c:v>
                </c:pt>
                <c:pt idx="60">
                  <c:v>21.1</c:v>
                </c:pt>
                <c:pt idx="61">
                  <c:v>22.8</c:v>
                </c:pt>
                <c:pt idx="62">
                  <c:v>24.2</c:v>
                </c:pt>
                <c:pt idx="63">
                  <c:v>25.8</c:v>
                </c:pt>
                <c:pt idx="64">
                  <c:v>27.099999999999998</c:v>
                </c:pt>
                <c:pt idx="65">
                  <c:v>28.599999999999998</c:v>
                </c:pt>
                <c:pt idx="66">
                  <c:v>30.133333333333336</c:v>
                </c:pt>
                <c:pt idx="67">
                  <c:v>31.466666666666669</c:v>
                </c:pt>
                <c:pt idx="68">
                  <c:v>32.833333333333336</c:v>
                </c:pt>
                <c:pt idx="69">
                  <c:v>34.633333333333333</c:v>
                </c:pt>
                <c:pt idx="70">
                  <c:v>36.199999999999996</c:v>
                </c:pt>
                <c:pt idx="71">
                  <c:v>38.133333333333333</c:v>
                </c:pt>
                <c:pt idx="72">
                  <c:v>40.366666666666667</c:v>
                </c:pt>
                <c:pt idx="73">
                  <c:v>42.5</c:v>
                </c:pt>
                <c:pt idx="74">
                  <c:v>44.300000000000004</c:v>
                </c:pt>
                <c:pt idx="75">
                  <c:v>46.5</c:v>
                </c:pt>
                <c:pt idx="76">
                  <c:v>48.066666666666663</c:v>
                </c:pt>
                <c:pt idx="77">
                  <c:v>50.033333333333331</c:v>
                </c:pt>
                <c:pt idx="78">
                  <c:v>51.633333333333333</c:v>
                </c:pt>
                <c:pt idx="79">
                  <c:v>53</c:v>
                </c:pt>
                <c:pt idx="80">
                  <c:v>54.800000000000004</c:v>
                </c:pt>
                <c:pt idx="81">
                  <c:v>56.099999999999994</c:v>
                </c:pt>
                <c:pt idx="82">
                  <c:v>58.233333333333327</c:v>
                </c:pt>
                <c:pt idx="83">
                  <c:v>59.333333333333336</c:v>
                </c:pt>
                <c:pt idx="84">
                  <c:v>61.20000000000001</c:v>
                </c:pt>
                <c:pt idx="85">
                  <c:v>63.066666666666663</c:v>
                </c:pt>
                <c:pt idx="86">
                  <c:v>64.600000000000009</c:v>
                </c:pt>
                <c:pt idx="87">
                  <c:v>66.166666666666671</c:v>
                </c:pt>
                <c:pt idx="88">
                  <c:v>67.899999999999991</c:v>
                </c:pt>
                <c:pt idx="89">
                  <c:v>69.2</c:v>
                </c:pt>
                <c:pt idx="90">
                  <c:v>70.833333333333329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774F-A431-118CA47A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76687"/>
        <c:axId val="1419204911"/>
      </c:scatterChart>
      <c:valAx>
        <c:axId val="14189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4911"/>
        <c:crosses val="autoZero"/>
        <c:crossBetween val="midCat"/>
      </c:valAx>
      <c:valAx>
        <c:axId val="14192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7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Flow vs. Diff Pressure</a:t>
            </a:r>
          </a:p>
          <a:p>
            <a:pPr>
              <a:defRPr/>
            </a:pPr>
            <a:r>
              <a:rPr lang="en-US" sz="2000" baseline="0"/>
              <a:t>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67526446650327132"/>
                  <c:y val="3.69439970165553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45.089x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'0.04 mbar steps'!$AF$20:$AF$110</c:f>
              <c:numCache>
                <c:formatCode>General</c:formatCode>
                <c:ptCount val="91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</c:numCache>
            </c:numRef>
          </c:xVal>
          <c:yVal>
            <c:numRef>
              <c:f>'0.04 mbar steps'!$AG$20:$AG$110</c:f>
              <c:numCache>
                <c:formatCode>General</c:formatCode>
                <c:ptCount val="91"/>
                <c:pt idx="0">
                  <c:v>-88.833333333333329</c:v>
                </c:pt>
                <c:pt idx="1">
                  <c:v>-86.866666666666674</c:v>
                </c:pt>
                <c:pt idx="2">
                  <c:v>-85.5</c:v>
                </c:pt>
                <c:pt idx="3">
                  <c:v>-83.5</c:v>
                </c:pt>
                <c:pt idx="4">
                  <c:v>-82.166666666666671</c:v>
                </c:pt>
                <c:pt idx="5">
                  <c:v>-80.466666666666669</c:v>
                </c:pt>
                <c:pt idx="6">
                  <c:v>-78.600000000000009</c:v>
                </c:pt>
                <c:pt idx="7">
                  <c:v>-76.466666666666669</c:v>
                </c:pt>
                <c:pt idx="8">
                  <c:v>-75.266666666666666</c:v>
                </c:pt>
                <c:pt idx="9">
                  <c:v>-73.033333333333331</c:v>
                </c:pt>
                <c:pt idx="10">
                  <c:v>-71.266666666666666</c:v>
                </c:pt>
                <c:pt idx="11">
                  <c:v>-69.333333333333329</c:v>
                </c:pt>
                <c:pt idx="12">
                  <c:v>-67.45</c:v>
                </c:pt>
                <c:pt idx="13">
                  <c:v>-65.533333333333346</c:v>
                </c:pt>
                <c:pt idx="14">
                  <c:v>-64.066666666666663</c:v>
                </c:pt>
                <c:pt idx="15">
                  <c:v>-62</c:v>
                </c:pt>
                <c:pt idx="16">
                  <c:v>-60.136666666666663</c:v>
                </c:pt>
                <c:pt idx="17">
                  <c:v>-58.466666666666669</c:v>
                </c:pt>
                <c:pt idx="18">
                  <c:v>-56.6</c:v>
                </c:pt>
                <c:pt idx="19">
                  <c:v>-54.966666666666669</c:v>
                </c:pt>
                <c:pt idx="20">
                  <c:v>-52.9</c:v>
                </c:pt>
                <c:pt idx="21">
                  <c:v>-51.099999999999994</c:v>
                </c:pt>
                <c:pt idx="22">
                  <c:v>-49.29999999999999</c:v>
                </c:pt>
                <c:pt idx="23">
                  <c:v>-47.233333333333327</c:v>
                </c:pt>
                <c:pt idx="24">
                  <c:v>-45.29999999999999</c:v>
                </c:pt>
                <c:pt idx="25">
                  <c:v>-43.5</c:v>
                </c:pt>
                <c:pt idx="26">
                  <c:v>-40.599999999999994</c:v>
                </c:pt>
                <c:pt idx="27">
                  <c:v>-38.4</c:v>
                </c:pt>
                <c:pt idx="28">
                  <c:v>-36.466666666666661</c:v>
                </c:pt>
                <c:pt idx="29">
                  <c:v>-34.799999999999997</c:v>
                </c:pt>
                <c:pt idx="30">
                  <c:v>-33.133333333333333</c:v>
                </c:pt>
                <c:pt idx="31">
                  <c:v>-31.566666666666666</c:v>
                </c:pt>
                <c:pt idx="32">
                  <c:v>-30.060000000000002</c:v>
                </c:pt>
                <c:pt idx="33">
                  <c:v>-28.333333333333332</c:v>
                </c:pt>
                <c:pt idx="34">
                  <c:v>-26.866666666666664</c:v>
                </c:pt>
                <c:pt idx="35">
                  <c:v>-25.166666666666668</c:v>
                </c:pt>
                <c:pt idx="36">
                  <c:v>-23.5</c:v>
                </c:pt>
                <c:pt idx="37">
                  <c:v>-21.766666666666666</c:v>
                </c:pt>
                <c:pt idx="38">
                  <c:v>-20</c:v>
                </c:pt>
                <c:pt idx="39">
                  <c:v>-18.193333333333332</c:v>
                </c:pt>
                <c:pt idx="40">
                  <c:v>-16.833333333333332</c:v>
                </c:pt>
                <c:pt idx="41">
                  <c:v>-15.1</c:v>
                </c:pt>
                <c:pt idx="42">
                  <c:v>-13.066666666666668</c:v>
                </c:pt>
                <c:pt idx="43">
                  <c:v>-10.966666666666669</c:v>
                </c:pt>
                <c:pt idx="44">
                  <c:v>-8.7000000000000011</c:v>
                </c:pt>
                <c:pt idx="45">
                  <c:v>-6.9933333333333332</c:v>
                </c:pt>
                <c:pt idx="46">
                  <c:v>-5.1833333333333327</c:v>
                </c:pt>
                <c:pt idx="47">
                  <c:v>-3.1300000000000003</c:v>
                </c:pt>
                <c:pt idx="48">
                  <c:v>0</c:v>
                </c:pt>
                <c:pt idx="49">
                  <c:v>2.8933333333333331</c:v>
                </c:pt>
                <c:pt idx="50">
                  <c:v>4.6000000000000005</c:v>
                </c:pt>
                <c:pt idx="51">
                  <c:v>6.1133333333333333</c:v>
                </c:pt>
                <c:pt idx="52">
                  <c:v>7.333333333333333</c:v>
                </c:pt>
                <c:pt idx="53">
                  <c:v>8.9666666666666668</c:v>
                </c:pt>
                <c:pt idx="54">
                  <c:v>10.633333333333333</c:v>
                </c:pt>
                <c:pt idx="55">
                  <c:v>12.666666666666666</c:v>
                </c:pt>
                <c:pt idx="56">
                  <c:v>14.4</c:v>
                </c:pt>
                <c:pt idx="57">
                  <c:v>16.276666666666667</c:v>
                </c:pt>
                <c:pt idx="58">
                  <c:v>18.033333333333335</c:v>
                </c:pt>
                <c:pt idx="59">
                  <c:v>19.433333333333334</c:v>
                </c:pt>
                <c:pt idx="60">
                  <c:v>21.1</c:v>
                </c:pt>
                <c:pt idx="61">
                  <c:v>22.8</c:v>
                </c:pt>
                <c:pt idx="62">
                  <c:v>24.2</c:v>
                </c:pt>
                <c:pt idx="63">
                  <c:v>25.8</c:v>
                </c:pt>
                <c:pt idx="64">
                  <c:v>27.099999999999998</c:v>
                </c:pt>
                <c:pt idx="65">
                  <c:v>28.599999999999998</c:v>
                </c:pt>
                <c:pt idx="66">
                  <c:v>30.133333333333336</c:v>
                </c:pt>
                <c:pt idx="67">
                  <c:v>31.466666666666669</c:v>
                </c:pt>
                <c:pt idx="68">
                  <c:v>32.833333333333336</c:v>
                </c:pt>
                <c:pt idx="69">
                  <c:v>34.633333333333333</c:v>
                </c:pt>
                <c:pt idx="70">
                  <c:v>36.199999999999996</c:v>
                </c:pt>
                <c:pt idx="71">
                  <c:v>38.133333333333333</c:v>
                </c:pt>
                <c:pt idx="72">
                  <c:v>40.366666666666667</c:v>
                </c:pt>
                <c:pt idx="73">
                  <c:v>42.5</c:v>
                </c:pt>
                <c:pt idx="74">
                  <c:v>44.300000000000004</c:v>
                </c:pt>
                <c:pt idx="75">
                  <c:v>46.5</c:v>
                </c:pt>
                <c:pt idx="76">
                  <c:v>48.066666666666663</c:v>
                </c:pt>
                <c:pt idx="77">
                  <c:v>50.033333333333331</c:v>
                </c:pt>
                <c:pt idx="78">
                  <c:v>51.633333333333333</c:v>
                </c:pt>
                <c:pt idx="79">
                  <c:v>53</c:v>
                </c:pt>
                <c:pt idx="80">
                  <c:v>54.800000000000004</c:v>
                </c:pt>
                <c:pt idx="81">
                  <c:v>56.099999999999994</c:v>
                </c:pt>
                <c:pt idx="82">
                  <c:v>58.233333333333327</c:v>
                </c:pt>
                <c:pt idx="83">
                  <c:v>59.333333333333336</c:v>
                </c:pt>
                <c:pt idx="84">
                  <c:v>61.20000000000001</c:v>
                </c:pt>
                <c:pt idx="85">
                  <c:v>63.066666666666663</c:v>
                </c:pt>
                <c:pt idx="86">
                  <c:v>64.600000000000009</c:v>
                </c:pt>
                <c:pt idx="87">
                  <c:v>66.166666666666671</c:v>
                </c:pt>
                <c:pt idx="88">
                  <c:v>67.899999999999991</c:v>
                </c:pt>
                <c:pt idx="89">
                  <c:v>69.2</c:v>
                </c:pt>
                <c:pt idx="90">
                  <c:v>70.833333333333329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2-1A44-B0D6-10D889DC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94335"/>
        <c:axId val="1457222447"/>
      </c:scatterChart>
      <c:valAx>
        <c:axId val="14574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22447"/>
        <c:crosses val="autoZero"/>
        <c:crossBetween val="midCat"/>
      </c:valAx>
      <c:valAx>
        <c:axId val="14572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Flow vs. Diff Pressure</a:t>
            </a:r>
          </a:p>
          <a:p>
            <a:pPr>
              <a:defRPr/>
            </a:pPr>
            <a:r>
              <a:rPr lang="en-US" sz="2000" baseline="0"/>
              <a:t>3rd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5094760466931223"/>
                  <c:y val="8.3825351140474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-0.4608x</a:t>
                    </a:r>
                    <a:r>
                      <a:rPr lang="en-US" sz="2000" baseline="30000"/>
                      <a:t>3</a:t>
                    </a:r>
                    <a:r>
                      <a:rPr lang="en-US" sz="2000" baseline="0"/>
                      <a:t> - 1.5564x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+ 45.477x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0.9996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'0.04 mbar steps'!$AF$20:$AF$110</c:f>
              <c:numCache>
                <c:formatCode>General</c:formatCode>
                <c:ptCount val="91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</c:numCache>
            </c:numRef>
          </c:xVal>
          <c:yVal>
            <c:numRef>
              <c:f>'0.04 mbar steps'!$AG$20:$AG$110</c:f>
              <c:numCache>
                <c:formatCode>General</c:formatCode>
                <c:ptCount val="91"/>
                <c:pt idx="0">
                  <c:v>-88.833333333333329</c:v>
                </c:pt>
                <c:pt idx="1">
                  <c:v>-86.866666666666674</c:v>
                </c:pt>
                <c:pt idx="2">
                  <c:v>-85.5</c:v>
                </c:pt>
                <c:pt idx="3">
                  <c:v>-83.5</c:v>
                </c:pt>
                <c:pt idx="4">
                  <c:v>-82.166666666666671</c:v>
                </c:pt>
                <c:pt idx="5">
                  <c:v>-80.466666666666669</c:v>
                </c:pt>
                <c:pt idx="6">
                  <c:v>-78.600000000000009</c:v>
                </c:pt>
                <c:pt idx="7">
                  <c:v>-76.466666666666669</c:v>
                </c:pt>
                <c:pt idx="8">
                  <c:v>-75.266666666666666</c:v>
                </c:pt>
                <c:pt idx="9">
                  <c:v>-73.033333333333331</c:v>
                </c:pt>
                <c:pt idx="10">
                  <c:v>-71.266666666666666</c:v>
                </c:pt>
                <c:pt idx="11">
                  <c:v>-69.333333333333329</c:v>
                </c:pt>
                <c:pt idx="12">
                  <c:v>-67.45</c:v>
                </c:pt>
                <c:pt idx="13">
                  <c:v>-65.533333333333346</c:v>
                </c:pt>
                <c:pt idx="14">
                  <c:v>-64.066666666666663</c:v>
                </c:pt>
                <c:pt idx="15">
                  <c:v>-62</c:v>
                </c:pt>
                <c:pt idx="16">
                  <c:v>-60.136666666666663</c:v>
                </c:pt>
                <c:pt idx="17">
                  <c:v>-58.466666666666669</c:v>
                </c:pt>
                <c:pt idx="18">
                  <c:v>-56.6</c:v>
                </c:pt>
                <c:pt idx="19">
                  <c:v>-54.966666666666669</c:v>
                </c:pt>
                <c:pt idx="20">
                  <c:v>-52.9</c:v>
                </c:pt>
                <c:pt idx="21">
                  <c:v>-51.099999999999994</c:v>
                </c:pt>
                <c:pt idx="22">
                  <c:v>-49.29999999999999</c:v>
                </c:pt>
                <c:pt idx="23">
                  <c:v>-47.233333333333327</c:v>
                </c:pt>
                <c:pt idx="24">
                  <c:v>-45.29999999999999</c:v>
                </c:pt>
                <c:pt idx="25">
                  <c:v>-43.5</c:v>
                </c:pt>
                <c:pt idx="26">
                  <c:v>-40.599999999999994</c:v>
                </c:pt>
                <c:pt idx="27">
                  <c:v>-38.4</c:v>
                </c:pt>
                <c:pt idx="28">
                  <c:v>-36.466666666666661</c:v>
                </c:pt>
                <c:pt idx="29">
                  <c:v>-34.799999999999997</c:v>
                </c:pt>
                <c:pt idx="30">
                  <c:v>-33.133333333333333</c:v>
                </c:pt>
                <c:pt idx="31">
                  <c:v>-31.566666666666666</c:v>
                </c:pt>
                <c:pt idx="32">
                  <c:v>-30.060000000000002</c:v>
                </c:pt>
                <c:pt idx="33">
                  <c:v>-28.333333333333332</c:v>
                </c:pt>
                <c:pt idx="34">
                  <c:v>-26.866666666666664</c:v>
                </c:pt>
                <c:pt idx="35">
                  <c:v>-25.166666666666668</c:v>
                </c:pt>
                <c:pt idx="36">
                  <c:v>-23.5</c:v>
                </c:pt>
                <c:pt idx="37">
                  <c:v>-21.766666666666666</c:v>
                </c:pt>
                <c:pt idx="38">
                  <c:v>-20</c:v>
                </c:pt>
                <c:pt idx="39">
                  <c:v>-18.193333333333332</c:v>
                </c:pt>
                <c:pt idx="40">
                  <c:v>-16.833333333333332</c:v>
                </c:pt>
                <c:pt idx="41">
                  <c:v>-15.1</c:v>
                </c:pt>
                <c:pt idx="42">
                  <c:v>-13.066666666666668</c:v>
                </c:pt>
                <c:pt idx="43">
                  <c:v>-10.966666666666669</c:v>
                </c:pt>
                <c:pt idx="44">
                  <c:v>-8.7000000000000011</c:v>
                </c:pt>
                <c:pt idx="45">
                  <c:v>-6.9933333333333332</c:v>
                </c:pt>
                <c:pt idx="46">
                  <c:v>-5.1833333333333327</c:v>
                </c:pt>
                <c:pt idx="47">
                  <c:v>-3.1300000000000003</c:v>
                </c:pt>
                <c:pt idx="48">
                  <c:v>0</c:v>
                </c:pt>
                <c:pt idx="49">
                  <c:v>2.8933333333333331</c:v>
                </c:pt>
                <c:pt idx="50">
                  <c:v>4.6000000000000005</c:v>
                </c:pt>
                <c:pt idx="51">
                  <c:v>6.1133333333333333</c:v>
                </c:pt>
                <c:pt idx="52">
                  <c:v>7.333333333333333</c:v>
                </c:pt>
                <c:pt idx="53">
                  <c:v>8.9666666666666668</c:v>
                </c:pt>
                <c:pt idx="54">
                  <c:v>10.633333333333333</c:v>
                </c:pt>
                <c:pt idx="55">
                  <c:v>12.666666666666666</c:v>
                </c:pt>
                <c:pt idx="56">
                  <c:v>14.4</c:v>
                </c:pt>
                <c:pt idx="57">
                  <c:v>16.276666666666667</c:v>
                </c:pt>
                <c:pt idx="58">
                  <c:v>18.033333333333335</c:v>
                </c:pt>
                <c:pt idx="59">
                  <c:v>19.433333333333334</c:v>
                </c:pt>
                <c:pt idx="60">
                  <c:v>21.1</c:v>
                </c:pt>
                <c:pt idx="61">
                  <c:v>22.8</c:v>
                </c:pt>
                <c:pt idx="62">
                  <c:v>24.2</c:v>
                </c:pt>
                <c:pt idx="63">
                  <c:v>25.8</c:v>
                </c:pt>
                <c:pt idx="64">
                  <c:v>27.099999999999998</c:v>
                </c:pt>
                <c:pt idx="65">
                  <c:v>28.599999999999998</c:v>
                </c:pt>
                <c:pt idx="66">
                  <c:v>30.133333333333336</c:v>
                </c:pt>
                <c:pt idx="67">
                  <c:v>31.466666666666669</c:v>
                </c:pt>
                <c:pt idx="68">
                  <c:v>32.833333333333336</c:v>
                </c:pt>
                <c:pt idx="69">
                  <c:v>34.633333333333333</c:v>
                </c:pt>
                <c:pt idx="70">
                  <c:v>36.199999999999996</c:v>
                </c:pt>
                <c:pt idx="71">
                  <c:v>38.133333333333333</c:v>
                </c:pt>
                <c:pt idx="72">
                  <c:v>40.366666666666667</c:v>
                </c:pt>
                <c:pt idx="73">
                  <c:v>42.5</c:v>
                </c:pt>
                <c:pt idx="74">
                  <c:v>44.300000000000004</c:v>
                </c:pt>
                <c:pt idx="75">
                  <c:v>46.5</c:v>
                </c:pt>
                <c:pt idx="76">
                  <c:v>48.066666666666663</c:v>
                </c:pt>
                <c:pt idx="77">
                  <c:v>50.033333333333331</c:v>
                </c:pt>
                <c:pt idx="78">
                  <c:v>51.633333333333333</c:v>
                </c:pt>
                <c:pt idx="79">
                  <c:v>53</c:v>
                </c:pt>
                <c:pt idx="80">
                  <c:v>54.800000000000004</c:v>
                </c:pt>
                <c:pt idx="81">
                  <c:v>56.099999999999994</c:v>
                </c:pt>
                <c:pt idx="82">
                  <c:v>58.233333333333327</c:v>
                </c:pt>
                <c:pt idx="83">
                  <c:v>59.333333333333336</c:v>
                </c:pt>
                <c:pt idx="84">
                  <c:v>61.20000000000001</c:v>
                </c:pt>
                <c:pt idx="85">
                  <c:v>63.066666666666663</c:v>
                </c:pt>
                <c:pt idx="86">
                  <c:v>64.600000000000009</c:v>
                </c:pt>
                <c:pt idx="87">
                  <c:v>66.166666666666671</c:v>
                </c:pt>
                <c:pt idx="88">
                  <c:v>67.899999999999991</c:v>
                </c:pt>
                <c:pt idx="89">
                  <c:v>69.2</c:v>
                </c:pt>
                <c:pt idx="90">
                  <c:v>70.833333333333329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2-0B40-A9E7-9C0EE6256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25935"/>
        <c:axId val="1436626335"/>
      </c:scatterChart>
      <c:valAx>
        <c:axId val="138042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26335"/>
        <c:crosses val="autoZero"/>
        <c:crossBetween val="midCat"/>
      </c:valAx>
      <c:valAx>
        <c:axId val="14366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2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 vs (fluke</a:t>
            </a:r>
            <a:r>
              <a:rPr lang="en-US" baseline="0"/>
              <a:t> - curve fit)</a:t>
            </a:r>
          </a:p>
          <a:p>
            <a:pPr>
              <a:defRPr/>
            </a:pPr>
            <a:r>
              <a:rPr lang="en-US" baseline="0"/>
              <a:t>3rd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steps'!$CE$21:$CE$117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steps'!$CH$21:$CH$117</c:f>
              <c:numCache>
                <c:formatCode>General</c:formatCode>
                <c:ptCount val="97"/>
                <c:pt idx="0">
                  <c:v>0.95852883626666596</c:v>
                </c:pt>
                <c:pt idx="1">
                  <c:v>1.0691686357333197</c:v>
                </c:pt>
                <c:pt idx="2">
                  <c:v>0.57647239679999984</c:v>
                </c:pt>
                <c:pt idx="3">
                  <c:v>0.71395040000000165</c:v>
                </c:pt>
                <c:pt idx="4">
                  <c:v>0.18177959253331721</c:v>
                </c:pt>
                <c:pt idx="5">
                  <c:v>1.34702549333241E-2</c:v>
                </c:pt>
                <c:pt idx="6">
                  <c:v>9.1993343999945409E-3</c:v>
                </c:pt>
                <c:pt idx="7">
                  <c:v>0.26914377813332635</c:v>
                </c:pt>
                <c:pt idx="8">
                  <c:v>-0.40651946666666561</c:v>
                </c:pt>
                <c:pt idx="9">
                  <c:v>-5.0946786133337696E-2</c:v>
                </c:pt>
                <c:pt idx="10">
                  <c:v>-0.16396123306667221</c:v>
                </c:pt>
                <c:pt idx="11">
                  <c:v>-0.11205252693332568</c:v>
                </c:pt>
                <c:pt idx="12">
                  <c:v>-0.11171038720000581</c:v>
                </c:pt>
                <c:pt idx="13">
                  <c:v>-7.9424533333352088E-2</c:v>
                </c:pt>
                <c:pt idx="14">
                  <c:v>-0.49835135146665976</c:v>
                </c:pt>
                <c:pt idx="15">
                  <c:v>-0.31831389439999924</c:v>
                </c:pt>
                <c:pt idx="16">
                  <c:v>-0.34246854826666606</c:v>
                </c:pt>
                <c:pt idx="17">
                  <c:v>-0.56063836586667293</c:v>
                </c:pt>
                <c:pt idx="18">
                  <c:v>-0.58264640000000867</c:v>
                </c:pt>
                <c:pt idx="19">
                  <c:v>-0.83831570346667661</c:v>
                </c:pt>
                <c:pt idx="20">
                  <c:v>-0.66080266239999474</c:v>
                </c:pt>
                <c:pt idx="21">
                  <c:v>-0.74993032959999084</c:v>
                </c:pt>
                <c:pt idx="22">
                  <c:v>-0.83885509119999568</c:v>
                </c:pt>
                <c:pt idx="23">
                  <c:v>-0.66073333333333295</c:v>
                </c:pt>
                <c:pt idx="24">
                  <c:v>-0.61538810879999062</c:v>
                </c:pt>
                <c:pt idx="25">
                  <c:v>-0.70264247040000072</c:v>
                </c:pt>
                <c:pt idx="26">
                  <c:v>0.31101386240000295</c:v>
                </c:pt>
                <c:pt idx="27">
                  <c:v>0.6257578367999983</c:v>
                </c:pt>
                <c:pt idx="28">
                  <c:v>0.67509973333334017</c:v>
                </c:pt>
                <c:pt idx="29">
                  <c:v>0.45921649920000362</c:v>
                </c:pt>
                <c:pt idx="30">
                  <c:v>0.24495174826666499</c:v>
                </c:pt>
                <c:pt idx="31">
                  <c:v>-6.7517572266666548E-2</c:v>
                </c:pt>
                <c:pt idx="32">
                  <c:v>-0.43801451520000612</c:v>
                </c:pt>
                <c:pt idx="33">
                  <c:v>-0.58636213333333487</c:v>
                </c:pt>
                <c:pt idx="34">
                  <c:v>-0.99238347946666394</c:v>
                </c:pt>
                <c:pt idx="35">
                  <c:v>-1.1625682730666682</c:v>
                </c:pt>
                <c:pt idx="36">
                  <c:v>-1.3634062336000028</c:v>
                </c:pt>
                <c:pt idx="37">
                  <c:v>-1.4947204138666663</c:v>
                </c:pt>
                <c:pt idx="38">
                  <c:v>-1.5896672000000009</c:v>
                </c:pt>
                <c:pt idx="39">
                  <c:v>-1.6414029781333319</c:v>
                </c:pt>
                <c:pt idx="40">
                  <c:v>-2.1364174677333345</c:v>
                </c:pt>
                <c:pt idx="41">
                  <c:v>-2.2545337215999997</c:v>
                </c:pt>
                <c:pt idx="42">
                  <c:v>-2.0689081258666686</c:v>
                </c:pt>
                <c:pt idx="43">
                  <c:v>-1.8126970666666686</c:v>
                </c:pt>
                <c:pt idx="44">
                  <c:v>-1.3857235968000019</c:v>
                </c:pt>
                <c:pt idx="45">
                  <c:v>-1.5144774357333333</c:v>
                </c:pt>
                <c:pt idx="46">
                  <c:v>-1.5354483029333288</c:v>
                </c:pt>
                <c:pt idx="47">
                  <c:v>-1.3084592512000006</c:v>
                </c:pt>
                <c:pt idx="48">
                  <c:v>0</c:v>
                </c:pt>
                <c:pt idx="49">
                  <c:v>1.0767730645333333</c:v>
                </c:pt>
                <c:pt idx="50">
                  <c:v>0.9720368896000009</c:v>
                </c:pt>
                <c:pt idx="51">
                  <c:v>0.6793017557333334</c:v>
                </c:pt>
                <c:pt idx="52">
                  <c:v>9.8744610133334021E-2</c:v>
                </c:pt>
                <c:pt idx="53">
                  <c:v>-6.2790933333332077E-2</c:v>
                </c:pt>
                <c:pt idx="54">
                  <c:v>-0.18512792746666662</c:v>
                </c:pt>
                <c:pt idx="55">
                  <c:v>6.524390826666604E-2</c:v>
                </c:pt>
                <c:pt idx="56">
                  <c:v>2.1834854400001547E-2</c:v>
                </c:pt>
                <c:pt idx="57">
                  <c:v>0.12815519146666787</c:v>
                </c:pt>
                <c:pt idx="58">
                  <c:v>0.12104853333333665</c:v>
                </c:pt>
                <c:pt idx="59">
                  <c:v>-0.23597483946666387</c:v>
                </c:pt>
                <c:pt idx="60">
                  <c:v>-0.31940464639999888</c:v>
                </c:pt>
                <c:pt idx="61">
                  <c:v>-0.36239727359999918</c:v>
                </c:pt>
                <c:pt idx="62">
                  <c:v>-0.69810910720000052</c:v>
                </c:pt>
                <c:pt idx="63">
                  <c:v>-0.82636319999999586</c:v>
                </c:pt>
                <c:pt idx="64">
                  <c:v>-1.2469826047999995</c:v>
                </c:pt>
                <c:pt idx="65">
                  <c:v>-1.4597903744000007</c:v>
                </c:pt>
                <c:pt idx="66">
                  <c:v>-1.631276228266664</c:v>
                </c:pt>
                <c:pt idx="67">
                  <c:v>-1.9945965525333307</c:v>
                </c:pt>
                <c:pt idx="68">
                  <c:v>-2.3162410666666631</c:v>
                </c:pt>
                <c:pt idx="69">
                  <c:v>-2.1960328234666662</c:v>
                </c:pt>
                <c:pt idx="70">
                  <c:v>-2.3004615424000008</c:v>
                </c:pt>
                <c:pt idx="71">
                  <c:v>-2.029350276266662</c:v>
                </c:pt>
                <c:pt idx="72">
                  <c:v>-1.4491887445333305</c:v>
                </c:pt>
                <c:pt idx="73">
                  <c:v>-0.95979999999999421</c:v>
                </c:pt>
                <c:pt idx="74">
                  <c:v>-0.79434042879999112</c:v>
                </c:pt>
                <c:pt idx="75">
                  <c:v>-0.21929975040000471</c:v>
                </c:pt>
                <c:pt idx="76">
                  <c:v>-0.26783435093334163</c:v>
                </c:pt>
                <c:pt idx="77">
                  <c:v>9.3566050133333079E-2</c:v>
                </c:pt>
                <c:pt idx="78">
                  <c:v>9.841173333333586E-2</c:v>
                </c:pt>
                <c:pt idx="79">
                  <c:v>-0.11978702079999692</c:v>
                </c:pt>
                <c:pt idx="80">
                  <c:v>0.10581340160000963</c:v>
                </c:pt>
                <c:pt idx="81">
                  <c:v>-0.15794338560000654</c:v>
                </c:pt>
                <c:pt idx="82">
                  <c:v>0.42245289813332931</c:v>
                </c:pt>
                <c:pt idx="83">
                  <c:v>-1.948746666666068E-2</c:v>
                </c:pt>
                <c:pt idx="84">
                  <c:v>0.31641246720000993</c:v>
                </c:pt>
                <c:pt idx="85">
                  <c:v>0.6636629802666647</c:v>
                </c:pt>
                <c:pt idx="86">
                  <c:v>0.68910768640000697</c:v>
                </c:pt>
                <c:pt idx="87">
                  <c:v>0.75959019946667183</c:v>
                </c:pt>
                <c:pt idx="88">
                  <c:v>1.0086207999999885</c:v>
                </c:pt>
                <c:pt idx="89">
                  <c:v>0.83637643520000893</c:v>
                </c:pt>
                <c:pt idx="90">
                  <c:v>1.0097007189333311</c:v>
                </c:pt>
                <c:pt idx="91">
                  <c:v>2.5287705984000013</c:v>
                </c:pt>
                <c:pt idx="92">
                  <c:v>2.2937630208000002</c:v>
                </c:pt>
                <c:pt idx="93">
                  <c:v>3.0715216000000112</c:v>
                </c:pt>
                <c:pt idx="94">
                  <c:v>2.7622232832000009</c:v>
                </c:pt>
                <c:pt idx="95">
                  <c:v>3.066045017600004</c:v>
                </c:pt>
                <c:pt idx="96">
                  <c:v>2.9331637504000128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0-DE4E-87C4-DA620C9A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70303"/>
        <c:axId val="1529099247"/>
      </c:scatterChart>
      <c:valAx>
        <c:axId val="15295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</a:t>
                </a:r>
                <a:r>
                  <a:rPr lang="en-US" baseline="0"/>
                  <a:t> Pressure (mbar)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99247"/>
        <c:crosses val="autoZero"/>
        <c:crossBetween val="midCat"/>
      </c:valAx>
      <c:valAx>
        <c:axId val="15290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</a:t>
            </a:r>
            <a:r>
              <a:rPr lang="en-US" baseline="0"/>
              <a:t> vs % change</a:t>
            </a:r>
          </a:p>
          <a:p>
            <a:pPr>
              <a:defRPr/>
            </a:pPr>
            <a:r>
              <a:rPr lang="en-US" baseline="0"/>
              <a:t>3rd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steps'!$CE$21:$CE$117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steps'!$CI$21:$CI$117</c:f>
              <c:numCache>
                <c:formatCode>General</c:formatCode>
                <c:ptCount val="97"/>
                <c:pt idx="0">
                  <c:v>-1.0790193278799243</c:v>
                </c:pt>
                <c:pt idx="1">
                  <c:v>-1.230815774059846</c:v>
                </c:pt>
                <c:pt idx="2">
                  <c:v>-0.67423672140350854</c:v>
                </c:pt>
                <c:pt idx="3">
                  <c:v>-0.85503041916167866</c:v>
                </c:pt>
                <c:pt idx="4">
                  <c:v>-0.2212327698174246</c:v>
                </c:pt>
                <c:pt idx="5">
                  <c:v>-1.674016768847237E-2</c:v>
                </c:pt>
                <c:pt idx="6">
                  <c:v>-1.1703987786252597E-2</c:v>
                </c:pt>
                <c:pt idx="7">
                  <c:v>-0.35197529834349567</c:v>
                </c:pt>
                <c:pt idx="8">
                  <c:v>0.54010558015943166</c:v>
                </c:pt>
                <c:pt idx="9">
                  <c:v>6.9758264901877268E-2</c:v>
                </c:pt>
                <c:pt idx="10">
                  <c:v>0.23006721197381511</c:v>
                </c:pt>
                <c:pt idx="11">
                  <c:v>0.16161422153845051</c:v>
                </c:pt>
                <c:pt idx="12">
                  <c:v>0.16561955107487888</c:v>
                </c:pt>
                <c:pt idx="13">
                  <c:v>0.12119715157683431</c:v>
                </c:pt>
                <c:pt idx="14">
                  <c:v>0.77786371196669069</c:v>
                </c:pt>
                <c:pt idx="15">
                  <c:v>0.51340950709677302</c:v>
                </c:pt>
                <c:pt idx="16">
                  <c:v>0.56948375633279658</c:v>
                </c:pt>
                <c:pt idx="17">
                  <c:v>0.95890256419613373</c:v>
                </c:pt>
                <c:pt idx="18">
                  <c:v>1.029410600706729</c:v>
                </c:pt>
                <c:pt idx="19">
                  <c:v>1.5251346939963795</c:v>
                </c:pt>
                <c:pt idx="20">
                  <c:v>1.2491543712665307</c:v>
                </c:pt>
                <c:pt idx="21">
                  <c:v>1.467574030528358</c:v>
                </c:pt>
                <c:pt idx="22">
                  <c:v>1.7015316251521213</c:v>
                </c:pt>
                <c:pt idx="23">
                  <c:v>1.3988708539167247</c:v>
                </c:pt>
                <c:pt idx="24">
                  <c:v>1.3584726463575956</c:v>
                </c:pt>
                <c:pt idx="25">
                  <c:v>1.6152700468965533</c:v>
                </c:pt>
                <c:pt idx="26">
                  <c:v>-0.76604399605912066</c:v>
                </c:pt>
                <c:pt idx="27">
                  <c:v>-1.6295776999999956</c:v>
                </c:pt>
                <c:pt idx="28">
                  <c:v>-1.8512789762340227</c:v>
                </c:pt>
                <c:pt idx="29">
                  <c:v>-1.3195876413793208</c:v>
                </c:pt>
                <c:pt idx="30">
                  <c:v>-0.7392909907444617</c:v>
                </c:pt>
                <c:pt idx="31">
                  <c:v>0.2138888244984157</c:v>
                </c:pt>
                <c:pt idx="32">
                  <c:v>1.4571341157684834</c:v>
                </c:pt>
                <c:pt idx="33">
                  <c:v>2.0695134117647114</c:v>
                </c:pt>
                <c:pt idx="34">
                  <c:v>3.6937350352357221</c:v>
                </c:pt>
                <c:pt idx="35">
                  <c:v>4.6194765817218606</c:v>
                </c:pt>
                <c:pt idx="36">
                  <c:v>5.8017286536170332</c:v>
                </c:pt>
                <c:pt idx="37">
                  <c:v>6.867015683920366</c:v>
                </c:pt>
                <c:pt idx="38">
                  <c:v>7.9483360000000047</c:v>
                </c:pt>
                <c:pt idx="39">
                  <c:v>9.0220024448515872</c:v>
                </c:pt>
                <c:pt idx="40">
                  <c:v>12.691588917227731</c:v>
                </c:pt>
                <c:pt idx="41">
                  <c:v>14.930686898013242</c:v>
                </c:pt>
                <c:pt idx="42">
                  <c:v>15.833480555102053</c:v>
                </c:pt>
                <c:pt idx="43">
                  <c:v>16.52915258358664</c:v>
                </c:pt>
                <c:pt idx="44">
                  <c:v>15.927857434482778</c:v>
                </c:pt>
                <c:pt idx="45">
                  <c:v>21.656016716873211</c:v>
                </c:pt>
                <c:pt idx="46">
                  <c:v>29.622796841157474</c:v>
                </c:pt>
                <c:pt idx="47">
                  <c:v>41.803809942492023</c:v>
                </c:pt>
                <c:pt idx="48">
                  <c:v>0</c:v>
                </c:pt>
                <c:pt idx="49">
                  <c:v>37.2156589124424</c:v>
                </c:pt>
                <c:pt idx="50">
                  <c:v>21.1312367304348</c:v>
                </c:pt>
                <c:pt idx="51">
                  <c:v>11.111806255179935</c:v>
                </c:pt>
                <c:pt idx="52">
                  <c:v>1.3465174109091003</c:v>
                </c:pt>
                <c:pt idx="53">
                  <c:v>-0.70027063197024619</c:v>
                </c:pt>
                <c:pt idx="54">
                  <c:v>-1.7410149918495295</c:v>
                </c:pt>
                <c:pt idx="55">
                  <c:v>0.5150834863157846</c:v>
                </c:pt>
                <c:pt idx="56">
                  <c:v>0.15163093333334407</c:v>
                </c:pt>
                <c:pt idx="57">
                  <c:v>0.7873552619291494</c:v>
                </c:pt>
                <c:pt idx="58">
                  <c:v>0.67124879852127528</c:v>
                </c:pt>
                <c:pt idx="59">
                  <c:v>-1.2142787622641367</c:v>
                </c:pt>
                <c:pt idx="60">
                  <c:v>-1.5137660966824589</c:v>
                </c:pt>
                <c:pt idx="61">
                  <c:v>-1.589461726315786</c:v>
                </c:pt>
                <c:pt idx="62">
                  <c:v>-2.8847483768595064</c:v>
                </c:pt>
                <c:pt idx="63">
                  <c:v>-3.2029581395348679</c:v>
                </c:pt>
                <c:pt idx="64">
                  <c:v>-4.6014118258302563</c:v>
                </c:pt>
                <c:pt idx="65">
                  <c:v>-5.104162148251751</c:v>
                </c:pt>
                <c:pt idx="66">
                  <c:v>-5.4135273061946805</c:v>
                </c:pt>
                <c:pt idx="67">
                  <c:v>-6.3387602305084654</c:v>
                </c:pt>
                <c:pt idx="68">
                  <c:v>-7.0545413197969431</c:v>
                </c:pt>
                <c:pt idx="69">
                  <c:v>-6.3408069974975927</c:v>
                </c:pt>
                <c:pt idx="70">
                  <c:v>-6.3548661392265231</c:v>
                </c:pt>
                <c:pt idx="71">
                  <c:v>-5.3217227524475401</c:v>
                </c:pt>
                <c:pt idx="72">
                  <c:v>-3.5900629509496214</c:v>
                </c:pt>
                <c:pt idx="73">
                  <c:v>-2.2583529411764567</c:v>
                </c:pt>
                <c:pt idx="74">
                  <c:v>-1.7930935187358714</c:v>
                </c:pt>
                <c:pt idx="75">
                  <c:v>-0.47161236645162302</c:v>
                </c:pt>
                <c:pt idx="76">
                  <c:v>-0.55721432233011436</c:v>
                </c:pt>
                <c:pt idx="77">
                  <c:v>0.18700742864756778</c:v>
                </c:pt>
                <c:pt idx="78">
                  <c:v>0.19059728857327798</c:v>
                </c:pt>
                <c:pt idx="79">
                  <c:v>-0.22601324679244703</c:v>
                </c:pt>
                <c:pt idx="80">
                  <c:v>0.19309014890512705</c:v>
                </c:pt>
                <c:pt idx="81">
                  <c:v>-0.28153901176471757</c:v>
                </c:pt>
                <c:pt idx="82">
                  <c:v>0.72544859439037668</c:v>
                </c:pt>
                <c:pt idx="83">
                  <c:v>-3.284404494381013E-2</c:v>
                </c:pt>
                <c:pt idx="84">
                  <c:v>0.51701383529413381</c:v>
                </c:pt>
                <c:pt idx="85">
                  <c:v>1.0523197361522167</c:v>
                </c:pt>
                <c:pt idx="86">
                  <c:v>1.0667301647058929</c:v>
                </c:pt>
                <c:pt idx="87">
                  <c:v>1.1479952636775896</c:v>
                </c:pt>
                <c:pt idx="88">
                  <c:v>1.4854503681884959</c:v>
                </c:pt>
                <c:pt idx="89">
                  <c:v>1.208636467052036</c:v>
                </c:pt>
                <c:pt idx="90">
                  <c:v>1.4254598384941146</c:v>
                </c:pt>
                <c:pt idx="91">
                  <c:v>3.426518426016262</c:v>
                </c:pt>
                <c:pt idx="92">
                  <c:v>3.0583506944000005</c:v>
                </c:pt>
                <c:pt idx="93">
                  <c:v>3.9786549222798069</c:v>
                </c:pt>
                <c:pt idx="94">
                  <c:v>3.527743656704982</c:v>
                </c:pt>
                <c:pt idx="95">
                  <c:v>3.8325562720000055</c:v>
                </c:pt>
                <c:pt idx="96">
                  <c:v>3.6100476928000154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2-2B40-989A-239EAEE7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60911"/>
        <c:axId val="1429534655"/>
      </c:scatterChart>
      <c:valAx>
        <c:axId val="14567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34655"/>
        <c:crosses val="autoZero"/>
        <c:crossBetween val="midCat"/>
      </c:valAx>
      <c:valAx>
        <c:axId val="1429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 vs (fluke</a:t>
            </a:r>
            <a:r>
              <a:rPr lang="en-US" baseline="0"/>
              <a:t> - curve fit)</a:t>
            </a:r>
          </a:p>
          <a:p>
            <a:pPr>
              <a:defRPr/>
            </a:pPr>
            <a:r>
              <a:rPr lang="en-US" baseline="0"/>
              <a:t>2nd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steps'!$BW$21:$BW$117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steps'!$BZ$21:$BZ$117</c:f>
              <c:numCache>
                <c:formatCode>General</c:formatCode>
                <c:ptCount val="97"/>
                <c:pt idx="0">
                  <c:v>2.0744119466666575</c:v>
                </c:pt>
                <c:pt idx="1">
                  <c:v>2.0384882133333235</c:v>
                </c:pt>
                <c:pt idx="2">
                  <c:v>1.4071891199999982</c:v>
                </c:pt>
                <c:pt idx="3">
                  <c:v>1.4138480000000015</c:v>
                </c:pt>
                <c:pt idx="4">
                  <c:v>0.75846485333333646</c:v>
                </c:pt>
                <c:pt idx="5">
                  <c:v>0.47437301333333437</c:v>
                </c:pt>
                <c:pt idx="6">
                  <c:v>0.36157247999999242</c:v>
                </c:pt>
                <c:pt idx="7">
                  <c:v>0.52006325333331915</c:v>
                </c:pt>
                <c:pt idx="8">
                  <c:v>-0.25015466666665986</c:v>
                </c:pt>
                <c:pt idx="9">
                  <c:v>1.7585386666667091E-2</c:v>
                </c:pt>
                <c:pt idx="10">
                  <c:v>-0.17671658666665735</c:v>
                </c:pt>
                <c:pt idx="11">
                  <c:v>-0.19972725333332164</c:v>
                </c:pt>
                <c:pt idx="12">
                  <c:v>-0.26811328000000856</c:v>
                </c:pt>
                <c:pt idx="13">
                  <c:v>-0.29854133333334687</c:v>
                </c:pt>
                <c:pt idx="14">
                  <c:v>-0.77434474666665665</c:v>
                </c:pt>
                <c:pt idx="15">
                  <c:v>-0.64552351999999047</c:v>
                </c:pt>
                <c:pt idx="16">
                  <c:v>-0.71541098666666159</c:v>
                </c:pt>
                <c:pt idx="17">
                  <c:v>-0.97400714666667199</c:v>
                </c:pt>
                <c:pt idx="18">
                  <c:v>-1.0313119999999998</c:v>
                </c:pt>
                <c:pt idx="19">
                  <c:v>-1.3173255466666731</c:v>
                </c:pt>
                <c:pt idx="20">
                  <c:v>-1.1653811199999922</c:v>
                </c:pt>
                <c:pt idx="21">
                  <c:v>-1.2754787199999953</c:v>
                </c:pt>
                <c:pt idx="22">
                  <c:v>-1.3809516799999884</c:v>
                </c:pt>
                <c:pt idx="23">
                  <c:v>-1.215133333333327</c:v>
                </c:pt>
                <c:pt idx="24">
                  <c:v>-1.1780236799999955</c:v>
                </c:pt>
                <c:pt idx="25">
                  <c:v>-1.269622720000001</c:v>
                </c:pt>
                <c:pt idx="26">
                  <c:v>-0.25659711999999502</c:v>
                </c:pt>
                <c:pt idx="27">
                  <c:v>6.1053119999996852E-2</c:v>
                </c:pt>
                <c:pt idx="28">
                  <c:v>0.11666133333334017</c:v>
                </c:pt>
                <c:pt idx="29">
                  <c:v>-8.9772479999993493E-2</c:v>
                </c:pt>
                <c:pt idx="30">
                  <c:v>-0.2915816533333313</c:v>
                </c:pt>
                <c:pt idx="31">
                  <c:v>-0.58876618666666403</c:v>
                </c:pt>
                <c:pt idx="32">
                  <c:v>-0.94132607999999962</c:v>
                </c:pt>
                <c:pt idx="33">
                  <c:v>-1.0692613333333334</c:v>
                </c:pt>
                <c:pt idx="34">
                  <c:v>-1.4525719466666622</c:v>
                </c:pt>
                <c:pt idx="35">
                  <c:v>-1.5979245866666645</c:v>
                </c:pt>
                <c:pt idx="36">
                  <c:v>-1.7719859200000023</c:v>
                </c:pt>
                <c:pt idx="37">
                  <c:v>-1.8747559466666637</c:v>
                </c:pt>
                <c:pt idx="38">
                  <c:v>-1.9395680000000013</c:v>
                </c:pt>
                <c:pt idx="39">
                  <c:v>-1.9597554133333333</c:v>
                </c:pt>
                <c:pt idx="40">
                  <c:v>-2.4219848533333312</c:v>
                </c:pt>
                <c:pt idx="41">
                  <c:v>-2.5062563199999985</c:v>
                </c:pt>
                <c:pt idx="42">
                  <c:v>-2.2859031466666693</c:v>
                </c:pt>
                <c:pt idx="43">
                  <c:v>-1.9942586666666688</c:v>
                </c:pt>
                <c:pt idx="44">
                  <c:v>-1.5313228800000012</c:v>
                </c:pt>
                <c:pt idx="45">
                  <c:v>-1.6237624533333337</c:v>
                </c:pt>
                <c:pt idx="46">
                  <c:v>-1.608244053333328</c:v>
                </c:pt>
                <c:pt idx="47">
                  <c:v>-1.3447676800000004</c:v>
                </c:pt>
                <c:pt idx="48">
                  <c:v>0</c:v>
                </c:pt>
                <c:pt idx="49">
                  <c:v>1.112725653333333</c:v>
                </c:pt>
                <c:pt idx="50">
                  <c:v>1.0434092800000005</c:v>
                </c:pt>
                <c:pt idx="51">
                  <c:v>0.78538421333333375</c:v>
                </c:pt>
                <c:pt idx="52">
                  <c:v>0.23865045333333246</c:v>
                </c:pt>
                <c:pt idx="53">
                  <c:v>0.10987466666666634</c:v>
                </c:pt>
                <c:pt idx="54">
                  <c:v>1.9056853333333734E-2</c:v>
                </c:pt>
                <c:pt idx="55">
                  <c:v>0.29953034666666412</c:v>
                </c:pt>
                <c:pt idx="56">
                  <c:v>0.28462848000000029</c:v>
                </c:pt>
                <c:pt idx="57">
                  <c:v>0.41768458666666852</c:v>
                </c:pt>
                <c:pt idx="58">
                  <c:v>0.43536533333333338</c:v>
                </c:pt>
                <c:pt idx="59">
                  <c:v>0.10100405333333384</c:v>
                </c:pt>
                <c:pt idx="60">
                  <c:v>3.7934080000002979E-2</c:v>
                </c:pt>
                <c:pt idx="61">
                  <c:v>1.2822079999999403E-2</c:v>
                </c:pt>
                <c:pt idx="62">
                  <c:v>-0.30766528000000548</c:v>
                </c:pt>
                <c:pt idx="63">
                  <c:v>-0.42352800000000101</c:v>
                </c:pt>
                <c:pt idx="64">
                  <c:v>-0.83476608000000141</c:v>
                </c:pt>
                <c:pt idx="65">
                  <c:v>-1.0413795200000031</c:v>
                </c:pt>
                <c:pt idx="66">
                  <c:v>-1.2100349866666633</c:v>
                </c:pt>
                <c:pt idx="67">
                  <c:v>-1.5740658133333341</c:v>
                </c:pt>
                <c:pt idx="68">
                  <c:v>-1.9001386666666633</c:v>
                </c:pt>
                <c:pt idx="69">
                  <c:v>-1.7882535466666667</c:v>
                </c:pt>
                <c:pt idx="70">
                  <c:v>-1.9050771200000085</c:v>
                </c:pt>
                <c:pt idx="71">
                  <c:v>-1.650609386666666</c:v>
                </c:pt>
                <c:pt idx="72">
                  <c:v>-1.0915170133333305</c:v>
                </c:pt>
                <c:pt idx="73">
                  <c:v>-0.62780000000000058</c:v>
                </c:pt>
                <c:pt idx="74">
                  <c:v>-0.4927916800000034</c:v>
                </c:pt>
                <c:pt idx="75">
                  <c:v>4.6841279999995322E-2</c:v>
                </c:pt>
                <c:pt idx="76">
                  <c:v>-4.2234453333342969E-2</c:v>
                </c:pt>
                <c:pt idx="77">
                  <c:v>0.27331445333333448</c:v>
                </c:pt>
                <c:pt idx="78">
                  <c:v>0.22682133333333354</c:v>
                </c:pt>
                <c:pt idx="79">
                  <c:v>-4.8380479999998727E-2</c:v>
                </c:pt>
                <c:pt idx="80">
                  <c:v>0.11437568000000198</c:v>
                </c:pt>
                <c:pt idx="81">
                  <c:v>-0.21824352000000857</c:v>
                </c:pt>
                <c:pt idx="82">
                  <c:v>0.28709525333332664</c:v>
                </c:pt>
                <c:pt idx="83">
                  <c:v>-0.23627466666665953</c:v>
                </c:pt>
                <c:pt idx="84">
                  <c:v>1.164672000000877E-2</c:v>
                </c:pt>
                <c:pt idx="85">
                  <c:v>0.26419274666665871</c:v>
                </c:pt>
                <c:pt idx="86">
                  <c:v>0.18803008000000432</c:v>
                </c:pt>
                <c:pt idx="87">
                  <c:v>0.14982538666667722</c:v>
                </c:pt>
                <c:pt idx="88">
                  <c:v>0.28291199999999606</c:v>
                </c:pt>
                <c:pt idx="89">
                  <c:v>-1.2710079999990853E-2</c:v>
                </c:pt>
                <c:pt idx="90">
                  <c:v>2.9625813333339579E-2</c:v>
                </c:pt>
                <c:pt idx="91">
                  <c:v>1.4099196800000016</c:v>
                </c:pt>
                <c:pt idx="92">
                  <c:v>1.0281715200000008</c:v>
                </c:pt>
                <c:pt idx="93">
                  <c:v>1.6510479999999887</c:v>
                </c:pt>
                <c:pt idx="94">
                  <c:v>1.1785491199999996</c:v>
                </c:pt>
                <c:pt idx="95">
                  <c:v>1.3106748799999934</c:v>
                </c:pt>
                <c:pt idx="96">
                  <c:v>0.99742528000000164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A-094D-B3EF-D48BD406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13183"/>
        <c:axId val="1557619471"/>
      </c:scatterChart>
      <c:valAx>
        <c:axId val="15783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Differential 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9471"/>
        <c:crosses val="autoZero"/>
        <c:crossBetween val="midCat"/>
      </c:valAx>
      <c:valAx>
        <c:axId val="15576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mbar vs % change</a:t>
            </a:r>
          </a:p>
          <a:p>
            <a:pPr>
              <a:defRPr/>
            </a:pPr>
            <a:r>
              <a:rPr lang="en-US"/>
              <a:t>2nd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'0.04 mbar steps'!$BW$21:$BW$117</c:f>
              <c:numCache>
                <c:formatCode>General</c:formatCode>
                <c:ptCount val="97"/>
                <c:pt idx="0">
                  <c:v>-1.92</c:v>
                </c:pt>
                <c:pt idx="1">
                  <c:v>-1.88</c:v>
                </c:pt>
                <c:pt idx="2">
                  <c:v>-1.84</c:v>
                </c:pt>
                <c:pt idx="3">
                  <c:v>-1.8</c:v>
                </c:pt>
                <c:pt idx="4">
                  <c:v>-1.76</c:v>
                </c:pt>
                <c:pt idx="5">
                  <c:v>-1.72</c:v>
                </c:pt>
                <c:pt idx="6">
                  <c:v>-1.68</c:v>
                </c:pt>
                <c:pt idx="7">
                  <c:v>-1.64</c:v>
                </c:pt>
                <c:pt idx="8">
                  <c:v>-1.6</c:v>
                </c:pt>
                <c:pt idx="9">
                  <c:v>-1.56</c:v>
                </c:pt>
                <c:pt idx="10">
                  <c:v>-1.52</c:v>
                </c:pt>
                <c:pt idx="11">
                  <c:v>-1.48</c:v>
                </c:pt>
                <c:pt idx="12">
                  <c:v>-1.44</c:v>
                </c:pt>
                <c:pt idx="13">
                  <c:v>-1.4</c:v>
                </c:pt>
                <c:pt idx="14">
                  <c:v>-1.36</c:v>
                </c:pt>
                <c:pt idx="15">
                  <c:v>-1.32</c:v>
                </c:pt>
                <c:pt idx="16">
                  <c:v>-1.28</c:v>
                </c:pt>
                <c:pt idx="17">
                  <c:v>-1.24</c:v>
                </c:pt>
                <c:pt idx="18">
                  <c:v>-1.2</c:v>
                </c:pt>
                <c:pt idx="19">
                  <c:v>-1.1599999999999999</c:v>
                </c:pt>
                <c:pt idx="20">
                  <c:v>-1.1200000000000001</c:v>
                </c:pt>
                <c:pt idx="21">
                  <c:v>-1.08</c:v>
                </c:pt>
                <c:pt idx="22">
                  <c:v>-1.04</c:v>
                </c:pt>
                <c:pt idx="23">
                  <c:v>-1</c:v>
                </c:pt>
                <c:pt idx="24">
                  <c:v>-0.96</c:v>
                </c:pt>
                <c:pt idx="25">
                  <c:v>-0.92</c:v>
                </c:pt>
                <c:pt idx="26">
                  <c:v>-0.88</c:v>
                </c:pt>
                <c:pt idx="27">
                  <c:v>-0.84</c:v>
                </c:pt>
                <c:pt idx="28">
                  <c:v>-0.8</c:v>
                </c:pt>
                <c:pt idx="29">
                  <c:v>-0.76</c:v>
                </c:pt>
                <c:pt idx="30">
                  <c:v>-0.72</c:v>
                </c:pt>
                <c:pt idx="31">
                  <c:v>-0.68</c:v>
                </c:pt>
                <c:pt idx="32">
                  <c:v>-0.64</c:v>
                </c:pt>
                <c:pt idx="33">
                  <c:v>-0.6</c:v>
                </c:pt>
                <c:pt idx="34">
                  <c:v>-0.56000000000000005</c:v>
                </c:pt>
                <c:pt idx="35">
                  <c:v>-0.52</c:v>
                </c:pt>
                <c:pt idx="36">
                  <c:v>-0.48</c:v>
                </c:pt>
                <c:pt idx="37">
                  <c:v>-0.44</c:v>
                </c:pt>
                <c:pt idx="38">
                  <c:v>-0.4</c:v>
                </c:pt>
                <c:pt idx="39">
                  <c:v>-0.36</c:v>
                </c:pt>
                <c:pt idx="40">
                  <c:v>-0.32</c:v>
                </c:pt>
                <c:pt idx="41">
                  <c:v>-0.28000000000000003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-0.12</c:v>
                </c:pt>
                <c:pt idx="46">
                  <c:v>-8.0000000000000099E-2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0.36</c:v>
                </c:pt>
                <c:pt idx="58">
                  <c:v>0.4</c:v>
                </c:pt>
                <c:pt idx="59">
                  <c:v>0.44</c:v>
                </c:pt>
                <c:pt idx="60">
                  <c:v>0.48</c:v>
                </c:pt>
                <c:pt idx="61">
                  <c:v>0.52</c:v>
                </c:pt>
                <c:pt idx="62">
                  <c:v>0.56000000000000005</c:v>
                </c:pt>
                <c:pt idx="63">
                  <c:v>0.6</c:v>
                </c:pt>
                <c:pt idx="64">
                  <c:v>0.64</c:v>
                </c:pt>
                <c:pt idx="65">
                  <c:v>0.68</c:v>
                </c:pt>
                <c:pt idx="66">
                  <c:v>0.72</c:v>
                </c:pt>
                <c:pt idx="67">
                  <c:v>0.76</c:v>
                </c:pt>
                <c:pt idx="68">
                  <c:v>0.8</c:v>
                </c:pt>
                <c:pt idx="69">
                  <c:v>0.84</c:v>
                </c:pt>
                <c:pt idx="70">
                  <c:v>0.88</c:v>
                </c:pt>
                <c:pt idx="71">
                  <c:v>0.92</c:v>
                </c:pt>
                <c:pt idx="72">
                  <c:v>0.96</c:v>
                </c:pt>
                <c:pt idx="73">
                  <c:v>1</c:v>
                </c:pt>
                <c:pt idx="74">
                  <c:v>1.04</c:v>
                </c:pt>
                <c:pt idx="75">
                  <c:v>1.08</c:v>
                </c:pt>
                <c:pt idx="76">
                  <c:v>1.1200000000000001</c:v>
                </c:pt>
                <c:pt idx="77">
                  <c:v>1.1599999999999999</c:v>
                </c:pt>
                <c:pt idx="78">
                  <c:v>1.2</c:v>
                </c:pt>
                <c:pt idx="79">
                  <c:v>1.24</c:v>
                </c:pt>
                <c:pt idx="80">
                  <c:v>1.28</c:v>
                </c:pt>
                <c:pt idx="81">
                  <c:v>1.32</c:v>
                </c:pt>
                <c:pt idx="82">
                  <c:v>1.36</c:v>
                </c:pt>
                <c:pt idx="83">
                  <c:v>1.4</c:v>
                </c:pt>
                <c:pt idx="84">
                  <c:v>1.44</c:v>
                </c:pt>
                <c:pt idx="85">
                  <c:v>1.48</c:v>
                </c:pt>
                <c:pt idx="86">
                  <c:v>1.52</c:v>
                </c:pt>
                <c:pt idx="87">
                  <c:v>1.56</c:v>
                </c:pt>
                <c:pt idx="88">
                  <c:v>1.6</c:v>
                </c:pt>
                <c:pt idx="89">
                  <c:v>1.64</c:v>
                </c:pt>
                <c:pt idx="90">
                  <c:v>1.68</c:v>
                </c:pt>
                <c:pt idx="91">
                  <c:v>1.72</c:v>
                </c:pt>
                <c:pt idx="92">
                  <c:v>1.76</c:v>
                </c:pt>
                <c:pt idx="93">
                  <c:v>1.8</c:v>
                </c:pt>
                <c:pt idx="94">
                  <c:v>1.84</c:v>
                </c:pt>
                <c:pt idx="95">
                  <c:v>1.88</c:v>
                </c:pt>
                <c:pt idx="96">
                  <c:v>1.92</c:v>
                </c:pt>
              </c:numCache>
            </c:numRef>
          </c:xVal>
          <c:yVal>
            <c:numRef>
              <c:f>'0.04 mbar steps'!$CA$21:$CA$117</c:f>
              <c:numCache>
                <c:formatCode>General</c:formatCode>
                <c:ptCount val="97"/>
                <c:pt idx="0">
                  <c:v>-2.3351729230769127</c:v>
                </c:pt>
                <c:pt idx="1">
                  <c:v>-2.3466863545663736</c:v>
                </c:pt>
                <c:pt idx="2">
                  <c:v>-1.6458352280701731</c:v>
                </c:pt>
                <c:pt idx="3">
                  <c:v>-1.6932311377245528</c:v>
                </c:pt>
                <c:pt idx="4">
                  <c:v>-0.92308095740365492</c:v>
                </c:pt>
                <c:pt idx="5">
                  <c:v>-0.58952735708367987</c:v>
                </c:pt>
                <c:pt idx="6">
                  <c:v>-0.46001587786258574</c:v>
                </c:pt>
                <c:pt idx="7">
                  <c:v>-0.6801175937227365</c:v>
                </c:pt>
                <c:pt idx="8">
                  <c:v>0.33235783879538511</c:v>
                </c:pt>
                <c:pt idx="9">
                  <c:v>-2.4078575992697981E-2</c:v>
                </c:pt>
                <c:pt idx="10">
                  <c:v>0.24796527595882695</c:v>
                </c:pt>
                <c:pt idx="11">
                  <c:v>0.28806815384613699</c:v>
                </c:pt>
                <c:pt idx="12">
                  <c:v>0.39749930318755905</c:v>
                </c:pt>
                <c:pt idx="13">
                  <c:v>0.45555645981690768</c:v>
                </c:pt>
                <c:pt idx="14">
                  <c:v>1.2086546514047711</c:v>
                </c:pt>
                <c:pt idx="15">
                  <c:v>1.04116696774192</c:v>
                </c:pt>
                <c:pt idx="16">
                  <c:v>1.1896419045507372</c:v>
                </c:pt>
                <c:pt idx="17">
                  <c:v>1.6659187229190513</c:v>
                </c:pt>
                <c:pt idx="18">
                  <c:v>1.8221060070671373</c:v>
                </c:pt>
                <c:pt idx="19">
                  <c:v>2.3965898362644142</c:v>
                </c:pt>
                <c:pt idx="20">
                  <c:v>2.2029888846880761</c:v>
                </c:pt>
                <c:pt idx="21">
                  <c:v>2.4960444618395217</c:v>
                </c:pt>
                <c:pt idx="22">
                  <c:v>2.8011190263691454</c:v>
                </c:pt>
                <c:pt idx="23">
                  <c:v>2.5726182074805797</c:v>
                </c:pt>
                <c:pt idx="24">
                  <c:v>2.6004937748344279</c:v>
                </c:pt>
                <c:pt idx="25">
                  <c:v>2.9186729195402319</c:v>
                </c:pt>
                <c:pt idx="26">
                  <c:v>0.63201261083742621</c:v>
                </c:pt>
                <c:pt idx="27">
                  <c:v>-0.15899249999999182</c:v>
                </c:pt>
                <c:pt idx="28">
                  <c:v>-0.31991224862890361</c:v>
                </c:pt>
                <c:pt idx="29">
                  <c:v>0.25796689655170546</c:v>
                </c:pt>
                <c:pt idx="30">
                  <c:v>0.88002511066397771</c:v>
                </c:pt>
                <c:pt idx="31">
                  <c:v>1.8651515945089674</c:v>
                </c:pt>
                <c:pt idx="32">
                  <c:v>3.131490618762474</c:v>
                </c:pt>
                <c:pt idx="33">
                  <c:v>3.7738635294117655</c:v>
                </c:pt>
                <c:pt idx="34">
                  <c:v>5.4065953349875775</c:v>
                </c:pt>
                <c:pt idx="35">
                  <c:v>6.3493692185430373</c:v>
                </c:pt>
                <c:pt idx="36">
                  <c:v>7.5403656170212869</c:v>
                </c:pt>
                <c:pt idx="37">
                  <c:v>8.6129675957120853</c:v>
                </c:pt>
                <c:pt idx="38">
                  <c:v>9.6978400000000065</c:v>
                </c:pt>
                <c:pt idx="39">
                  <c:v>10.771832612678638</c:v>
                </c:pt>
                <c:pt idx="40">
                  <c:v>14.388028831683156</c:v>
                </c:pt>
                <c:pt idx="41">
                  <c:v>16.597723973509925</c:v>
                </c:pt>
                <c:pt idx="42">
                  <c:v>17.494156734693895</c:v>
                </c:pt>
                <c:pt idx="43">
                  <c:v>18.184729483282691</c:v>
                </c:pt>
                <c:pt idx="44">
                  <c:v>17.601412413793113</c:v>
                </c:pt>
                <c:pt idx="45">
                  <c:v>23.218719542421358</c:v>
                </c:pt>
                <c:pt idx="46">
                  <c:v>31.027216463022413</c:v>
                </c:pt>
                <c:pt idx="47">
                  <c:v>42.963823642172535</c:v>
                </c:pt>
                <c:pt idx="48">
                  <c:v>0</c:v>
                </c:pt>
                <c:pt idx="49">
                  <c:v>38.458259907834091</c:v>
                </c:pt>
                <c:pt idx="50">
                  <c:v>22.682810434782617</c:v>
                </c:pt>
                <c:pt idx="51">
                  <c:v>12.847070010905131</c:v>
                </c:pt>
                <c:pt idx="52">
                  <c:v>3.2543243636363517</c:v>
                </c:pt>
                <c:pt idx="53">
                  <c:v>1.2253680297397733</c:v>
                </c:pt>
                <c:pt idx="54">
                  <c:v>0.17921805642633606</c:v>
                </c:pt>
                <c:pt idx="55">
                  <c:v>2.3647132631578747</c:v>
                </c:pt>
                <c:pt idx="56">
                  <c:v>1.9765866666666687</c:v>
                </c:pt>
                <c:pt idx="57">
                  <c:v>2.5661555601065036</c:v>
                </c:pt>
                <c:pt idx="58">
                  <c:v>2.41422550831793</c:v>
                </c:pt>
                <c:pt idx="59">
                  <c:v>0.51974641509434227</c:v>
                </c:pt>
                <c:pt idx="60">
                  <c:v>0.17978236966826056</c:v>
                </c:pt>
                <c:pt idx="61">
                  <c:v>5.623719298245352E-2</c:v>
                </c:pt>
                <c:pt idx="62">
                  <c:v>-1.2713441322314276</c:v>
                </c:pt>
                <c:pt idx="63">
                  <c:v>-1.6415813953488412</c:v>
                </c:pt>
                <c:pt idx="64">
                  <c:v>-3.0803176383763895</c:v>
                </c:pt>
                <c:pt idx="65">
                  <c:v>-3.6411871328671443</c:v>
                </c:pt>
                <c:pt idx="66">
                  <c:v>-4.0156028318583958</c:v>
                </c:pt>
                <c:pt idx="67">
                  <c:v>-5.0023277966101718</c:v>
                </c:pt>
                <c:pt idx="68">
                  <c:v>-5.7872243654822224</c:v>
                </c:pt>
                <c:pt idx="69">
                  <c:v>-5.1633884889316652</c:v>
                </c:pt>
                <c:pt idx="70">
                  <c:v>-5.2626439779005763</c:v>
                </c:pt>
                <c:pt idx="71">
                  <c:v>-4.3285211188811168</c:v>
                </c:pt>
                <c:pt idx="72">
                  <c:v>-2.7040058133773672</c:v>
                </c:pt>
                <c:pt idx="73">
                  <c:v>-1.4771764705882366</c:v>
                </c:pt>
                <c:pt idx="74">
                  <c:v>-1.112396568848766</c:v>
                </c:pt>
                <c:pt idx="75">
                  <c:v>0.10073393548386091</c:v>
                </c:pt>
                <c:pt idx="76">
                  <c:v>-8.7866407767010352E-2</c:v>
                </c:pt>
                <c:pt idx="77">
                  <c:v>0.54626473017988242</c:v>
                </c:pt>
                <c:pt idx="78">
                  <c:v>0.43929244673983253</c:v>
                </c:pt>
                <c:pt idx="79">
                  <c:v>-9.1283924528299476E-2</c:v>
                </c:pt>
                <c:pt idx="80">
                  <c:v>0.20871474452555105</c:v>
                </c:pt>
                <c:pt idx="81">
                  <c:v>-0.38902588235295649</c:v>
                </c:pt>
                <c:pt idx="82">
                  <c:v>0.49300844876930738</c:v>
                </c:pt>
                <c:pt idx="83">
                  <c:v>-0.39821573033706664</c:v>
                </c:pt>
                <c:pt idx="84">
                  <c:v>1.9030588235308444E-2</c:v>
                </c:pt>
                <c:pt idx="85">
                  <c:v>0.41891027484142501</c:v>
                </c:pt>
                <c:pt idx="86">
                  <c:v>0.29106823529412429</c:v>
                </c:pt>
                <c:pt idx="87">
                  <c:v>0.22643635264485221</c:v>
                </c:pt>
                <c:pt idx="88">
                  <c:v>0.41665979381442725</c:v>
                </c:pt>
                <c:pt idx="89">
                  <c:v>-1.8367167630044586E-2</c:v>
                </c:pt>
                <c:pt idx="90">
                  <c:v>4.182467764706764E-2</c:v>
                </c:pt>
                <c:pt idx="91">
                  <c:v>1.9104602710027123</c:v>
                </c:pt>
                <c:pt idx="92">
                  <c:v>1.3708953600000011</c:v>
                </c:pt>
                <c:pt idx="93">
                  <c:v>2.1386632124352185</c:v>
                </c:pt>
                <c:pt idx="94">
                  <c:v>1.5051712899105998</c:v>
                </c:pt>
                <c:pt idx="95">
                  <c:v>1.6383435999999918</c:v>
                </c:pt>
                <c:pt idx="96">
                  <c:v>1.2276003446153867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F-C641-A401-BCC3A5AB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18672"/>
        <c:axId val="1660979231"/>
      </c:scatterChart>
      <c:valAx>
        <c:axId val="9311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79231"/>
        <c:crosses val="autoZero"/>
        <c:crossBetween val="midCat"/>
      </c:valAx>
      <c:valAx>
        <c:axId val="16609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21</xdr:row>
      <xdr:rowOff>50800</xdr:rowOff>
    </xdr:from>
    <xdr:to>
      <xdr:col>21</xdr:col>
      <xdr:colOff>279400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5B033-B51A-7F4A-925D-ED31273B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78</xdr:row>
      <xdr:rowOff>76200</xdr:rowOff>
    </xdr:from>
    <xdr:to>
      <xdr:col>21</xdr:col>
      <xdr:colOff>596900</xdr:colOff>
      <xdr:row>115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298F6-BF82-3640-8C13-99847F74B80F}"/>
            </a:ext>
            <a:ext uri="{147F2762-F138-4A5C-976F-8EAC2B608ADB}">
              <a16:predDERef xmlns:a16="http://schemas.microsoft.com/office/drawing/2014/main" pred="{C105B033-B51A-7F4A-925D-ED31273B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165233</xdr:colOff>
      <xdr:row>17</xdr:row>
      <xdr:rowOff>138908</xdr:rowOff>
    </xdr:from>
    <xdr:to>
      <xdr:col>59</xdr:col>
      <xdr:colOff>2301876</xdr:colOff>
      <xdr:row>64</xdr:row>
      <xdr:rowOff>172236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9C37B-FAB9-9145-9E93-12AE2C000DDF}"/>
            </a:ext>
            <a:ext uri="{147F2762-F138-4A5C-976F-8EAC2B608ADB}">
              <a16:predDERef xmlns:a16="http://schemas.microsoft.com/office/drawing/2014/main" pred="{E58298F6-BF82-3640-8C13-99847F74B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101651</xdr:colOff>
      <xdr:row>18</xdr:row>
      <xdr:rowOff>158750</xdr:rowOff>
    </xdr:from>
    <xdr:to>
      <xdr:col>45</xdr:col>
      <xdr:colOff>892969</xdr:colOff>
      <xdr:row>62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515C48-E966-B246-AE72-42AF9BEC9F6B}"/>
            </a:ext>
            <a:ext uri="{147F2762-F138-4A5C-976F-8EAC2B608ADB}">
              <a16:predDERef xmlns:a16="http://schemas.microsoft.com/office/drawing/2014/main" pred="{1609C37B-FAB9-9145-9E93-12AE2C00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427472</xdr:colOff>
      <xdr:row>65</xdr:row>
      <xdr:rowOff>119062</xdr:rowOff>
    </xdr:from>
    <xdr:to>
      <xdr:col>45</xdr:col>
      <xdr:colOff>912813</xdr:colOff>
      <xdr:row>113</xdr:row>
      <xdr:rowOff>181792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4564E6-5F06-A84B-A372-6F19B5FA99D6}"/>
            </a:ext>
            <a:ext uri="{147F2762-F138-4A5C-976F-8EAC2B608ADB}">
              <a16:predDERef xmlns:a16="http://schemas.microsoft.com/office/drawing/2014/main" pred="{20515C48-E966-B246-AE72-42AF9BEC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610478</xdr:colOff>
      <xdr:row>158</xdr:row>
      <xdr:rowOff>178245</xdr:rowOff>
    </xdr:from>
    <xdr:to>
      <xdr:col>89</xdr:col>
      <xdr:colOff>22282</xdr:colOff>
      <xdr:row>201</xdr:row>
      <xdr:rowOff>117718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F0A531-DBE0-8E4C-AB6B-A046BB756AC5}"/>
            </a:ext>
            <a:ext uri="{147F2762-F138-4A5C-976F-8EAC2B608ADB}">
              <a16:predDERef xmlns:a16="http://schemas.microsoft.com/office/drawing/2014/main" pred="{534564E6-5F06-A84B-A372-6F19B5FA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668420</xdr:colOff>
      <xdr:row>119</xdr:row>
      <xdr:rowOff>133684</xdr:rowOff>
    </xdr:from>
    <xdr:to>
      <xdr:col>89</xdr:col>
      <xdr:colOff>44561</xdr:colOff>
      <xdr:row>156</xdr:row>
      <xdr:rowOff>33865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6EECE-6D85-3145-83FF-15C74194E422}"/>
            </a:ext>
            <a:ext uri="{147F2762-F138-4A5C-976F-8EAC2B608ADB}">
              <a16:predDERef xmlns:a16="http://schemas.microsoft.com/office/drawing/2014/main" pred="{74F0A531-DBE0-8E4C-AB6B-A046BB7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53472</xdr:colOff>
      <xdr:row>158</xdr:row>
      <xdr:rowOff>121206</xdr:rowOff>
    </xdr:from>
    <xdr:to>
      <xdr:col>81</xdr:col>
      <xdr:colOff>155965</xdr:colOff>
      <xdr:row>201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61668C-B56B-2746-AA90-0853BFC92F49}"/>
            </a:ext>
            <a:ext uri="{147F2762-F138-4A5C-976F-8EAC2B608ADB}">
              <a16:predDERef xmlns:a16="http://schemas.microsoft.com/office/drawing/2014/main" pred="{04D6EECE-6D85-3145-83FF-15C74194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807180</xdr:colOff>
      <xdr:row>118</xdr:row>
      <xdr:rowOff>77753</xdr:rowOff>
    </xdr:from>
    <xdr:to>
      <xdr:col>80</xdr:col>
      <xdr:colOff>1471588</xdr:colOff>
      <xdr:row>156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D19575-E139-7B4A-900B-813CF00C8669}"/>
            </a:ext>
            <a:ext uri="{147F2762-F138-4A5C-976F-8EAC2B608ADB}">
              <a16:predDERef xmlns:a16="http://schemas.microsoft.com/office/drawing/2014/main" pred="{1561668C-B56B-2746-AA90-0853BFC92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22175</xdr:colOff>
      <xdr:row>118</xdr:row>
      <xdr:rowOff>110068</xdr:rowOff>
    </xdr:from>
    <xdr:to>
      <xdr:col>72</xdr:col>
      <xdr:colOff>1451429</xdr:colOff>
      <xdr:row>155</xdr:row>
      <xdr:rowOff>60477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E74780-2CA2-7B4A-B915-3BEC2FD26A39}"/>
            </a:ext>
            <a:ext uri="{147F2762-F138-4A5C-976F-8EAC2B608ADB}">
              <a16:predDERef xmlns:a16="http://schemas.microsoft.com/office/drawing/2014/main" pred="{A6D19575-E139-7B4A-900B-813CF00C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22174</xdr:colOff>
      <xdr:row>157</xdr:row>
      <xdr:rowOff>89907</xdr:rowOff>
    </xdr:from>
    <xdr:to>
      <xdr:col>72</xdr:col>
      <xdr:colOff>1491745</xdr:colOff>
      <xdr:row>200</xdr:row>
      <xdr:rowOff>141111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1133F2-1972-E844-91B5-677713190769}"/>
            </a:ext>
            <a:ext uri="{147F2762-F138-4A5C-976F-8EAC2B608ADB}">
              <a16:predDERef xmlns:a16="http://schemas.microsoft.com/office/drawing/2014/main" pred="{E4E74780-2CA2-7B4A-B915-3BEC2FD2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193571</xdr:colOff>
      <xdr:row>8</xdr:row>
      <xdr:rowOff>162821</xdr:rowOff>
    </xdr:from>
    <xdr:to>
      <xdr:col>7</xdr:col>
      <xdr:colOff>227949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76F56-5F56-D444-B504-E2DA0B140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44519</xdr:colOff>
      <xdr:row>40</xdr:row>
      <xdr:rowOff>65129</xdr:rowOff>
    </xdr:from>
    <xdr:to>
      <xdr:col>6</xdr:col>
      <xdr:colOff>1693334</xdr:colOff>
      <xdr:row>62</xdr:row>
      <xdr:rowOff>136073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5F76E-750E-1C43-A1B5-6FF7557D7F69}"/>
            </a:ext>
            <a:ext uri="{147F2762-F138-4A5C-976F-8EAC2B608ADB}">
              <a16:predDERef xmlns:a16="http://schemas.microsoft.com/office/drawing/2014/main" pred="{8BC76F56-5F56-D444-B504-E2DA0B140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72813</xdr:colOff>
      <xdr:row>8</xdr:row>
      <xdr:rowOff>97692</xdr:rowOff>
    </xdr:from>
    <xdr:to>
      <xdr:col>17</xdr:col>
      <xdr:colOff>455898</xdr:colOff>
      <xdr:row>30</xdr:row>
      <xdr:rowOff>181429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C7E34-154F-F043-983C-F2EE76239269}"/>
            </a:ext>
            <a:ext uri="{147F2762-F138-4A5C-976F-8EAC2B608ADB}">
              <a16:predDERef xmlns:a16="http://schemas.microsoft.com/office/drawing/2014/main" pred="{26C5F76E-750E-1C43-A1B5-6FF7557D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135467</xdr:colOff>
      <xdr:row>41</xdr:row>
      <xdr:rowOff>65128</xdr:rowOff>
    </xdr:from>
    <xdr:to>
      <xdr:col>17</xdr:col>
      <xdr:colOff>521026</xdr:colOff>
      <xdr:row>63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5AEA5-6105-4E4E-9216-739CC26A695C}"/>
            </a:ext>
            <a:ext uri="{147F2762-F138-4A5C-976F-8EAC2B608ADB}">
              <a16:predDERef xmlns:a16="http://schemas.microsoft.com/office/drawing/2014/main" pred="{37BC7E34-154F-F043-983C-F2EE7623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33865</xdr:colOff>
      <xdr:row>9</xdr:row>
      <xdr:rowOff>0</xdr:rowOff>
    </xdr:from>
    <xdr:to>
      <xdr:col>30</xdr:col>
      <xdr:colOff>745065</xdr:colOff>
      <xdr:row>32</xdr:row>
      <xdr:rowOff>113393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4D56F6-47EC-454D-967A-F4412E9E8E05}"/>
            </a:ext>
            <a:ext uri="{147F2762-F138-4A5C-976F-8EAC2B608ADB}">
              <a16:predDERef xmlns:a16="http://schemas.microsoft.com/office/drawing/2014/main" pred="{5395AEA5-6105-4E4E-9216-739CC26A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4838</xdr:colOff>
      <xdr:row>9</xdr:row>
      <xdr:rowOff>67733</xdr:rowOff>
    </xdr:from>
    <xdr:to>
      <xdr:col>40</xdr:col>
      <xdr:colOff>795867</xdr:colOff>
      <xdr:row>31</xdr:row>
      <xdr:rowOff>68035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419A36-162D-264D-BE45-8F1DDFE80923}"/>
            </a:ext>
            <a:ext uri="{147F2762-F138-4A5C-976F-8EAC2B608ADB}">
              <a16:predDERef xmlns:a16="http://schemas.microsoft.com/office/drawing/2014/main" pred="{994D56F6-47EC-454D-967A-F4412E9E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25399</xdr:colOff>
      <xdr:row>42</xdr:row>
      <xdr:rowOff>186266</xdr:rowOff>
    </xdr:from>
    <xdr:to>
      <xdr:col>30</xdr:col>
      <xdr:colOff>762000</xdr:colOff>
      <xdr:row>64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B188E-9A93-8140-82E1-198A2A99079F}"/>
            </a:ext>
            <a:ext uri="{147F2762-F138-4A5C-976F-8EAC2B608ADB}">
              <a16:predDERef xmlns:a16="http://schemas.microsoft.com/office/drawing/2014/main" pred="{34419A36-162D-264D-BE45-8F1DDFE8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155724</xdr:colOff>
      <xdr:row>40</xdr:row>
      <xdr:rowOff>93056</xdr:rowOff>
    </xdr:from>
    <xdr:to>
      <xdr:col>40</xdr:col>
      <xdr:colOff>697591</xdr:colOff>
      <xdr:row>64</xdr:row>
      <xdr:rowOff>13453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576C6-1630-7543-890E-8770BCACAD0B}"/>
            </a:ext>
            <a:ext uri="{147F2762-F138-4A5C-976F-8EAC2B608ADB}">
              <a16:predDERef xmlns:a16="http://schemas.microsoft.com/office/drawing/2014/main" pred="{A6AB188E-9A93-8140-82E1-198A2A99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228600</xdr:colOff>
      <xdr:row>5</xdr:row>
      <xdr:rowOff>152400</xdr:rowOff>
    </xdr:from>
    <xdr:to>
      <xdr:col>59</xdr:col>
      <xdr:colOff>524933</xdr:colOff>
      <xdr:row>50</xdr:row>
      <xdr:rowOff>110068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B2B838-C4F2-6346-8709-6077EC98239C}"/>
            </a:ext>
            <a:ext uri="{147F2762-F138-4A5C-976F-8EAC2B608ADB}">
              <a16:predDERef xmlns:a16="http://schemas.microsoft.com/office/drawing/2014/main" pred="{02D576C6-1630-7543-890E-8770BCAC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F1F8-6A28-444A-9618-D2CF6CC5A7EA}">
  <dimension ref="A1:CN204"/>
  <sheetViews>
    <sheetView tabSelected="1" topLeftCell="A60" zoomScale="77" zoomScaleNormal="77" workbookViewId="0">
      <selection activeCell="E8" sqref="E8"/>
    </sheetView>
  </sheetViews>
  <sheetFormatPr baseColWidth="10" defaultColWidth="11" defaultRowHeight="16" x14ac:dyDescent="0.2"/>
  <cols>
    <col min="1" max="1" width="14.6640625" customWidth="1"/>
    <col min="2" max="2" width="15" customWidth="1"/>
    <col min="3" max="3" width="5.6640625" customWidth="1"/>
    <col min="5" max="5" width="15.6640625" customWidth="1"/>
    <col min="6" max="6" width="6.1640625" customWidth="1"/>
    <col min="8" max="8" width="16.33203125" customWidth="1"/>
    <col min="9" max="9" width="6.83203125" customWidth="1"/>
    <col min="11" max="11" width="17.6640625" customWidth="1"/>
    <col min="14" max="14" width="28.5" bestFit="1" customWidth="1"/>
    <col min="15" max="15" width="31.6640625" bestFit="1" customWidth="1"/>
    <col min="25" max="25" width="13.1640625" bestFit="1" customWidth="1"/>
    <col min="26" max="26" width="14.1640625" bestFit="1" customWidth="1"/>
    <col min="27" max="28" width="13.1640625" bestFit="1" customWidth="1"/>
    <col min="29" max="29" width="17.83203125" customWidth="1"/>
    <col min="30" max="30" width="20" bestFit="1" customWidth="1"/>
    <col min="46" max="46" width="13" customWidth="1"/>
    <col min="47" max="47" width="28.5" bestFit="1" customWidth="1"/>
    <col min="48" max="48" width="22" bestFit="1" customWidth="1"/>
    <col min="60" max="60" width="36.1640625" customWidth="1"/>
    <col min="61" max="61" width="28.5" bestFit="1" customWidth="1"/>
    <col min="62" max="62" width="22" bestFit="1" customWidth="1"/>
    <col min="63" max="63" width="11.5" customWidth="1"/>
    <col min="67" max="67" width="5.83203125" bestFit="1" customWidth="1"/>
    <col min="68" max="68" width="14.1640625" bestFit="1" customWidth="1"/>
    <col min="69" max="69" width="13.1640625" bestFit="1" customWidth="1"/>
    <col min="70" max="70" width="24.6640625" bestFit="1" customWidth="1"/>
    <col min="71" max="71" width="11.83203125" customWidth="1"/>
    <col min="72" max="72" width="22.1640625" bestFit="1" customWidth="1"/>
    <col min="73" max="73" width="20" bestFit="1" customWidth="1"/>
    <col min="74" max="74" width="10.83203125" customWidth="1"/>
    <col min="75" max="75" width="5.83203125" bestFit="1" customWidth="1"/>
    <col min="76" max="76" width="14.1640625" customWidth="1"/>
    <col min="77" max="77" width="13.1640625" bestFit="1" customWidth="1"/>
    <col min="78" max="78" width="24.6640625" bestFit="1" customWidth="1"/>
    <col min="79" max="79" width="13.1640625" bestFit="1" customWidth="1"/>
    <col min="80" max="80" width="22.1640625" bestFit="1" customWidth="1"/>
    <col min="81" max="81" width="20" bestFit="1" customWidth="1"/>
    <col min="84" max="84" width="14.1640625" customWidth="1"/>
    <col min="86" max="86" width="24.6640625" bestFit="1" customWidth="1"/>
    <col min="87" max="87" width="11.83203125" bestFit="1" customWidth="1"/>
    <col min="88" max="88" width="22.1640625" bestFit="1" customWidth="1"/>
    <col min="89" max="89" width="20" bestFit="1" customWidth="1"/>
  </cols>
  <sheetData>
    <row r="1" spans="1:43" ht="26" x14ac:dyDescent="0.3">
      <c r="A1" s="106"/>
      <c r="B1" s="106"/>
      <c r="C1" s="106"/>
      <c r="D1" s="106"/>
      <c r="E1" s="106"/>
      <c r="F1" s="106"/>
      <c r="G1" s="106"/>
      <c r="H1" s="106"/>
      <c r="K1" s="100" t="s">
        <v>50</v>
      </c>
      <c r="L1" s="101"/>
      <c r="M1" s="101"/>
      <c r="N1" s="101"/>
    </row>
    <row r="2" spans="1:43" ht="24" x14ac:dyDescent="0.3">
      <c r="A2" s="106"/>
      <c r="B2" s="106"/>
      <c r="C2" s="106"/>
      <c r="D2" s="106"/>
      <c r="E2" s="106"/>
      <c r="F2" s="106"/>
      <c r="G2" s="106"/>
      <c r="H2" s="106"/>
    </row>
    <row r="3" spans="1:43" ht="24" x14ac:dyDescent="0.3">
      <c r="A3" s="106"/>
      <c r="B3" s="106"/>
      <c r="C3" s="106"/>
      <c r="D3" s="106"/>
      <c r="E3" s="106"/>
      <c r="F3" s="106"/>
      <c r="G3" s="106"/>
      <c r="H3" s="106"/>
    </row>
    <row r="4" spans="1:43" ht="24" x14ac:dyDescent="0.3">
      <c r="A4" s="108" t="s">
        <v>0</v>
      </c>
      <c r="B4" s="106"/>
      <c r="C4" s="106"/>
      <c r="D4" s="106"/>
      <c r="E4" s="106"/>
      <c r="F4" s="106"/>
      <c r="G4" s="106"/>
      <c r="H4" s="106"/>
    </row>
    <row r="5" spans="1:43" ht="24" x14ac:dyDescent="0.3">
      <c r="A5" s="106" t="s">
        <v>34</v>
      </c>
      <c r="B5" s="106" t="s">
        <v>1</v>
      </c>
      <c r="C5" s="106"/>
      <c r="D5" s="106"/>
      <c r="E5" s="106"/>
      <c r="F5" s="106"/>
      <c r="G5" s="106"/>
      <c r="H5" s="106"/>
    </row>
    <row r="6" spans="1:43" ht="24" x14ac:dyDescent="0.3">
      <c r="A6" s="106" t="s">
        <v>65</v>
      </c>
      <c r="B6" s="106" t="s">
        <v>66</v>
      </c>
    </row>
    <row r="7" spans="1:43" ht="24" x14ac:dyDescent="0.3">
      <c r="A7" s="106"/>
      <c r="B7" s="106" t="s">
        <v>53</v>
      </c>
    </row>
    <row r="8" spans="1:43" ht="24" x14ac:dyDescent="0.3">
      <c r="A8" s="106"/>
      <c r="B8" s="106"/>
    </row>
    <row r="9" spans="1:43" ht="24" x14ac:dyDescent="0.3">
      <c r="A9" s="106" t="s">
        <v>56</v>
      </c>
      <c r="B9" s="106" t="s">
        <v>57</v>
      </c>
    </row>
    <row r="10" spans="1:43" ht="24" x14ac:dyDescent="0.3">
      <c r="A10" s="106" t="s">
        <v>61</v>
      </c>
      <c r="B10" s="106" t="s">
        <v>58</v>
      </c>
    </row>
    <row r="11" spans="1:43" ht="24" x14ac:dyDescent="0.3">
      <c r="A11" s="106" t="s">
        <v>62</v>
      </c>
      <c r="B11" s="106" t="s">
        <v>59</v>
      </c>
    </row>
    <row r="12" spans="1:43" ht="24" x14ac:dyDescent="0.3">
      <c r="A12" s="106"/>
      <c r="B12" s="106" t="s">
        <v>60</v>
      </c>
    </row>
    <row r="13" spans="1:43" ht="24" x14ac:dyDescent="0.3">
      <c r="A13" s="106"/>
      <c r="B13" s="106"/>
    </row>
    <row r="14" spans="1:43" ht="24" x14ac:dyDescent="0.3">
      <c r="A14" s="106"/>
      <c r="B14" s="106"/>
    </row>
    <row r="15" spans="1:43" ht="27" thickBot="1" x14ac:dyDescent="0.35">
      <c r="A15" s="106"/>
      <c r="B15" s="106"/>
      <c r="D15" s="99" t="s">
        <v>68</v>
      </c>
      <c r="J15" s="99" t="s">
        <v>69</v>
      </c>
      <c r="AQ15" s="99" t="s">
        <v>70</v>
      </c>
    </row>
    <row r="16" spans="1:43" ht="25" thickBot="1" x14ac:dyDescent="0.35">
      <c r="A16" s="103" t="s">
        <v>51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5"/>
      <c r="W16" s="20"/>
      <c r="X16" s="20"/>
      <c r="Y16" s="20"/>
      <c r="Z16" s="20"/>
      <c r="AA16" s="107" t="s">
        <v>67</v>
      </c>
      <c r="AB16" s="20"/>
      <c r="AC16" s="20"/>
      <c r="AD16" s="21"/>
    </row>
    <row r="17" spans="1:92" ht="18" thickTop="1" thickBot="1" x14ac:dyDescent="0.25">
      <c r="A17" s="93" t="s">
        <v>2</v>
      </c>
      <c r="B17" s="94"/>
      <c r="C17" s="31"/>
      <c r="D17" s="94" t="s">
        <v>3</v>
      </c>
      <c r="E17" s="94"/>
      <c r="F17" s="28"/>
      <c r="G17" s="94" t="s">
        <v>4</v>
      </c>
      <c r="H17" s="94"/>
      <c r="I17" s="2"/>
      <c r="J17" s="96" t="s">
        <v>5</v>
      </c>
      <c r="K17" s="97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2"/>
      <c r="X17" s="2"/>
      <c r="Y17" s="2"/>
      <c r="Z17" s="2"/>
      <c r="AA17" s="2"/>
      <c r="AB17" s="2"/>
      <c r="AC17" s="2"/>
      <c r="AD17" s="3"/>
      <c r="BM17" s="19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1"/>
    </row>
    <row r="18" spans="1:92" ht="27" thickBot="1" x14ac:dyDescent="0.35">
      <c r="A18" s="23" t="s">
        <v>54</v>
      </c>
      <c r="B18" s="22" t="s">
        <v>55</v>
      </c>
      <c r="C18" s="30"/>
      <c r="D18" s="23" t="s">
        <v>54</v>
      </c>
      <c r="E18" s="22" t="s">
        <v>55</v>
      </c>
      <c r="F18" s="22"/>
      <c r="G18" s="23" t="s">
        <v>54</v>
      </c>
      <c r="H18" s="22" t="s">
        <v>55</v>
      </c>
      <c r="I18" s="2"/>
      <c r="J18" s="16" t="s">
        <v>54</v>
      </c>
      <c r="K18" s="13" t="s">
        <v>55</v>
      </c>
      <c r="L18" s="9"/>
      <c r="M18" s="9"/>
      <c r="N18" s="36" t="str">
        <f>AC18</f>
        <v>Average Difference</v>
      </c>
      <c r="O18" s="36" t="str">
        <f>AD18</f>
        <v>Average % Difference</v>
      </c>
      <c r="P18" s="9"/>
      <c r="Q18" s="9"/>
      <c r="R18" s="9"/>
      <c r="S18" s="9"/>
      <c r="T18" s="9"/>
      <c r="U18" s="9"/>
      <c r="V18" s="10"/>
      <c r="W18" s="2"/>
      <c r="X18" s="23" t="s">
        <v>64</v>
      </c>
      <c r="Y18" s="22" t="s">
        <v>63</v>
      </c>
      <c r="Z18" s="34" t="s">
        <v>10</v>
      </c>
      <c r="AA18" s="34" t="s">
        <v>11</v>
      </c>
      <c r="AB18" s="34" t="s">
        <v>12</v>
      </c>
      <c r="AC18" s="34" t="s">
        <v>13</v>
      </c>
      <c r="AD18" s="35" t="s">
        <v>14</v>
      </c>
      <c r="AF18" s="87" t="s">
        <v>15</v>
      </c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9"/>
      <c r="BM18" s="1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3"/>
    </row>
    <row r="19" spans="1:92" ht="28" thickTop="1" thickBot="1" x14ac:dyDescent="0.35">
      <c r="A19" s="23">
        <v>0</v>
      </c>
      <c r="B19" s="22">
        <f>('NOT USED - 0.01 mbar steps'!BB2+'NOT USED - 0.01 mbar steps'!BC2)/2</f>
        <v>0</v>
      </c>
      <c r="C19" s="30"/>
      <c r="D19" s="22">
        <v>0</v>
      </c>
      <c r="E19" s="22">
        <v>0</v>
      </c>
      <c r="F19" s="22"/>
      <c r="G19" s="22">
        <v>0</v>
      </c>
      <c r="H19" s="22">
        <v>0</v>
      </c>
      <c r="I19" s="2"/>
      <c r="J19" s="16">
        <v>0</v>
      </c>
      <c r="K19" s="13">
        <f>(B19+E19+H19)/3</f>
        <v>0</v>
      </c>
      <c r="L19" s="9"/>
      <c r="M19" s="9"/>
      <c r="N19" s="36">
        <f>AC19</f>
        <v>0.16472868217054285</v>
      </c>
      <c r="O19" s="36">
        <f>AD19</f>
        <v>2.8589530321986514</v>
      </c>
      <c r="P19" s="9"/>
      <c r="Q19" s="9"/>
      <c r="R19" s="9"/>
      <c r="S19" s="9"/>
      <c r="T19" s="9"/>
      <c r="U19" s="9"/>
      <c r="V19" s="10"/>
      <c r="W19" s="2"/>
      <c r="X19" s="34">
        <f>J19</f>
        <v>0</v>
      </c>
      <c r="Y19" s="34">
        <f>K19</f>
        <v>0</v>
      </c>
      <c r="Z19" s="34">
        <f>42.5*X19</f>
        <v>0</v>
      </c>
      <c r="AA19" s="34">
        <f>Y19-Z19</f>
        <v>0</v>
      </c>
      <c r="AB19" s="34">
        <v>0</v>
      </c>
      <c r="AC19" s="34">
        <f>AVERAGE(AA19:AA61)</f>
        <v>0.16472868217054285</v>
      </c>
      <c r="AD19" s="35">
        <f>AVERAGE(AB19:AB61)</f>
        <v>2.8589530321986514</v>
      </c>
      <c r="AF19" s="15" t="s">
        <v>6</v>
      </c>
      <c r="AG19" s="14" t="s">
        <v>7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10"/>
      <c r="BM19" s="1"/>
      <c r="BN19" s="2"/>
      <c r="BO19" s="70" t="s">
        <v>16</v>
      </c>
      <c r="BP19" s="90"/>
      <c r="BQ19" s="90"/>
      <c r="BR19" s="90"/>
      <c r="BS19" s="90"/>
      <c r="BT19" s="91"/>
      <c r="BU19" s="92"/>
      <c r="BV19" s="2"/>
      <c r="BW19" s="70" t="s">
        <v>17</v>
      </c>
      <c r="BX19" s="71"/>
      <c r="BY19" s="71"/>
      <c r="BZ19" s="71"/>
      <c r="CA19" s="71"/>
      <c r="CB19" s="72"/>
      <c r="CC19" s="73"/>
      <c r="CD19" s="2"/>
      <c r="CE19" s="70" t="s">
        <v>18</v>
      </c>
      <c r="CF19" s="71"/>
      <c r="CG19" s="71"/>
      <c r="CH19" s="71"/>
      <c r="CI19" s="71"/>
      <c r="CJ19" s="72"/>
      <c r="CK19" s="73"/>
      <c r="CL19" s="2"/>
      <c r="CM19" s="2"/>
      <c r="CN19" s="3"/>
    </row>
    <row r="20" spans="1:92" ht="17" thickTop="1" x14ac:dyDescent="0.2">
      <c r="A20" s="23">
        <v>3.99999999999998E-2</v>
      </c>
      <c r="B20" s="22">
        <v>2.7</v>
      </c>
      <c r="C20" s="30"/>
      <c r="D20" s="22">
        <v>0.04</v>
      </c>
      <c r="E20" s="22">
        <v>3.08</v>
      </c>
      <c r="F20" s="22"/>
      <c r="G20" s="22">
        <v>0.04</v>
      </c>
      <c r="H20" s="22">
        <v>2.9</v>
      </c>
      <c r="I20" s="2"/>
      <c r="J20" s="16">
        <v>0.04</v>
      </c>
      <c r="K20" s="13">
        <f t="shared" ref="K20:K61" si="0">(B20+E20+H20)/3</f>
        <v>2.8933333333333331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2"/>
      <c r="X20" s="34">
        <f t="shared" ref="X20:X66" si="1">J20</f>
        <v>0.04</v>
      </c>
      <c r="Y20" s="34">
        <f t="shared" ref="Y20:Y66" si="2">K20</f>
        <v>2.8933333333333331</v>
      </c>
      <c r="Z20" s="34">
        <f t="shared" ref="Z20:Z66" si="3">42.5*X20</f>
        <v>1.7</v>
      </c>
      <c r="AA20" s="34">
        <f t="shared" ref="AA20:AA66" si="4">Y20-Z20</f>
        <v>1.1933333333333331</v>
      </c>
      <c r="AB20" s="34">
        <f t="shared" ref="AB20:AB66" si="5">(Y20-Z20)/Y20*100</f>
        <v>41.244239631336406</v>
      </c>
      <c r="AC20" s="34"/>
      <c r="AD20" s="35"/>
      <c r="AF20" s="16">
        <v>-1.92</v>
      </c>
      <c r="AG20" s="13">
        <f>K78</f>
        <v>-88.833333333333329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10"/>
      <c r="BM20" s="1"/>
      <c r="BN20" s="2"/>
      <c r="BO20" s="53" t="s">
        <v>8</v>
      </c>
      <c r="BP20" s="54" t="s">
        <v>10</v>
      </c>
      <c r="BQ20" s="54" t="s">
        <v>9</v>
      </c>
      <c r="BR20" s="54" t="s">
        <v>19</v>
      </c>
      <c r="BS20" s="55" t="s">
        <v>20</v>
      </c>
      <c r="BT20" s="51" t="s">
        <v>21</v>
      </c>
      <c r="BU20" s="58" t="s">
        <v>22</v>
      </c>
      <c r="BV20" s="2"/>
      <c r="BW20" s="53" t="s">
        <v>8</v>
      </c>
      <c r="BX20" s="54" t="s">
        <v>10</v>
      </c>
      <c r="BY20" s="54" t="s">
        <v>9</v>
      </c>
      <c r="BZ20" s="54" t="s">
        <v>19</v>
      </c>
      <c r="CA20" s="55" t="s">
        <v>20</v>
      </c>
      <c r="CB20" s="51" t="s">
        <v>21</v>
      </c>
      <c r="CC20" s="58" t="s">
        <v>22</v>
      </c>
      <c r="CD20" s="2"/>
      <c r="CE20" s="53" t="s">
        <v>8</v>
      </c>
      <c r="CF20" s="54" t="s">
        <v>10</v>
      </c>
      <c r="CG20" s="54" t="s">
        <v>9</v>
      </c>
      <c r="CH20" s="54" t="s">
        <v>19</v>
      </c>
      <c r="CI20" s="55" t="s">
        <v>20</v>
      </c>
      <c r="CJ20" s="51" t="s">
        <v>21</v>
      </c>
      <c r="CK20" s="51" t="s">
        <v>22</v>
      </c>
      <c r="CL20" s="2"/>
      <c r="CM20" s="2"/>
      <c r="CN20" s="3"/>
    </row>
    <row r="21" spans="1:92" x14ac:dyDescent="0.2">
      <c r="A21" s="23">
        <v>7.9999999999999793E-2</v>
      </c>
      <c r="B21" s="22">
        <v>4.5999999999999996</v>
      </c>
      <c r="C21" s="30"/>
      <c r="D21" s="22">
        <v>0.08</v>
      </c>
      <c r="E21" s="22">
        <v>4.5</v>
      </c>
      <c r="F21" s="22"/>
      <c r="G21" s="22">
        <v>0.08</v>
      </c>
      <c r="H21" s="22">
        <v>4.7</v>
      </c>
      <c r="I21" s="2"/>
      <c r="J21" s="16">
        <v>0.08</v>
      </c>
      <c r="K21" s="13">
        <f t="shared" si="0"/>
        <v>4.6000000000000005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2"/>
      <c r="X21" s="34">
        <f t="shared" si="1"/>
        <v>0.08</v>
      </c>
      <c r="Y21" s="34">
        <f t="shared" si="2"/>
        <v>4.6000000000000005</v>
      </c>
      <c r="Z21" s="34">
        <f t="shared" si="3"/>
        <v>3.4</v>
      </c>
      <c r="AA21" s="34">
        <f t="shared" si="4"/>
        <v>1.2000000000000006</v>
      </c>
      <c r="AB21" s="34">
        <f t="shared" si="5"/>
        <v>26.08695652173914</v>
      </c>
      <c r="AC21" s="34"/>
      <c r="AD21" s="35"/>
      <c r="AF21" s="16">
        <v>-1.88</v>
      </c>
      <c r="AG21" s="13">
        <f t="shared" ref="AG21:AG68" si="6">K79</f>
        <v>-86.866666666666674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10"/>
      <c r="BM21" s="1"/>
      <c r="BN21" s="60"/>
      <c r="BO21" s="39">
        <f>AF20</f>
        <v>-1.92</v>
      </c>
      <c r="BP21" s="40">
        <f>45.089*BO21</f>
        <v>-86.570879999999988</v>
      </c>
      <c r="BQ21" s="40">
        <f>AG20</f>
        <v>-88.833333333333329</v>
      </c>
      <c r="BR21" s="40">
        <f>BQ21-BP21</f>
        <v>-2.2624533333333403</v>
      </c>
      <c r="BS21" s="48">
        <f>(BQ21-BP21)/BQ21*100</f>
        <v>2.5468517823639854</v>
      </c>
      <c r="BT21" s="56">
        <f>AVERAGE(BR21:BR111)</f>
        <v>-2.0233493040293036</v>
      </c>
      <c r="BU21" s="49">
        <f>AVERAGE(BS21:BS111)</f>
        <v>2.4593719107745335</v>
      </c>
      <c r="BV21" s="60"/>
      <c r="BW21" s="39">
        <f t="shared" ref="BW21:BW37" si="7">AF20</f>
        <v>-1.92</v>
      </c>
      <c r="BX21" s="40">
        <f>-1.4452 * (BW21^2) + 44.573 * BW21</f>
        <v>-90.907745279999986</v>
      </c>
      <c r="BY21" s="40">
        <f>AG20</f>
        <v>-88.833333333333329</v>
      </c>
      <c r="BZ21" s="40">
        <f>BY21-BX21</f>
        <v>2.0744119466666575</v>
      </c>
      <c r="CA21" s="48">
        <f>(BY21-BX21)/BY21*100</f>
        <v>-2.3351729230769127</v>
      </c>
      <c r="CB21" s="56">
        <f>AVERAGE(BZ21:BZ111)</f>
        <v>-0.46895762402930358</v>
      </c>
      <c r="CC21" s="49">
        <f>AVERAGE(CA21:CA111)</f>
        <v>3.3220886662638103</v>
      </c>
      <c r="CD21" s="60"/>
      <c r="CE21" s="39">
        <f>AF20</f>
        <v>-1.92</v>
      </c>
      <c r="CF21" s="40">
        <f>-0.4608*CE21^3-1.5564* CE21^2+45.477*CE21</f>
        <v>-89.791862169599995</v>
      </c>
      <c r="CG21" s="40">
        <f>AG20</f>
        <v>-88.833333333333329</v>
      </c>
      <c r="CH21" s="40">
        <f>CG21-CF21</f>
        <v>0.95852883626666596</v>
      </c>
      <c r="CI21" s="48">
        <f>(CG21-CF21)/CG21*100</f>
        <v>-1.0790193278799243</v>
      </c>
      <c r="CJ21" s="56">
        <f>AVERAGE(CH21:CH111)</f>
        <v>-0.4200481584293041</v>
      </c>
      <c r="CK21" s="56">
        <f>AVERAGE(CI21:CI111)</f>
        <v>2.5158064212545734</v>
      </c>
      <c r="CL21" s="60"/>
      <c r="CM21" s="60"/>
      <c r="CN21" s="3"/>
    </row>
    <row r="22" spans="1:92" x14ac:dyDescent="0.2">
      <c r="A22" s="23">
        <v>0.12</v>
      </c>
      <c r="B22" s="22">
        <v>6</v>
      </c>
      <c r="C22" s="30"/>
      <c r="D22" s="22">
        <v>0.12</v>
      </c>
      <c r="E22" s="22">
        <v>6.14</v>
      </c>
      <c r="F22" s="22"/>
      <c r="G22" s="22">
        <v>0.12</v>
      </c>
      <c r="H22" s="22">
        <v>6.2</v>
      </c>
      <c r="I22" s="2"/>
      <c r="J22" s="16">
        <v>0.12</v>
      </c>
      <c r="K22" s="13">
        <f t="shared" si="0"/>
        <v>6.1133333333333333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2"/>
      <c r="X22" s="34">
        <f t="shared" si="1"/>
        <v>0.12</v>
      </c>
      <c r="Y22" s="34">
        <f t="shared" si="2"/>
        <v>6.1133333333333333</v>
      </c>
      <c r="Z22" s="34">
        <f t="shared" si="3"/>
        <v>5.0999999999999996</v>
      </c>
      <c r="AA22" s="34">
        <f t="shared" si="4"/>
        <v>1.0133333333333336</v>
      </c>
      <c r="AB22" s="34">
        <f t="shared" si="5"/>
        <v>16.575790621592155</v>
      </c>
      <c r="AC22" s="34"/>
      <c r="AD22" s="35"/>
      <c r="AF22" s="16">
        <v>-1.84</v>
      </c>
      <c r="AG22" s="13">
        <f t="shared" si="6"/>
        <v>-85.5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10"/>
      <c r="BM22" s="1"/>
      <c r="BN22" s="60"/>
      <c r="BO22" s="39">
        <f t="shared" ref="BO22:BO85" si="8">AF21</f>
        <v>-1.88</v>
      </c>
      <c r="BP22" s="40">
        <f t="shared" ref="BP22:BP85" si="9">45.089*BO22</f>
        <v>-84.767319999999998</v>
      </c>
      <c r="BQ22" s="40">
        <f t="shared" ref="BQ22:BQ85" si="10">AG21</f>
        <v>-86.866666666666674</v>
      </c>
      <c r="BR22" s="40">
        <f t="shared" ref="BR22:BR85" si="11">BQ22-BP22</f>
        <v>-2.0993466666666762</v>
      </c>
      <c r="BS22" s="48">
        <f t="shared" ref="BS22:BS85" si="12">(BQ22-BP22)/BQ22*100</f>
        <v>2.416745970836542</v>
      </c>
      <c r="BT22" s="56" t="s">
        <v>23</v>
      </c>
      <c r="BU22" s="49" t="s">
        <v>24</v>
      </c>
      <c r="BV22" s="60"/>
      <c r="BW22" s="39">
        <f t="shared" si="7"/>
        <v>-1.88</v>
      </c>
      <c r="BX22" s="40">
        <f t="shared" ref="BX22:BX85" si="13">-1.4452 * (BW22^2) + 44.573 * BW22</f>
        <v>-88.905154879999998</v>
      </c>
      <c r="BY22" s="40">
        <f t="shared" ref="BY22:BY85" si="14">AG21</f>
        <v>-86.866666666666674</v>
      </c>
      <c r="BZ22" s="40">
        <f t="shared" ref="BZ22:BZ85" si="15">BY22-BX22</f>
        <v>2.0384882133333235</v>
      </c>
      <c r="CA22" s="48">
        <f t="shared" ref="CA22:CA85" si="16">(BY22-BX22)/BY22*100</f>
        <v>-2.3466863545663736</v>
      </c>
      <c r="CB22" s="56" t="s">
        <v>23</v>
      </c>
      <c r="CC22" s="49" t="s">
        <v>24</v>
      </c>
      <c r="CD22" s="60"/>
      <c r="CE22" s="39">
        <f t="shared" ref="CE22:CE85" si="17">AF21</f>
        <v>-1.88</v>
      </c>
      <c r="CF22" s="40">
        <f t="shared" ref="CF22:CF85" si="18">-0.4608*CE22^3-1.5564* CE22^2+45.477*CE22</f>
        <v>-87.935835302399994</v>
      </c>
      <c r="CG22" s="40">
        <f t="shared" ref="CG22:CG85" si="19">AG21</f>
        <v>-86.866666666666674</v>
      </c>
      <c r="CH22" s="40">
        <f t="shared" ref="CH22:CH85" si="20">CG22-CF22</f>
        <v>1.0691686357333197</v>
      </c>
      <c r="CI22" s="48">
        <f t="shared" ref="CI22:CI85" si="21">(CG22-CF22)/CG22*100</f>
        <v>-1.230815774059846</v>
      </c>
      <c r="CJ22" s="56" t="s">
        <v>23</v>
      </c>
      <c r="CK22" s="56" t="s">
        <v>24</v>
      </c>
      <c r="CL22" s="60"/>
      <c r="CM22" s="60"/>
      <c r="CN22" s="3"/>
    </row>
    <row r="23" spans="1:92" ht="17" thickBot="1" x14ac:dyDescent="0.25">
      <c r="A23" s="23">
        <v>0.16</v>
      </c>
      <c r="B23" s="22">
        <v>7.4</v>
      </c>
      <c r="C23" s="30"/>
      <c r="D23" s="22">
        <v>0.16</v>
      </c>
      <c r="E23" s="22">
        <v>7</v>
      </c>
      <c r="F23" s="22"/>
      <c r="G23" s="22">
        <v>0.16</v>
      </c>
      <c r="H23" s="22">
        <v>7.6</v>
      </c>
      <c r="I23" s="2"/>
      <c r="J23" s="16">
        <v>0.16</v>
      </c>
      <c r="K23" s="13">
        <f t="shared" si="0"/>
        <v>7.333333333333333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2"/>
      <c r="X23" s="34">
        <f t="shared" si="1"/>
        <v>0.16</v>
      </c>
      <c r="Y23" s="34">
        <f t="shared" si="2"/>
        <v>7.333333333333333</v>
      </c>
      <c r="Z23" s="34">
        <f t="shared" si="3"/>
        <v>6.8</v>
      </c>
      <c r="AA23" s="34">
        <f t="shared" si="4"/>
        <v>0.53333333333333321</v>
      </c>
      <c r="AB23" s="34">
        <f t="shared" si="5"/>
        <v>7.2727272727272707</v>
      </c>
      <c r="AC23" s="34"/>
      <c r="AD23" s="35"/>
      <c r="AF23" s="16">
        <v>-1.8</v>
      </c>
      <c r="AG23" s="13">
        <f t="shared" si="6"/>
        <v>-83.5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10"/>
      <c r="BM23" s="1"/>
      <c r="BN23" s="60"/>
      <c r="BO23" s="39">
        <f t="shared" si="8"/>
        <v>-1.84</v>
      </c>
      <c r="BP23" s="40">
        <f t="shared" si="9"/>
        <v>-82.963760000000008</v>
      </c>
      <c r="BQ23" s="40">
        <f t="shared" si="10"/>
        <v>-85.5</v>
      </c>
      <c r="BR23" s="40">
        <f t="shared" si="11"/>
        <v>-2.5362399999999923</v>
      </c>
      <c r="BS23" s="48">
        <f t="shared" si="12"/>
        <v>2.9663625730994063</v>
      </c>
      <c r="BT23" s="57">
        <f>STDEV(BR21:BR117)</f>
        <v>1.356535284345519</v>
      </c>
      <c r="BU23" s="59">
        <f>STDEV(BS21:BS117)</f>
        <v>9.5052885170835903</v>
      </c>
      <c r="BV23" s="60"/>
      <c r="BW23" s="39">
        <f t="shared" si="7"/>
        <v>-1.84</v>
      </c>
      <c r="BX23" s="40">
        <f t="shared" si="13"/>
        <v>-86.907189119999998</v>
      </c>
      <c r="BY23" s="40">
        <f t="shared" si="14"/>
        <v>-85.5</v>
      </c>
      <c r="BZ23" s="40">
        <f t="shared" si="15"/>
        <v>1.4071891199999982</v>
      </c>
      <c r="CA23" s="48">
        <f t="shared" si="16"/>
        <v>-1.6458352280701731</v>
      </c>
      <c r="CB23" s="57">
        <f>STDEV(BZ21:BZ117)</f>
        <v>1.0360026712358654</v>
      </c>
      <c r="CC23" s="59">
        <f>STDEV(CA21:CA117)</f>
        <v>8.3443903792014158</v>
      </c>
      <c r="CD23" s="60"/>
      <c r="CE23" s="39">
        <f t="shared" si="17"/>
        <v>-1.84</v>
      </c>
      <c r="CF23" s="40">
        <f t="shared" si="18"/>
        <v>-86.0764723968</v>
      </c>
      <c r="CG23" s="40">
        <f t="shared" si="19"/>
        <v>-85.5</v>
      </c>
      <c r="CH23" s="40">
        <f t="shared" si="20"/>
        <v>0.57647239679999984</v>
      </c>
      <c r="CI23" s="48">
        <f t="shared" si="21"/>
        <v>-0.67423672140350854</v>
      </c>
      <c r="CJ23" s="57">
        <f>STDEV(CH21:CH117)</f>
        <v>1.1694144674792792</v>
      </c>
      <c r="CK23" s="57">
        <f>STDEV(CI21:CI117)</f>
        <v>8.0875760665106338</v>
      </c>
      <c r="CL23" s="60"/>
      <c r="CM23" s="60"/>
      <c r="CN23" s="3"/>
    </row>
    <row r="24" spans="1:92" ht="26" x14ac:dyDescent="0.3">
      <c r="A24" s="23">
        <v>0.2</v>
      </c>
      <c r="B24" s="22">
        <v>8.6999999999999993</v>
      </c>
      <c r="C24" s="30"/>
      <c r="D24" s="22">
        <v>0.2</v>
      </c>
      <c r="E24" s="22">
        <v>9.1</v>
      </c>
      <c r="F24" s="22"/>
      <c r="G24" s="22">
        <v>0.2</v>
      </c>
      <c r="H24" s="22">
        <v>9.1</v>
      </c>
      <c r="I24" s="2"/>
      <c r="J24" s="16">
        <v>0.2</v>
      </c>
      <c r="K24" s="13">
        <f t="shared" si="0"/>
        <v>8.9666666666666668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2"/>
      <c r="X24" s="34">
        <f t="shared" si="1"/>
        <v>0.2</v>
      </c>
      <c r="Y24" s="34">
        <f t="shared" si="2"/>
        <v>8.9666666666666668</v>
      </c>
      <c r="Z24" s="34">
        <f t="shared" si="3"/>
        <v>8.5</v>
      </c>
      <c r="AA24" s="34">
        <f t="shared" si="4"/>
        <v>0.46666666666666679</v>
      </c>
      <c r="AB24" s="34">
        <f t="shared" si="5"/>
        <v>5.2044609665427526</v>
      </c>
      <c r="AC24" s="34"/>
      <c r="AD24" s="35"/>
      <c r="AF24" s="16">
        <v>-1.76</v>
      </c>
      <c r="AG24" s="13">
        <f t="shared" si="6"/>
        <v>-82.166666666666671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74" t="s">
        <v>25</v>
      </c>
      <c r="BJ24" s="74"/>
      <c r="BK24" s="10"/>
      <c r="BM24" s="1"/>
      <c r="BN24" s="60"/>
      <c r="BO24" s="39">
        <f t="shared" si="8"/>
        <v>-1.8</v>
      </c>
      <c r="BP24" s="40">
        <f t="shared" si="9"/>
        <v>-81.160200000000003</v>
      </c>
      <c r="BQ24" s="40">
        <f t="shared" si="10"/>
        <v>-83.5</v>
      </c>
      <c r="BR24" s="40">
        <f t="shared" si="11"/>
        <v>-2.3397999999999968</v>
      </c>
      <c r="BS24" s="40">
        <f t="shared" si="12"/>
        <v>2.8021556886227508</v>
      </c>
      <c r="BT24" s="50"/>
      <c r="BU24" s="52"/>
      <c r="BV24" s="60"/>
      <c r="BW24" s="39">
        <f t="shared" si="7"/>
        <v>-1.8</v>
      </c>
      <c r="BX24" s="40">
        <f t="shared" si="13"/>
        <v>-84.913848000000002</v>
      </c>
      <c r="BY24" s="40">
        <f t="shared" si="14"/>
        <v>-83.5</v>
      </c>
      <c r="BZ24" s="40">
        <f t="shared" si="15"/>
        <v>1.4138480000000015</v>
      </c>
      <c r="CA24" s="40">
        <f t="shared" si="16"/>
        <v>-1.6932311377245528</v>
      </c>
      <c r="CB24" s="50"/>
      <c r="CC24" s="52"/>
      <c r="CD24" s="60"/>
      <c r="CE24" s="39">
        <f t="shared" si="17"/>
        <v>-1.8</v>
      </c>
      <c r="CF24" s="40">
        <f t="shared" si="18"/>
        <v>-84.213950400000002</v>
      </c>
      <c r="CG24" s="40">
        <f t="shared" si="19"/>
        <v>-83.5</v>
      </c>
      <c r="CH24" s="40">
        <f t="shared" si="20"/>
        <v>0.71395040000000165</v>
      </c>
      <c r="CI24" s="40">
        <f t="shared" si="21"/>
        <v>-0.85503041916167866</v>
      </c>
      <c r="CJ24" s="50"/>
      <c r="CK24" s="52"/>
      <c r="CL24" s="60"/>
      <c r="CM24" s="60"/>
      <c r="CN24" s="3"/>
    </row>
    <row r="25" spans="1:92" ht="26" x14ac:dyDescent="0.3">
      <c r="A25" s="23">
        <v>0.24</v>
      </c>
      <c r="B25" s="22">
        <v>10.5</v>
      </c>
      <c r="C25" s="30"/>
      <c r="D25" s="22">
        <v>0.24</v>
      </c>
      <c r="E25" s="22">
        <v>10.5</v>
      </c>
      <c r="F25" s="22"/>
      <c r="G25" s="22">
        <v>0.24</v>
      </c>
      <c r="H25" s="22">
        <v>10.9</v>
      </c>
      <c r="I25" s="2"/>
      <c r="J25" s="16">
        <v>0.24</v>
      </c>
      <c r="K25" s="13">
        <f t="shared" si="0"/>
        <v>10.633333333333333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2"/>
      <c r="X25" s="34">
        <f t="shared" si="1"/>
        <v>0.24</v>
      </c>
      <c r="Y25" s="34">
        <f t="shared" si="2"/>
        <v>10.633333333333333</v>
      </c>
      <c r="Z25" s="34">
        <f t="shared" si="3"/>
        <v>10.199999999999999</v>
      </c>
      <c r="AA25" s="34">
        <f t="shared" si="4"/>
        <v>0.43333333333333357</v>
      </c>
      <c r="AB25" s="34">
        <f t="shared" si="5"/>
        <v>4.0752351097178705</v>
      </c>
      <c r="AC25" s="34"/>
      <c r="AD25" s="35"/>
      <c r="AF25" s="16">
        <v>-1.72</v>
      </c>
      <c r="AG25" s="13">
        <f t="shared" si="6"/>
        <v>-80.466666666666669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74" t="s">
        <v>26</v>
      </c>
      <c r="AV25" s="74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36" t="s">
        <v>13</v>
      </c>
      <c r="BJ25" s="36" t="s">
        <v>12</v>
      </c>
      <c r="BK25" s="10"/>
      <c r="BM25" s="1"/>
      <c r="BN25" s="60"/>
      <c r="BO25" s="39">
        <f t="shared" si="8"/>
        <v>-1.76</v>
      </c>
      <c r="BP25" s="40">
        <f t="shared" si="9"/>
        <v>-79.356639999999999</v>
      </c>
      <c r="BQ25" s="40">
        <f t="shared" si="10"/>
        <v>-82.166666666666671</v>
      </c>
      <c r="BR25" s="40">
        <f t="shared" si="11"/>
        <v>-2.8100266666666727</v>
      </c>
      <c r="BS25" s="40">
        <f t="shared" si="12"/>
        <v>3.4199107505071069</v>
      </c>
      <c r="BT25" s="40"/>
      <c r="BU25" s="41"/>
      <c r="BV25" s="60"/>
      <c r="BW25" s="39">
        <f t="shared" si="7"/>
        <v>-1.76</v>
      </c>
      <c r="BX25" s="40">
        <f t="shared" si="13"/>
        <v>-82.925131520000008</v>
      </c>
      <c r="BY25" s="40">
        <f t="shared" si="14"/>
        <v>-82.166666666666671</v>
      </c>
      <c r="BZ25" s="40">
        <f t="shared" si="15"/>
        <v>0.75846485333333646</v>
      </c>
      <c r="CA25" s="40">
        <f t="shared" si="16"/>
        <v>-0.92308095740365492</v>
      </c>
      <c r="CB25" s="40"/>
      <c r="CC25" s="41"/>
      <c r="CD25" s="60"/>
      <c r="CE25" s="39">
        <f t="shared" si="17"/>
        <v>-1.76</v>
      </c>
      <c r="CF25" s="40">
        <f t="shared" si="18"/>
        <v>-82.348446259199989</v>
      </c>
      <c r="CG25" s="40">
        <f t="shared" si="19"/>
        <v>-82.166666666666671</v>
      </c>
      <c r="CH25" s="40">
        <f t="shared" si="20"/>
        <v>0.18177959253331721</v>
      </c>
      <c r="CI25" s="40">
        <f t="shared" si="21"/>
        <v>-0.2212327698174246</v>
      </c>
      <c r="CJ25" s="40"/>
      <c r="CK25" s="41"/>
      <c r="CL25" s="60"/>
      <c r="CM25" s="60"/>
      <c r="CN25" s="3"/>
    </row>
    <row r="26" spans="1:92" ht="26" x14ac:dyDescent="0.3">
      <c r="A26" s="23">
        <v>0.28000000000000003</v>
      </c>
      <c r="B26" s="22">
        <v>13.2</v>
      </c>
      <c r="C26" s="30"/>
      <c r="D26" s="22">
        <v>0.28000000000000003</v>
      </c>
      <c r="E26" s="22">
        <v>12.4</v>
      </c>
      <c r="F26" s="22"/>
      <c r="G26" s="22">
        <v>0.28000000000000003</v>
      </c>
      <c r="H26" s="22">
        <v>12.4</v>
      </c>
      <c r="I26" s="2"/>
      <c r="J26" s="16">
        <v>0.28000000000000003</v>
      </c>
      <c r="K26" s="13">
        <f t="shared" si="0"/>
        <v>12.666666666666666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2"/>
      <c r="X26" s="34">
        <f t="shared" si="1"/>
        <v>0.28000000000000003</v>
      </c>
      <c r="Y26" s="34">
        <f t="shared" si="2"/>
        <v>12.666666666666666</v>
      </c>
      <c r="Z26" s="34">
        <f t="shared" si="3"/>
        <v>11.9</v>
      </c>
      <c r="AA26" s="34">
        <f t="shared" si="4"/>
        <v>0.76666666666666572</v>
      </c>
      <c r="AB26" s="34">
        <f t="shared" si="5"/>
        <v>6.0526315789473619</v>
      </c>
      <c r="AC26" s="34"/>
      <c r="AD26" s="35"/>
      <c r="AF26" s="16">
        <v>-1.68</v>
      </c>
      <c r="AG26" s="13">
        <f t="shared" si="6"/>
        <v>-78.600000000000009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36" t="s">
        <v>13</v>
      </c>
      <c r="AV26" s="36" t="s">
        <v>12</v>
      </c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36">
        <f>CB21</f>
        <v>-0.46895762402930358</v>
      </c>
      <c r="BJ26" s="36">
        <f>CC21</f>
        <v>3.3220886662638103</v>
      </c>
      <c r="BK26" s="10"/>
      <c r="BM26" s="1"/>
      <c r="BN26" s="60"/>
      <c r="BO26" s="39">
        <f t="shared" si="8"/>
        <v>-1.72</v>
      </c>
      <c r="BP26" s="40">
        <f t="shared" si="9"/>
        <v>-77.553079999999994</v>
      </c>
      <c r="BQ26" s="40">
        <f t="shared" si="10"/>
        <v>-80.466666666666669</v>
      </c>
      <c r="BR26" s="40">
        <f t="shared" si="11"/>
        <v>-2.9135866666666743</v>
      </c>
      <c r="BS26" s="40">
        <f t="shared" si="12"/>
        <v>3.6208616404308294</v>
      </c>
      <c r="BT26" s="40"/>
      <c r="BU26" s="41"/>
      <c r="BV26" s="60"/>
      <c r="BW26" s="39">
        <f t="shared" si="7"/>
        <v>-1.72</v>
      </c>
      <c r="BX26" s="40">
        <f t="shared" si="13"/>
        <v>-80.941039680000003</v>
      </c>
      <c r="BY26" s="40">
        <f t="shared" si="14"/>
        <v>-80.466666666666669</v>
      </c>
      <c r="BZ26" s="40">
        <f t="shared" si="15"/>
        <v>0.47437301333333437</v>
      </c>
      <c r="CA26" s="40">
        <f t="shared" si="16"/>
        <v>-0.58952735708367987</v>
      </c>
      <c r="CB26" s="40"/>
      <c r="CC26" s="41"/>
      <c r="CD26" s="60"/>
      <c r="CE26" s="39">
        <f t="shared" si="17"/>
        <v>-1.72</v>
      </c>
      <c r="CF26" s="40">
        <f t="shared" si="18"/>
        <v>-80.480136921599993</v>
      </c>
      <c r="CG26" s="40">
        <f t="shared" si="19"/>
        <v>-80.466666666666669</v>
      </c>
      <c r="CH26" s="40">
        <f t="shared" si="20"/>
        <v>1.34702549333241E-2</v>
      </c>
      <c r="CI26" s="40">
        <f>(CG26-CF26)/CG26*100</f>
        <v>-1.674016768847237E-2</v>
      </c>
      <c r="CJ26" s="40"/>
      <c r="CK26" s="41"/>
      <c r="CL26" s="60"/>
      <c r="CM26" s="60"/>
      <c r="CN26" s="3"/>
    </row>
    <row r="27" spans="1:92" ht="26" x14ac:dyDescent="0.3">
      <c r="A27" s="23">
        <v>0.32</v>
      </c>
      <c r="B27" s="22">
        <v>14.8</v>
      </c>
      <c r="C27" s="30"/>
      <c r="D27" s="22">
        <v>0.32</v>
      </c>
      <c r="E27" s="22">
        <v>14.3</v>
      </c>
      <c r="F27" s="22"/>
      <c r="G27" s="22">
        <v>0.32</v>
      </c>
      <c r="H27" s="22">
        <v>14.1</v>
      </c>
      <c r="I27" s="2"/>
      <c r="J27" s="16">
        <v>0.32</v>
      </c>
      <c r="K27" s="13">
        <f t="shared" si="0"/>
        <v>14.4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2"/>
      <c r="X27" s="34">
        <f t="shared" si="1"/>
        <v>0.32</v>
      </c>
      <c r="Y27" s="34">
        <f t="shared" si="2"/>
        <v>14.4</v>
      </c>
      <c r="Z27" s="34">
        <f t="shared" si="3"/>
        <v>13.6</v>
      </c>
      <c r="AA27" s="34">
        <f t="shared" si="4"/>
        <v>0.80000000000000071</v>
      </c>
      <c r="AB27" s="34">
        <f t="shared" si="5"/>
        <v>5.5555555555555598</v>
      </c>
      <c r="AC27" s="34"/>
      <c r="AD27" s="35"/>
      <c r="AF27" s="16">
        <v>-1.64</v>
      </c>
      <c r="AG27" s="13">
        <f t="shared" si="6"/>
        <v>-76.466666666666669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36">
        <f>BT21</f>
        <v>-2.0233493040293036</v>
      </c>
      <c r="AV27" s="36">
        <f>BU21</f>
        <v>2.4593719107745335</v>
      </c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10"/>
      <c r="BM27" s="1"/>
      <c r="BN27" s="60"/>
      <c r="BO27" s="39">
        <f t="shared" si="8"/>
        <v>-1.68</v>
      </c>
      <c r="BP27" s="40">
        <f t="shared" si="9"/>
        <v>-75.74951999999999</v>
      </c>
      <c r="BQ27" s="40">
        <f t="shared" si="10"/>
        <v>-78.600000000000009</v>
      </c>
      <c r="BR27" s="40">
        <f t="shared" si="11"/>
        <v>-2.8504800000000188</v>
      </c>
      <c r="BS27" s="40">
        <f t="shared" si="12"/>
        <v>3.6265648854962063</v>
      </c>
      <c r="BT27" s="40"/>
      <c r="BU27" s="41"/>
      <c r="BV27" s="60"/>
      <c r="BW27" s="39">
        <f t="shared" si="7"/>
        <v>-1.68</v>
      </c>
      <c r="BX27" s="40">
        <f t="shared" si="13"/>
        <v>-78.961572480000001</v>
      </c>
      <c r="BY27" s="40">
        <f t="shared" si="14"/>
        <v>-78.600000000000009</v>
      </c>
      <c r="BZ27" s="40">
        <f t="shared" si="15"/>
        <v>0.36157247999999242</v>
      </c>
      <c r="CA27" s="40">
        <f t="shared" si="16"/>
        <v>-0.46001587786258574</v>
      </c>
      <c r="CB27" s="40"/>
      <c r="CC27" s="41"/>
      <c r="CD27" s="60"/>
      <c r="CE27" s="39">
        <f t="shared" si="17"/>
        <v>-1.68</v>
      </c>
      <c r="CF27" s="40">
        <f t="shared" si="18"/>
        <v>-78.609199334400003</v>
      </c>
      <c r="CG27" s="40">
        <f t="shared" si="19"/>
        <v>-78.600000000000009</v>
      </c>
      <c r="CH27" s="40">
        <f t="shared" si="20"/>
        <v>9.1993343999945409E-3</v>
      </c>
      <c r="CI27" s="40">
        <f t="shared" si="21"/>
        <v>-1.1703987786252597E-2</v>
      </c>
      <c r="CJ27" s="40"/>
      <c r="CK27" s="41"/>
      <c r="CL27" s="60"/>
      <c r="CM27" s="60"/>
      <c r="CN27" s="3"/>
    </row>
    <row r="28" spans="1:92" x14ac:dyDescent="0.2">
      <c r="A28" s="23">
        <v>0.36</v>
      </c>
      <c r="B28" s="22">
        <v>16.43</v>
      </c>
      <c r="C28" s="30"/>
      <c r="D28" s="22">
        <v>0.36</v>
      </c>
      <c r="E28" s="22">
        <v>16.2</v>
      </c>
      <c r="F28" s="22"/>
      <c r="G28" s="22">
        <v>0.36</v>
      </c>
      <c r="H28" s="22">
        <v>16.2</v>
      </c>
      <c r="I28" s="2"/>
      <c r="J28" s="16">
        <v>0.36</v>
      </c>
      <c r="K28" s="13">
        <f t="shared" si="0"/>
        <v>16.276666666666667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2"/>
      <c r="X28" s="34">
        <f t="shared" si="1"/>
        <v>0.36</v>
      </c>
      <c r="Y28" s="34">
        <f t="shared" si="2"/>
        <v>16.276666666666667</v>
      </c>
      <c r="Z28" s="34">
        <f t="shared" si="3"/>
        <v>15.299999999999999</v>
      </c>
      <c r="AA28" s="34">
        <f t="shared" si="4"/>
        <v>0.97666666666666835</v>
      </c>
      <c r="AB28" s="34">
        <f t="shared" si="5"/>
        <v>6.0004095842719742</v>
      </c>
      <c r="AC28" s="34"/>
      <c r="AD28" s="35"/>
      <c r="AF28" s="16">
        <v>-1.6</v>
      </c>
      <c r="AG28" s="13">
        <f t="shared" si="6"/>
        <v>-75.266666666666666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10"/>
      <c r="BM28" s="1"/>
      <c r="BN28" s="60"/>
      <c r="BO28" s="39">
        <f t="shared" si="8"/>
        <v>-1.64</v>
      </c>
      <c r="BP28" s="40">
        <f t="shared" si="9"/>
        <v>-73.945959999999999</v>
      </c>
      <c r="BQ28" s="40">
        <f t="shared" si="10"/>
        <v>-76.466666666666669</v>
      </c>
      <c r="BR28" s="40">
        <f t="shared" si="11"/>
        <v>-2.5207066666666691</v>
      </c>
      <c r="BS28" s="40">
        <f t="shared" si="12"/>
        <v>3.2964777680906741</v>
      </c>
      <c r="BT28" s="40"/>
      <c r="BU28" s="41"/>
      <c r="BV28" s="60"/>
      <c r="BW28" s="39">
        <f t="shared" si="7"/>
        <v>-1.64</v>
      </c>
      <c r="BX28" s="40">
        <f t="shared" si="13"/>
        <v>-76.986729919999988</v>
      </c>
      <c r="BY28" s="40">
        <f t="shared" si="14"/>
        <v>-76.466666666666669</v>
      </c>
      <c r="BZ28" s="40">
        <f t="shared" si="15"/>
        <v>0.52006325333331915</v>
      </c>
      <c r="CA28" s="40">
        <f t="shared" si="16"/>
        <v>-0.6801175937227365</v>
      </c>
      <c r="CB28" s="40"/>
      <c r="CC28" s="41"/>
      <c r="CD28" s="60"/>
      <c r="CE28" s="39">
        <f t="shared" si="17"/>
        <v>-1.64</v>
      </c>
      <c r="CF28" s="40">
        <f t="shared" si="18"/>
        <v>-76.735810444799995</v>
      </c>
      <c r="CG28" s="40">
        <f t="shared" si="19"/>
        <v>-76.466666666666669</v>
      </c>
      <c r="CH28" s="40">
        <f t="shared" si="20"/>
        <v>0.26914377813332635</v>
      </c>
      <c r="CI28" s="40">
        <f t="shared" si="21"/>
        <v>-0.35197529834349567</v>
      </c>
      <c r="CJ28" s="40"/>
      <c r="CK28" s="41"/>
      <c r="CL28" s="60"/>
      <c r="CM28" s="60"/>
      <c r="CN28" s="3"/>
    </row>
    <row r="29" spans="1:92" x14ac:dyDescent="0.2">
      <c r="A29" s="23">
        <v>0.4</v>
      </c>
      <c r="B29" s="22">
        <v>18.2</v>
      </c>
      <c r="C29" s="30"/>
      <c r="D29" s="22">
        <v>0.4</v>
      </c>
      <c r="E29" s="22">
        <v>18</v>
      </c>
      <c r="F29" s="22"/>
      <c r="G29" s="22">
        <v>0.4</v>
      </c>
      <c r="H29" s="22">
        <v>17.899999999999999</v>
      </c>
      <c r="I29" s="2"/>
      <c r="J29" s="16">
        <v>0.4</v>
      </c>
      <c r="K29" s="13">
        <f t="shared" si="0"/>
        <v>18.033333333333335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2"/>
      <c r="X29" s="34">
        <f t="shared" si="1"/>
        <v>0.4</v>
      </c>
      <c r="Y29" s="34">
        <f t="shared" si="2"/>
        <v>18.033333333333335</v>
      </c>
      <c r="Z29" s="34">
        <f t="shared" si="3"/>
        <v>17</v>
      </c>
      <c r="AA29" s="34">
        <f t="shared" si="4"/>
        <v>1.033333333333335</v>
      </c>
      <c r="AB29" s="34">
        <f t="shared" si="5"/>
        <v>5.7301293900184929</v>
      </c>
      <c r="AC29" s="34"/>
      <c r="AD29" s="35"/>
      <c r="AF29" s="16">
        <v>-1.56</v>
      </c>
      <c r="AG29" s="13">
        <f t="shared" si="6"/>
        <v>-73.033333333333331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10"/>
      <c r="BM29" s="1"/>
      <c r="BN29" s="60"/>
      <c r="BO29" s="39">
        <f t="shared" si="8"/>
        <v>-1.6</v>
      </c>
      <c r="BP29" s="40">
        <f t="shared" si="9"/>
        <v>-72.142399999999995</v>
      </c>
      <c r="BQ29" s="40">
        <f t="shared" si="10"/>
        <v>-75.266666666666666</v>
      </c>
      <c r="BR29" s="40">
        <f t="shared" si="11"/>
        <v>-3.1242666666666707</v>
      </c>
      <c r="BS29" s="40">
        <f t="shared" si="12"/>
        <v>4.1509300265721931</v>
      </c>
      <c r="BT29" s="40"/>
      <c r="BU29" s="41"/>
      <c r="BV29" s="60"/>
      <c r="BW29" s="39">
        <f t="shared" si="7"/>
        <v>-1.6</v>
      </c>
      <c r="BX29" s="40">
        <f t="shared" si="13"/>
        <v>-75.016512000000006</v>
      </c>
      <c r="BY29" s="40">
        <f t="shared" si="14"/>
        <v>-75.266666666666666</v>
      </c>
      <c r="BZ29" s="40">
        <f t="shared" si="15"/>
        <v>-0.25015466666665986</v>
      </c>
      <c r="CA29" s="40">
        <f t="shared" si="16"/>
        <v>0.33235783879538511</v>
      </c>
      <c r="CB29" s="40"/>
      <c r="CC29" s="41"/>
      <c r="CD29" s="60"/>
      <c r="CE29" s="39">
        <f t="shared" si="17"/>
        <v>-1.6</v>
      </c>
      <c r="CF29" s="40">
        <f t="shared" si="18"/>
        <v>-74.8601472</v>
      </c>
      <c r="CG29" s="40">
        <f t="shared" si="19"/>
        <v>-75.266666666666666</v>
      </c>
      <c r="CH29" s="40">
        <f t="shared" si="20"/>
        <v>-0.40651946666666561</v>
      </c>
      <c r="CI29" s="40">
        <f t="shared" si="21"/>
        <v>0.54010558015943166</v>
      </c>
      <c r="CJ29" s="40"/>
      <c r="CK29" s="41"/>
      <c r="CL29" s="60"/>
      <c r="CM29" s="60"/>
      <c r="CN29" s="3"/>
    </row>
    <row r="30" spans="1:92" x14ac:dyDescent="0.2">
      <c r="A30" s="23">
        <v>0.44</v>
      </c>
      <c r="B30" s="22">
        <v>19.5</v>
      </c>
      <c r="C30" s="30"/>
      <c r="D30" s="22">
        <v>0.44</v>
      </c>
      <c r="E30" s="22">
        <v>19.3</v>
      </c>
      <c r="F30" s="22"/>
      <c r="G30" s="22">
        <v>0.44</v>
      </c>
      <c r="H30" s="22">
        <v>19.5</v>
      </c>
      <c r="I30" s="2"/>
      <c r="J30" s="16">
        <v>0.44</v>
      </c>
      <c r="K30" s="13">
        <f t="shared" si="0"/>
        <v>19.433333333333334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2"/>
      <c r="X30" s="34">
        <f t="shared" si="1"/>
        <v>0.44</v>
      </c>
      <c r="Y30" s="34">
        <f t="shared" si="2"/>
        <v>19.433333333333334</v>
      </c>
      <c r="Z30" s="34">
        <f t="shared" si="3"/>
        <v>18.7</v>
      </c>
      <c r="AA30" s="34">
        <f t="shared" si="4"/>
        <v>0.73333333333333428</v>
      </c>
      <c r="AB30" s="34">
        <f t="shared" si="5"/>
        <v>3.7735849056603818</v>
      </c>
      <c r="AC30" s="34"/>
      <c r="AD30" s="35"/>
      <c r="AF30" s="16">
        <v>-1.52</v>
      </c>
      <c r="AG30" s="13">
        <f t="shared" si="6"/>
        <v>-71.266666666666666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0"/>
      <c r="BM30" s="1"/>
      <c r="BN30" s="60"/>
      <c r="BO30" s="39">
        <f t="shared" si="8"/>
        <v>-1.56</v>
      </c>
      <c r="BP30" s="40">
        <f t="shared" si="9"/>
        <v>-70.338840000000005</v>
      </c>
      <c r="BQ30" s="40">
        <f t="shared" si="10"/>
        <v>-73.033333333333331</v>
      </c>
      <c r="BR30" s="40">
        <f t="shared" si="11"/>
        <v>-2.6944933333333267</v>
      </c>
      <c r="BS30" s="40">
        <f t="shared" si="12"/>
        <v>3.6894020994979368</v>
      </c>
      <c r="BT30" s="40"/>
      <c r="BU30" s="41"/>
      <c r="BV30" s="60"/>
      <c r="BW30" s="39">
        <f t="shared" si="7"/>
        <v>-1.56</v>
      </c>
      <c r="BX30" s="40">
        <f t="shared" si="13"/>
        <v>-73.050918719999999</v>
      </c>
      <c r="BY30" s="40">
        <f t="shared" si="14"/>
        <v>-73.033333333333331</v>
      </c>
      <c r="BZ30" s="40">
        <f t="shared" si="15"/>
        <v>1.7585386666667091E-2</v>
      </c>
      <c r="CA30" s="40">
        <f t="shared" si="16"/>
        <v>-2.4078575992697981E-2</v>
      </c>
      <c r="CB30" s="40"/>
      <c r="CC30" s="41"/>
      <c r="CD30" s="60"/>
      <c r="CE30" s="39">
        <f t="shared" si="17"/>
        <v>-1.56</v>
      </c>
      <c r="CF30" s="40">
        <f t="shared" si="18"/>
        <v>-72.982386547199994</v>
      </c>
      <c r="CG30" s="40">
        <f t="shared" si="19"/>
        <v>-73.033333333333331</v>
      </c>
      <c r="CH30" s="40">
        <f t="shared" si="20"/>
        <v>-5.0946786133337696E-2</v>
      </c>
      <c r="CI30" s="40">
        <f t="shared" si="21"/>
        <v>6.9758264901877268E-2</v>
      </c>
      <c r="CJ30" s="40"/>
      <c r="CK30" s="41"/>
      <c r="CL30" s="60"/>
      <c r="CM30" s="60"/>
      <c r="CN30" s="3"/>
    </row>
    <row r="31" spans="1:92" x14ac:dyDescent="0.2">
      <c r="A31" s="23">
        <v>0.48</v>
      </c>
      <c r="B31" s="22">
        <v>21</v>
      </c>
      <c r="C31" s="30"/>
      <c r="D31" s="22">
        <v>0.48</v>
      </c>
      <c r="E31" s="22">
        <v>21.2</v>
      </c>
      <c r="F31" s="22"/>
      <c r="G31" s="22">
        <v>0.48</v>
      </c>
      <c r="H31" s="22">
        <v>21.1</v>
      </c>
      <c r="I31" s="2"/>
      <c r="J31" s="16">
        <v>0.48</v>
      </c>
      <c r="K31" s="13">
        <f t="shared" si="0"/>
        <v>21.1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2"/>
      <c r="X31" s="34">
        <f t="shared" si="1"/>
        <v>0.48</v>
      </c>
      <c r="Y31" s="34">
        <f t="shared" si="2"/>
        <v>21.1</v>
      </c>
      <c r="Z31" s="34">
        <f t="shared" si="3"/>
        <v>20.399999999999999</v>
      </c>
      <c r="AA31" s="34">
        <f t="shared" si="4"/>
        <v>0.70000000000000284</v>
      </c>
      <c r="AB31" s="34">
        <f t="shared" si="5"/>
        <v>3.3175355450237101</v>
      </c>
      <c r="AC31" s="34"/>
      <c r="AD31" s="35"/>
      <c r="AF31" s="16">
        <v>-1.48</v>
      </c>
      <c r="AG31" s="13">
        <f t="shared" si="6"/>
        <v>-69.333333333333329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10"/>
      <c r="BM31" s="1"/>
      <c r="BN31" s="60"/>
      <c r="BO31" s="39">
        <f t="shared" si="8"/>
        <v>-1.52</v>
      </c>
      <c r="BP31" s="40">
        <f t="shared" si="9"/>
        <v>-68.53528</v>
      </c>
      <c r="BQ31" s="40">
        <f t="shared" si="10"/>
        <v>-71.266666666666666</v>
      </c>
      <c r="BR31" s="40">
        <f t="shared" si="11"/>
        <v>-2.7313866666666655</v>
      </c>
      <c r="BS31" s="40">
        <f t="shared" si="12"/>
        <v>3.8326286248830668</v>
      </c>
      <c r="BT31" s="40"/>
      <c r="BU31" s="41"/>
      <c r="BV31" s="60"/>
      <c r="BW31" s="39">
        <f t="shared" si="7"/>
        <v>-1.52</v>
      </c>
      <c r="BX31" s="40">
        <f t="shared" si="13"/>
        <v>-71.089950080000008</v>
      </c>
      <c r="BY31" s="40">
        <f t="shared" si="14"/>
        <v>-71.266666666666666</v>
      </c>
      <c r="BZ31" s="40">
        <f t="shared" si="15"/>
        <v>-0.17671658666665735</v>
      </c>
      <c r="CA31" s="40">
        <f t="shared" si="16"/>
        <v>0.24796527595882695</v>
      </c>
      <c r="CB31" s="40"/>
      <c r="CC31" s="41"/>
      <c r="CD31" s="60"/>
      <c r="CE31" s="39">
        <f t="shared" si="17"/>
        <v>-1.52</v>
      </c>
      <c r="CF31" s="40">
        <f t="shared" si="18"/>
        <v>-71.102705433599994</v>
      </c>
      <c r="CG31" s="40">
        <f t="shared" si="19"/>
        <v>-71.266666666666666</v>
      </c>
      <c r="CH31" s="40">
        <f t="shared" si="20"/>
        <v>-0.16396123306667221</v>
      </c>
      <c r="CI31" s="40">
        <f t="shared" si="21"/>
        <v>0.23006721197381511</v>
      </c>
      <c r="CJ31" s="40"/>
      <c r="CK31" s="41"/>
      <c r="CL31" s="60"/>
      <c r="CM31" s="60"/>
      <c r="CN31" s="3"/>
    </row>
    <row r="32" spans="1:92" x14ac:dyDescent="0.2">
      <c r="A32" s="23">
        <v>0.52</v>
      </c>
      <c r="B32" s="22">
        <v>22.8</v>
      </c>
      <c r="C32" s="30"/>
      <c r="D32" s="22">
        <v>0.52</v>
      </c>
      <c r="E32" s="22">
        <v>22.7</v>
      </c>
      <c r="F32" s="22"/>
      <c r="G32" s="22">
        <v>0.52</v>
      </c>
      <c r="H32" s="22">
        <v>22.9</v>
      </c>
      <c r="I32" s="2"/>
      <c r="J32" s="16">
        <v>0.52</v>
      </c>
      <c r="K32" s="13">
        <f t="shared" si="0"/>
        <v>22.8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2"/>
      <c r="X32" s="34">
        <f t="shared" si="1"/>
        <v>0.52</v>
      </c>
      <c r="Y32" s="34">
        <f t="shared" si="2"/>
        <v>22.8</v>
      </c>
      <c r="Z32" s="34">
        <f t="shared" si="3"/>
        <v>22.1</v>
      </c>
      <c r="AA32" s="34">
        <f t="shared" si="4"/>
        <v>0.69999999999999929</v>
      </c>
      <c r="AB32" s="34">
        <f t="shared" si="5"/>
        <v>3.0701754385964879</v>
      </c>
      <c r="AC32" s="34"/>
      <c r="AD32" s="35"/>
      <c r="AF32" s="16">
        <v>-1.44</v>
      </c>
      <c r="AG32" s="13">
        <f t="shared" si="6"/>
        <v>-67.45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0"/>
      <c r="BM32" s="1"/>
      <c r="BN32" s="60"/>
      <c r="BO32" s="39">
        <f t="shared" si="8"/>
        <v>-1.48</v>
      </c>
      <c r="BP32" s="40">
        <f t="shared" si="9"/>
        <v>-66.731719999999996</v>
      </c>
      <c r="BQ32" s="40">
        <f t="shared" si="10"/>
        <v>-69.333333333333329</v>
      </c>
      <c r="BR32" s="40">
        <f t="shared" si="11"/>
        <v>-2.6016133333333329</v>
      </c>
      <c r="BS32" s="40">
        <f t="shared" si="12"/>
        <v>3.7523269230769229</v>
      </c>
      <c r="BT32" s="40"/>
      <c r="BU32" s="41"/>
      <c r="BV32" s="60"/>
      <c r="BW32" s="39">
        <f t="shared" si="7"/>
        <v>-1.48</v>
      </c>
      <c r="BX32" s="40">
        <f t="shared" si="13"/>
        <v>-69.133606080000007</v>
      </c>
      <c r="BY32" s="40">
        <f t="shared" si="14"/>
        <v>-69.333333333333329</v>
      </c>
      <c r="BZ32" s="40">
        <f t="shared" si="15"/>
        <v>-0.19972725333332164</v>
      </c>
      <c r="CA32" s="40">
        <f t="shared" si="16"/>
        <v>0.28806815384613699</v>
      </c>
      <c r="CB32" s="40"/>
      <c r="CC32" s="41"/>
      <c r="CD32" s="60"/>
      <c r="CE32" s="39">
        <f t="shared" si="17"/>
        <v>-1.48</v>
      </c>
      <c r="CF32" s="40">
        <f t="shared" si="18"/>
        <v>-69.221280806400003</v>
      </c>
      <c r="CG32" s="40">
        <f t="shared" si="19"/>
        <v>-69.333333333333329</v>
      </c>
      <c r="CH32" s="40">
        <f t="shared" si="20"/>
        <v>-0.11205252693332568</v>
      </c>
      <c r="CI32" s="40">
        <f t="shared" si="21"/>
        <v>0.16161422153845051</v>
      </c>
      <c r="CJ32" s="40"/>
      <c r="CK32" s="41"/>
      <c r="CL32" s="60"/>
      <c r="CM32" s="60"/>
      <c r="CN32" s="3"/>
    </row>
    <row r="33" spans="1:92" x14ac:dyDescent="0.2">
      <c r="A33" s="23">
        <v>0.56000000000000005</v>
      </c>
      <c r="B33" s="22">
        <v>24.2</v>
      </c>
      <c r="C33" s="30"/>
      <c r="D33" s="22">
        <v>0.56000000000000005</v>
      </c>
      <c r="E33" s="22">
        <v>24.1</v>
      </c>
      <c r="F33" s="22"/>
      <c r="G33" s="22">
        <v>0.56000000000000005</v>
      </c>
      <c r="H33" s="22">
        <v>24.3</v>
      </c>
      <c r="I33" s="2"/>
      <c r="J33" s="16">
        <v>0.56000000000000005</v>
      </c>
      <c r="K33" s="13">
        <f t="shared" si="0"/>
        <v>24.2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2"/>
      <c r="X33" s="34">
        <f t="shared" si="1"/>
        <v>0.56000000000000005</v>
      </c>
      <c r="Y33" s="34">
        <f t="shared" si="2"/>
        <v>24.2</v>
      </c>
      <c r="Z33" s="34">
        <f t="shared" si="3"/>
        <v>23.8</v>
      </c>
      <c r="AA33" s="34">
        <f t="shared" si="4"/>
        <v>0.39999999999999858</v>
      </c>
      <c r="AB33" s="34">
        <f t="shared" si="5"/>
        <v>1.6528925619834651</v>
      </c>
      <c r="AC33" s="34"/>
      <c r="AD33" s="35"/>
      <c r="AF33" s="16">
        <v>-1.4</v>
      </c>
      <c r="AG33" s="13">
        <f t="shared" si="6"/>
        <v>-65.533333333333346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10"/>
      <c r="BM33" s="1"/>
      <c r="BN33" s="60"/>
      <c r="BO33" s="39">
        <f t="shared" si="8"/>
        <v>-1.44</v>
      </c>
      <c r="BP33" s="40">
        <f t="shared" si="9"/>
        <v>-64.928159999999991</v>
      </c>
      <c r="BQ33" s="40">
        <f t="shared" si="10"/>
        <v>-67.45</v>
      </c>
      <c r="BR33" s="40">
        <f t="shared" si="11"/>
        <v>-2.5218400000000116</v>
      </c>
      <c r="BS33" s="40">
        <f t="shared" si="12"/>
        <v>3.7388287620459772</v>
      </c>
      <c r="BT33" s="40"/>
      <c r="BU33" s="41"/>
      <c r="BV33" s="60"/>
      <c r="BW33" s="39">
        <f t="shared" si="7"/>
        <v>-1.44</v>
      </c>
      <c r="BX33" s="40">
        <f t="shared" si="13"/>
        <v>-67.181886719999994</v>
      </c>
      <c r="BY33" s="40">
        <f t="shared" si="14"/>
        <v>-67.45</v>
      </c>
      <c r="BZ33" s="40">
        <f t="shared" si="15"/>
        <v>-0.26811328000000856</v>
      </c>
      <c r="CA33" s="40">
        <f t="shared" si="16"/>
        <v>0.39749930318755905</v>
      </c>
      <c r="CB33" s="40"/>
      <c r="CC33" s="41"/>
      <c r="CD33" s="60"/>
      <c r="CE33" s="39">
        <f t="shared" si="17"/>
        <v>-1.44</v>
      </c>
      <c r="CF33" s="40">
        <f t="shared" si="18"/>
        <v>-67.338289612799997</v>
      </c>
      <c r="CG33" s="40">
        <f t="shared" si="19"/>
        <v>-67.45</v>
      </c>
      <c r="CH33" s="40">
        <f t="shared" si="20"/>
        <v>-0.11171038720000581</v>
      </c>
      <c r="CI33" s="40">
        <f t="shared" si="21"/>
        <v>0.16561955107487888</v>
      </c>
      <c r="CJ33" s="40"/>
      <c r="CK33" s="41"/>
      <c r="CL33" s="60"/>
      <c r="CM33" s="60"/>
      <c r="CN33" s="3"/>
    </row>
    <row r="34" spans="1:92" x14ac:dyDescent="0.2">
      <c r="A34" s="23">
        <v>0.6</v>
      </c>
      <c r="B34" s="22">
        <v>25.9</v>
      </c>
      <c r="C34" s="30"/>
      <c r="D34" s="22">
        <v>0.6</v>
      </c>
      <c r="E34" s="22">
        <v>25.9</v>
      </c>
      <c r="F34" s="22"/>
      <c r="G34" s="22">
        <v>0.6</v>
      </c>
      <c r="H34" s="22">
        <v>25.6</v>
      </c>
      <c r="I34" s="2"/>
      <c r="J34" s="16">
        <v>0.6</v>
      </c>
      <c r="K34" s="13">
        <f t="shared" si="0"/>
        <v>25.8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2"/>
      <c r="X34" s="34">
        <f t="shared" si="1"/>
        <v>0.6</v>
      </c>
      <c r="Y34" s="34">
        <f t="shared" si="2"/>
        <v>25.8</v>
      </c>
      <c r="Z34" s="34">
        <f t="shared" si="3"/>
        <v>25.5</v>
      </c>
      <c r="AA34" s="34">
        <f t="shared" si="4"/>
        <v>0.30000000000000071</v>
      </c>
      <c r="AB34" s="34">
        <f t="shared" si="5"/>
        <v>1.1627906976744213</v>
      </c>
      <c r="AC34" s="34"/>
      <c r="AD34" s="35"/>
      <c r="AF34" s="16">
        <v>-1.36</v>
      </c>
      <c r="AG34" s="13">
        <f t="shared" si="6"/>
        <v>-64.066666666666663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10"/>
      <c r="BM34" s="1"/>
      <c r="BN34" s="60"/>
      <c r="BO34" s="39">
        <f t="shared" si="8"/>
        <v>-1.4</v>
      </c>
      <c r="BP34" s="40">
        <f t="shared" si="9"/>
        <v>-63.124599999999994</v>
      </c>
      <c r="BQ34" s="40">
        <f t="shared" si="10"/>
        <v>-65.533333333333346</v>
      </c>
      <c r="BR34" s="40">
        <f t="shared" si="11"/>
        <v>-2.4087333333333518</v>
      </c>
      <c r="BS34" s="40">
        <f t="shared" si="12"/>
        <v>3.6755849440488575</v>
      </c>
      <c r="BT34" s="40"/>
      <c r="BU34" s="41"/>
      <c r="BV34" s="60"/>
      <c r="BW34" s="39">
        <f t="shared" si="7"/>
        <v>-1.4</v>
      </c>
      <c r="BX34" s="40">
        <f t="shared" si="13"/>
        <v>-65.234791999999999</v>
      </c>
      <c r="BY34" s="40">
        <f t="shared" si="14"/>
        <v>-65.533333333333346</v>
      </c>
      <c r="BZ34" s="40">
        <f t="shared" si="15"/>
        <v>-0.29854133333334687</v>
      </c>
      <c r="CA34" s="40">
        <f t="shared" si="16"/>
        <v>0.45555645981690768</v>
      </c>
      <c r="CB34" s="40"/>
      <c r="CC34" s="41"/>
      <c r="CD34" s="60"/>
      <c r="CE34" s="39">
        <f t="shared" si="17"/>
        <v>-1.4</v>
      </c>
      <c r="CF34" s="40">
        <f t="shared" si="18"/>
        <v>-65.453908799999994</v>
      </c>
      <c r="CG34" s="40">
        <f t="shared" si="19"/>
        <v>-65.533333333333346</v>
      </c>
      <c r="CH34" s="40">
        <f t="shared" si="20"/>
        <v>-7.9424533333352088E-2</v>
      </c>
      <c r="CI34" s="40">
        <f t="shared" si="21"/>
        <v>0.12119715157683431</v>
      </c>
      <c r="CJ34" s="40"/>
      <c r="CK34" s="41"/>
      <c r="CL34" s="60"/>
      <c r="CM34" s="60"/>
      <c r="CN34" s="3"/>
    </row>
    <row r="35" spans="1:92" x14ac:dyDescent="0.2">
      <c r="A35" s="23">
        <v>0.64</v>
      </c>
      <c r="B35" s="22">
        <v>27.1</v>
      </c>
      <c r="C35" s="30"/>
      <c r="D35" s="22">
        <v>0.64</v>
      </c>
      <c r="E35" s="22">
        <v>27.2</v>
      </c>
      <c r="F35" s="22"/>
      <c r="G35" s="22">
        <v>0.64</v>
      </c>
      <c r="H35" s="22">
        <v>27</v>
      </c>
      <c r="I35" s="2"/>
      <c r="J35" s="16">
        <v>0.64</v>
      </c>
      <c r="K35" s="13">
        <f t="shared" si="0"/>
        <v>27.099999999999998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2"/>
      <c r="X35" s="34">
        <f t="shared" si="1"/>
        <v>0.64</v>
      </c>
      <c r="Y35" s="34">
        <f t="shared" si="2"/>
        <v>27.099999999999998</v>
      </c>
      <c r="Z35" s="34">
        <f t="shared" si="3"/>
        <v>27.2</v>
      </c>
      <c r="AA35" s="34">
        <f t="shared" si="4"/>
        <v>-0.10000000000000142</v>
      </c>
      <c r="AB35" s="34">
        <f t="shared" si="5"/>
        <v>-0.36900369003690564</v>
      </c>
      <c r="AC35" s="34"/>
      <c r="AD35" s="35"/>
      <c r="AF35" s="16">
        <v>-1.32</v>
      </c>
      <c r="AG35" s="13">
        <f t="shared" si="6"/>
        <v>-62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10"/>
      <c r="BM35" s="1"/>
      <c r="BN35" s="60"/>
      <c r="BO35" s="39">
        <f t="shared" si="8"/>
        <v>-1.36</v>
      </c>
      <c r="BP35" s="40">
        <f t="shared" si="9"/>
        <v>-61.321040000000004</v>
      </c>
      <c r="BQ35" s="40">
        <f t="shared" si="10"/>
        <v>-64.066666666666663</v>
      </c>
      <c r="BR35" s="40">
        <f t="shared" si="11"/>
        <v>-2.7456266666666593</v>
      </c>
      <c r="BS35" s="40">
        <f t="shared" si="12"/>
        <v>4.2855775234130995</v>
      </c>
      <c r="BT35" s="40"/>
      <c r="BU35" s="41"/>
      <c r="BV35" s="60"/>
      <c r="BW35" s="39">
        <f t="shared" si="7"/>
        <v>-1.36</v>
      </c>
      <c r="BX35" s="40">
        <f t="shared" si="13"/>
        <v>-63.292321920000006</v>
      </c>
      <c r="BY35" s="40">
        <f t="shared" si="14"/>
        <v>-64.066666666666663</v>
      </c>
      <c r="BZ35" s="40">
        <f t="shared" si="15"/>
        <v>-0.77434474666665665</v>
      </c>
      <c r="CA35" s="40">
        <f t="shared" si="16"/>
        <v>1.2086546514047711</v>
      </c>
      <c r="CB35" s="40"/>
      <c r="CC35" s="41"/>
      <c r="CD35" s="60"/>
      <c r="CE35" s="39">
        <f t="shared" si="17"/>
        <v>-1.36</v>
      </c>
      <c r="CF35" s="40">
        <f t="shared" si="18"/>
        <v>-63.568315315200003</v>
      </c>
      <c r="CG35" s="40">
        <f t="shared" si="19"/>
        <v>-64.066666666666663</v>
      </c>
      <c r="CH35" s="40">
        <f t="shared" si="20"/>
        <v>-0.49835135146665976</v>
      </c>
      <c r="CI35" s="40">
        <f t="shared" si="21"/>
        <v>0.77786371196669069</v>
      </c>
      <c r="CJ35" s="40"/>
      <c r="CK35" s="41"/>
      <c r="CL35" s="60"/>
      <c r="CM35" s="60"/>
      <c r="CN35" s="3"/>
    </row>
    <row r="36" spans="1:92" x14ac:dyDescent="0.2">
      <c r="A36" s="23">
        <v>0.68</v>
      </c>
      <c r="B36" s="22">
        <v>28.4</v>
      </c>
      <c r="C36" s="30"/>
      <c r="D36" s="22">
        <v>0.68</v>
      </c>
      <c r="E36" s="22">
        <v>28.9</v>
      </c>
      <c r="F36" s="22"/>
      <c r="G36" s="22">
        <v>0.68</v>
      </c>
      <c r="H36" s="22">
        <v>28.5</v>
      </c>
      <c r="I36" s="2"/>
      <c r="J36" s="16">
        <v>0.68</v>
      </c>
      <c r="K36" s="13">
        <f t="shared" si="0"/>
        <v>28.599999999999998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2"/>
      <c r="X36" s="34">
        <f t="shared" si="1"/>
        <v>0.68</v>
      </c>
      <c r="Y36" s="34">
        <f t="shared" si="2"/>
        <v>28.599999999999998</v>
      </c>
      <c r="Z36" s="34">
        <f t="shared" si="3"/>
        <v>28.900000000000002</v>
      </c>
      <c r="AA36" s="34">
        <f t="shared" si="4"/>
        <v>-0.30000000000000426</v>
      </c>
      <c r="AB36" s="34">
        <f t="shared" si="5"/>
        <v>-1.0489510489510638</v>
      </c>
      <c r="AC36" s="34"/>
      <c r="AD36" s="35"/>
      <c r="AF36" s="16">
        <v>-1.28</v>
      </c>
      <c r="AG36" s="13">
        <f t="shared" si="6"/>
        <v>-60.136666666666663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10"/>
      <c r="BM36" s="1"/>
      <c r="BN36" s="60"/>
      <c r="BO36" s="39">
        <f t="shared" si="8"/>
        <v>-1.32</v>
      </c>
      <c r="BP36" s="40">
        <f t="shared" si="9"/>
        <v>-59.517479999999999</v>
      </c>
      <c r="BQ36" s="40">
        <f t="shared" si="10"/>
        <v>-62</v>
      </c>
      <c r="BR36" s="40">
        <f t="shared" si="11"/>
        <v>-2.4825200000000009</v>
      </c>
      <c r="BS36" s="40">
        <f t="shared" si="12"/>
        <v>4.0040645161290334</v>
      </c>
      <c r="BT36" s="40"/>
      <c r="BU36" s="41"/>
      <c r="BV36" s="60"/>
      <c r="BW36" s="39">
        <f t="shared" si="7"/>
        <v>-1.32</v>
      </c>
      <c r="BX36" s="40">
        <f t="shared" si="13"/>
        <v>-61.35447648000001</v>
      </c>
      <c r="BY36" s="40">
        <f t="shared" si="14"/>
        <v>-62</v>
      </c>
      <c r="BZ36" s="40">
        <f t="shared" si="15"/>
        <v>-0.64552351999999047</v>
      </c>
      <c r="CA36" s="40">
        <f t="shared" si="16"/>
        <v>1.04116696774192</v>
      </c>
      <c r="CB36" s="40"/>
      <c r="CC36" s="41"/>
      <c r="CD36" s="60"/>
      <c r="CE36" s="39">
        <f t="shared" si="17"/>
        <v>-1.32</v>
      </c>
      <c r="CF36" s="40">
        <f t="shared" si="18"/>
        <v>-61.681686105600001</v>
      </c>
      <c r="CG36" s="40">
        <f t="shared" si="19"/>
        <v>-62</v>
      </c>
      <c r="CH36" s="40">
        <f t="shared" si="20"/>
        <v>-0.31831389439999924</v>
      </c>
      <c r="CI36" s="40">
        <f t="shared" si="21"/>
        <v>0.51340950709677302</v>
      </c>
      <c r="CJ36" s="40"/>
      <c r="CK36" s="41"/>
      <c r="CL36" s="60"/>
      <c r="CM36" s="60"/>
      <c r="CN36" s="3"/>
    </row>
    <row r="37" spans="1:92" x14ac:dyDescent="0.2">
      <c r="A37" s="23">
        <v>0.72</v>
      </c>
      <c r="B37" s="22">
        <v>29.8</v>
      </c>
      <c r="C37" s="30"/>
      <c r="D37" s="22">
        <v>0.72</v>
      </c>
      <c r="E37" s="22">
        <v>30.2</v>
      </c>
      <c r="F37" s="22"/>
      <c r="G37" s="22">
        <v>0.72</v>
      </c>
      <c r="H37" s="22">
        <v>30.4</v>
      </c>
      <c r="I37" s="2"/>
      <c r="J37" s="16">
        <v>0.72</v>
      </c>
      <c r="K37" s="13">
        <f t="shared" si="0"/>
        <v>30.133333333333336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2"/>
      <c r="X37" s="34">
        <f t="shared" si="1"/>
        <v>0.72</v>
      </c>
      <c r="Y37" s="34">
        <f t="shared" si="2"/>
        <v>30.133333333333336</v>
      </c>
      <c r="Z37" s="34">
        <f t="shared" si="3"/>
        <v>30.599999999999998</v>
      </c>
      <c r="AA37" s="34">
        <f t="shared" si="4"/>
        <v>-0.46666666666666146</v>
      </c>
      <c r="AB37" s="34">
        <f t="shared" si="5"/>
        <v>-1.5486725663716641</v>
      </c>
      <c r="AC37" s="34"/>
      <c r="AD37" s="35"/>
      <c r="AF37" s="16">
        <v>-1.24</v>
      </c>
      <c r="AG37" s="13">
        <f t="shared" si="6"/>
        <v>-58.466666666666669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10"/>
      <c r="BM37" s="1"/>
      <c r="BN37" s="60"/>
      <c r="BO37" s="39">
        <f t="shared" si="8"/>
        <v>-1.28</v>
      </c>
      <c r="BP37" s="40">
        <f t="shared" si="9"/>
        <v>-57.713920000000002</v>
      </c>
      <c r="BQ37" s="40">
        <f t="shared" si="10"/>
        <v>-60.136666666666663</v>
      </c>
      <c r="BR37" s="40">
        <f t="shared" si="11"/>
        <v>-2.4227466666666615</v>
      </c>
      <c r="BS37" s="40">
        <f t="shared" si="12"/>
        <v>4.0287345490826372</v>
      </c>
      <c r="BT37" s="40"/>
      <c r="BU37" s="41"/>
      <c r="BV37" s="60"/>
      <c r="BW37" s="39">
        <f t="shared" si="7"/>
        <v>-1.28</v>
      </c>
      <c r="BX37" s="40">
        <f t="shared" si="13"/>
        <v>-59.421255680000002</v>
      </c>
      <c r="BY37" s="40">
        <f t="shared" si="14"/>
        <v>-60.136666666666663</v>
      </c>
      <c r="BZ37" s="40">
        <f t="shared" si="15"/>
        <v>-0.71541098666666159</v>
      </c>
      <c r="CA37" s="40">
        <f t="shared" si="16"/>
        <v>1.1896419045507372</v>
      </c>
      <c r="CB37" s="40"/>
      <c r="CC37" s="41"/>
      <c r="CD37" s="60"/>
      <c r="CE37" s="39">
        <f t="shared" si="17"/>
        <v>-1.28</v>
      </c>
      <c r="CF37" s="40">
        <f t="shared" si="18"/>
        <v>-59.794198118399997</v>
      </c>
      <c r="CG37" s="40">
        <f t="shared" si="19"/>
        <v>-60.136666666666663</v>
      </c>
      <c r="CH37" s="40">
        <f t="shared" si="20"/>
        <v>-0.34246854826666606</v>
      </c>
      <c r="CI37" s="40">
        <f t="shared" si="21"/>
        <v>0.56948375633279658</v>
      </c>
      <c r="CJ37" s="40"/>
      <c r="CK37" s="41"/>
      <c r="CL37" s="64" t="s">
        <v>27</v>
      </c>
      <c r="CM37" s="65"/>
      <c r="CN37" s="3"/>
    </row>
    <row r="38" spans="1:92" x14ac:dyDescent="0.2">
      <c r="A38" s="23">
        <v>0.76</v>
      </c>
      <c r="B38" s="22">
        <v>31.1</v>
      </c>
      <c r="C38" s="30"/>
      <c r="D38" s="22">
        <v>0.76</v>
      </c>
      <c r="E38" s="22">
        <v>31.5</v>
      </c>
      <c r="F38" s="22"/>
      <c r="G38" s="22">
        <v>0.76</v>
      </c>
      <c r="H38" s="22">
        <v>31.8</v>
      </c>
      <c r="I38" s="2"/>
      <c r="J38" s="16">
        <v>0.76</v>
      </c>
      <c r="K38" s="13">
        <f t="shared" si="0"/>
        <v>31.466666666666669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2"/>
      <c r="X38" s="34">
        <f t="shared" si="1"/>
        <v>0.76</v>
      </c>
      <c r="Y38" s="34">
        <f t="shared" si="2"/>
        <v>31.466666666666669</v>
      </c>
      <c r="Z38" s="34">
        <f t="shared" si="3"/>
        <v>32.299999999999997</v>
      </c>
      <c r="AA38" s="34">
        <f t="shared" si="4"/>
        <v>-0.8333333333333286</v>
      </c>
      <c r="AB38" s="34">
        <f t="shared" si="5"/>
        <v>-2.6483050847457474</v>
      </c>
      <c r="AC38" s="34"/>
      <c r="AD38" s="35"/>
      <c r="AF38" s="16">
        <v>-1.2</v>
      </c>
      <c r="AG38" s="13">
        <f t="shared" si="6"/>
        <v>-56.6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10"/>
      <c r="BM38" s="1"/>
      <c r="BN38" s="60"/>
      <c r="BO38" s="39">
        <f t="shared" si="8"/>
        <v>-1.24</v>
      </c>
      <c r="BP38" s="40">
        <f t="shared" si="9"/>
        <v>-55.910359999999997</v>
      </c>
      <c r="BQ38" s="40">
        <f t="shared" si="10"/>
        <v>-58.466666666666669</v>
      </c>
      <c r="BR38" s="40">
        <f t="shared" si="11"/>
        <v>-2.5563066666666714</v>
      </c>
      <c r="BS38" s="40">
        <f t="shared" si="12"/>
        <v>4.3722462941847287</v>
      </c>
      <c r="BT38" s="40"/>
      <c r="BU38" s="41"/>
      <c r="BV38" s="60"/>
      <c r="BW38" s="39">
        <f>AF37</f>
        <v>-1.24</v>
      </c>
      <c r="BX38" s="40">
        <f t="shared" si="13"/>
        <v>-57.492659519999997</v>
      </c>
      <c r="BY38" s="40">
        <f t="shared" si="14"/>
        <v>-58.466666666666669</v>
      </c>
      <c r="BZ38" s="40">
        <f t="shared" si="15"/>
        <v>-0.97400714666667199</v>
      </c>
      <c r="CA38" s="40">
        <f t="shared" si="16"/>
        <v>1.6659187229190513</v>
      </c>
      <c r="CB38" s="40"/>
      <c r="CC38" s="41"/>
      <c r="CD38" s="60"/>
      <c r="CE38" s="39">
        <f t="shared" si="17"/>
        <v>-1.24</v>
      </c>
      <c r="CF38" s="40">
        <f t="shared" si="18"/>
        <v>-57.906028300799996</v>
      </c>
      <c r="CG38" s="40">
        <f t="shared" si="19"/>
        <v>-58.466666666666669</v>
      </c>
      <c r="CH38" s="40">
        <f t="shared" si="20"/>
        <v>-0.56063836586667293</v>
      </c>
      <c r="CI38" s="40">
        <f t="shared" si="21"/>
        <v>0.95890256419613373</v>
      </c>
      <c r="CJ38" s="40"/>
      <c r="CK38" s="41"/>
      <c r="CL38" s="66"/>
      <c r="CM38" s="65"/>
      <c r="CN38" s="3"/>
    </row>
    <row r="39" spans="1:92" x14ac:dyDescent="0.2">
      <c r="A39" s="23">
        <v>0.8</v>
      </c>
      <c r="B39" s="22">
        <v>32.5</v>
      </c>
      <c r="C39" s="30"/>
      <c r="D39" s="22">
        <v>0.8</v>
      </c>
      <c r="E39" s="22">
        <v>33.4</v>
      </c>
      <c r="F39" s="22"/>
      <c r="G39" s="22">
        <v>0.8</v>
      </c>
      <c r="H39" s="22">
        <v>32.6</v>
      </c>
      <c r="I39" s="2"/>
      <c r="J39" s="16">
        <v>0.8</v>
      </c>
      <c r="K39" s="13">
        <f t="shared" si="0"/>
        <v>32.833333333333336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2"/>
      <c r="X39" s="34">
        <f t="shared" si="1"/>
        <v>0.8</v>
      </c>
      <c r="Y39" s="34">
        <f t="shared" si="2"/>
        <v>32.833333333333336</v>
      </c>
      <c r="Z39" s="34">
        <f t="shared" si="3"/>
        <v>34</v>
      </c>
      <c r="AA39" s="34">
        <f t="shared" si="4"/>
        <v>-1.1666666666666643</v>
      </c>
      <c r="AB39" s="34">
        <f t="shared" si="5"/>
        <v>-3.5532994923857792</v>
      </c>
      <c r="AC39" s="34"/>
      <c r="AD39" s="35"/>
      <c r="AF39" s="16">
        <v>-1.1599999999999999</v>
      </c>
      <c r="AG39" s="13">
        <f t="shared" si="6"/>
        <v>-54.966666666666669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10"/>
      <c r="BM39" s="1"/>
      <c r="BN39" s="60"/>
      <c r="BO39" s="39">
        <f t="shared" si="8"/>
        <v>-1.2</v>
      </c>
      <c r="BP39" s="40">
        <f t="shared" si="9"/>
        <v>-54.1068</v>
      </c>
      <c r="BQ39" s="40">
        <f t="shared" si="10"/>
        <v>-56.6</v>
      </c>
      <c r="BR39" s="40">
        <f t="shared" si="11"/>
        <v>-2.4932000000000016</v>
      </c>
      <c r="BS39" s="40">
        <f t="shared" si="12"/>
        <v>4.4049469964664336</v>
      </c>
      <c r="BT39" s="40"/>
      <c r="BU39" s="41"/>
      <c r="BV39" s="60"/>
      <c r="BW39" s="39">
        <f t="shared" ref="BW39:BW67" si="22">AF38</f>
        <v>-1.2</v>
      </c>
      <c r="BX39" s="40">
        <f t="shared" si="13"/>
        <v>-55.568688000000002</v>
      </c>
      <c r="BY39" s="40">
        <f t="shared" si="14"/>
        <v>-56.6</v>
      </c>
      <c r="BZ39" s="40">
        <f t="shared" si="15"/>
        <v>-1.0313119999999998</v>
      </c>
      <c r="CA39" s="40">
        <f t="shared" si="16"/>
        <v>1.8221060070671373</v>
      </c>
      <c r="CB39" s="40"/>
      <c r="CC39" s="41"/>
      <c r="CD39" s="60"/>
      <c r="CE39" s="39">
        <f t="shared" si="17"/>
        <v>-1.2</v>
      </c>
      <c r="CF39" s="40">
        <f t="shared" si="18"/>
        <v>-56.017353599999993</v>
      </c>
      <c r="CG39" s="40">
        <f t="shared" si="19"/>
        <v>-56.6</v>
      </c>
      <c r="CH39" s="40">
        <f t="shared" si="20"/>
        <v>-0.58264640000000867</v>
      </c>
      <c r="CI39" s="40">
        <f t="shared" si="21"/>
        <v>1.029410600706729</v>
      </c>
      <c r="CJ39" s="40"/>
      <c r="CK39" s="41"/>
      <c r="CL39" s="66"/>
      <c r="CM39" s="65"/>
      <c r="CN39" s="3"/>
    </row>
    <row r="40" spans="1:92" x14ac:dyDescent="0.2">
      <c r="A40" s="23">
        <v>0.84</v>
      </c>
      <c r="B40" s="22">
        <v>33.799999999999997</v>
      </c>
      <c r="C40" s="30"/>
      <c r="D40" s="22">
        <v>0.84</v>
      </c>
      <c r="E40" s="22">
        <v>35</v>
      </c>
      <c r="F40" s="22"/>
      <c r="G40" s="22">
        <v>0.84</v>
      </c>
      <c r="H40" s="22">
        <v>35.1</v>
      </c>
      <c r="I40" s="2"/>
      <c r="J40" s="16">
        <v>0.84</v>
      </c>
      <c r="K40" s="13">
        <f t="shared" si="0"/>
        <v>34.633333333333333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2"/>
      <c r="X40" s="34">
        <f t="shared" si="1"/>
        <v>0.84</v>
      </c>
      <c r="Y40" s="34">
        <f t="shared" si="2"/>
        <v>34.633333333333333</v>
      </c>
      <c r="Z40" s="34">
        <f t="shared" si="3"/>
        <v>35.699999999999996</v>
      </c>
      <c r="AA40" s="34">
        <f t="shared" si="4"/>
        <v>-1.0666666666666629</v>
      </c>
      <c r="AB40" s="34">
        <f t="shared" si="5"/>
        <v>-3.0798845043310767</v>
      </c>
      <c r="AC40" s="34"/>
      <c r="AD40" s="35"/>
      <c r="AF40" s="16">
        <v>-1.1200000000000001</v>
      </c>
      <c r="AG40" s="13">
        <f t="shared" si="6"/>
        <v>-52.9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10"/>
      <c r="BM40" s="1"/>
      <c r="BN40" s="60"/>
      <c r="BO40" s="39">
        <f t="shared" si="8"/>
        <v>-1.1599999999999999</v>
      </c>
      <c r="BP40" s="40">
        <f t="shared" si="9"/>
        <v>-52.303239999999995</v>
      </c>
      <c r="BQ40" s="40">
        <f t="shared" si="10"/>
        <v>-54.966666666666669</v>
      </c>
      <c r="BR40" s="40">
        <f t="shared" si="11"/>
        <v>-2.6634266666666733</v>
      </c>
      <c r="BS40" s="40">
        <f t="shared" si="12"/>
        <v>4.8455306246209942</v>
      </c>
      <c r="BT40" s="40"/>
      <c r="BU40" s="41"/>
      <c r="BV40" s="60"/>
      <c r="BW40" s="39">
        <f t="shared" si="22"/>
        <v>-1.1599999999999999</v>
      </c>
      <c r="BX40" s="40">
        <f t="shared" si="13"/>
        <v>-53.649341119999995</v>
      </c>
      <c r="BY40" s="40">
        <f t="shared" si="14"/>
        <v>-54.966666666666669</v>
      </c>
      <c r="BZ40" s="40">
        <f t="shared" si="15"/>
        <v>-1.3173255466666731</v>
      </c>
      <c r="CA40" s="40">
        <f t="shared" si="16"/>
        <v>2.3965898362644142</v>
      </c>
      <c r="CB40" s="40"/>
      <c r="CC40" s="41"/>
      <c r="CD40" s="60"/>
      <c r="CE40" s="39">
        <f t="shared" si="17"/>
        <v>-1.1599999999999999</v>
      </c>
      <c r="CF40" s="40">
        <f t="shared" si="18"/>
        <v>-54.128350963199992</v>
      </c>
      <c r="CG40" s="40">
        <f t="shared" si="19"/>
        <v>-54.966666666666669</v>
      </c>
      <c r="CH40" s="40">
        <f t="shared" si="20"/>
        <v>-0.83831570346667661</v>
      </c>
      <c r="CI40" s="40">
        <f t="shared" si="21"/>
        <v>1.5251346939963795</v>
      </c>
      <c r="CJ40" s="40"/>
      <c r="CK40" s="41"/>
      <c r="CL40" s="66"/>
      <c r="CM40" s="65"/>
      <c r="CN40" s="3"/>
    </row>
    <row r="41" spans="1:92" x14ac:dyDescent="0.2">
      <c r="A41" s="23">
        <v>0.88</v>
      </c>
      <c r="B41" s="22">
        <v>35.6</v>
      </c>
      <c r="C41" s="30"/>
      <c r="D41" s="22">
        <v>0.88</v>
      </c>
      <c r="E41" s="22">
        <v>36.4</v>
      </c>
      <c r="F41" s="22"/>
      <c r="G41" s="22">
        <v>0.88</v>
      </c>
      <c r="H41" s="22">
        <v>36.6</v>
      </c>
      <c r="I41" s="2"/>
      <c r="J41" s="16">
        <v>0.88</v>
      </c>
      <c r="K41" s="13">
        <f t="shared" si="0"/>
        <v>36.199999999999996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2"/>
      <c r="X41" s="34">
        <f t="shared" si="1"/>
        <v>0.88</v>
      </c>
      <c r="Y41" s="34">
        <f t="shared" si="2"/>
        <v>36.199999999999996</v>
      </c>
      <c r="Z41" s="34">
        <f t="shared" si="3"/>
        <v>37.4</v>
      </c>
      <c r="AA41" s="34">
        <f t="shared" si="4"/>
        <v>-1.2000000000000028</v>
      </c>
      <c r="AB41" s="34">
        <f t="shared" si="5"/>
        <v>-3.3149171270718316</v>
      </c>
      <c r="AC41" s="34"/>
      <c r="AD41" s="35"/>
      <c r="AF41" s="16">
        <v>-1.08</v>
      </c>
      <c r="AG41" s="13">
        <f t="shared" si="6"/>
        <v>-51.099999999999994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10"/>
      <c r="BM41" s="1"/>
      <c r="BN41" s="60"/>
      <c r="BO41" s="39">
        <f t="shared" si="8"/>
        <v>-1.1200000000000001</v>
      </c>
      <c r="BP41" s="40">
        <f t="shared" si="9"/>
        <v>-50.499680000000005</v>
      </c>
      <c r="BQ41" s="40">
        <f t="shared" si="10"/>
        <v>-52.9</v>
      </c>
      <c r="BR41" s="40">
        <f t="shared" si="11"/>
        <v>-2.4003199999999936</v>
      </c>
      <c r="BS41" s="40">
        <f t="shared" si="12"/>
        <v>4.5374669187145438</v>
      </c>
      <c r="BT41" s="40"/>
      <c r="BU41" s="41"/>
      <c r="BV41" s="60"/>
      <c r="BW41" s="39">
        <f t="shared" si="22"/>
        <v>-1.1200000000000001</v>
      </c>
      <c r="BX41" s="40">
        <f t="shared" si="13"/>
        <v>-51.734618880000006</v>
      </c>
      <c r="BY41" s="40">
        <f t="shared" si="14"/>
        <v>-52.9</v>
      </c>
      <c r="BZ41" s="40">
        <f t="shared" si="15"/>
        <v>-1.1653811199999922</v>
      </c>
      <c r="CA41" s="40">
        <f t="shared" si="16"/>
        <v>2.2029888846880761</v>
      </c>
      <c r="CB41" s="40"/>
      <c r="CC41" s="41"/>
      <c r="CD41" s="60"/>
      <c r="CE41" s="39">
        <f t="shared" si="17"/>
        <v>-1.1200000000000001</v>
      </c>
      <c r="CF41" s="40">
        <f t="shared" si="18"/>
        <v>-52.239197337600004</v>
      </c>
      <c r="CG41" s="40">
        <f t="shared" si="19"/>
        <v>-52.9</v>
      </c>
      <c r="CH41" s="40">
        <f t="shared" si="20"/>
        <v>-0.66080266239999474</v>
      </c>
      <c r="CI41" s="40">
        <f t="shared" si="21"/>
        <v>1.2491543712665307</v>
      </c>
      <c r="CJ41" s="40"/>
      <c r="CK41" s="41"/>
      <c r="CL41" s="66"/>
      <c r="CM41" s="65"/>
      <c r="CN41" s="3"/>
    </row>
    <row r="42" spans="1:92" x14ac:dyDescent="0.2">
      <c r="A42" s="23">
        <v>0.92</v>
      </c>
      <c r="B42" s="22">
        <v>37.299999999999997</v>
      </c>
      <c r="C42" s="30"/>
      <c r="D42" s="22">
        <v>0.92</v>
      </c>
      <c r="E42" s="22">
        <v>38.4</v>
      </c>
      <c r="F42" s="22"/>
      <c r="G42" s="22">
        <v>0.92</v>
      </c>
      <c r="H42" s="22">
        <v>38.700000000000003</v>
      </c>
      <c r="I42" s="2"/>
      <c r="J42" s="16">
        <v>0.92</v>
      </c>
      <c r="K42" s="13">
        <f t="shared" si="0"/>
        <v>38.133333333333333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2"/>
      <c r="X42" s="34">
        <f t="shared" si="1"/>
        <v>0.92</v>
      </c>
      <c r="Y42" s="34">
        <f t="shared" si="2"/>
        <v>38.133333333333333</v>
      </c>
      <c r="Z42" s="34">
        <f t="shared" si="3"/>
        <v>39.1</v>
      </c>
      <c r="AA42" s="34">
        <f t="shared" si="4"/>
        <v>-0.96666666666666856</v>
      </c>
      <c r="AB42" s="34">
        <f t="shared" si="5"/>
        <v>-2.5349650349650399</v>
      </c>
      <c r="AC42" s="34"/>
      <c r="AD42" s="35"/>
      <c r="AF42" s="16">
        <v>-1.04</v>
      </c>
      <c r="AG42" s="13">
        <f t="shared" si="6"/>
        <v>-49.29999999999999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10"/>
      <c r="BM42" s="1"/>
      <c r="BN42" s="60"/>
      <c r="BO42" s="39">
        <f t="shared" si="8"/>
        <v>-1.08</v>
      </c>
      <c r="BP42" s="40">
        <f t="shared" si="9"/>
        <v>-48.696120000000001</v>
      </c>
      <c r="BQ42" s="40">
        <f t="shared" si="10"/>
        <v>-51.099999999999994</v>
      </c>
      <c r="BR42" s="40">
        <f t="shared" si="11"/>
        <v>-2.4038799999999938</v>
      </c>
      <c r="BS42" s="40">
        <f t="shared" si="12"/>
        <v>4.7042661448140777</v>
      </c>
      <c r="BT42" s="40"/>
      <c r="BU42" s="41"/>
      <c r="BV42" s="60"/>
      <c r="BW42" s="39">
        <f t="shared" si="22"/>
        <v>-1.08</v>
      </c>
      <c r="BX42" s="40">
        <f t="shared" si="13"/>
        <v>-49.824521279999999</v>
      </c>
      <c r="BY42" s="40">
        <f t="shared" si="14"/>
        <v>-51.099999999999994</v>
      </c>
      <c r="BZ42" s="40">
        <f t="shared" si="15"/>
        <v>-1.2754787199999953</v>
      </c>
      <c r="CA42" s="40">
        <f t="shared" si="16"/>
        <v>2.4960444618395217</v>
      </c>
      <c r="CB42" s="40"/>
      <c r="CC42" s="41"/>
      <c r="CD42" s="60"/>
      <c r="CE42" s="39">
        <f t="shared" si="17"/>
        <v>-1.08</v>
      </c>
      <c r="CF42" s="40">
        <f t="shared" si="18"/>
        <v>-50.350069670400003</v>
      </c>
      <c r="CG42" s="40">
        <f t="shared" si="19"/>
        <v>-51.099999999999994</v>
      </c>
      <c r="CH42" s="40">
        <f t="shared" si="20"/>
        <v>-0.74993032959999084</v>
      </c>
      <c r="CI42" s="40">
        <f t="shared" si="21"/>
        <v>1.467574030528358</v>
      </c>
      <c r="CJ42" s="40"/>
      <c r="CK42" s="41"/>
      <c r="CL42" s="66"/>
      <c r="CM42" s="65"/>
      <c r="CN42" s="3"/>
    </row>
    <row r="43" spans="1:92" ht="16" customHeight="1" x14ac:dyDescent="0.2">
      <c r="A43" s="23">
        <v>0.96</v>
      </c>
      <c r="B43" s="22">
        <v>39.6</v>
      </c>
      <c r="C43" s="30"/>
      <c r="D43" s="22">
        <v>0.96</v>
      </c>
      <c r="E43" s="22">
        <v>41.1</v>
      </c>
      <c r="F43" s="22"/>
      <c r="G43" s="22">
        <v>0.96</v>
      </c>
      <c r="H43" s="22">
        <v>40.4</v>
      </c>
      <c r="I43" s="2"/>
      <c r="J43" s="16">
        <v>0.96</v>
      </c>
      <c r="K43" s="13">
        <f t="shared" si="0"/>
        <v>40.366666666666667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2"/>
      <c r="X43" s="34">
        <f t="shared" si="1"/>
        <v>0.96</v>
      </c>
      <c r="Y43" s="34">
        <f t="shared" si="2"/>
        <v>40.366666666666667</v>
      </c>
      <c r="Z43" s="34">
        <f t="shared" si="3"/>
        <v>40.799999999999997</v>
      </c>
      <c r="AA43" s="34">
        <f t="shared" si="4"/>
        <v>-0.43333333333333002</v>
      </c>
      <c r="AB43" s="34">
        <f t="shared" si="5"/>
        <v>-1.0734929810074236</v>
      </c>
      <c r="AC43" s="34"/>
      <c r="AD43" s="35"/>
      <c r="AF43" s="16">
        <v>-1</v>
      </c>
      <c r="AG43" s="13">
        <f t="shared" si="6"/>
        <v>-47.233333333333327</v>
      </c>
      <c r="AH43" s="33"/>
      <c r="AI43" s="33"/>
      <c r="AJ43" s="33"/>
      <c r="AK43" s="33"/>
      <c r="AL43" s="33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10"/>
      <c r="BM43" s="1"/>
      <c r="BN43" s="60"/>
      <c r="BO43" s="39">
        <f t="shared" si="8"/>
        <v>-1.04</v>
      </c>
      <c r="BP43" s="40">
        <f t="shared" si="9"/>
        <v>-46.892560000000003</v>
      </c>
      <c r="BQ43" s="40">
        <f t="shared" si="10"/>
        <v>-49.29999999999999</v>
      </c>
      <c r="BR43" s="40">
        <f t="shared" si="11"/>
        <v>-2.4074399999999869</v>
      </c>
      <c r="BS43" s="40">
        <f t="shared" si="12"/>
        <v>4.8832454361054509</v>
      </c>
      <c r="BT43" s="40"/>
      <c r="BU43" s="41"/>
      <c r="BV43" s="60"/>
      <c r="BW43" s="39">
        <f t="shared" si="22"/>
        <v>-1.04</v>
      </c>
      <c r="BX43" s="40">
        <f t="shared" si="13"/>
        <v>-47.919048320000002</v>
      </c>
      <c r="BY43" s="40">
        <f t="shared" si="14"/>
        <v>-49.29999999999999</v>
      </c>
      <c r="BZ43" s="40">
        <f t="shared" si="15"/>
        <v>-1.3809516799999884</v>
      </c>
      <c r="CA43" s="40">
        <f t="shared" si="16"/>
        <v>2.8011190263691454</v>
      </c>
      <c r="CB43" s="40"/>
      <c r="CC43" s="41"/>
      <c r="CD43" s="60"/>
      <c r="CE43" s="39">
        <f t="shared" si="17"/>
        <v>-1.04</v>
      </c>
      <c r="CF43" s="40">
        <f t="shared" si="18"/>
        <v>-48.461144908799994</v>
      </c>
      <c r="CG43" s="40">
        <f t="shared" si="19"/>
        <v>-49.29999999999999</v>
      </c>
      <c r="CH43" s="40">
        <f t="shared" si="20"/>
        <v>-0.83885509119999568</v>
      </c>
      <c r="CI43" s="40">
        <f t="shared" si="21"/>
        <v>1.7015316251521213</v>
      </c>
      <c r="CJ43" s="40"/>
      <c r="CK43" s="41"/>
      <c r="CL43" s="66"/>
      <c r="CM43" s="65"/>
      <c r="CN43" s="3"/>
    </row>
    <row r="44" spans="1:92" x14ac:dyDescent="0.2">
      <c r="A44" s="23">
        <v>1</v>
      </c>
      <c r="B44" s="22">
        <v>42</v>
      </c>
      <c r="C44" s="30"/>
      <c r="D44" s="22">
        <v>1</v>
      </c>
      <c r="E44" s="22">
        <v>42.6</v>
      </c>
      <c r="F44" s="22"/>
      <c r="G44" s="22">
        <v>1</v>
      </c>
      <c r="H44" s="22">
        <v>42.9</v>
      </c>
      <c r="I44" s="2"/>
      <c r="J44" s="16">
        <v>1</v>
      </c>
      <c r="K44" s="13">
        <f t="shared" si="0"/>
        <v>42.5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2"/>
      <c r="X44" s="34">
        <f t="shared" si="1"/>
        <v>1</v>
      </c>
      <c r="Y44" s="34">
        <f t="shared" si="2"/>
        <v>42.5</v>
      </c>
      <c r="Z44" s="34">
        <f t="shared" si="3"/>
        <v>42.5</v>
      </c>
      <c r="AA44" s="34">
        <f t="shared" si="4"/>
        <v>0</v>
      </c>
      <c r="AB44" s="34">
        <f t="shared" si="5"/>
        <v>0</v>
      </c>
      <c r="AC44" s="34"/>
      <c r="AD44" s="35"/>
      <c r="AF44" s="16">
        <v>-0.96</v>
      </c>
      <c r="AG44" s="13">
        <f t="shared" si="6"/>
        <v>-45.29999999999999</v>
      </c>
      <c r="AH44" s="33"/>
      <c r="AI44" s="33"/>
      <c r="AJ44" s="33"/>
      <c r="AK44" s="33"/>
      <c r="AL44" s="33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10"/>
      <c r="BM44" s="1"/>
      <c r="BN44" s="60"/>
      <c r="BO44" s="39">
        <f t="shared" si="8"/>
        <v>-1</v>
      </c>
      <c r="BP44" s="40">
        <f t="shared" si="9"/>
        <v>-45.088999999999999</v>
      </c>
      <c r="BQ44" s="40">
        <f t="shared" si="10"/>
        <v>-47.233333333333327</v>
      </c>
      <c r="BR44" s="40">
        <f t="shared" si="11"/>
        <v>-2.1443333333333285</v>
      </c>
      <c r="BS44" s="40">
        <f t="shared" si="12"/>
        <v>4.5398729710656216</v>
      </c>
      <c r="BT44" s="40"/>
      <c r="BU44" s="41"/>
      <c r="BV44" s="60"/>
      <c r="BW44" s="39">
        <f t="shared" si="22"/>
        <v>-1</v>
      </c>
      <c r="BX44" s="40">
        <f t="shared" si="13"/>
        <v>-46.0182</v>
      </c>
      <c r="BY44" s="40">
        <f t="shared" si="14"/>
        <v>-47.233333333333327</v>
      </c>
      <c r="BZ44" s="40">
        <f t="shared" si="15"/>
        <v>-1.215133333333327</v>
      </c>
      <c r="CA44" s="40">
        <f t="shared" si="16"/>
        <v>2.5726182074805797</v>
      </c>
      <c r="CB44" s="40"/>
      <c r="CC44" s="41"/>
      <c r="CD44" s="60"/>
      <c r="CE44" s="39">
        <f t="shared" si="17"/>
        <v>-1</v>
      </c>
      <c r="CF44" s="40">
        <f t="shared" si="18"/>
        <v>-46.572599999999994</v>
      </c>
      <c r="CG44" s="40">
        <f t="shared" si="19"/>
        <v>-47.233333333333327</v>
      </c>
      <c r="CH44" s="40">
        <f t="shared" si="20"/>
        <v>-0.66073333333333295</v>
      </c>
      <c r="CI44" s="40">
        <f t="shared" si="21"/>
        <v>1.3988708539167247</v>
      </c>
      <c r="CJ44" s="40"/>
      <c r="CK44" s="41"/>
      <c r="CL44" s="66"/>
      <c r="CM44" s="65"/>
      <c r="CN44" s="3"/>
    </row>
    <row r="45" spans="1:92" x14ac:dyDescent="0.2">
      <c r="A45" s="23">
        <v>1.04</v>
      </c>
      <c r="B45" s="22">
        <v>43.4</v>
      </c>
      <c r="C45" s="30"/>
      <c r="D45" s="22">
        <v>1.04</v>
      </c>
      <c r="E45" s="22">
        <v>44.5</v>
      </c>
      <c r="F45" s="22"/>
      <c r="G45" s="22">
        <v>1.04</v>
      </c>
      <c r="H45" s="22">
        <v>45</v>
      </c>
      <c r="I45" s="2"/>
      <c r="J45" s="16">
        <v>1.04</v>
      </c>
      <c r="K45" s="13">
        <f t="shared" si="0"/>
        <v>44.300000000000004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2"/>
      <c r="X45" s="34">
        <f t="shared" si="1"/>
        <v>1.04</v>
      </c>
      <c r="Y45" s="34">
        <f t="shared" si="2"/>
        <v>44.300000000000004</v>
      </c>
      <c r="Z45" s="34">
        <f t="shared" si="3"/>
        <v>44.2</v>
      </c>
      <c r="AA45" s="34">
        <f t="shared" si="4"/>
        <v>0.10000000000000142</v>
      </c>
      <c r="AB45" s="34">
        <f t="shared" si="5"/>
        <v>0.22573363431151561</v>
      </c>
      <c r="AC45" s="34"/>
      <c r="AD45" s="35"/>
      <c r="AF45" s="16">
        <v>-0.92</v>
      </c>
      <c r="AG45" s="13">
        <f t="shared" si="6"/>
        <v>-43.5</v>
      </c>
      <c r="AH45" s="33"/>
      <c r="AI45" s="33"/>
      <c r="AJ45" s="33"/>
      <c r="AK45" s="33"/>
      <c r="AL45" s="33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10"/>
      <c r="BM45" s="1"/>
      <c r="BN45" s="60"/>
      <c r="BO45" s="39">
        <f t="shared" si="8"/>
        <v>-0.96</v>
      </c>
      <c r="BP45" s="40">
        <f t="shared" si="9"/>
        <v>-43.285439999999994</v>
      </c>
      <c r="BQ45" s="40">
        <f t="shared" si="10"/>
        <v>-45.29999999999999</v>
      </c>
      <c r="BR45" s="40">
        <f t="shared" si="11"/>
        <v>-2.0145599999999959</v>
      </c>
      <c r="BS45" s="40">
        <f t="shared" si="12"/>
        <v>4.4471523178807866</v>
      </c>
      <c r="BT45" s="40"/>
      <c r="BU45" s="41"/>
      <c r="BV45" s="60"/>
      <c r="BW45" s="39">
        <f t="shared" si="22"/>
        <v>-0.96</v>
      </c>
      <c r="BX45" s="40">
        <f t="shared" si="13"/>
        <v>-44.121976319999995</v>
      </c>
      <c r="BY45" s="40">
        <f t="shared" si="14"/>
        <v>-45.29999999999999</v>
      </c>
      <c r="BZ45" s="40">
        <f t="shared" si="15"/>
        <v>-1.1780236799999955</v>
      </c>
      <c r="CA45" s="40">
        <f t="shared" si="16"/>
        <v>2.6004937748344279</v>
      </c>
      <c r="CB45" s="40"/>
      <c r="CC45" s="41"/>
      <c r="CD45" s="60"/>
      <c r="CE45" s="39">
        <f t="shared" si="17"/>
        <v>-0.96</v>
      </c>
      <c r="CF45" s="40">
        <f t="shared" si="18"/>
        <v>-44.684611891199999</v>
      </c>
      <c r="CG45" s="40">
        <f t="shared" si="19"/>
        <v>-45.29999999999999</v>
      </c>
      <c r="CH45" s="40">
        <f t="shared" si="20"/>
        <v>-0.61538810879999062</v>
      </c>
      <c r="CI45" s="40">
        <f t="shared" si="21"/>
        <v>1.3584726463575956</v>
      </c>
      <c r="CJ45" s="40"/>
      <c r="CK45" s="41"/>
      <c r="CL45" s="60"/>
      <c r="CM45" s="60"/>
      <c r="CN45" s="3"/>
    </row>
    <row r="46" spans="1:92" x14ac:dyDescent="0.2">
      <c r="A46" s="23">
        <v>1.08</v>
      </c>
      <c r="B46" s="22">
        <v>46</v>
      </c>
      <c r="C46" s="30"/>
      <c r="D46" s="22">
        <v>1.08</v>
      </c>
      <c r="E46" s="22">
        <v>47</v>
      </c>
      <c r="F46" s="22"/>
      <c r="G46" s="22">
        <v>1.08</v>
      </c>
      <c r="H46" s="22">
        <v>46.5</v>
      </c>
      <c r="I46" s="2"/>
      <c r="J46" s="16">
        <v>1.08</v>
      </c>
      <c r="K46" s="13">
        <f t="shared" si="0"/>
        <v>46.5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2"/>
      <c r="X46" s="34">
        <f t="shared" si="1"/>
        <v>1.08</v>
      </c>
      <c r="Y46" s="34">
        <f t="shared" si="2"/>
        <v>46.5</v>
      </c>
      <c r="Z46" s="34">
        <f t="shared" si="3"/>
        <v>45.900000000000006</v>
      </c>
      <c r="AA46" s="34">
        <f t="shared" si="4"/>
        <v>0.59999999999999432</v>
      </c>
      <c r="AB46" s="34">
        <f t="shared" si="5"/>
        <v>1.290322580645149</v>
      </c>
      <c r="AC46" s="34"/>
      <c r="AD46" s="35"/>
      <c r="AF46" s="16">
        <v>-0.88</v>
      </c>
      <c r="AG46" s="13">
        <f t="shared" si="6"/>
        <v>-40.599999999999994</v>
      </c>
      <c r="AH46" s="33"/>
      <c r="AI46" s="33"/>
      <c r="AJ46" s="33"/>
      <c r="AK46" s="33"/>
      <c r="AL46" s="33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10"/>
      <c r="BM46" s="1"/>
      <c r="BN46" s="60"/>
      <c r="BO46" s="39">
        <f t="shared" si="8"/>
        <v>-0.92</v>
      </c>
      <c r="BP46" s="40">
        <f t="shared" si="9"/>
        <v>-41.481880000000004</v>
      </c>
      <c r="BQ46" s="40">
        <f t="shared" si="10"/>
        <v>-43.5</v>
      </c>
      <c r="BR46" s="40">
        <f t="shared" si="11"/>
        <v>-2.0181199999999961</v>
      </c>
      <c r="BS46" s="40">
        <f t="shared" si="12"/>
        <v>4.6393563218390712</v>
      </c>
      <c r="BT46" s="40"/>
      <c r="BU46" s="41"/>
      <c r="BV46" s="60"/>
      <c r="BW46" s="39">
        <f t="shared" si="22"/>
        <v>-0.92</v>
      </c>
      <c r="BX46" s="40">
        <f t="shared" si="13"/>
        <v>-42.230377279999999</v>
      </c>
      <c r="BY46" s="40">
        <f t="shared" si="14"/>
        <v>-43.5</v>
      </c>
      <c r="BZ46" s="40">
        <f t="shared" si="15"/>
        <v>-1.269622720000001</v>
      </c>
      <c r="CA46" s="40">
        <f t="shared" si="16"/>
        <v>2.9186729195402319</v>
      </c>
      <c r="CB46" s="40"/>
      <c r="CC46" s="41"/>
      <c r="CD46" s="60"/>
      <c r="CE46" s="39">
        <f t="shared" si="17"/>
        <v>-0.92</v>
      </c>
      <c r="CF46" s="40">
        <f t="shared" si="18"/>
        <v>-42.797357529599999</v>
      </c>
      <c r="CG46" s="40">
        <f t="shared" si="19"/>
        <v>-43.5</v>
      </c>
      <c r="CH46" s="40">
        <f t="shared" si="20"/>
        <v>-0.70264247040000072</v>
      </c>
      <c r="CI46" s="40">
        <f t="shared" si="21"/>
        <v>1.6152700468965533</v>
      </c>
      <c r="CJ46" s="40"/>
      <c r="CK46" s="41"/>
      <c r="CL46" s="60"/>
      <c r="CM46" s="60"/>
      <c r="CN46" s="3"/>
    </row>
    <row r="47" spans="1:92" x14ac:dyDescent="0.2">
      <c r="A47" s="23">
        <v>1.1200000000000001</v>
      </c>
      <c r="B47" s="22">
        <v>47.2</v>
      </c>
      <c r="C47" s="30"/>
      <c r="D47" s="22">
        <v>1.1200000000000001</v>
      </c>
      <c r="E47" s="22">
        <v>49</v>
      </c>
      <c r="F47" s="22"/>
      <c r="G47" s="22">
        <v>1.1200000000000001</v>
      </c>
      <c r="H47" s="22">
        <v>48</v>
      </c>
      <c r="I47" s="2"/>
      <c r="J47" s="16">
        <v>1.1200000000000001</v>
      </c>
      <c r="K47" s="13">
        <f t="shared" si="0"/>
        <v>48.066666666666663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2"/>
      <c r="X47" s="34">
        <f t="shared" si="1"/>
        <v>1.1200000000000001</v>
      </c>
      <c r="Y47" s="34">
        <f t="shared" si="2"/>
        <v>48.066666666666663</v>
      </c>
      <c r="Z47" s="34">
        <f t="shared" si="3"/>
        <v>47.6</v>
      </c>
      <c r="AA47" s="34">
        <f t="shared" si="4"/>
        <v>0.46666666666666146</v>
      </c>
      <c r="AB47" s="34">
        <f t="shared" si="5"/>
        <v>0.97087378640775612</v>
      </c>
      <c r="AC47" s="34"/>
      <c r="AD47" s="35"/>
      <c r="AF47" s="16">
        <v>-0.84</v>
      </c>
      <c r="AG47" s="13">
        <f t="shared" si="6"/>
        <v>-38.4</v>
      </c>
      <c r="AH47" s="33"/>
      <c r="AI47" s="33"/>
      <c r="AJ47" s="33"/>
      <c r="AK47" s="33"/>
      <c r="AL47" s="33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10"/>
      <c r="BM47" s="1"/>
      <c r="BN47" s="60"/>
      <c r="BO47" s="39">
        <f t="shared" si="8"/>
        <v>-0.88</v>
      </c>
      <c r="BP47" s="40">
        <f t="shared" si="9"/>
        <v>-39.678319999999999</v>
      </c>
      <c r="BQ47" s="40">
        <f t="shared" si="10"/>
        <v>-40.599999999999994</v>
      </c>
      <c r="BR47" s="40">
        <f t="shared" si="11"/>
        <v>-0.92167999999999495</v>
      </c>
      <c r="BS47" s="40">
        <f t="shared" si="12"/>
        <v>2.2701477832512191</v>
      </c>
      <c r="BT47" s="40"/>
      <c r="BU47" s="41"/>
      <c r="BV47" s="60"/>
      <c r="BW47" s="39">
        <f t="shared" si="22"/>
        <v>-0.88</v>
      </c>
      <c r="BX47" s="40">
        <f t="shared" si="13"/>
        <v>-40.343402879999999</v>
      </c>
      <c r="BY47" s="40">
        <f t="shared" si="14"/>
        <v>-40.599999999999994</v>
      </c>
      <c r="BZ47" s="40">
        <f t="shared" si="15"/>
        <v>-0.25659711999999502</v>
      </c>
      <c r="CA47" s="40">
        <f t="shared" si="16"/>
        <v>0.63201261083742621</v>
      </c>
      <c r="CB47" s="40"/>
      <c r="CC47" s="41"/>
      <c r="CD47" s="60"/>
      <c r="CE47" s="39">
        <f t="shared" si="17"/>
        <v>-0.88</v>
      </c>
      <c r="CF47" s="40">
        <f t="shared" si="18"/>
        <v>-40.911013862399997</v>
      </c>
      <c r="CG47" s="40">
        <f t="shared" si="19"/>
        <v>-40.599999999999994</v>
      </c>
      <c r="CH47" s="40">
        <f t="shared" si="20"/>
        <v>0.31101386240000295</v>
      </c>
      <c r="CI47" s="40">
        <f t="shared" si="21"/>
        <v>-0.76604399605912066</v>
      </c>
      <c r="CJ47" s="40"/>
      <c r="CK47" s="41"/>
      <c r="CL47" s="60"/>
      <c r="CM47" s="60"/>
      <c r="CN47" s="3"/>
    </row>
    <row r="48" spans="1:92" x14ac:dyDescent="0.2">
      <c r="A48" s="23">
        <v>1.1599999999999999</v>
      </c>
      <c r="B48" s="22">
        <v>49.2</v>
      </c>
      <c r="C48" s="30"/>
      <c r="D48" s="22">
        <v>1.1599999999999999</v>
      </c>
      <c r="E48" s="22">
        <v>50.5</v>
      </c>
      <c r="F48" s="22"/>
      <c r="G48" s="22">
        <v>1.1599999999999999</v>
      </c>
      <c r="H48" s="22">
        <v>50.4</v>
      </c>
      <c r="I48" s="2"/>
      <c r="J48" s="16">
        <v>1.1599999999999999</v>
      </c>
      <c r="K48" s="13">
        <f t="shared" si="0"/>
        <v>50.033333333333331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2"/>
      <c r="X48" s="34">
        <f t="shared" si="1"/>
        <v>1.1599999999999999</v>
      </c>
      <c r="Y48" s="34">
        <f t="shared" si="2"/>
        <v>50.033333333333331</v>
      </c>
      <c r="Z48" s="34">
        <f t="shared" si="3"/>
        <v>49.3</v>
      </c>
      <c r="AA48" s="34">
        <f t="shared" si="4"/>
        <v>0.73333333333333428</v>
      </c>
      <c r="AB48" s="34">
        <f t="shared" si="5"/>
        <v>1.4656895403064645</v>
      </c>
      <c r="AC48" s="34"/>
      <c r="AD48" s="35"/>
      <c r="AF48" s="16">
        <v>-0.8</v>
      </c>
      <c r="AG48" s="13">
        <f t="shared" si="6"/>
        <v>-36.466666666666661</v>
      </c>
      <c r="AH48" s="33"/>
      <c r="AI48" s="33"/>
      <c r="AJ48" s="33"/>
      <c r="AK48" s="33"/>
      <c r="AL48" s="33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  <c r="BM48" s="1"/>
      <c r="BN48" s="60"/>
      <c r="BO48" s="39">
        <f t="shared" si="8"/>
        <v>-0.84</v>
      </c>
      <c r="BP48" s="40">
        <f t="shared" si="9"/>
        <v>-37.874759999999995</v>
      </c>
      <c r="BQ48" s="40">
        <f t="shared" si="10"/>
        <v>-38.4</v>
      </c>
      <c r="BR48" s="40">
        <f t="shared" si="11"/>
        <v>-0.5252400000000037</v>
      </c>
      <c r="BS48" s="40">
        <f t="shared" si="12"/>
        <v>1.3678125000000096</v>
      </c>
      <c r="BT48" s="40"/>
      <c r="BU48" s="41"/>
      <c r="BV48" s="60"/>
      <c r="BW48" s="39">
        <f t="shared" si="22"/>
        <v>-0.84</v>
      </c>
      <c r="BX48" s="40">
        <f t="shared" si="13"/>
        <v>-38.461053119999995</v>
      </c>
      <c r="BY48" s="40">
        <f t="shared" si="14"/>
        <v>-38.4</v>
      </c>
      <c r="BZ48" s="40">
        <f t="shared" si="15"/>
        <v>6.1053119999996852E-2</v>
      </c>
      <c r="CA48" s="40">
        <f t="shared" si="16"/>
        <v>-0.15899249999999182</v>
      </c>
      <c r="CB48" s="40"/>
      <c r="CC48" s="41"/>
      <c r="CD48" s="60"/>
      <c r="CE48" s="39">
        <f t="shared" si="17"/>
        <v>-0.84</v>
      </c>
      <c r="CF48" s="40">
        <f t="shared" si="18"/>
        <v>-39.025757836799997</v>
      </c>
      <c r="CG48" s="40">
        <f t="shared" si="19"/>
        <v>-38.4</v>
      </c>
      <c r="CH48" s="40">
        <f t="shared" si="20"/>
        <v>0.6257578367999983</v>
      </c>
      <c r="CI48" s="40">
        <f t="shared" si="21"/>
        <v>-1.6295776999999956</v>
      </c>
      <c r="CJ48" s="40"/>
      <c r="CK48" s="41"/>
      <c r="CL48" s="60"/>
      <c r="CM48" s="60"/>
      <c r="CN48" s="3"/>
    </row>
    <row r="49" spans="1:92" x14ac:dyDescent="0.2">
      <c r="A49" s="23">
        <v>1.2</v>
      </c>
      <c r="B49" s="22">
        <v>50.4</v>
      </c>
      <c r="C49" s="22"/>
      <c r="D49" s="22">
        <v>1.2</v>
      </c>
      <c r="E49" s="22">
        <v>52.5</v>
      </c>
      <c r="F49" s="22"/>
      <c r="G49" s="22">
        <v>1.2</v>
      </c>
      <c r="H49" s="22">
        <v>52</v>
      </c>
      <c r="I49" s="2"/>
      <c r="J49" s="16">
        <v>1.2</v>
      </c>
      <c r="K49" s="13">
        <f t="shared" si="0"/>
        <v>51.633333333333333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2"/>
      <c r="X49" s="34">
        <f t="shared" si="1"/>
        <v>1.2</v>
      </c>
      <c r="Y49" s="34">
        <f t="shared" si="2"/>
        <v>51.633333333333333</v>
      </c>
      <c r="Z49" s="34">
        <f t="shared" si="3"/>
        <v>51</v>
      </c>
      <c r="AA49" s="34">
        <f t="shared" si="4"/>
        <v>0.63333333333333286</v>
      </c>
      <c r="AB49" s="34">
        <f t="shared" si="5"/>
        <v>1.226597805035506</v>
      </c>
      <c r="AC49" s="34"/>
      <c r="AD49" s="35"/>
      <c r="AF49" s="16">
        <v>-0.76</v>
      </c>
      <c r="AG49" s="13">
        <f t="shared" si="6"/>
        <v>-34.799999999999997</v>
      </c>
      <c r="AH49" s="33"/>
      <c r="AI49" s="33"/>
      <c r="AJ49" s="33"/>
      <c r="AK49" s="33"/>
      <c r="AL49" s="33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10"/>
      <c r="BM49" s="1"/>
      <c r="BN49" s="60"/>
      <c r="BO49" s="39">
        <f t="shared" si="8"/>
        <v>-0.8</v>
      </c>
      <c r="BP49" s="40">
        <f t="shared" si="9"/>
        <v>-36.071199999999997</v>
      </c>
      <c r="BQ49" s="40">
        <f t="shared" si="10"/>
        <v>-36.466666666666661</v>
      </c>
      <c r="BR49" s="40">
        <f t="shared" si="11"/>
        <v>-0.39546666666666397</v>
      </c>
      <c r="BS49" s="40">
        <f t="shared" si="12"/>
        <v>1.0844606946983475</v>
      </c>
      <c r="BT49" s="40"/>
      <c r="BU49" s="41"/>
      <c r="BV49" s="60"/>
      <c r="BW49" s="39">
        <f t="shared" si="22"/>
        <v>-0.8</v>
      </c>
      <c r="BX49" s="40">
        <f t="shared" si="13"/>
        <v>-36.583328000000002</v>
      </c>
      <c r="BY49" s="40">
        <f t="shared" si="14"/>
        <v>-36.466666666666661</v>
      </c>
      <c r="BZ49" s="40">
        <f t="shared" si="15"/>
        <v>0.11666133333334017</v>
      </c>
      <c r="CA49" s="40">
        <f t="shared" si="16"/>
        <v>-0.31991224862890361</v>
      </c>
      <c r="CB49" s="40"/>
      <c r="CC49" s="41"/>
      <c r="CD49" s="60"/>
      <c r="CE49" s="39">
        <f t="shared" si="17"/>
        <v>-0.8</v>
      </c>
      <c r="CF49" s="40">
        <f t="shared" si="18"/>
        <v>-37.141766400000002</v>
      </c>
      <c r="CG49" s="40">
        <f t="shared" si="19"/>
        <v>-36.466666666666661</v>
      </c>
      <c r="CH49" s="40">
        <f t="shared" si="20"/>
        <v>0.67509973333334017</v>
      </c>
      <c r="CI49" s="40">
        <f t="shared" si="21"/>
        <v>-1.8512789762340227</v>
      </c>
      <c r="CJ49" s="40"/>
      <c r="CK49" s="41"/>
      <c r="CL49" s="60"/>
      <c r="CM49" s="60"/>
      <c r="CN49" s="3"/>
    </row>
    <row r="50" spans="1:92" x14ac:dyDescent="0.2">
      <c r="A50" s="23">
        <v>1.24</v>
      </c>
      <c r="B50" s="22">
        <v>52</v>
      </c>
      <c r="C50" s="22"/>
      <c r="D50" s="22">
        <v>1.24</v>
      </c>
      <c r="E50" s="22">
        <v>54</v>
      </c>
      <c r="F50" s="22"/>
      <c r="G50" s="22">
        <v>1.24</v>
      </c>
      <c r="H50" s="22">
        <v>53</v>
      </c>
      <c r="I50" s="2"/>
      <c r="J50" s="16">
        <v>1.24</v>
      </c>
      <c r="K50" s="13">
        <f t="shared" si="0"/>
        <v>53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2"/>
      <c r="X50" s="34">
        <f t="shared" si="1"/>
        <v>1.24</v>
      </c>
      <c r="Y50" s="34">
        <f t="shared" si="2"/>
        <v>53</v>
      </c>
      <c r="Z50" s="34">
        <f t="shared" si="3"/>
        <v>52.7</v>
      </c>
      <c r="AA50" s="34">
        <f t="shared" si="4"/>
        <v>0.29999999999999716</v>
      </c>
      <c r="AB50" s="34">
        <f t="shared" si="5"/>
        <v>0.56603773584905126</v>
      </c>
      <c r="AC50" s="37"/>
      <c r="AD50" s="62"/>
      <c r="AE50" s="29"/>
      <c r="AF50" s="16">
        <v>-0.72</v>
      </c>
      <c r="AG50" s="13">
        <f t="shared" si="6"/>
        <v>-33.133333333333333</v>
      </c>
      <c r="AH50" s="33"/>
      <c r="AI50" s="33"/>
      <c r="AJ50" s="33"/>
      <c r="AK50" s="33"/>
      <c r="AL50" s="33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10"/>
      <c r="BM50" s="1"/>
      <c r="BN50" s="60"/>
      <c r="BO50" s="39">
        <f t="shared" si="8"/>
        <v>-0.76</v>
      </c>
      <c r="BP50" s="40">
        <f t="shared" si="9"/>
        <v>-34.26764</v>
      </c>
      <c r="BQ50" s="40">
        <f t="shared" si="10"/>
        <v>-34.799999999999997</v>
      </c>
      <c r="BR50" s="40">
        <f t="shared" si="11"/>
        <v>-0.53235999999999706</v>
      </c>
      <c r="BS50" s="40">
        <f t="shared" si="12"/>
        <v>1.5297701149425202</v>
      </c>
      <c r="BT50" s="40"/>
      <c r="BU50" s="41"/>
      <c r="BV50" s="60"/>
      <c r="BW50" s="39">
        <f t="shared" si="22"/>
        <v>-0.76</v>
      </c>
      <c r="BX50" s="40">
        <f t="shared" si="13"/>
        <v>-34.710227520000004</v>
      </c>
      <c r="BY50" s="40">
        <f t="shared" si="14"/>
        <v>-34.799999999999997</v>
      </c>
      <c r="BZ50" s="40">
        <f t="shared" si="15"/>
        <v>-8.9772479999993493E-2</v>
      </c>
      <c r="CA50" s="40">
        <f t="shared" si="16"/>
        <v>0.25796689655170546</v>
      </c>
      <c r="CB50" s="40"/>
      <c r="CC50" s="41"/>
      <c r="CD50" s="60"/>
      <c r="CE50" s="39">
        <f t="shared" si="17"/>
        <v>-0.76</v>
      </c>
      <c r="CF50" s="40">
        <f t="shared" si="18"/>
        <v>-35.259216499200001</v>
      </c>
      <c r="CG50" s="40">
        <f t="shared" si="19"/>
        <v>-34.799999999999997</v>
      </c>
      <c r="CH50" s="40">
        <f t="shared" si="20"/>
        <v>0.45921649920000362</v>
      </c>
      <c r="CI50" s="40">
        <f t="shared" si="21"/>
        <v>-1.3195876413793208</v>
      </c>
      <c r="CJ50" s="40"/>
      <c r="CK50" s="41"/>
      <c r="CL50" s="60"/>
      <c r="CM50" s="60"/>
      <c r="CN50" s="3"/>
    </row>
    <row r="51" spans="1:92" x14ac:dyDescent="0.2">
      <c r="A51" s="23">
        <v>1.28</v>
      </c>
      <c r="B51" s="22">
        <v>54.2</v>
      </c>
      <c r="C51" s="22"/>
      <c r="D51" s="22">
        <v>1.28</v>
      </c>
      <c r="E51" s="22">
        <v>55.2</v>
      </c>
      <c r="F51" s="22"/>
      <c r="G51" s="22">
        <v>1.28</v>
      </c>
      <c r="H51" s="22">
        <v>55</v>
      </c>
      <c r="I51" s="2"/>
      <c r="J51" s="16">
        <v>1.28</v>
      </c>
      <c r="K51" s="13">
        <f t="shared" si="0"/>
        <v>54.800000000000004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2"/>
      <c r="X51" s="34">
        <f t="shared" si="1"/>
        <v>1.28</v>
      </c>
      <c r="Y51" s="34">
        <f t="shared" si="2"/>
        <v>54.800000000000004</v>
      </c>
      <c r="Z51" s="34">
        <f t="shared" si="3"/>
        <v>54.4</v>
      </c>
      <c r="AA51" s="34">
        <f t="shared" si="4"/>
        <v>0.40000000000000568</v>
      </c>
      <c r="AB51" s="34">
        <f t="shared" si="5"/>
        <v>0.72992700729928039</v>
      </c>
      <c r="AC51" s="37"/>
      <c r="AD51" s="62"/>
      <c r="AE51" s="29"/>
      <c r="AF51" s="16">
        <v>-0.68</v>
      </c>
      <c r="AG51" s="13">
        <f t="shared" si="6"/>
        <v>-31.566666666666666</v>
      </c>
      <c r="AH51" s="33"/>
      <c r="AI51" s="33"/>
      <c r="AJ51" s="33"/>
      <c r="AK51" s="33"/>
      <c r="AL51" s="33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10"/>
      <c r="BM51" s="1"/>
      <c r="BN51" s="60"/>
      <c r="BO51" s="39">
        <f t="shared" si="8"/>
        <v>-0.72</v>
      </c>
      <c r="BP51" s="40">
        <f t="shared" si="9"/>
        <v>-32.464079999999996</v>
      </c>
      <c r="BQ51" s="40">
        <f t="shared" si="10"/>
        <v>-33.133333333333333</v>
      </c>
      <c r="BR51" s="40">
        <f t="shared" si="11"/>
        <v>-0.66925333333333725</v>
      </c>
      <c r="BS51" s="40">
        <f t="shared" si="12"/>
        <v>2.0198792756539357</v>
      </c>
      <c r="BT51" s="40"/>
      <c r="BU51" s="41"/>
      <c r="BV51" s="60"/>
      <c r="BW51" s="39">
        <f t="shared" si="22"/>
        <v>-0.72</v>
      </c>
      <c r="BX51" s="40">
        <f t="shared" si="13"/>
        <v>-32.841751680000002</v>
      </c>
      <c r="BY51" s="40">
        <f t="shared" si="14"/>
        <v>-33.133333333333333</v>
      </c>
      <c r="BZ51" s="40">
        <f t="shared" si="15"/>
        <v>-0.2915816533333313</v>
      </c>
      <c r="CA51" s="40">
        <f t="shared" si="16"/>
        <v>0.88002511066397771</v>
      </c>
      <c r="CB51" s="40"/>
      <c r="CC51" s="41"/>
      <c r="CD51" s="60"/>
      <c r="CE51" s="39">
        <f t="shared" si="17"/>
        <v>-0.72</v>
      </c>
      <c r="CF51" s="40">
        <f t="shared" si="18"/>
        <v>-33.378285081599998</v>
      </c>
      <c r="CG51" s="40">
        <f t="shared" si="19"/>
        <v>-33.133333333333333</v>
      </c>
      <c r="CH51" s="40">
        <f t="shared" si="20"/>
        <v>0.24495174826666499</v>
      </c>
      <c r="CI51" s="40">
        <f t="shared" si="21"/>
        <v>-0.7392909907444617</v>
      </c>
      <c r="CJ51" s="40"/>
      <c r="CK51" s="41"/>
      <c r="CL51" s="60"/>
      <c r="CM51" s="60"/>
      <c r="CN51" s="3"/>
    </row>
    <row r="52" spans="1:92" x14ac:dyDescent="0.2">
      <c r="A52" s="23">
        <v>1.32</v>
      </c>
      <c r="B52" s="22">
        <v>54.9</v>
      </c>
      <c r="C52" s="22"/>
      <c r="D52" s="22">
        <v>1.32</v>
      </c>
      <c r="E52" s="22">
        <v>56.8</v>
      </c>
      <c r="F52" s="22"/>
      <c r="G52" s="22">
        <v>1.32</v>
      </c>
      <c r="H52" s="22">
        <v>56.6</v>
      </c>
      <c r="I52" s="2"/>
      <c r="J52" s="16">
        <v>1.32</v>
      </c>
      <c r="K52" s="13">
        <f t="shared" si="0"/>
        <v>56.099999999999994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2"/>
      <c r="X52" s="34">
        <f t="shared" si="1"/>
        <v>1.32</v>
      </c>
      <c r="Y52" s="34">
        <f t="shared" si="2"/>
        <v>56.099999999999994</v>
      </c>
      <c r="Z52" s="34">
        <f t="shared" si="3"/>
        <v>56.1</v>
      </c>
      <c r="AA52" s="34">
        <f t="shared" si="4"/>
        <v>0</v>
      </c>
      <c r="AB52" s="34">
        <f t="shared" si="5"/>
        <v>-1.2665645913727277E-14</v>
      </c>
      <c r="AC52" s="37"/>
      <c r="AD52" s="62"/>
      <c r="AE52" s="29"/>
      <c r="AF52" s="16">
        <v>-0.64</v>
      </c>
      <c r="AG52" s="13">
        <f t="shared" si="6"/>
        <v>-30.060000000000002</v>
      </c>
      <c r="AH52" s="33"/>
      <c r="AI52" s="33"/>
      <c r="AJ52" s="33"/>
      <c r="AK52" s="33"/>
      <c r="AL52" s="33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10"/>
      <c r="BM52" s="1"/>
      <c r="BN52" s="60"/>
      <c r="BO52" s="39">
        <f t="shared" si="8"/>
        <v>-0.68</v>
      </c>
      <c r="BP52" s="40">
        <f t="shared" si="9"/>
        <v>-30.660520000000002</v>
      </c>
      <c r="BQ52" s="40">
        <f t="shared" si="10"/>
        <v>-31.566666666666666</v>
      </c>
      <c r="BR52" s="40">
        <f t="shared" si="11"/>
        <v>-0.90614666666666466</v>
      </c>
      <c r="BS52" s="40">
        <f t="shared" si="12"/>
        <v>2.8705807814149882</v>
      </c>
      <c r="BT52" s="40"/>
      <c r="BU52" s="41"/>
      <c r="BV52" s="60"/>
      <c r="BW52" s="39">
        <f t="shared" si="22"/>
        <v>-0.68</v>
      </c>
      <c r="BX52" s="40">
        <f t="shared" si="13"/>
        <v>-30.977900480000002</v>
      </c>
      <c r="BY52" s="40">
        <f t="shared" si="14"/>
        <v>-31.566666666666666</v>
      </c>
      <c r="BZ52" s="40">
        <f t="shared" si="15"/>
        <v>-0.58876618666666403</v>
      </c>
      <c r="CA52" s="40">
        <f t="shared" si="16"/>
        <v>1.8651515945089674</v>
      </c>
      <c r="CB52" s="40"/>
      <c r="CC52" s="41"/>
      <c r="CD52" s="60"/>
      <c r="CE52" s="39">
        <f t="shared" si="17"/>
        <v>-0.68</v>
      </c>
      <c r="CF52" s="40">
        <f t="shared" si="18"/>
        <v>-31.4991490944</v>
      </c>
      <c r="CG52" s="40">
        <f t="shared" si="19"/>
        <v>-31.566666666666666</v>
      </c>
      <c r="CH52" s="40">
        <f t="shared" si="20"/>
        <v>-6.7517572266666548E-2</v>
      </c>
      <c r="CI52" s="40">
        <f t="shared" si="21"/>
        <v>0.2138888244984157</v>
      </c>
      <c r="CJ52" s="40"/>
      <c r="CK52" s="41"/>
      <c r="CL52" s="60"/>
      <c r="CM52" s="60"/>
      <c r="CN52" s="3"/>
    </row>
    <row r="53" spans="1:92" x14ac:dyDescent="0.2">
      <c r="A53" s="23">
        <v>1.36</v>
      </c>
      <c r="B53" s="22">
        <v>57.3</v>
      </c>
      <c r="C53" s="22"/>
      <c r="D53" s="22">
        <v>1.36</v>
      </c>
      <c r="E53" s="22">
        <v>59</v>
      </c>
      <c r="F53" s="22"/>
      <c r="G53" s="22">
        <v>1.36</v>
      </c>
      <c r="H53" s="22">
        <v>58.4</v>
      </c>
      <c r="I53" s="2"/>
      <c r="J53" s="16">
        <v>1.36</v>
      </c>
      <c r="K53" s="13">
        <f t="shared" si="0"/>
        <v>58.233333333333327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2"/>
      <c r="X53" s="34">
        <f t="shared" si="1"/>
        <v>1.36</v>
      </c>
      <c r="Y53" s="34">
        <f t="shared" si="2"/>
        <v>58.233333333333327</v>
      </c>
      <c r="Z53" s="34">
        <f t="shared" si="3"/>
        <v>57.800000000000004</v>
      </c>
      <c r="AA53" s="34">
        <f t="shared" si="4"/>
        <v>0.43333333333332291</v>
      </c>
      <c r="AB53" s="34">
        <f t="shared" si="5"/>
        <v>0.74413279908412644</v>
      </c>
      <c r="AC53" s="37"/>
      <c r="AD53" s="62"/>
      <c r="AE53" s="29"/>
      <c r="AF53" s="16">
        <v>-0.6</v>
      </c>
      <c r="AG53" s="13">
        <f t="shared" si="6"/>
        <v>-28.333333333333332</v>
      </c>
      <c r="AH53" s="33"/>
      <c r="AI53" s="33"/>
      <c r="AJ53" s="33"/>
      <c r="AK53" s="33"/>
      <c r="AL53" s="33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10"/>
      <c r="BM53" s="1"/>
      <c r="BN53" s="60"/>
      <c r="BO53" s="39">
        <f t="shared" si="8"/>
        <v>-0.64</v>
      </c>
      <c r="BP53" s="40">
        <f t="shared" si="9"/>
        <v>-28.856960000000001</v>
      </c>
      <c r="BQ53" s="40">
        <f t="shared" si="10"/>
        <v>-30.060000000000002</v>
      </c>
      <c r="BR53" s="40">
        <f t="shared" si="11"/>
        <v>-1.2030400000000014</v>
      </c>
      <c r="BS53" s="40">
        <f t="shared" si="12"/>
        <v>4.0021290751829719</v>
      </c>
      <c r="BT53" s="40"/>
      <c r="BU53" s="41"/>
      <c r="BV53" s="60"/>
      <c r="BW53" s="39">
        <f t="shared" si="22"/>
        <v>-0.64</v>
      </c>
      <c r="BX53" s="40">
        <f t="shared" si="13"/>
        <v>-29.118673920000003</v>
      </c>
      <c r="BY53" s="40">
        <f t="shared" si="14"/>
        <v>-30.060000000000002</v>
      </c>
      <c r="BZ53" s="40">
        <f t="shared" si="15"/>
        <v>-0.94132607999999962</v>
      </c>
      <c r="CA53" s="40">
        <f t="shared" si="16"/>
        <v>3.131490618762474</v>
      </c>
      <c r="CB53" s="40"/>
      <c r="CC53" s="41"/>
      <c r="CD53" s="60"/>
      <c r="CE53" s="39">
        <f t="shared" si="17"/>
        <v>-0.64</v>
      </c>
      <c r="CF53" s="40">
        <f t="shared" si="18"/>
        <v>-29.621985484799996</v>
      </c>
      <c r="CG53" s="40">
        <f t="shared" si="19"/>
        <v>-30.060000000000002</v>
      </c>
      <c r="CH53" s="40">
        <f t="shared" si="20"/>
        <v>-0.43801451520000612</v>
      </c>
      <c r="CI53" s="40">
        <f t="shared" si="21"/>
        <v>1.4571341157684834</v>
      </c>
      <c r="CJ53" s="40"/>
      <c r="CK53" s="41"/>
      <c r="CL53" s="60"/>
      <c r="CM53" s="60"/>
      <c r="CN53" s="3"/>
    </row>
    <row r="54" spans="1:92" x14ac:dyDescent="0.2">
      <c r="A54" s="23">
        <v>1.4</v>
      </c>
      <c r="B54" s="22">
        <v>58</v>
      </c>
      <c r="C54" s="22"/>
      <c r="D54" s="22">
        <v>1.4</v>
      </c>
      <c r="E54" s="22">
        <v>60</v>
      </c>
      <c r="F54" s="22"/>
      <c r="G54" s="22">
        <v>1.4</v>
      </c>
      <c r="H54" s="22">
        <v>60</v>
      </c>
      <c r="I54" s="2"/>
      <c r="J54" s="16">
        <v>1.4</v>
      </c>
      <c r="K54" s="13">
        <f t="shared" si="0"/>
        <v>59.333333333333336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2"/>
      <c r="X54" s="34">
        <f t="shared" si="1"/>
        <v>1.4</v>
      </c>
      <c r="Y54" s="34">
        <f t="shared" si="2"/>
        <v>59.333333333333336</v>
      </c>
      <c r="Z54" s="34">
        <f t="shared" si="3"/>
        <v>59.499999999999993</v>
      </c>
      <c r="AA54" s="34">
        <f t="shared" si="4"/>
        <v>-0.16666666666665719</v>
      </c>
      <c r="AB54" s="34">
        <f t="shared" si="5"/>
        <v>-0.28089887640447841</v>
      </c>
      <c r="AC54" s="37"/>
      <c r="AD54" s="62"/>
      <c r="AE54" s="29"/>
      <c r="AF54" s="16">
        <v>-0.56000000000000005</v>
      </c>
      <c r="AG54" s="13">
        <f t="shared" si="6"/>
        <v>-26.866666666666664</v>
      </c>
      <c r="AH54" s="33"/>
      <c r="AI54" s="33"/>
      <c r="AJ54" s="33"/>
      <c r="AK54" s="33"/>
      <c r="AL54" s="33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10"/>
      <c r="BM54" s="1"/>
      <c r="BN54" s="60"/>
      <c r="BO54" s="39">
        <f t="shared" si="8"/>
        <v>-0.6</v>
      </c>
      <c r="BP54" s="40">
        <f t="shared" si="9"/>
        <v>-27.0534</v>
      </c>
      <c r="BQ54" s="40">
        <f t="shared" si="10"/>
        <v>-28.333333333333332</v>
      </c>
      <c r="BR54" s="40">
        <f t="shared" si="11"/>
        <v>-1.2799333333333323</v>
      </c>
      <c r="BS54" s="40">
        <f t="shared" si="12"/>
        <v>4.5174117647058791</v>
      </c>
      <c r="BT54" s="40"/>
      <c r="BU54" s="41"/>
      <c r="BV54" s="60"/>
      <c r="BW54" s="39">
        <f t="shared" si="22"/>
        <v>-0.6</v>
      </c>
      <c r="BX54" s="40">
        <f t="shared" si="13"/>
        <v>-27.264071999999999</v>
      </c>
      <c r="BY54" s="40">
        <f t="shared" si="14"/>
        <v>-28.333333333333332</v>
      </c>
      <c r="BZ54" s="40">
        <f t="shared" si="15"/>
        <v>-1.0692613333333334</v>
      </c>
      <c r="CA54" s="40">
        <f t="shared" si="16"/>
        <v>3.7738635294117655</v>
      </c>
      <c r="CB54" s="40"/>
      <c r="CC54" s="41"/>
      <c r="CD54" s="60"/>
      <c r="CE54" s="39">
        <f t="shared" si="17"/>
        <v>-0.6</v>
      </c>
      <c r="CF54" s="40">
        <f t="shared" si="18"/>
        <v>-27.746971199999997</v>
      </c>
      <c r="CG54" s="40">
        <f t="shared" si="19"/>
        <v>-28.333333333333332</v>
      </c>
      <c r="CH54" s="40">
        <f t="shared" si="20"/>
        <v>-0.58636213333333487</v>
      </c>
      <c r="CI54" s="40">
        <f t="shared" si="21"/>
        <v>2.0695134117647114</v>
      </c>
      <c r="CJ54" s="40"/>
      <c r="CK54" s="41"/>
      <c r="CL54" s="60"/>
      <c r="CM54" s="60"/>
      <c r="CN54" s="3"/>
    </row>
    <row r="55" spans="1:92" x14ac:dyDescent="0.2">
      <c r="A55" s="23">
        <v>1.44</v>
      </c>
      <c r="B55" s="22">
        <v>60.2</v>
      </c>
      <c r="C55" s="22"/>
      <c r="D55" s="22">
        <v>1.44</v>
      </c>
      <c r="E55" s="22">
        <v>62.2</v>
      </c>
      <c r="F55" s="22"/>
      <c r="G55" s="22">
        <v>1.44</v>
      </c>
      <c r="H55" s="22">
        <v>61.2</v>
      </c>
      <c r="I55" s="2"/>
      <c r="J55" s="16">
        <v>1.44</v>
      </c>
      <c r="K55" s="13">
        <f t="shared" si="0"/>
        <v>61.20000000000001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2"/>
      <c r="X55" s="34">
        <f t="shared" si="1"/>
        <v>1.44</v>
      </c>
      <c r="Y55" s="34">
        <f t="shared" si="2"/>
        <v>61.20000000000001</v>
      </c>
      <c r="Z55" s="34">
        <f t="shared" si="3"/>
        <v>61.199999999999996</v>
      </c>
      <c r="AA55" s="34">
        <f t="shared" si="4"/>
        <v>0</v>
      </c>
      <c r="AB55" s="34">
        <f t="shared" si="5"/>
        <v>2.3220350841833336E-14</v>
      </c>
      <c r="AC55" s="37"/>
      <c r="AD55" s="62"/>
      <c r="AE55" s="29"/>
      <c r="AF55" s="16">
        <v>-0.52</v>
      </c>
      <c r="AG55" s="13">
        <f t="shared" si="6"/>
        <v>-25.166666666666668</v>
      </c>
      <c r="AH55" s="33"/>
      <c r="AI55" s="33"/>
      <c r="AJ55" s="33"/>
      <c r="AK55" s="33"/>
      <c r="AL55" s="33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10"/>
      <c r="BM55" s="1"/>
      <c r="BN55" s="60"/>
      <c r="BO55" s="39">
        <f t="shared" si="8"/>
        <v>-0.56000000000000005</v>
      </c>
      <c r="BP55" s="40">
        <f t="shared" si="9"/>
        <v>-25.249840000000003</v>
      </c>
      <c r="BQ55" s="40">
        <f t="shared" si="10"/>
        <v>-26.866666666666664</v>
      </c>
      <c r="BR55" s="40">
        <f t="shared" si="11"/>
        <v>-1.6168266666666611</v>
      </c>
      <c r="BS55" s="40">
        <f t="shared" si="12"/>
        <v>6.0179652605458855</v>
      </c>
      <c r="BT55" s="40"/>
      <c r="BU55" s="41"/>
      <c r="BV55" s="60"/>
      <c r="BW55" s="39">
        <f t="shared" si="22"/>
        <v>-0.56000000000000005</v>
      </c>
      <c r="BX55" s="40">
        <f t="shared" si="13"/>
        <v>-25.414094720000001</v>
      </c>
      <c r="BY55" s="40">
        <f t="shared" si="14"/>
        <v>-26.866666666666664</v>
      </c>
      <c r="BZ55" s="40">
        <f t="shared" si="15"/>
        <v>-1.4525719466666622</v>
      </c>
      <c r="CA55" s="40">
        <f t="shared" si="16"/>
        <v>5.4065953349875775</v>
      </c>
      <c r="CB55" s="40"/>
      <c r="CC55" s="41"/>
      <c r="CD55" s="60"/>
      <c r="CE55" s="39">
        <f t="shared" si="17"/>
        <v>-0.56000000000000005</v>
      </c>
      <c r="CF55" s="40">
        <f t="shared" si="18"/>
        <v>-25.8742831872</v>
      </c>
      <c r="CG55" s="40">
        <f t="shared" si="19"/>
        <v>-26.866666666666664</v>
      </c>
      <c r="CH55" s="40">
        <f t="shared" si="20"/>
        <v>-0.99238347946666394</v>
      </c>
      <c r="CI55" s="40">
        <f t="shared" si="21"/>
        <v>3.6937350352357221</v>
      </c>
      <c r="CJ55" s="40"/>
      <c r="CK55" s="41"/>
      <c r="CL55" s="60"/>
      <c r="CM55" s="60"/>
      <c r="CN55" s="3"/>
    </row>
    <row r="56" spans="1:92" x14ac:dyDescent="0.2">
      <c r="A56" s="23">
        <v>1.48</v>
      </c>
      <c r="B56" s="22">
        <v>61.5</v>
      </c>
      <c r="C56" s="22"/>
      <c r="D56" s="22">
        <v>1.48</v>
      </c>
      <c r="E56" s="22">
        <v>64.5</v>
      </c>
      <c r="F56" s="22"/>
      <c r="G56" s="22">
        <v>1.48</v>
      </c>
      <c r="H56" s="22">
        <v>63.2</v>
      </c>
      <c r="I56" s="2"/>
      <c r="J56" s="16">
        <v>1.48</v>
      </c>
      <c r="K56" s="13">
        <f t="shared" si="0"/>
        <v>63.066666666666663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2"/>
      <c r="X56" s="34">
        <f t="shared" si="1"/>
        <v>1.48</v>
      </c>
      <c r="Y56" s="34">
        <f t="shared" si="2"/>
        <v>63.066666666666663</v>
      </c>
      <c r="Z56" s="34">
        <f t="shared" si="3"/>
        <v>62.9</v>
      </c>
      <c r="AA56" s="34">
        <f t="shared" si="4"/>
        <v>0.1666666666666643</v>
      </c>
      <c r="AB56" s="34">
        <f t="shared" si="5"/>
        <v>0.26427061310781869</v>
      </c>
      <c r="AC56" s="37"/>
      <c r="AD56" s="62"/>
      <c r="AE56" s="29"/>
      <c r="AF56" s="16">
        <v>-0.48</v>
      </c>
      <c r="AG56" s="13">
        <f t="shared" si="6"/>
        <v>-23.5</v>
      </c>
      <c r="AH56" s="33"/>
      <c r="AI56" s="33"/>
      <c r="AJ56" s="33"/>
      <c r="AK56" s="33"/>
      <c r="AL56" s="33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10"/>
      <c r="BM56" s="1"/>
      <c r="BN56" s="60"/>
      <c r="BO56" s="39">
        <f t="shared" si="8"/>
        <v>-0.52</v>
      </c>
      <c r="BP56" s="40">
        <f t="shared" si="9"/>
        <v>-23.446280000000002</v>
      </c>
      <c r="BQ56" s="40">
        <f t="shared" si="10"/>
        <v>-25.166666666666668</v>
      </c>
      <c r="BR56" s="40">
        <f t="shared" si="11"/>
        <v>-1.7203866666666663</v>
      </c>
      <c r="BS56" s="40">
        <f t="shared" si="12"/>
        <v>6.8359735099337726</v>
      </c>
      <c r="BT56" s="40"/>
      <c r="BU56" s="41"/>
      <c r="BV56" s="60"/>
      <c r="BW56" s="39">
        <f t="shared" si="22"/>
        <v>-0.52</v>
      </c>
      <c r="BX56" s="40">
        <f t="shared" si="13"/>
        <v>-23.568742080000003</v>
      </c>
      <c r="BY56" s="40">
        <f t="shared" si="14"/>
        <v>-25.166666666666668</v>
      </c>
      <c r="BZ56" s="40">
        <f t="shared" si="15"/>
        <v>-1.5979245866666645</v>
      </c>
      <c r="CA56" s="40">
        <f t="shared" si="16"/>
        <v>6.3493692185430373</v>
      </c>
      <c r="CB56" s="40"/>
      <c r="CC56" s="41"/>
      <c r="CD56" s="60"/>
      <c r="CE56" s="39">
        <f t="shared" si="17"/>
        <v>-0.52</v>
      </c>
      <c r="CF56" s="40">
        <f t="shared" si="18"/>
        <v>-24.0040983936</v>
      </c>
      <c r="CG56" s="40">
        <f t="shared" si="19"/>
        <v>-25.166666666666668</v>
      </c>
      <c r="CH56" s="40">
        <f t="shared" si="20"/>
        <v>-1.1625682730666682</v>
      </c>
      <c r="CI56" s="40">
        <f t="shared" si="21"/>
        <v>4.6194765817218606</v>
      </c>
      <c r="CJ56" s="40"/>
      <c r="CK56" s="41"/>
      <c r="CL56" s="60"/>
      <c r="CM56" s="60"/>
      <c r="CN56" s="3"/>
    </row>
    <row r="57" spans="1:92" x14ac:dyDescent="0.2">
      <c r="A57" s="23">
        <v>1.52</v>
      </c>
      <c r="B57" s="22">
        <v>63</v>
      </c>
      <c r="C57" s="22"/>
      <c r="D57" s="22">
        <v>1.52</v>
      </c>
      <c r="E57" s="22">
        <v>66</v>
      </c>
      <c r="F57" s="22"/>
      <c r="G57" s="22">
        <v>1.52</v>
      </c>
      <c r="H57" s="22">
        <v>64.8</v>
      </c>
      <c r="I57" s="2"/>
      <c r="J57" s="16">
        <v>1.52</v>
      </c>
      <c r="K57" s="13">
        <f t="shared" si="0"/>
        <v>64.600000000000009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2"/>
      <c r="X57" s="34">
        <f t="shared" si="1"/>
        <v>1.52</v>
      </c>
      <c r="Y57" s="34">
        <f t="shared" si="2"/>
        <v>64.600000000000009</v>
      </c>
      <c r="Z57" s="34">
        <f t="shared" si="3"/>
        <v>64.599999999999994</v>
      </c>
      <c r="AA57" s="34">
        <f t="shared" si="4"/>
        <v>0</v>
      </c>
      <c r="AB57" s="34">
        <f t="shared" si="5"/>
        <v>2.1998227113315794E-14</v>
      </c>
      <c r="AC57" s="37"/>
      <c r="AD57" s="62"/>
      <c r="AE57" s="29"/>
      <c r="AF57" s="16">
        <v>-0.44</v>
      </c>
      <c r="AG57" s="13">
        <f t="shared" si="6"/>
        <v>-21.766666666666666</v>
      </c>
      <c r="AH57" s="33"/>
      <c r="AI57" s="33"/>
      <c r="AJ57" s="33"/>
      <c r="AK57" s="33"/>
      <c r="AL57" s="33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10"/>
      <c r="BM57" s="1"/>
      <c r="BN57" s="60"/>
      <c r="BO57" s="39">
        <f t="shared" si="8"/>
        <v>-0.48</v>
      </c>
      <c r="BP57" s="40">
        <f t="shared" si="9"/>
        <v>-21.642719999999997</v>
      </c>
      <c r="BQ57" s="40">
        <f t="shared" si="10"/>
        <v>-23.5</v>
      </c>
      <c r="BR57" s="40">
        <f t="shared" si="11"/>
        <v>-1.8572800000000029</v>
      </c>
      <c r="BS57" s="40">
        <f t="shared" si="12"/>
        <v>7.9033191489361831</v>
      </c>
      <c r="BT57" s="40"/>
      <c r="BU57" s="41"/>
      <c r="BV57" s="60"/>
      <c r="BW57" s="39">
        <f t="shared" si="22"/>
        <v>-0.48</v>
      </c>
      <c r="BX57" s="40">
        <f t="shared" si="13"/>
        <v>-21.728014079999998</v>
      </c>
      <c r="BY57" s="40">
        <f t="shared" si="14"/>
        <v>-23.5</v>
      </c>
      <c r="BZ57" s="40">
        <f t="shared" si="15"/>
        <v>-1.7719859200000023</v>
      </c>
      <c r="CA57" s="40">
        <f t="shared" si="16"/>
        <v>7.5403656170212869</v>
      </c>
      <c r="CB57" s="40"/>
      <c r="CC57" s="41"/>
      <c r="CD57" s="60"/>
      <c r="CE57" s="39">
        <f t="shared" si="17"/>
        <v>-0.48</v>
      </c>
      <c r="CF57" s="40">
        <f t="shared" si="18"/>
        <v>-22.136593766399997</v>
      </c>
      <c r="CG57" s="40">
        <f t="shared" si="19"/>
        <v>-23.5</v>
      </c>
      <c r="CH57" s="40">
        <f t="shared" si="20"/>
        <v>-1.3634062336000028</v>
      </c>
      <c r="CI57" s="40">
        <f t="shared" si="21"/>
        <v>5.8017286536170332</v>
      </c>
      <c r="CJ57" s="40"/>
      <c r="CK57" s="41"/>
      <c r="CL57" s="60"/>
      <c r="CM57" s="60"/>
      <c r="CN57" s="3"/>
    </row>
    <row r="58" spans="1:92" x14ac:dyDescent="0.2">
      <c r="A58" s="23">
        <v>1.56</v>
      </c>
      <c r="B58" s="22">
        <v>64.5</v>
      </c>
      <c r="C58" s="22"/>
      <c r="D58" s="22">
        <v>1.56</v>
      </c>
      <c r="E58" s="22">
        <v>68</v>
      </c>
      <c r="F58" s="22"/>
      <c r="G58" s="22">
        <v>1.56</v>
      </c>
      <c r="H58" s="22">
        <v>66</v>
      </c>
      <c r="I58" s="2"/>
      <c r="J58" s="16">
        <v>1.56</v>
      </c>
      <c r="K58" s="13">
        <f t="shared" si="0"/>
        <v>66.166666666666671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2"/>
      <c r="X58" s="34">
        <f t="shared" si="1"/>
        <v>1.56</v>
      </c>
      <c r="Y58" s="34">
        <f t="shared" si="2"/>
        <v>66.166666666666671</v>
      </c>
      <c r="Z58" s="34">
        <f t="shared" si="3"/>
        <v>66.3</v>
      </c>
      <c r="AA58" s="34">
        <f t="shared" si="4"/>
        <v>-0.13333333333332575</v>
      </c>
      <c r="AB58" s="34">
        <f t="shared" si="5"/>
        <v>-0.201511335012583</v>
      </c>
      <c r="AC58" s="37"/>
      <c r="AD58" s="62"/>
      <c r="AE58" s="29"/>
      <c r="AF58" s="16">
        <v>-0.4</v>
      </c>
      <c r="AG58" s="13">
        <f t="shared" si="6"/>
        <v>-20</v>
      </c>
      <c r="AH58" s="33"/>
      <c r="AI58" s="33"/>
      <c r="AJ58" s="33"/>
      <c r="AK58" s="33"/>
      <c r="AL58" s="33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10"/>
      <c r="BM58" s="1"/>
      <c r="BN58" s="60"/>
      <c r="BO58" s="39">
        <f t="shared" si="8"/>
        <v>-0.44</v>
      </c>
      <c r="BP58" s="40">
        <f t="shared" si="9"/>
        <v>-19.83916</v>
      </c>
      <c r="BQ58" s="40">
        <f t="shared" si="10"/>
        <v>-21.766666666666666</v>
      </c>
      <c r="BR58" s="40">
        <f t="shared" si="11"/>
        <v>-1.927506666666666</v>
      </c>
      <c r="BS58" s="40">
        <f t="shared" si="12"/>
        <v>8.8553139356814672</v>
      </c>
      <c r="BT58" s="40"/>
      <c r="BU58" s="41"/>
      <c r="BV58" s="60"/>
      <c r="BW58" s="39">
        <f t="shared" si="22"/>
        <v>-0.44</v>
      </c>
      <c r="BX58" s="40">
        <f t="shared" si="13"/>
        <v>-19.891910720000002</v>
      </c>
      <c r="BY58" s="40">
        <f t="shared" si="14"/>
        <v>-21.766666666666666</v>
      </c>
      <c r="BZ58" s="40">
        <f t="shared" si="15"/>
        <v>-1.8747559466666637</v>
      </c>
      <c r="CA58" s="40">
        <f t="shared" si="16"/>
        <v>8.6129675957120853</v>
      </c>
      <c r="CB58" s="40"/>
      <c r="CC58" s="41"/>
      <c r="CD58" s="60"/>
      <c r="CE58" s="39">
        <f t="shared" si="17"/>
        <v>-0.44</v>
      </c>
      <c r="CF58" s="40">
        <f t="shared" si="18"/>
        <v>-20.271946252799999</v>
      </c>
      <c r="CG58" s="40">
        <f t="shared" si="19"/>
        <v>-21.766666666666666</v>
      </c>
      <c r="CH58" s="40">
        <f t="shared" si="20"/>
        <v>-1.4947204138666663</v>
      </c>
      <c r="CI58" s="40">
        <f t="shared" si="21"/>
        <v>6.867015683920366</v>
      </c>
      <c r="CJ58" s="40"/>
      <c r="CK58" s="41"/>
      <c r="CL58" s="60"/>
      <c r="CM58" s="60"/>
      <c r="CN58" s="3"/>
    </row>
    <row r="59" spans="1:92" x14ac:dyDescent="0.2">
      <c r="A59" s="23">
        <v>1.6</v>
      </c>
      <c r="B59" s="22">
        <v>66</v>
      </c>
      <c r="C59" s="22"/>
      <c r="D59" s="22">
        <v>1.6</v>
      </c>
      <c r="E59" s="22">
        <v>69.7</v>
      </c>
      <c r="F59" s="22"/>
      <c r="G59" s="22">
        <v>1.6</v>
      </c>
      <c r="H59" s="22">
        <v>68</v>
      </c>
      <c r="I59" s="2"/>
      <c r="J59" s="16">
        <v>1.6</v>
      </c>
      <c r="K59" s="13">
        <f t="shared" si="0"/>
        <v>67.899999999999991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2"/>
      <c r="X59" s="34">
        <f t="shared" si="1"/>
        <v>1.6</v>
      </c>
      <c r="Y59" s="34">
        <f t="shared" si="2"/>
        <v>67.899999999999991</v>
      </c>
      <c r="Z59" s="34">
        <f t="shared" si="3"/>
        <v>68</v>
      </c>
      <c r="AA59" s="34">
        <f t="shared" si="4"/>
        <v>-0.10000000000000853</v>
      </c>
      <c r="AB59" s="34">
        <f t="shared" si="5"/>
        <v>-0.14727540500737635</v>
      </c>
      <c r="AC59" s="37"/>
      <c r="AD59" s="62"/>
      <c r="AE59" s="29"/>
      <c r="AF59" s="16">
        <v>-0.36</v>
      </c>
      <c r="AG59" s="13">
        <f t="shared" si="6"/>
        <v>-18.193333333333332</v>
      </c>
      <c r="AH59" s="33"/>
      <c r="AI59" s="33"/>
      <c r="AJ59" s="33"/>
      <c r="AK59" s="33"/>
      <c r="AL59" s="33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10"/>
      <c r="BM59" s="1"/>
      <c r="BN59" s="60"/>
      <c r="BO59" s="39">
        <f t="shared" si="8"/>
        <v>-0.4</v>
      </c>
      <c r="BP59" s="40">
        <f t="shared" si="9"/>
        <v>-18.035599999999999</v>
      </c>
      <c r="BQ59" s="40">
        <f t="shared" si="10"/>
        <v>-20</v>
      </c>
      <c r="BR59" s="40">
        <f t="shared" si="11"/>
        <v>-1.9644000000000013</v>
      </c>
      <c r="BS59" s="40">
        <f t="shared" si="12"/>
        <v>9.8220000000000063</v>
      </c>
      <c r="BT59" s="40"/>
      <c r="BU59" s="41"/>
      <c r="BV59" s="60"/>
      <c r="BW59" s="39">
        <f t="shared" si="22"/>
        <v>-0.4</v>
      </c>
      <c r="BX59" s="40">
        <f t="shared" si="13"/>
        <v>-18.060431999999999</v>
      </c>
      <c r="BY59" s="40">
        <f t="shared" si="14"/>
        <v>-20</v>
      </c>
      <c r="BZ59" s="40">
        <f t="shared" si="15"/>
        <v>-1.9395680000000013</v>
      </c>
      <c r="CA59" s="40">
        <f t="shared" si="16"/>
        <v>9.6978400000000065</v>
      </c>
      <c r="CB59" s="40"/>
      <c r="CC59" s="41"/>
      <c r="CD59" s="60"/>
      <c r="CE59" s="39">
        <f t="shared" si="17"/>
        <v>-0.4</v>
      </c>
      <c r="CF59" s="40">
        <f t="shared" si="18"/>
        <v>-18.410332799999999</v>
      </c>
      <c r="CG59" s="40">
        <f t="shared" si="19"/>
        <v>-20</v>
      </c>
      <c r="CH59" s="40">
        <f t="shared" si="20"/>
        <v>-1.5896672000000009</v>
      </c>
      <c r="CI59" s="40">
        <f t="shared" si="21"/>
        <v>7.9483360000000047</v>
      </c>
      <c r="CJ59" s="40"/>
      <c r="CK59" s="41"/>
      <c r="CL59" s="60"/>
      <c r="CM59" s="60"/>
      <c r="CN59" s="3"/>
    </row>
    <row r="60" spans="1:92" x14ac:dyDescent="0.2">
      <c r="A60" s="23">
        <v>1.64</v>
      </c>
      <c r="B60" s="22">
        <v>67.400000000000006</v>
      </c>
      <c r="C60" s="22"/>
      <c r="D60" s="22">
        <v>1.64</v>
      </c>
      <c r="E60" s="22">
        <v>70.7</v>
      </c>
      <c r="F60" s="22"/>
      <c r="G60" s="22">
        <v>1.64</v>
      </c>
      <c r="H60" s="22">
        <v>69.5</v>
      </c>
      <c r="I60" s="2"/>
      <c r="J60" s="16">
        <v>1.64</v>
      </c>
      <c r="K60" s="13">
        <f t="shared" si="0"/>
        <v>69.2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2"/>
      <c r="X60" s="34">
        <f t="shared" si="1"/>
        <v>1.64</v>
      </c>
      <c r="Y60" s="34">
        <f t="shared" si="2"/>
        <v>69.2</v>
      </c>
      <c r="Z60" s="34">
        <f t="shared" si="3"/>
        <v>69.7</v>
      </c>
      <c r="AA60" s="34">
        <f t="shared" si="4"/>
        <v>-0.5</v>
      </c>
      <c r="AB60" s="34">
        <f t="shared" si="5"/>
        <v>-0.7225433526011561</v>
      </c>
      <c r="AC60" s="37"/>
      <c r="AD60" s="62"/>
      <c r="AE60" s="29"/>
      <c r="AF60" s="16">
        <v>-0.32</v>
      </c>
      <c r="AG60" s="13">
        <f t="shared" si="6"/>
        <v>-16.833333333333332</v>
      </c>
      <c r="AH60" s="33"/>
      <c r="AI60" s="33"/>
      <c r="AJ60" s="33"/>
      <c r="AK60" s="33"/>
      <c r="AL60" s="33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10"/>
      <c r="BM60" s="1"/>
      <c r="BN60" s="60"/>
      <c r="BO60" s="39">
        <f t="shared" si="8"/>
        <v>-0.36</v>
      </c>
      <c r="BP60" s="40">
        <f t="shared" si="9"/>
        <v>-16.232039999999998</v>
      </c>
      <c r="BQ60" s="40">
        <f t="shared" si="10"/>
        <v>-18.193333333333332</v>
      </c>
      <c r="BR60" s="40">
        <f t="shared" si="11"/>
        <v>-1.9612933333333338</v>
      </c>
      <c r="BS60" s="40">
        <f t="shared" si="12"/>
        <v>10.780285818981316</v>
      </c>
      <c r="BT60" s="40"/>
      <c r="BU60" s="41"/>
      <c r="BV60" s="60"/>
      <c r="BW60" s="39">
        <f t="shared" si="22"/>
        <v>-0.36</v>
      </c>
      <c r="BX60" s="40">
        <f t="shared" si="13"/>
        <v>-16.233577919999998</v>
      </c>
      <c r="BY60" s="40">
        <f t="shared" si="14"/>
        <v>-18.193333333333332</v>
      </c>
      <c r="BZ60" s="40">
        <f t="shared" si="15"/>
        <v>-1.9597554133333333</v>
      </c>
      <c r="CA60" s="40">
        <f t="shared" si="16"/>
        <v>10.771832612678638</v>
      </c>
      <c r="CB60" s="40"/>
      <c r="CC60" s="41"/>
      <c r="CD60" s="60"/>
      <c r="CE60" s="39">
        <f t="shared" si="17"/>
        <v>-0.36</v>
      </c>
      <c r="CF60" s="40">
        <f t="shared" si="18"/>
        <v>-16.5519303552</v>
      </c>
      <c r="CG60" s="40">
        <f t="shared" si="19"/>
        <v>-18.193333333333332</v>
      </c>
      <c r="CH60" s="40">
        <f t="shared" si="20"/>
        <v>-1.6414029781333319</v>
      </c>
      <c r="CI60" s="40">
        <f t="shared" si="21"/>
        <v>9.0220024448515872</v>
      </c>
      <c r="CJ60" s="40"/>
      <c r="CK60" s="41"/>
      <c r="CL60" s="60"/>
      <c r="CM60" s="60"/>
      <c r="CN60" s="3"/>
    </row>
    <row r="61" spans="1:92" x14ac:dyDescent="0.2">
      <c r="A61" s="23">
        <v>1.68</v>
      </c>
      <c r="B61" s="22">
        <v>69.2</v>
      </c>
      <c r="C61" s="22"/>
      <c r="D61" s="22">
        <v>1.68</v>
      </c>
      <c r="E61" s="22">
        <v>72.3</v>
      </c>
      <c r="F61" s="22"/>
      <c r="G61" s="22">
        <v>1.68</v>
      </c>
      <c r="H61" s="22">
        <v>71</v>
      </c>
      <c r="I61" s="2"/>
      <c r="J61" s="16">
        <v>1.68</v>
      </c>
      <c r="K61" s="13">
        <f t="shared" si="0"/>
        <v>70.833333333333329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2"/>
      <c r="X61" s="34">
        <f t="shared" si="1"/>
        <v>1.68</v>
      </c>
      <c r="Y61" s="34">
        <f t="shared" si="2"/>
        <v>70.833333333333329</v>
      </c>
      <c r="Z61" s="34">
        <f t="shared" si="3"/>
        <v>71.399999999999991</v>
      </c>
      <c r="AA61" s="34">
        <f t="shared" si="4"/>
        <v>-0.56666666666666288</v>
      </c>
      <c r="AB61" s="34">
        <f t="shared" si="5"/>
        <v>-0.7999999999999946</v>
      </c>
      <c r="AC61" s="37"/>
      <c r="AD61" s="62"/>
      <c r="AE61" s="29"/>
      <c r="AF61" s="16">
        <v>-0.28000000000000003</v>
      </c>
      <c r="AG61" s="13">
        <f t="shared" si="6"/>
        <v>-15.1</v>
      </c>
      <c r="AH61" s="33"/>
      <c r="AI61" s="33"/>
      <c r="AJ61" s="33"/>
      <c r="AK61" s="33"/>
      <c r="AL61" s="33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10"/>
      <c r="BM61" s="1"/>
      <c r="BN61" s="60"/>
      <c r="BO61" s="39">
        <f t="shared" si="8"/>
        <v>-0.32</v>
      </c>
      <c r="BP61" s="40">
        <f t="shared" si="9"/>
        <v>-14.42848</v>
      </c>
      <c r="BQ61" s="40">
        <f t="shared" si="10"/>
        <v>-16.833333333333332</v>
      </c>
      <c r="BR61" s="40">
        <f t="shared" si="11"/>
        <v>-2.4048533333333317</v>
      </c>
      <c r="BS61" s="40">
        <f t="shared" si="12"/>
        <v>14.286257425742566</v>
      </c>
      <c r="BT61" s="40"/>
      <c r="BU61" s="41"/>
      <c r="BV61" s="60"/>
      <c r="BW61" s="39">
        <f t="shared" si="22"/>
        <v>-0.32</v>
      </c>
      <c r="BX61" s="40">
        <f t="shared" si="13"/>
        <v>-14.411348480000001</v>
      </c>
      <c r="BY61" s="40">
        <f t="shared" si="14"/>
        <v>-16.833333333333332</v>
      </c>
      <c r="BZ61" s="40">
        <f t="shared" si="15"/>
        <v>-2.4219848533333312</v>
      </c>
      <c r="CA61" s="40">
        <f t="shared" si="16"/>
        <v>14.388028831683156</v>
      </c>
      <c r="CB61" s="40"/>
      <c r="CC61" s="41"/>
      <c r="CD61" s="60"/>
      <c r="CE61" s="39">
        <f t="shared" si="17"/>
        <v>-0.32</v>
      </c>
      <c r="CF61" s="40">
        <f t="shared" si="18"/>
        <v>-14.696915865599998</v>
      </c>
      <c r="CG61" s="40">
        <f t="shared" si="19"/>
        <v>-16.833333333333332</v>
      </c>
      <c r="CH61" s="40">
        <f t="shared" si="20"/>
        <v>-2.1364174677333345</v>
      </c>
      <c r="CI61" s="40">
        <f t="shared" si="21"/>
        <v>12.691588917227731</v>
      </c>
      <c r="CJ61" s="40"/>
      <c r="CK61" s="41"/>
      <c r="CL61" s="60"/>
      <c r="CM61" s="60"/>
      <c r="CN61" s="3"/>
    </row>
    <row r="62" spans="1:92" x14ac:dyDescent="0.2">
      <c r="A62" s="23">
        <v>1.72</v>
      </c>
      <c r="B62" s="22"/>
      <c r="C62" s="22"/>
      <c r="D62" s="22">
        <v>1.72</v>
      </c>
      <c r="E62" s="22">
        <v>75</v>
      </c>
      <c r="F62" s="22"/>
      <c r="G62" s="22">
        <v>1.72</v>
      </c>
      <c r="H62" s="22">
        <v>72.599999999999994</v>
      </c>
      <c r="I62" s="2"/>
      <c r="J62" s="16">
        <v>1.72</v>
      </c>
      <c r="K62" s="13">
        <f>(E62+H62)/2</f>
        <v>73.8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2"/>
      <c r="X62" s="34">
        <f t="shared" si="1"/>
        <v>1.72</v>
      </c>
      <c r="Y62" s="34">
        <f t="shared" si="2"/>
        <v>73.8</v>
      </c>
      <c r="Z62" s="34">
        <f t="shared" si="3"/>
        <v>73.099999999999994</v>
      </c>
      <c r="AA62" s="34">
        <f t="shared" si="4"/>
        <v>0.70000000000000284</v>
      </c>
      <c r="AB62" s="34">
        <f t="shared" si="5"/>
        <v>0.94850948509485489</v>
      </c>
      <c r="AC62" s="37"/>
      <c r="AD62" s="62"/>
      <c r="AE62" s="29"/>
      <c r="AF62" s="16">
        <v>-0.24</v>
      </c>
      <c r="AG62" s="13">
        <f t="shared" si="6"/>
        <v>-13.066666666666668</v>
      </c>
      <c r="AH62" s="33"/>
      <c r="AI62" s="33"/>
      <c r="AJ62" s="33"/>
      <c r="AK62" s="33"/>
      <c r="AL62" s="33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10"/>
      <c r="BM62" s="1"/>
      <c r="BN62" s="60"/>
      <c r="BO62" s="39">
        <f t="shared" si="8"/>
        <v>-0.28000000000000003</v>
      </c>
      <c r="BP62" s="40">
        <f t="shared" si="9"/>
        <v>-12.624920000000001</v>
      </c>
      <c r="BQ62" s="40">
        <f t="shared" si="10"/>
        <v>-15.1</v>
      </c>
      <c r="BR62" s="40">
        <f t="shared" si="11"/>
        <v>-2.4750799999999984</v>
      </c>
      <c r="BS62" s="40">
        <f t="shared" si="12"/>
        <v>16.391258278145685</v>
      </c>
      <c r="BT62" s="40"/>
      <c r="BU62" s="41"/>
      <c r="BV62" s="60"/>
      <c r="BW62" s="39">
        <f t="shared" si="22"/>
        <v>-0.28000000000000003</v>
      </c>
      <c r="BX62" s="40">
        <f t="shared" si="13"/>
        <v>-12.593743680000001</v>
      </c>
      <c r="BY62" s="40">
        <f t="shared" si="14"/>
        <v>-15.1</v>
      </c>
      <c r="BZ62" s="40">
        <f t="shared" si="15"/>
        <v>-2.5062563199999985</v>
      </c>
      <c r="CA62" s="40">
        <f t="shared" si="16"/>
        <v>16.597723973509925</v>
      </c>
      <c r="CB62" s="40"/>
      <c r="CC62" s="41"/>
      <c r="CD62" s="60"/>
      <c r="CE62" s="39">
        <f t="shared" si="17"/>
        <v>-0.28000000000000003</v>
      </c>
      <c r="CF62" s="40">
        <f t="shared" si="18"/>
        <v>-12.8454662784</v>
      </c>
      <c r="CG62" s="40">
        <f t="shared" si="19"/>
        <v>-15.1</v>
      </c>
      <c r="CH62" s="40">
        <f t="shared" si="20"/>
        <v>-2.2545337215999997</v>
      </c>
      <c r="CI62" s="40">
        <f t="shared" si="21"/>
        <v>14.930686898013242</v>
      </c>
      <c r="CJ62" s="40"/>
      <c r="CK62" s="41"/>
      <c r="CL62" s="60"/>
      <c r="CM62" s="60"/>
      <c r="CN62" s="3"/>
    </row>
    <row r="63" spans="1:92" x14ac:dyDescent="0.2">
      <c r="A63" s="23">
        <v>1.76</v>
      </c>
      <c r="B63" s="22"/>
      <c r="C63" s="22"/>
      <c r="D63" s="22">
        <v>1.76</v>
      </c>
      <c r="E63" s="22">
        <v>76</v>
      </c>
      <c r="F63" s="22"/>
      <c r="G63" s="22">
        <v>1.76</v>
      </c>
      <c r="H63" s="22">
        <v>74</v>
      </c>
      <c r="I63" s="2"/>
      <c r="J63" s="16">
        <v>1.76</v>
      </c>
      <c r="K63" s="13">
        <f t="shared" ref="K63:K66" si="23">(E63+H63)/2</f>
        <v>75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2"/>
      <c r="X63" s="34">
        <f t="shared" si="1"/>
        <v>1.76</v>
      </c>
      <c r="Y63" s="34">
        <f t="shared" si="2"/>
        <v>75</v>
      </c>
      <c r="Z63" s="34">
        <f t="shared" si="3"/>
        <v>74.8</v>
      </c>
      <c r="AA63" s="34">
        <f t="shared" si="4"/>
        <v>0.20000000000000284</v>
      </c>
      <c r="AB63" s="34">
        <f t="shared" si="5"/>
        <v>0.26666666666667049</v>
      </c>
      <c r="AC63" s="37"/>
      <c r="AD63" s="62"/>
      <c r="AE63" s="29"/>
      <c r="AF63" s="16">
        <v>-0.2</v>
      </c>
      <c r="AG63" s="13">
        <f t="shared" si="6"/>
        <v>-10.966666666666669</v>
      </c>
      <c r="AH63" s="33"/>
      <c r="AI63" s="33"/>
      <c r="AJ63" s="33"/>
      <c r="AK63" s="33"/>
      <c r="AL63" s="33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10"/>
      <c r="BM63" s="1"/>
      <c r="BN63" s="60"/>
      <c r="BO63" s="39">
        <f t="shared" si="8"/>
        <v>-0.24</v>
      </c>
      <c r="BP63" s="40">
        <f t="shared" si="9"/>
        <v>-10.821359999999999</v>
      </c>
      <c r="BQ63" s="40">
        <f t="shared" si="10"/>
        <v>-13.066666666666668</v>
      </c>
      <c r="BR63" s="40">
        <f t="shared" si="11"/>
        <v>-2.2453066666666697</v>
      </c>
      <c r="BS63" s="40">
        <f t="shared" si="12"/>
        <v>17.183469387755125</v>
      </c>
      <c r="BT63" s="40"/>
      <c r="BU63" s="41"/>
      <c r="BV63" s="60"/>
      <c r="BW63" s="39">
        <f t="shared" si="22"/>
        <v>-0.24</v>
      </c>
      <c r="BX63" s="40">
        <f t="shared" si="13"/>
        <v>-10.780763519999999</v>
      </c>
      <c r="BY63" s="40">
        <f t="shared" si="14"/>
        <v>-13.066666666666668</v>
      </c>
      <c r="BZ63" s="40">
        <f t="shared" si="15"/>
        <v>-2.2859031466666693</v>
      </c>
      <c r="CA63" s="40">
        <f t="shared" si="16"/>
        <v>17.494156734693895</v>
      </c>
      <c r="CB63" s="40"/>
      <c r="CC63" s="41"/>
      <c r="CD63" s="60"/>
      <c r="CE63" s="39">
        <f t="shared" si="17"/>
        <v>-0.24</v>
      </c>
      <c r="CF63" s="40">
        <f t="shared" si="18"/>
        <v>-10.9977585408</v>
      </c>
      <c r="CG63" s="40">
        <f t="shared" si="19"/>
        <v>-13.066666666666668</v>
      </c>
      <c r="CH63" s="40">
        <f t="shared" si="20"/>
        <v>-2.0689081258666686</v>
      </c>
      <c r="CI63" s="40">
        <f t="shared" si="21"/>
        <v>15.833480555102053</v>
      </c>
      <c r="CJ63" s="40"/>
      <c r="CK63" s="41"/>
      <c r="CL63" s="60"/>
      <c r="CM63" s="60"/>
      <c r="CN63" s="3"/>
    </row>
    <row r="64" spans="1:92" x14ac:dyDescent="0.2">
      <c r="A64" s="23">
        <v>1.8</v>
      </c>
      <c r="B64" s="22"/>
      <c r="C64" s="22"/>
      <c r="D64" s="22">
        <v>1.8</v>
      </c>
      <c r="E64" s="22">
        <v>78.400000000000006</v>
      </c>
      <c r="F64" s="22"/>
      <c r="G64" s="22">
        <v>1.8</v>
      </c>
      <c r="H64" s="22">
        <v>76</v>
      </c>
      <c r="I64" s="2"/>
      <c r="J64" s="16">
        <v>1.8</v>
      </c>
      <c r="K64" s="13">
        <f t="shared" si="23"/>
        <v>77.2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2"/>
      <c r="X64" s="34">
        <f t="shared" si="1"/>
        <v>1.8</v>
      </c>
      <c r="Y64" s="34">
        <f t="shared" si="2"/>
        <v>77.2</v>
      </c>
      <c r="Z64" s="34">
        <f t="shared" si="3"/>
        <v>76.5</v>
      </c>
      <c r="AA64" s="34">
        <f t="shared" si="4"/>
        <v>0.70000000000000284</v>
      </c>
      <c r="AB64" s="34">
        <f t="shared" si="5"/>
        <v>0.90673575129534034</v>
      </c>
      <c r="AC64" s="37"/>
      <c r="AD64" s="62"/>
      <c r="AE64" s="29"/>
      <c r="AF64" s="16">
        <v>-0.16</v>
      </c>
      <c r="AG64" s="13">
        <f t="shared" si="6"/>
        <v>-8.7000000000000011</v>
      </c>
      <c r="AH64" s="33"/>
      <c r="AI64" s="33"/>
      <c r="AJ64" s="33"/>
      <c r="AK64" s="33"/>
      <c r="AL64" s="33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10"/>
      <c r="BM64" s="1"/>
      <c r="BN64" s="60"/>
      <c r="BO64" s="39">
        <f t="shared" si="8"/>
        <v>-0.2</v>
      </c>
      <c r="BP64" s="40">
        <f t="shared" si="9"/>
        <v>-9.0177999999999994</v>
      </c>
      <c r="BQ64" s="40">
        <f t="shared" si="10"/>
        <v>-10.966666666666669</v>
      </c>
      <c r="BR64" s="40">
        <f t="shared" si="11"/>
        <v>-1.9488666666666692</v>
      </c>
      <c r="BS64" s="40">
        <f t="shared" si="12"/>
        <v>17.77082066869303</v>
      </c>
      <c r="BT64" s="40"/>
      <c r="BU64" s="41"/>
      <c r="BV64" s="60"/>
      <c r="BW64" s="39">
        <f t="shared" si="22"/>
        <v>-0.2</v>
      </c>
      <c r="BX64" s="40">
        <f t="shared" si="13"/>
        <v>-8.9724079999999997</v>
      </c>
      <c r="BY64" s="40">
        <f t="shared" si="14"/>
        <v>-10.966666666666669</v>
      </c>
      <c r="BZ64" s="40">
        <f t="shared" si="15"/>
        <v>-1.9942586666666688</v>
      </c>
      <c r="CA64" s="40">
        <f t="shared" si="16"/>
        <v>18.184729483282691</v>
      </c>
      <c r="CB64" s="40"/>
      <c r="CC64" s="41"/>
      <c r="CD64" s="60"/>
      <c r="CE64" s="39">
        <f t="shared" si="17"/>
        <v>-0.2</v>
      </c>
      <c r="CF64" s="40">
        <f t="shared" si="18"/>
        <v>-9.1539695999999999</v>
      </c>
      <c r="CG64" s="40">
        <f t="shared" si="19"/>
        <v>-10.966666666666669</v>
      </c>
      <c r="CH64" s="40">
        <f t="shared" si="20"/>
        <v>-1.8126970666666686</v>
      </c>
      <c r="CI64" s="40">
        <f t="shared" si="21"/>
        <v>16.52915258358664</v>
      </c>
      <c r="CJ64" s="40"/>
      <c r="CK64" s="41"/>
      <c r="CL64" s="60"/>
      <c r="CM64" s="60"/>
      <c r="CN64" s="3"/>
    </row>
    <row r="65" spans="1:92" x14ac:dyDescent="0.2">
      <c r="A65" s="23">
        <v>1.84</v>
      </c>
      <c r="B65" s="22"/>
      <c r="C65" s="22"/>
      <c r="D65" s="22">
        <v>1.84</v>
      </c>
      <c r="E65" s="22">
        <v>79.099999999999994</v>
      </c>
      <c r="F65" s="22"/>
      <c r="G65" s="22">
        <v>1.84</v>
      </c>
      <c r="H65" s="22">
        <v>77.5</v>
      </c>
      <c r="I65" s="2"/>
      <c r="J65" s="16">
        <v>1.84</v>
      </c>
      <c r="K65" s="13">
        <f t="shared" si="23"/>
        <v>78.3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2"/>
      <c r="X65" s="34">
        <f t="shared" si="1"/>
        <v>1.84</v>
      </c>
      <c r="Y65" s="34">
        <f t="shared" si="2"/>
        <v>78.3</v>
      </c>
      <c r="Z65" s="34">
        <f t="shared" si="3"/>
        <v>78.2</v>
      </c>
      <c r="AA65" s="34">
        <f t="shared" si="4"/>
        <v>9.9999999999994316E-2</v>
      </c>
      <c r="AB65" s="34">
        <f t="shared" si="5"/>
        <v>0.12771392081736183</v>
      </c>
      <c r="AC65" s="37"/>
      <c r="AD65" s="62"/>
      <c r="AE65" s="29"/>
      <c r="AF65" s="16">
        <v>-0.12</v>
      </c>
      <c r="AG65" s="13">
        <f t="shared" si="6"/>
        <v>-6.9933333333333332</v>
      </c>
      <c r="AH65" s="33"/>
      <c r="AI65" s="33"/>
      <c r="AJ65" s="33"/>
      <c r="AK65" s="33"/>
      <c r="AL65" s="33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10"/>
      <c r="BM65" s="1"/>
      <c r="BN65" s="60"/>
      <c r="BO65" s="39">
        <f t="shared" si="8"/>
        <v>-0.16</v>
      </c>
      <c r="BP65" s="40">
        <f t="shared" si="9"/>
        <v>-7.2142400000000002</v>
      </c>
      <c r="BQ65" s="40">
        <f t="shared" si="10"/>
        <v>-8.7000000000000011</v>
      </c>
      <c r="BR65" s="40">
        <f t="shared" si="11"/>
        <v>-1.4857600000000009</v>
      </c>
      <c r="BS65" s="40">
        <f t="shared" si="12"/>
        <v>17.077701149425295</v>
      </c>
      <c r="BT65" s="40"/>
      <c r="BU65" s="41"/>
      <c r="BV65" s="60"/>
      <c r="BW65" s="39">
        <f t="shared" si="22"/>
        <v>-0.16</v>
      </c>
      <c r="BX65" s="40">
        <f t="shared" si="13"/>
        <v>-7.1686771199999999</v>
      </c>
      <c r="BY65" s="40">
        <f t="shared" si="14"/>
        <v>-8.7000000000000011</v>
      </c>
      <c r="BZ65" s="40">
        <f t="shared" si="15"/>
        <v>-1.5313228800000012</v>
      </c>
      <c r="CA65" s="40">
        <f t="shared" si="16"/>
        <v>17.601412413793113</v>
      </c>
      <c r="CB65" s="40"/>
      <c r="CC65" s="41"/>
      <c r="CD65" s="60"/>
      <c r="CE65" s="39">
        <f t="shared" si="17"/>
        <v>-0.16</v>
      </c>
      <c r="CF65" s="40">
        <f t="shared" si="18"/>
        <v>-7.3142764031999992</v>
      </c>
      <c r="CG65" s="40">
        <f t="shared" si="19"/>
        <v>-8.7000000000000011</v>
      </c>
      <c r="CH65" s="40">
        <f t="shared" si="20"/>
        <v>-1.3857235968000019</v>
      </c>
      <c r="CI65" s="40">
        <f t="shared" si="21"/>
        <v>15.927857434482778</v>
      </c>
      <c r="CJ65" s="40"/>
      <c r="CK65" s="41"/>
      <c r="CL65" s="60"/>
      <c r="CM65" s="60"/>
      <c r="CN65" s="3"/>
    </row>
    <row r="66" spans="1:92" x14ac:dyDescent="0.2">
      <c r="A66" s="23">
        <v>1.88</v>
      </c>
      <c r="B66" s="22"/>
      <c r="C66" s="22"/>
      <c r="D66" s="22">
        <v>1.88</v>
      </c>
      <c r="E66" s="22">
        <v>80.5</v>
      </c>
      <c r="F66" s="22"/>
      <c r="G66" s="22">
        <v>1.88</v>
      </c>
      <c r="H66" s="22">
        <v>79.5</v>
      </c>
      <c r="I66" s="2"/>
      <c r="J66" s="16">
        <v>1.88</v>
      </c>
      <c r="K66" s="13">
        <f t="shared" si="23"/>
        <v>80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2"/>
      <c r="X66" s="34">
        <f t="shared" si="1"/>
        <v>1.88</v>
      </c>
      <c r="Y66" s="34">
        <f t="shared" si="2"/>
        <v>80</v>
      </c>
      <c r="Z66" s="34">
        <f t="shared" si="3"/>
        <v>79.899999999999991</v>
      </c>
      <c r="AA66" s="34">
        <f t="shared" si="4"/>
        <v>0.10000000000000853</v>
      </c>
      <c r="AB66" s="34">
        <f t="shared" si="5"/>
        <v>0.12500000000001066</v>
      </c>
      <c r="AC66" s="37"/>
      <c r="AD66" s="62"/>
      <c r="AE66" s="29"/>
      <c r="AF66" s="16">
        <v>-8.0000000000000099E-2</v>
      </c>
      <c r="AG66" s="13">
        <f t="shared" si="6"/>
        <v>-5.1833333333333327</v>
      </c>
      <c r="AH66" s="33"/>
      <c r="AI66" s="33"/>
      <c r="AJ66" s="33"/>
      <c r="AK66" s="33"/>
      <c r="AL66" s="33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10"/>
      <c r="BM66" s="1"/>
      <c r="BN66" s="60"/>
      <c r="BO66" s="39">
        <f t="shared" si="8"/>
        <v>-0.12</v>
      </c>
      <c r="BP66" s="40">
        <f t="shared" si="9"/>
        <v>-5.4106799999999993</v>
      </c>
      <c r="BQ66" s="40">
        <f t="shared" si="10"/>
        <v>-6.9933333333333332</v>
      </c>
      <c r="BR66" s="40">
        <f t="shared" si="11"/>
        <v>-1.5826533333333339</v>
      </c>
      <c r="BS66" s="40">
        <f t="shared" si="12"/>
        <v>22.630886558627271</v>
      </c>
      <c r="BT66" s="40"/>
      <c r="BU66" s="41"/>
      <c r="BV66" s="60"/>
      <c r="BW66" s="39">
        <f t="shared" si="22"/>
        <v>-0.12</v>
      </c>
      <c r="BX66" s="40">
        <f t="shared" si="13"/>
        <v>-5.3695708799999995</v>
      </c>
      <c r="BY66" s="40">
        <f t="shared" si="14"/>
        <v>-6.9933333333333332</v>
      </c>
      <c r="BZ66" s="40">
        <f t="shared" si="15"/>
        <v>-1.6237624533333337</v>
      </c>
      <c r="CA66" s="40">
        <f t="shared" si="16"/>
        <v>23.218719542421358</v>
      </c>
      <c r="CB66" s="40"/>
      <c r="CC66" s="41"/>
      <c r="CD66" s="60"/>
      <c r="CE66" s="39">
        <f t="shared" si="17"/>
        <v>-0.12</v>
      </c>
      <c r="CF66" s="40">
        <f t="shared" si="18"/>
        <v>-5.4788558975999999</v>
      </c>
      <c r="CG66" s="40">
        <f t="shared" si="19"/>
        <v>-6.9933333333333332</v>
      </c>
      <c r="CH66" s="40">
        <f t="shared" si="20"/>
        <v>-1.5144774357333333</v>
      </c>
      <c r="CI66" s="40">
        <f t="shared" si="21"/>
        <v>21.656016716873211</v>
      </c>
      <c r="CJ66" s="40"/>
      <c r="CK66" s="41"/>
      <c r="CL66" s="60"/>
      <c r="CM66" s="60"/>
      <c r="CN66" s="3"/>
    </row>
    <row r="67" spans="1:92" x14ac:dyDescent="0.2">
      <c r="A67" s="23">
        <v>1.92</v>
      </c>
      <c r="B67" s="22"/>
      <c r="C67" s="22"/>
      <c r="D67" s="22">
        <v>1.92</v>
      </c>
      <c r="E67" s="22">
        <v>82</v>
      </c>
      <c r="F67" s="22"/>
      <c r="G67" s="22">
        <v>1.92</v>
      </c>
      <c r="H67" s="22">
        <v>80.5</v>
      </c>
      <c r="I67" s="2"/>
      <c r="J67" s="16">
        <v>1.92</v>
      </c>
      <c r="K67" s="13">
        <f>(E67+H67)/2</f>
        <v>81.25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2"/>
      <c r="X67" s="2"/>
      <c r="Y67" s="2"/>
      <c r="Z67" s="2"/>
      <c r="AA67" s="2"/>
      <c r="AB67" s="32"/>
      <c r="AC67" s="32"/>
      <c r="AD67" s="63"/>
      <c r="AE67" s="29"/>
      <c r="AF67" s="16">
        <v>-0.04</v>
      </c>
      <c r="AG67" s="13">
        <f t="shared" si="6"/>
        <v>-3.1300000000000003</v>
      </c>
      <c r="AH67" s="33"/>
      <c r="AI67" s="33"/>
      <c r="AJ67" s="33"/>
      <c r="AK67" s="33"/>
      <c r="AL67" s="33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  <c r="BM67" s="1"/>
      <c r="BN67" s="60"/>
      <c r="BO67" s="39">
        <f t="shared" si="8"/>
        <v>-8.0000000000000099E-2</v>
      </c>
      <c r="BP67" s="40">
        <f t="shared" si="9"/>
        <v>-3.6071200000000045</v>
      </c>
      <c r="BQ67" s="40">
        <f t="shared" si="10"/>
        <v>-5.1833333333333327</v>
      </c>
      <c r="BR67" s="40">
        <f t="shared" si="11"/>
        <v>-1.5762133333333281</v>
      </c>
      <c r="BS67" s="40">
        <f>(BQ67-BP67)/BQ67*100</f>
        <v>30.409260450160673</v>
      </c>
      <c r="BT67" s="40"/>
      <c r="BU67" s="41"/>
      <c r="BV67" s="60"/>
      <c r="BW67" s="39">
        <f t="shared" si="22"/>
        <v>-8.0000000000000099E-2</v>
      </c>
      <c r="BX67" s="40">
        <f t="shared" si="13"/>
        <v>-3.5750892800000047</v>
      </c>
      <c r="BY67" s="40">
        <f t="shared" si="14"/>
        <v>-5.1833333333333327</v>
      </c>
      <c r="BZ67" s="40">
        <f t="shared" si="15"/>
        <v>-1.608244053333328</v>
      </c>
      <c r="CA67" s="40">
        <f t="shared" si="16"/>
        <v>31.027216463022413</v>
      </c>
      <c r="CB67" s="40"/>
      <c r="CC67" s="41"/>
      <c r="CD67" s="60"/>
      <c r="CE67" s="39">
        <f t="shared" si="17"/>
        <v>-8.0000000000000099E-2</v>
      </c>
      <c r="CF67" s="40">
        <f t="shared" si="18"/>
        <v>-3.6478850304000039</v>
      </c>
      <c r="CG67" s="40">
        <f t="shared" si="19"/>
        <v>-5.1833333333333327</v>
      </c>
      <c r="CH67" s="40">
        <f t="shared" si="20"/>
        <v>-1.5354483029333288</v>
      </c>
      <c r="CI67" s="40">
        <f t="shared" si="21"/>
        <v>29.622796841157474</v>
      </c>
      <c r="CJ67" s="40"/>
      <c r="CK67" s="41"/>
      <c r="CL67" s="60"/>
      <c r="CM67" s="60"/>
      <c r="CN67" s="3"/>
    </row>
    <row r="68" spans="1:92" ht="17" thickBot="1" x14ac:dyDescent="0.25">
      <c r="A68" s="23"/>
      <c r="B68" s="22"/>
      <c r="C68" s="22"/>
      <c r="D68" s="22"/>
      <c r="E68" s="22"/>
      <c r="F68" s="22"/>
      <c r="G68" s="22"/>
      <c r="H68" s="22"/>
      <c r="I68" s="2"/>
      <c r="J68" s="16"/>
      <c r="K68" s="13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2"/>
      <c r="X68" s="2"/>
      <c r="Y68" s="2"/>
      <c r="Z68" s="2"/>
      <c r="AA68" s="2"/>
      <c r="AB68" s="32"/>
      <c r="AC68" s="32"/>
      <c r="AD68" s="63"/>
      <c r="AE68" s="29"/>
      <c r="AF68" s="16">
        <v>0</v>
      </c>
      <c r="AG68" s="13">
        <f t="shared" si="6"/>
        <v>0</v>
      </c>
      <c r="AH68" s="33"/>
      <c r="AI68" s="33"/>
      <c r="AJ68" s="33"/>
      <c r="AK68" s="33"/>
      <c r="AL68" s="33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10"/>
      <c r="BM68" s="1"/>
      <c r="BN68" s="60"/>
      <c r="BO68" s="39">
        <f t="shared" si="8"/>
        <v>-0.04</v>
      </c>
      <c r="BP68" s="40">
        <f t="shared" si="9"/>
        <v>-1.8035600000000001</v>
      </c>
      <c r="BQ68" s="40">
        <f t="shared" si="10"/>
        <v>-3.1300000000000003</v>
      </c>
      <c r="BR68" s="40">
        <f t="shared" si="11"/>
        <v>-1.3264400000000003</v>
      </c>
      <c r="BS68" s="40">
        <f t="shared" si="12"/>
        <v>42.378274760383391</v>
      </c>
      <c r="BT68" s="40"/>
      <c r="BU68" s="41"/>
      <c r="BV68" s="60"/>
      <c r="BW68" s="39">
        <f>AF67</f>
        <v>-0.04</v>
      </c>
      <c r="BX68" s="40">
        <f t="shared" si="13"/>
        <v>-1.78523232</v>
      </c>
      <c r="BY68" s="40">
        <f>AG67</f>
        <v>-3.1300000000000003</v>
      </c>
      <c r="BZ68" s="40">
        <f t="shared" si="15"/>
        <v>-1.3447676800000004</v>
      </c>
      <c r="CA68" s="40">
        <f t="shared" si="16"/>
        <v>42.963823642172535</v>
      </c>
      <c r="CB68" s="40"/>
      <c r="CC68" s="41"/>
      <c r="CD68" s="60"/>
      <c r="CE68" s="39">
        <f t="shared" si="17"/>
        <v>-0.04</v>
      </c>
      <c r="CF68" s="40">
        <f t="shared" si="18"/>
        <v>-1.8215407487999997</v>
      </c>
      <c r="CG68" s="40">
        <f t="shared" si="19"/>
        <v>-3.1300000000000003</v>
      </c>
      <c r="CH68" s="40">
        <f t="shared" si="20"/>
        <v>-1.3084592512000006</v>
      </c>
      <c r="CI68" s="40">
        <f t="shared" si="21"/>
        <v>41.803809942492023</v>
      </c>
      <c r="CJ68" s="40"/>
      <c r="CK68" s="41"/>
      <c r="CL68" s="60"/>
      <c r="CM68" s="60"/>
      <c r="CN68" s="3"/>
    </row>
    <row r="69" spans="1:92" ht="17" thickBot="1" x14ac:dyDescent="0.25">
      <c r="A69" s="25"/>
      <c r="B69" s="26"/>
      <c r="C69" s="26"/>
      <c r="D69" s="26"/>
      <c r="E69" s="26"/>
      <c r="F69" s="26"/>
      <c r="G69" s="26"/>
      <c r="H69" s="26"/>
      <c r="I69" s="7"/>
      <c r="J69" s="17"/>
      <c r="K69" s="1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2"/>
      <c r="W69" s="2"/>
      <c r="X69" s="78" t="s">
        <v>28</v>
      </c>
      <c r="Y69" s="79"/>
      <c r="Z69" s="79"/>
      <c r="AA69" s="79"/>
      <c r="AB69" s="79"/>
      <c r="AC69" s="80"/>
      <c r="AD69" s="63"/>
      <c r="AE69" s="29"/>
      <c r="AF69" s="16">
        <v>0.04</v>
      </c>
      <c r="AG69" s="13">
        <f>K20</f>
        <v>2.8933333333333331</v>
      </c>
      <c r="AH69" s="33"/>
      <c r="AI69" s="33"/>
      <c r="AJ69" s="33"/>
      <c r="AK69" s="33"/>
      <c r="AL69" s="33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10"/>
      <c r="BM69" s="1"/>
      <c r="BN69" s="9"/>
      <c r="BO69" s="16">
        <f t="shared" si="8"/>
        <v>0</v>
      </c>
      <c r="BP69" s="13">
        <f t="shared" si="9"/>
        <v>0</v>
      </c>
      <c r="BQ69" s="13">
        <f t="shared" si="10"/>
        <v>0</v>
      </c>
      <c r="BR69" s="13">
        <f t="shared" si="11"/>
        <v>0</v>
      </c>
      <c r="BS69" s="13">
        <v>0</v>
      </c>
      <c r="BT69" s="13"/>
      <c r="BU69" s="38"/>
      <c r="BV69" s="9"/>
      <c r="BW69" s="16">
        <f t="shared" ref="BW69:BW85" si="24">BO69</f>
        <v>0</v>
      </c>
      <c r="BX69" s="13">
        <f t="shared" si="13"/>
        <v>0</v>
      </c>
      <c r="BY69" s="13">
        <f t="shared" si="14"/>
        <v>0</v>
      </c>
      <c r="BZ69" s="13">
        <f t="shared" si="15"/>
        <v>0</v>
      </c>
      <c r="CA69" s="13">
        <v>0</v>
      </c>
      <c r="CB69" s="13"/>
      <c r="CC69" s="38"/>
      <c r="CD69" s="9"/>
      <c r="CE69" s="16">
        <f t="shared" si="17"/>
        <v>0</v>
      </c>
      <c r="CF69" s="13">
        <f t="shared" si="18"/>
        <v>0</v>
      </c>
      <c r="CG69" s="13">
        <f t="shared" si="19"/>
        <v>0</v>
      </c>
      <c r="CH69" s="13">
        <f>CG69-CF69</f>
        <v>0</v>
      </c>
      <c r="CI69" s="13">
        <v>0</v>
      </c>
      <c r="CJ69" s="13"/>
      <c r="CK69" s="38"/>
      <c r="CL69" s="9"/>
      <c r="CM69" s="9"/>
      <c r="CN69" s="3"/>
    </row>
    <row r="70" spans="1:92" ht="26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81"/>
      <c r="Y70" s="82"/>
      <c r="Z70" s="82"/>
      <c r="AA70" s="82"/>
      <c r="AB70" s="82"/>
      <c r="AC70" s="83"/>
      <c r="AD70" s="63"/>
      <c r="AE70" s="29"/>
      <c r="AF70" s="16">
        <v>0.08</v>
      </c>
      <c r="AG70" s="13">
        <f t="shared" ref="AG70:AG116" si="25">K21</f>
        <v>4.6000000000000005</v>
      </c>
      <c r="AH70" s="33"/>
      <c r="AI70" s="33"/>
      <c r="AJ70" s="33"/>
      <c r="AK70" s="33"/>
      <c r="AL70" s="33"/>
      <c r="AM70" s="9"/>
      <c r="AN70" s="9"/>
      <c r="AO70" s="9"/>
      <c r="AP70" s="9"/>
      <c r="AQ70" s="9"/>
      <c r="AR70" s="9"/>
      <c r="AS70" s="9"/>
      <c r="AT70" s="9"/>
      <c r="AU70" s="74" t="s">
        <v>29</v>
      </c>
      <c r="AV70" s="74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10"/>
      <c r="BM70" s="1"/>
      <c r="BN70" s="61"/>
      <c r="BO70" s="42">
        <f t="shared" si="8"/>
        <v>0.04</v>
      </c>
      <c r="BP70" s="43">
        <f t="shared" si="9"/>
        <v>1.8035600000000001</v>
      </c>
      <c r="BQ70" s="43">
        <f t="shared" si="10"/>
        <v>2.8933333333333331</v>
      </c>
      <c r="BR70" s="43">
        <f t="shared" si="11"/>
        <v>1.089773333333333</v>
      </c>
      <c r="BS70" s="43">
        <f t="shared" si="12"/>
        <v>37.664976958525337</v>
      </c>
      <c r="BT70" s="43"/>
      <c r="BU70" s="44"/>
      <c r="BV70" s="61"/>
      <c r="BW70" s="42">
        <f t="shared" si="24"/>
        <v>0.04</v>
      </c>
      <c r="BX70" s="43">
        <f t="shared" si="13"/>
        <v>1.7806076800000001</v>
      </c>
      <c r="BY70" s="43">
        <f t="shared" si="14"/>
        <v>2.8933333333333331</v>
      </c>
      <c r="BZ70" s="43">
        <f t="shared" si="15"/>
        <v>1.112725653333333</v>
      </c>
      <c r="CA70" s="43">
        <f t="shared" si="16"/>
        <v>38.458259907834091</v>
      </c>
      <c r="CB70" s="43"/>
      <c r="CC70" s="44"/>
      <c r="CD70" s="61"/>
      <c r="CE70" s="42">
        <f t="shared" si="17"/>
        <v>0.04</v>
      </c>
      <c r="CF70" s="43">
        <f t="shared" si="18"/>
        <v>1.8165602687999998</v>
      </c>
      <c r="CG70" s="43">
        <f t="shared" si="19"/>
        <v>2.8933333333333331</v>
      </c>
      <c r="CH70" s="43">
        <f t="shared" si="20"/>
        <v>1.0767730645333333</v>
      </c>
      <c r="CI70" s="43">
        <f t="shared" si="21"/>
        <v>37.2156589124424</v>
      </c>
      <c r="CJ70" s="43"/>
      <c r="CK70" s="44"/>
      <c r="CL70" s="61"/>
      <c r="CM70" s="61"/>
      <c r="CN70" s="3"/>
    </row>
    <row r="71" spans="1:92" ht="26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81"/>
      <c r="Y71" s="82"/>
      <c r="Z71" s="82"/>
      <c r="AA71" s="82"/>
      <c r="AB71" s="82"/>
      <c r="AC71" s="83"/>
      <c r="AD71" s="63"/>
      <c r="AE71" s="29"/>
      <c r="AF71" s="16">
        <v>0.12</v>
      </c>
      <c r="AG71" s="13">
        <f t="shared" si="25"/>
        <v>6.1133333333333333</v>
      </c>
      <c r="AH71" s="33"/>
      <c r="AI71" s="33"/>
      <c r="AJ71" s="33"/>
      <c r="AK71" s="33"/>
      <c r="AL71" s="33"/>
      <c r="AM71" s="9"/>
      <c r="AN71" s="9"/>
      <c r="AO71" s="9"/>
      <c r="AP71" s="9"/>
      <c r="AQ71" s="9"/>
      <c r="AR71" s="9"/>
      <c r="AS71" s="9"/>
      <c r="AT71" s="9"/>
      <c r="AU71" s="36" t="s">
        <v>13</v>
      </c>
      <c r="AV71" s="36" t="s">
        <v>12</v>
      </c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10"/>
      <c r="BM71" s="1"/>
      <c r="BN71" s="61"/>
      <c r="BO71" s="42">
        <f t="shared" si="8"/>
        <v>0.08</v>
      </c>
      <c r="BP71" s="43">
        <f t="shared" si="9"/>
        <v>3.6071200000000001</v>
      </c>
      <c r="BQ71" s="43">
        <f t="shared" si="10"/>
        <v>4.6000000000000005</v>
      </c>
      <c r="BR71" s="43">
        <f t="shared" si="11"/>
        <v>0.99288000000000043</v>
      </c>
      <c r="BS71" s="43">
        <f t="shared" si="12"/>
        <v>21.584347826086965</v>
      </c>
      <c r="BT71" s="43"/>
      <c r="BU71" s="44"/>
      <c r="BV71" s="61"/>
      <c r="BW71" s="42">
        <f t="shared" si="24"/>
        <v>0.08</v>
      </c>
      <c r="BX71" s="43">
        <f t="shared" si="13"/>
        <v>3.55659072</v>
      </c>
      <c r="BY71" s="43">
        <f t="shared" si="14"/>
        <v>4.6000000000000005</v>
      </c>
      <c r="BZ71" s="43">
        <f t="shared" si="15"/>
        <v>1.0434092800000005</v>
      </c>
      <c r="CA71" s="43">
        <f t="shared" si="16"/>
        <v>22.682810434782617</v>
      </c>
      <c r="CB71" s="43"/>
      <c r="CC71" s="44"/>
      <c r="CD71" s="61"/>
      <c r="CE71" s="42">
        <f t="shared" si="17"/>
        <v>0.08</v>
      </c>
      <c r="CF71" s="43">
        <f t="shared" si="18"/>
        <v>3.6279631103999996</v>
      </c>
      <c r="CG71" s="43">
        <f t="shared" si="19"/>
        <v>4.6000000000000005</v>
      </c>
      <c r="CH71" s="43">
        <f t="shared" si="20"/>
        <v>0.9720368896000009</v>
      </c>
      <c r="CI71" s="43">
        <f t="shared" si="21"/>
        <v>21.1312367304348</v>
      </c>
      <c r="CJ71" s="43"/>
      <c r="CK71" s="44"/>
      <c r="CL71" s="61"/>
      <c r="CM71" s="61"/>
      <c r="CN71" s="3"/>
    </row>
    <row r="72" spans="1:92" ht="26" x14ac:dyDescent="0.3">
      <c r="A72" s="10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81"/>
      <c r="Y72" s="82"/>
      <c r="Z72" s="82"/>
      <c r="AA72" s="82"/>
      <c r="AB72" s="82"/>
      <c r="AC72" s="83"/>
      <c r="AD72" s="3"/>
      <c r="AF72" s="16">
        <v>0.16</v>
      </c>
      <c r="AG72" s="13">
        <f t="shared" si="25"/>
        <v>7.333333333333333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36">
        <f>CJ21</f>
        <v>-0.4200481584293041</v>
      </c>
      <c r="AV72" s="36">
        <f>CK21</f>
        <v>2.5158064212545734</v>
      </c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10"/>
      <c r="BM72" s="1"/>
      <c r="BN72" s="61"/>
      <c r="BO72" s="42">
        <f t="shared" si="8"/>
        <v>0.12</v>
      </c>
      <c r="BP72" s="43">
        <f t="shared" si="9"/>
        <v>5.4106799999999993</v>
      </c>
      <c r="BQ72" s="43">
        <f t="shared" si="10"/>
        <v>6.1133333333333333</v>
      </c>
      <c r="BR72" s="43">
        <f t="shared" si="11"/>
        <v>0.70265333333333402</v>
      </c>
      <c r="BS72" s="43">
        <f t="shared" si="12"/>
        <v>11.493784078516914</v>
      </c>
      <c r="BT72" s="43"/>
      <c r="BU72" s="44"/>
      <c r="BV72" s="61"/>
      <c r="BW72" s="42">
        <f t="shared" si="24"/>
        <v>0.12</v>
      </c>
      <c r="BX72" s="43">
        <f t="shared" si="13"/>
        <v>5.3279491199999995</v>
      </c>
      <c r="BY72" s="43">
        <f t="shared" si="14"/>
        <v>6.1133333333333333</v>
      </c>
      <c r="BZ72" s="43">
        <f t="shared" si="15"/>
        <v>0.78538421333333375</v>
      </c>
      <c r="CA72" s="43">
        <f t="shared" si="16"/>
        <v>12.847070010905131</v>
      </c>
      <c r="CB72" s="43"/>
      <c r="CC72" s="44"/>
      <c r="CD72" s="61"/>
      <c r="CE72" s="42">
        <f t="shared" si="17"/>
        <v>0.12</v>
      </c>
      <c r="CF72" s="43">
        <f t="shared" si="18"/>
        <v>5.4340315775999999</v>
      </c>
      <c r="CG72" s="43">
        <f t="shared" si="19"/>
        <v>6.1133333333333333</v>
      </c>
      <c r="CH72" s="43">
        <f t="shared" si="20"/>
        <v>0.6793017557333334</v>
      </c>
      <c r="CI72" s="43">
        <f t="shared" si="21"/>
        <v>11.111806255179935</v>
      </c>
      <c r="CJ72" s="43"/>
      <c r="CK72" s="44"/>
      <c r="CL72" s="61"/>
      <c r="CM72" s="61"/>
      <c r="CN72" s="3"/>
    </row>
    <row r="73" spans="1:92" ht="17" thickBo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81"/>
      <c r="Y73" s="82"/>
      <c r="Z73" s="82"/>
      <c r="AA73" s="82"/>
      <c r="AB73" s="82"/>
      <c r="AC73" s="83"/>
      <c r="AD73" s="3"/>
      <c r="AF73" s="16">
        <v>0.2</v>
      </c>
      <c r="AG73" s="13">
        <f t="shared" si="25"/>
        <v>8.9666666666666668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10"/>
      <c r="BM73" s="1"/>
      <c r="BN73" s="61"/>
      <c r="BO73" s="42">
        <f t="shared" si="8"/>
        <v>0.16</v>
      </c>
      <c r="BP73" s="43">
        <f t="shared" si="9"/>
        <v>7.2142400000000002</v>
      </c>
      <c r="BQ73" s="43">
        <f t="shared" si="10"/>
        <v>7.333333333333333</v>
      </c>
      <c r="BR73" s="43">
        <f t="shared" si="11"/>
        <v>0.11909333333333283</v>
      </c>
      <c r="BS73" s="43">
        <f t="shared" si="12"/>
        <v>1.6239999999999932</v>
      </c>
      <c r="BT73" s="43"/>
      <c r="BU73" s="44"/>
      <c r="BV73" s="61"/>
      <c r="BW73" s="42">
        <f t="shared" si="24"/>
        <v>0.16</v>
      </c>
      <c r="BX73" s="43">
        <f t="shared" si="13"/>
        <v>7.0946828800000006</v>
      </c>
      <c r="BY73" s="43">
        <f t="shared" si="14"/>
        <v>7.333333333333333</v>
      </c>
      <c r="BZ73" s="43">
        <f t="shared" si="15"/>
        <v>0.23865045333333246</v>
      </c>
      <c r="CA73" s="43">
        <f t="shared" si="16"/>
        <v>3.2543243636363517</v>
      </c>
      <c r="CB73" s="43"/>
      <c r="CC73" s="44"/>
      <c r="CD73" s="61"/>
      <c r="CE73" s="42">
        <f t="shared" si="17"/>
        <v>0.16</v>
      </c>
      <c r="CF73" s="43">
        <f t="shared" si="18"/>
        <v>7.234588723199999</v>
      </c>
      <c r="CG73" s="43">
        <f t="shared" si="19"/>
        <v>7.333333333333333</v>
      </c>
      <c r="CH73" s="43">
        <f t="shared" si="20"/>
        <v>9.8744610133334021E-2</v>
      </c>
      <c r="CI73" s="43">
        <f t="shared" si="21"/>
        <v>1.3465174109091003</v>
      </c>
      <c r="CJ73" s="43"/>
      <c r="CK73" s="44"/>
      <c r="CL73" s="61"/>
      <c r="CM73" s="61"/>
      <c r="CN73" s="3"/>
    </row>
    <row r="74" spans="1:92" ht="25" thickBot="1" x14ac:dyDescent="0.35">
      <c r="A74" s="103" t="s">
        <v>52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5"/>
      <c r="W74" s="2"/>
      <c r="X74" s="81"/>
      <c r="Y74" s="82"/>
      <c r="Z74" s="82"/>
      <c r="AA74" s="82"/>
      <c r="AB74" s="82"/>
      <c r="AC74" s="83"/>
      <c r="AD74" s="3"/>
      <c r="AF74" s="16">
        <v>0.24</v>
      </c>
      <c r="AG74" s="13">
        <f t="shared" si="25"/>
        <v>10.633333333333333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3" t="s">
        <v>7</v>
      </c>
      <c r="BC74" s="13" t="s">
        <v>6</v>
      </c>
      <c r="BD74" s="9"/>
      <c r="BE74" s="9"/>
      <c r="BF74" s="9"/>
      <c r="BG74" s="9"/>
      <c r="BH74" s="9"/>
      <c r="BI74" s="9"/>
      <c r="BJ74" s="9"/>
      <c r="BK74" s="10"/>
      <c r="BM74" s="1"/>
      <c r="BN74" s="61"/>
      <c r="BO74" s="42">
        <f t="shared" si="8"/>
        <v>0.2</v>
      </c>
      <c r="BP74" s="43">
        <f t="shared" si="9"/>
        <v>9.0177999999999994</v>
      </c>
      <c r="BQ74" s="43">
        <f t="shared" si="10"/>
        <v>8.9666666666666668</v>
      </c>
      <c r="BR74" s="43">
        <f t="shared" si="11"/>
        <v>-5.1133333333332587E-2</v>
      </c>
      <c r="BS74" s="43">
        <f t="shared" si="12"/>
        <v>-0.5702602230483188</v>
      </c>
      <c r="BT74" s="43"/>
      <c r="BU74" s="44"/>
      <c r="BV74" s="61"/>
      <c r="BW74" s="42">
        <f t="shared" si="24"/>
        <v>0.2</v>
      </c>
      <c r="BX74" s="43">
        <f t="shared" si="13"/>
        <v>8.8567920000000004</v>
      </c>
      <c r="BY74" s="43">
        <f t="shared" si="14"/>
        <v>8.9666666666666668</v>
      </c>
      <c r="BZ74" s="43">
        <f t="shared" si="15"/>
        <v>0.10987466666666634</v>
      </c>
      <c r="CA74" s="43">
        <f t="shared" si="16"/>
        <v>1.2253680297397733</v>
      </c>
      <c r="CB74" s="43"/>
      <c r="CC74" s="44"/>
      <c r="CD74" s="61"/>
      <c r="CE74" s="42">
        <f t="shared" si="17"/>
        <v>0.2</v>
      </c>
      <c r="CF74" s="43">
        <f t="shared" si="18"/>
        <v>9.0294575999999989</v>
      </c>
      <c r="CG74" s="43">
        <f t="shared" si="19"/>
        <v>8.9666666666666668</v>
      </c>
      <c r="CH74" s="43">
        <f t="shared" si="20"/>
        <v>-6.2790933333332077E-2</v>
      </c>
      <c r="CI74" s="43">
        <f t="shared" si="21"/>
        <v>-0.70027063197024619</v>
      </c>
      <c r="CJ74" s="43"/>
      <c r="CK74" s="44"/>
      <c r="CL74" s="61"/>
      <c r="CM74" s="61"/>
      <c r="CN74" s="3"/>
    </row>
    <row r="75" spans="1:92" ht="18" thickTop="1" thickBot="1" x14ac:dyDescent="0.25">
      <c r="A75" s="93" t="s">
        <v>30</v>
      </c>
      <c r="B75" s="94"/>
      <c r="C75" s="28"/>
      <c r="D75" s="94" t="s">
        <v>31</v>
      </c>
      <c r="E75" s="94"/>
      <c r="F75" s="28"/>
      <c r="G75" s="94" t="s">
        <v>32</v>
      </c>
      <c r="H75" s="95"/>
      <c r="I75" s="2"/>
      <c r="J75" s="96" t="s">
        <v>33</v>
      </c>
      <c r="K75" s="97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2"/>
      <c r="X75" s="84"/>
      <c r="Y75" s="85"/>
      <c r="Z75" s="85"/>
      <c r="AA75" s="85"/>
      <c r="AB75" s="85"/>
      <c r="AC75" s="86"/>
      <c r="AD75" s="3"/>
      <c r="AF75" s="16">
        <v>0.28000000000000003</v>
      </c>
      <c r="AG75" s="13">
        <f t="shared" si="25"/>
        <v>12.666666666666666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3">
        <f>-1.4452*BC75^2 + 44.573*BC75</f>
        <v>30.067310280000001</v>
      </c>
      <c r="BC75" s="13">
        <v>0.69</v>
      </c>
      <c r="BD75" s="9"/>
      <c r="BE75" s="9"/>
      <c r="BF75" s="9"/>
      <c r="BG75" s="9"/>
      <c r="BH75" s="9"/>
      <c r="BI75" s="9"/>
      <c r="BJ75" s="9"/>
      <c r="BK75" s="10"/>
      <c r="BM75" s="1"/>
      <c r="BN75" s="61"/>
      <c r="BO75" s="42">
        <f t="shared" si="8"/>
        <v>0.24</v>
      </c>
      <c r="BP75" s="43">
        <f t="shared" si="9"/>
        <v>10.821359999999999</v>
      </c>
      <c r="BQ75" s="43">
        <f t="shared" si="10"/>
        <v>10.633333333333333</v>
      </c>
      <c r="BR75" s="43">
        <f t="shared" si="11"/>
        <v>-0.18802666666666568</v>
      </c>
      <c r="BS75" s="43">
        <f t="shared" si="12"/>
        <v>-1.7682758620689563</v>
      </c>
      <c r="BT75" s="43"/>
      <c r="BU75" s="44"/>
      <c r="BV75" s="61"/>
      <c r="BW75" s="42">
        <f t="shared" si="24"/>
        <v>0.24</v>
      </c>
      <c r="BX75" s="43">
        <f t="shared" si="13"/>
        <v>10.614276479999999</v>
      </c>
      <c r="BY75" s="43">
        <f t="shared" si="14"/>
        <v>10.633333333333333</v>
      </c>
      <c r="BZ75" s="43">
        <f t="shared" si="15"/>
        <v>1.9056853333333734E-2</v>
      </c>
      <c r="CA75" s="43">
        <f t="shared" si="16"/>
        <v>0.17921805642633606</v>
      </c>
      <c r="CB75" s="43"/>
      <c r="CC75" s="44"/>
      <c r="CD75" s="61"/>
      <c r="CE75" s="42">
        <f t="shared" si="17"/>
        <v>0.24</v>
      </c>
      <c r="CF75" s="43">
        <f t="shared" si="18"/>
        <v>10.818461260799999</v>
      </c>
      <c r="CG75" s="43">
        <f t="shared" si="19"/>
        <v>10.633333333333333</v>
      </c>
      <c r="CH75" s="43">
        <f t="shared" si="20"/>
        <v>-0.18512792746666662</v>
      </c>
      <c r="CI75" s="43">
        <f t="shared" si="21"/>
        <v>-1.7410149918495295</v>
      </c>
      <c r="CJ75" s="43"/>
      <c r="CK75" s="44"/>
      <c r="CL75" s="61"/>
      <c r="CM75" s="61"/>
      <c r="CN75" s="3"/>
    </row>
    <row r="76" spans="1:92" ht="26" x14ac:dyDescent="0.3">
      <c r="A76" s="23"/>
      <c r="B76" s="22"/>
      <c r="C76" s="22"/>
      <c r="D76" s="22"/>
      <c r="E76" s="22"/>
      <c r="F76" s="22"/>
      <c r="G76" s="22"/>
      <c r="H76" s="24"/>
      <c r="I76" s="2"/>
      <c r="J76" s="16"/>
      <c r="K76" s="13"/>
      <c r="L76" s="9"/>
      <c r="M76" s="9"/>
      <c r="N76" s="36" t="str">
        <f>AC80</f>
        <v>Average Difference</v>
      </c>
      <c r="O76" s="36" t="str">
        <f>AD80</f>
        <v>Average % Difference</v>
      </c>
      <c r="P76" s="9"/>
      <c r="Q76" s="9"/>
      <c r="R76" s="9"/>
      <c r="S76" s="9"/>
      <c r="T76" s="9"/>
      <c r="U76" s="9"/>
      <c r="V76" s="10"/>
      <c r="W76" s="2"/>
      <c r="X76" s="2"/>
      <c r="Y76" s="2"/>
      <c r="Z76" s="2"/>
      <c r="AA76" s="2"/>
      <c r="AB76" s="2"/>
      <c r="AC76" s="2"/>
      <c r="AD76" s="3"/>
      <c r="AF76" s="16">
        <v>0.32</v>
      </c>
      <c r="AG76" s="13">
        <f t="shared" si="25"/>
        <v>14.4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3">
        <f>-1.4452*BC76^2 + 44.573*BC76</f>
        <v>58.758501119999998</v>
      </c>
      <c r="BC76" s="13">
        <f>BC75*2</f>
        <v>1.38</v>
      </c>
      <c r="BD76" s="9"/>
      <c r="BE76" s="9"/>
      <c r="BF76" s="9"/>
      <c r="BG76" s="9"/>
      <c r="BH76" s="9"/>
      <c r="BI76" s="9"/>
      <c r="BJ76" s="9"/>
      <c r="BK76" s="10"/>
      <c r="BM76" s="1"/>
      <c r="BN76" s="61"/>
      <c r="BO76" s="42">
        <f t="shared" si="8"/>
        <v>0.28000000000000003</v>
      </c>
      <c r="BP76" s="43">
        <f t="shared" si="9"/>
        <v>12.624920000000001</v>
      </c>
      <c r="BQ76" s="43">
        <f t="shared" si="10"/>
        <v>12.666666666666666</v>
      </c>
      <c r="BR76" s="43">
        <f t="shared" si="11"/>
        <v>4.1746666666664822E-2</v>
      </c>
      <c r="BS76" s="43">
        <f t="shared" si="12"/>
        <v>0.32957894736840648</v>
      </c>
      <c r="BT76" s="43"/>
      <c r="BU76" s="44"/>
      <c r="BV76" s="61"/>
      <c r="BW76" s="42">
        <f t="shared" si="24"/>
        <v>0.28000000000000003</v>
      </c>
      <c r="BX76" s="43">
        <f t="shared" si="13"/>
        <v>12.367136320000002</v>
      </c>
      <c r="BY76" s="43">
        <f t="shared" si="14"/>
        <v>12.666666666666666</v>
      </c>
      <c r="BZ76" s="43">
        <f t="shared" si="15"/>
        <v>0.29953034666666412</v>
      </c>
      <c r="CA76" s="43">
        <f t="shared" si="16"/>
        <v>2.3647132631578747</v>
      </c>
      <c r="CB76" s="43"/>
      <c r="CC76" s="44"/>
      <c r="CD76" s="61"/>
      <c r="CE76" s="42">
        <f t="shared" si="17"/>
        <v>0.28000000000000003</v>
      </c>
      <c r="CF76" s="43">
        <f t="shared" si="18"/>
        <v>12.6014227584</v>
      </c>
      <c r="CG76" s="43">
        <f t="shared" si="19"/>
        <v>12.666666666666666</v>
      </c>
      <c r="CH76" s="43">
        <f t="shared" si="20"/>
        <v>6.524390826666604E-2</v>
      </c>
      <c r="CI76" s="43">
        <f t="shared" si="21"/>
        <v>0.5150834863157846</v>
      </c>
      <c r="CJ76" s="43"/>
      <c r="CK76" s="44"/>
      <c r="CL76" s="61"/>
      <c r="CM76" s="61"/>
      <c r="CN76" s="3"/>
    </row>
    <row r="77" spans="1:92" ht="26" x14ac:dyDescent="0.3">
      <c r="A77" s="23"/>
      <c r="B77" s="22"/>
      <c r="C77" s="22"/>
      <c r="D77" s="22"/>
      <c r="E77" s="22"/>
      <c r="F77" s="22"/>
      <c r="G77" s="22"/>
      <c r="H77" s="24"/>
      <c r="I77" s="2"/>
      <c r="J77" s="16"/>
      <c r="K77" s="13"/>
      <c r="L77" s="9"/>
      <c r="M77" s="9"/>
      <c r="N77" s="36">
        <f>AC81</f>
        <v>-0.32811999999999586</v>
      </c>
      <c r="O77" s="36">
        <f>AD81</f>
        <v>3.6933130246943087</v>
      </c>
      <c r="P77" s="9"/>
      <c r="Q77" s="9"/>
      <c r="R77" s="9"/>
      <c r="S77" s="9"/>
      <c r="T77" s="9"/>
      <c r="U77" s="9"/>
      <c r="V77" s="10"/>
      <c r="W77" s="2"/>
      <c r="X77" s="2"/>
      <c r="Y77" s="2"/>
      <c r="Z77" s="2"/>
      <c r="AA77" s="2"/>
      <c r="AB77" s="2"/>
      <c r="AC77" s="2"/>
      <c r="AD77" s="3"/>
      <c r="AF77" s="16">
        <v>0.36</v>
      </c>
      <c r="AG77" s="13">
        <f t="shared" si="25"/>
        <v>16.276666666666667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10"/>
      <c r="BM77" s="1"/>
      <c r="BN77" s="61"/>
      <c r="BO77" s="42">
        <f t="shared" si="8"/>
        <v>0.32</v>
      </c>
      <c r="BP77" s="43">
        <f t="shared" si="9"/>
        <v>14.42848</v>
      </c>
      <c r="BQ77" s="43">
        <f t="shared" si="10"/>
        <v>14.4</v>
      </c>
      <c r="BR77" s="43">
        <f t="shared" si="11"/>
        <v>-2.8480000000000061E-2</v>
      </c>
      <c r="BS77" s="43">
        <f t="shared" si="12"/>
        <v>-0.19777777777777819</v>
      </c>
      <c r="BT77" s="43"/>
      <c r="BU77" s="44"/>
      <c r="BV77" s="61"/>
      <c r="BW77" s="42">
        <f t="shared" si="24"/>
        <v>0.32</v>
      </c>
      <c r="BX77" s="43">
        <f t="shared" si="13"/>
        <v>14.11537152</v>
      </c>
      <c r="BY77" s="43">
        <f t="shared" si="14"/>
        <v>14.4</v>
      </c>
      <c r="BZ77" s="43">
        <f t="shared" si="15"/>
        <v>0.28462848000000029</v>
      </c>
      <c r="CA77" s="43">
        <f t="shared" si="16"/>
        <v>1.9765866666666687</v>
      </c>
      <c r="CB77" s="43"/>
      <c r="CC77" s="44"/>
      <c r="CD77" s="61"/>
      <c r="CE77" s="42">
        <f t="shared" si="17"/>
        <v>0.32</v>
      </c>
      <c r="CF77" s="43">
        <f t="shared" si="18"/>
        <v>14.378165145599999</v>
      </c>
      <c r="CG77" s="43">
        <f t="shared" si="19"/>
        <v>14.4</v>
      </c>
      <c r="CH77" s="43">
        <f t="shared" si="20"/>
        <v>2.1834854400001547E-2</v>
      </c>
      <c r="CI77" s="43">
        <f t="shared" si="21"/>
        <v>0.15163093333334407</v>
      </c>
      <c r="CJ77" s="43"/>
      <c r="CK77" s="44"/>
      <c r="CL77" s="61"/>
      <c r="CM77" s="61"/>
      <c r="CN77" s="3"/>
    </row>
    <row r="78" spans="1:92" x14ac:dyDescent="0.2">
      <c r="A78" s="23">
        <v>-1.92</v>
      </c>
      <c r="B78" s="22">
        <v>-89.3</v>
      </c>
      <c r="C78" s="22"/>
      <c r="D78" s="22">
        <v>-1.92</v>
      </c>
      <c r="E78" s="22">
        <v>-88.5</v>
      </c>
      <c r="F78" s="22"/>
      <c r="G78" s="22">
        <v>-1.92</v>
      </c>
      <c r="H78" s="24">
        <v>-88.7</v>
      </c>
      <c r="I78" s="2"/>
      <c r="J78" s="16">
        <v>-1.92</v>
      </c>
      <c r="K78" s="13">
        <f t="shared" ref="K78:K109" si="26">(B78+E78+H78)/3</f>
        <v>-88.833333333333329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2"/>
      <c r="X78" s="2"/>
      <c r="Y78" s="2"/>
      <c r="Z78" s="2"/>
      <c r="AA78" s="2"/>
      <c r="AB78" s="2"/>
      <c r="AC78" s="2"/>
      <c r="AD78" s="3"/>
      <c r="AF78" s="16">
        <v>0.4</v>
      </c>
      <c r="AG78" s="13">
        <f t="shared" si="25"/>
        <v>18.033333333333335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10"/>
      <c r="BM78" s="1"/>
      <c r="BN78" s="61"/>
      <c r="BO78" s="42">
        <f t="shared" si="8"/>
        <v>0.36</v>
      </c>
      <c r="BP78" s="43">
        <f t="shared" si="9"/>
        <v>16.232039999999998</v>
      </c>
      <c r="BQ78" s="43">
        <f t="shared" si="10"/>
        <v>16.276666666666667</v>
      </c>
      <c r="BR78" s="43">
        <f t="shared" si="11"/>
        <v>4.4626666666669479E-2</v>
      </c>
      <c r="BS78" s="43">
        <f t="shared" si="12"/>
        <v>0.27417571165268978</v>
      </c>
      <c r="BT78" s="43"/>
      <c r="BU78" s="44"/>
      <c r="BV78" s="61"/>
      <c r="BW78" s="42">
        <f t="shared" si="24"/>
        <v>0.36</v>
      </c>
      <c r="BX78" s="43">
        <f t="shared" si="13"/>
        <v>15.858982079999999</v>
      </c>
      <c r="BY78" s="43">
        <f t="shared" si="14"/>
        <v>16.276666666666667</v>
      </c>
      <c r="BZ78" s="43">
        <f t="shared" si="15"/>
        <v>0.41768458666666852</v>
      </c>
      <c r="CA78" s="43">
        <f t="shared" si="16"/>
        <v>2.5661555601065036</v>
      </c>
      <c r="CB78" s="43"/>
      <c r="CC78" s="44"/>
      <c r="CD78" s="61"/>
      <c r="CE78" s="42">
        <f t="shared" si="17"/>
        <v>0.36</v>
      </c>
      <c r="CF78" s="43">
        <f t="shared" si="18"/>
        <v>16.148511475199999</v>
      </c>
      <c r="CG78" s="43">
        <f t="shared" si="19"/>
        <v>16.276666666666667</v>
      </c>
      <c r="CH78" s="43">
        <f t="shared" si="20"/>
        <v>0.12815519146666787</v>
      </c>
      <c r="CI78" s="43">
        <f t="shared" si="21"/>
        <v>0.7873552619291494</v>
      </c>
      <c r="CJ78" s="43"/>
      <c r="CK78" s="44"/>
      <c r="CL78" s="61"/>
      <c r="CM78" s="61"/>
      <c r="CN78" s="3"/>
    </row>
    <row r="79" spans="1:92" x14ac:dyDescent="0.2">
      <c r="A79" s="23">
        <v>-1.88</v>
      </c>
      <c r="B79" s="22">
        <v>-87.3</v>
      </c>
      <c r="C79" s="22"/>
      <c r="D79" s="22">
        <v>-1.88</v>
      </c>
      <c r="E79" s="22">
        <v>-87</v>
      </c>
      <c r="F79" s="22"/>
      <c r="G79" s="22">
        <v>-1.88</v>
      </c>
      <c r="H79" s="24">
        <v>-86.3</v>
      </c>
      <c r="I79" s="2"/>
      <c r="J79" s="16">
        <v>-1.88</v>
      </c>
      <c r="K79" s="13">
        <f t="shared" si="26"/>
        <v>-86.866666666666674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2"/>
      <c r="X79" s="2"/>
      <c r="Y79" s="2"/>
      <c r="Z79" s="2"/>
      <c r="AA79" s="2"/>
      <c r="AB79" s="2"/>
      <c r="AC79" s="2"/>
      <c r="AD79" s="3"/>
      <c r="AF79" s="16">
        <v>0.44</v>
      </c>
      <c r="AG79" s="13">
        <f t="shared" si="25"/>
        <v>19.433333333333334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10"/>
      <c r="BM79" s="1"/>
      <c r="BN79" s="61"/>
      <c r="BO79" s="42">
        <f t="shared" si="8"/>
        <v>0.4</v>
      </c>
      <c r="BP79" s="43">
        <f t="shared" si="9"/>
        <v>18.035599999999999</v>
      </c>
      <c r="BQ79" s="43">
        <f t="shared" si="10"/>
        <v>18.033333333333335</v>
      </c>
      <c r="BR79" s="43">
        <f t="shared" si="11"/>
        <v>-2.2666666666637525E-3</v>
      </c>
      <c r="BS79" s="43">
        <f t="shared" si="12"/>
        <v>-1.2569316081314707E-2</v>
      </c>
      <c r="BT79" s="43"/>
      <c r="BU79" s="44"/>
      <c r="BV79" s="61"/>
      <c r="BW79" s="42">
        <f t="shared" si="24"/>
        <v>0.4</v>
      </c>
      <c r="BX79" s="43">
        <f t="shared" si="13"/>
        <v>17.597968000000002</v>
      </c>
      <c r="BY79" s="43">
        <f t="shared" si="14"/>
        <v>18.033333333333335</v>
      </c>
      <c r="BZ79" s="43">
        <f t="shared" si="15"/>
        <v>0.43536533333333338</v>
      </c>
      <c r="CA79" s="43">
        <f t="shared" si="16"/>
        <v>2.41422550831793</v>
      </c>
      <c r="CB79" s="43"/>
      <c r="CC79" s="44"/>
      <c r="CD79" s="61"/>
      <c r="CE79" s="42">
        <f t="shared" si="17"/>
        <v>0.4</v>
      </c>
      <c r="CF79" s="43">
        <f t="shared" si="18"/>
        <v>17.912284799999998</v>
      </c>
      <c r="CG79" s="43">
        <f t="shared" si="19"/>
        <v>18.033333333333335</v>
      </c>
      <c r="CH79" s="43">
        <f t="shared" si="20"/>
        <v>0.12104853333333665</v>
      </c>
      <c r="CI79" s="43">
        <f t="shared" si="21"/>
        <v>0.67124879852127528</v>
      </c>
      <c r="CJ79" s="43"/>
      <c r="CK79" s="44"/>
      <c r="CL79" s="61"/>
      <c r="CM79" s="61"/>
      <c r="CN79" s="3"/>
    </row>
    <row r="80" spans="1:92" x14ac:dyDescent="0.2">
      <c r="A80" s="23">
        <v>-1.84</v>
      </c>
      <c r="B80" s="22">
        <v>-85.8</v>
      </c>
      <c r="C80" s="22"/>
      <c r="D80" s="22">
        <v>-1.84</v>
      </c>
      <c r="E80" s="22">
        <v>-86</v>
      </c>
      <c r="F80" s="22"/>
      <c r="G80" s="22">
        <v>-1.84</v>
      </c>
      <c r="H80" s="24">
        <v>-84.7</v>
      </c>
      <c r="I80" s="2"/>
      <c r="J80" s="16">
        <v>-1.84</v>
      </c>
      <c r="K80" s="13">
        <f t="shared" si="26"/>
        <v>-85.5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2"/>
      <c r="X80" s="34" t="s">
        <v>8</v>
      </c>
      <c r="Y80" s="34" t="s">
        <v>9</v>
      </c>
      <c r="Z80" s="34" t="s">
        <v>10</v>
      </c>
      <c r="AA80" s="34" t="s">
        <v>11</v>
      </c>
      <c r="AB80" s="34" t="s">
        <v>12</v>
      </c>
      <c r="AC80" s="34" t="s">
        <v>13</v>
      </c>
      <c r="AD80" s="35" t="s">
        <v>14</v>
      </c>
      <c r="AF80" s="16">
        <v>0.48</v>
      </c>
      <c r="AG80" s="13">
        <f t="shared" si="25"/>
        <v>21.1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10"/>
      <c r="BM80" s="1"/>
      <c r="BN80" s="61"/>
      <c r="BO80" s="42">
        <f t="shared" si="8"/>
        <v>0.44</v>
      </c>
      <c r="BP80" s="43">
        <f t="shared" si="9"/>
        <v>19.83916</v>
      </c>
      <c r="BQ80" s="43">
        <f t="shared" si="10"/>
        <v>19.433333333333334</v>
      </c>
      <c r="BR80" s="43">
        <f t="shared" si="11"/>
        <v>-0.40582666666666611</v>
      </c>
      <c r="BS80" s="43">
        <f t="shared" si="12"/>
        <v>-2.0883018867924501</v>
      </c>
      <c r="BT80" s="43"/>
      <c r="BU80" s="44"/>
      <c r="BV80" s="61"/>
      <c r="BW80" s="42">
        <f t="shared" si="24"/>
        <v>0.44</v>
      </c>
      <c r="BX80" s="43">
        <f t="shared" si="13"/>
        <v>19.33232928</v>
      </c>
      <c r="BY80" s="43">
        <f t="shared" si="14"/>
        <v>19.433333333333334</v>
      </c>
      <c r="BZ80" s="43">
        <f t="shared" si="15"/>
        <v>0.10100405333333384</v>
      </c>
      <c r="CA80" s="43">
        <f t="shared" si="16"/>
        <v>0.51974641509434227</v>
      </c>
      <c r="CB80" s="43"/>
      <c r="CC80" s="44"/>
      <c r="CD80" s="61"/>
      <c r="CE80" s="42">
        <f t="shared" si="17"/>
        <v>0.44</v>
      </c>
      <c r="CF80" s="43">
        <f t="shared" si="18"/>
        <v>19.669308172799997</v>
      </c>
      <c r="CG80" s="43">
        <f t="shared" si="19"/>
        <v>19.433333333333334</v>
      </c>
      <c r="CH80" s="43">
        <f t="shared" si="20"/>
        <v>-0.23597483946666387</v>
      </c>
      <c r="CI80" s="43">
        <f t="shared" si="21"/>
        <v>-1.2142787622641367</v>
      </c>
      <c r="CJ80" s="43"/>
      <c r="CK80" s="44"/>
      <c r="CL80" s="61"/>
      <c r="CM80" s="61"/>
      <c r="CN80" s="3"/>
    </row>
    <row r="81" spans="1:92" x14ac:dyDescent="0.2">
      <c r="A81" s="23">
        <v>-1.8</v>
      </c>
      <c r="B81" s="22">
        <v>-83.3</v>
      </c>
      <c r="C81" s="22"/>
      <c r="D81" s="22">
        <v>-1.8</v>
      </c>
      <c r="E81" s="22">
        <v>-84</v>
      </c>
      <c r="F81" s="22"/>
      <c r="G81" s="22">
        <v>-1.8</v>
      </c>
      <c r="H81" s="24">
        <v>-83.2</v>
      </c>
      <c r="I81" s="2"/>
      <c r="J81" s="16">
        <v>-1.8</v>
      </c>
      <c r="K81" s="13">
        <f t="shared" si="26"/>
        <v>-83.5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2"/>
      <c r="X81" s="34">
        <f>J78</f>
        <v>-1.92</v>
      </c>
      <c r="Y81" s="34">
        <f>K78</f>
        <v>-88.833333333333329</v>
      </c>
      <c r="Z81" s="34">
        <f>46.831*X81</f>
        <v>-89.915520000000001</v>
      </c>
      <c r="AA81" s="34">
        <f>Y81-Z81</f>
        <v>1.0821866666666722</v>
      </c>
      <c r="AB81" s="34">
        <f>(Y81-Z81)/Y81*100</f>
        <v>-1.2182213883677362</v>
      </c>
      <c r="AC81" s="34">
        <f>AVERAGE(AA81:AA128)</f>
        <v>-0.32811999999999586</v>
      </c>
      <c r="AD81" s="35">
        <f>AVERAGE(AB81:AB128)</f>
        <v>3.6933130246943087</v>
      </c>
      <c r="AF81" s="16">
        <v>0.52</v>
      </c>
      <c r="AG81" s="13">
        <f t="shared" si="25"/>
        <v>22.8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10"/>
      <c r="BM81" s="1"/>
      <c r="BN81" s="61"/>
      <c r="BO81" s="42">
        <f t="shared" si="8"/>
        <v>0.48</v>
      </c>
      <c r="BP81" s="43">
        <f t="shared" si="9"/>
        <v>21.642719999999997</v>
      </c>
      <c r="BQ81" s="43">
        <f t="shared" si="10"/>
        <v>21.1</v>
      </c>
      <c r="BR81" s="43">
        <f t="shared" si="11"/>
        <v>-0.54271999999999565</v>
      </c>
      <c r="BS81" s="43">
        <f t="shared" si="12"/>
        <v>-2.5721327014217801</v>
      </c>
      <c r="BT81" s="43"/>
      <c r="BU81" s="44"/>
      <c r="BV81" s="61"/>
      <c r="BW81" s="42">
        <f t="shared" si="24"/>
        <v>0.48</v>
      </c>
      <c r="BX81" s="43">
        <f t="shared" si="13"/>
        <v>21.062065919999998</v>
      </c>
      <c r="BY81" s="43">
        <f t="shared" si="14"/>
        <v>21.1</v>
      </c>
      <c r="BZ81" s="43">
        <f t="shared" si="15"/>
        <v>3.7934080000002979E-2</v>
      </c>
      <c r="CA81" s="43">
        <f t="shared" si="16"/>
        <v>0.17978236966826056</v>
      </c>
      <c r="CB81" s="43"/>
      <c r="CC81" s="44"/>
      <c r="CD81" s="61"/>
      <c r="CE81" s="42">
        <f t="shared" si="17"/>
        <v>0.48</v>
      </c>
      <c r="CF81" s="43">
        <f t="shared" si="18"/>
        <v>21.4194046464</v>
      </c>
      <c r="CG81" s="43">
        <f t="shared" si="19"/>
        <v>21.1</v>
      </c>
      <c r="CH81" s="43">
        <f t="shared" si="20"/>
        <v>-0.31940464639999888</v>
      </c>
      <c r="CI81" s="43">
        <f t="shared" si="21"/>
        <v>-1.5137660966824589</v>
      </c>
      <c r="CJ81" s="43"/>
      <c r="CK81" s="44"/>
      <c r="CL81" s="61"/>
      <c r="CM81" s="61"/>
      <c r="CN81" s="3"/>
    </row>
    <row r="82" spans="1:92" x14ac:dyDescent="0.2">
      <c r="A82" s="23">
        <v>-1.76</v>
      </c>
      <c r="B82" s="22">
        <v>-82.5</v>
      </c>
      <c r="C82" s="22"/>
      <c r="D82" s="22">
        <v>-1.76</v>
      </c>
      <c r="E82" s="22">
        <v>-82.2</v>
      </c>
      <c r="F82" s="22"/>
      <c r="G82" s="22">
        <v>-1.76</v>
      </c>
      <c r="H82" s="24">
        <v>-81.8</v>
      </c>
      <c r="I82" s="2"/>
      <c r="J82" s="16">
        <v>-1.76</v>
      </c>
      <c r="K82" s="13">
        <f t="shared" si="26"/>
        <v>-82.166666666666671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2"/>
      <c r="X82" s="34">
        <f t="shared" ref="X82:Y82" si="27">J79</f>
        <v>-1.88</v>
      </c>
      <c r="Y82" s="34">
        <f t="shared" si="27"/>
        <v>-86.866666666666674</v>
      </c>
      <c r="Z82" s="34">
        <f t="shared" ref="Z82:Z128" si="28">46.831*X82</f>
        <v>-88.042280000000005</v>
      </c>
      <c r="AA82" s="34">
        <f t="shared" ref="AA82:AA128" si="29">Y82-Z82</f>
        <v>1.175613333333331</v>
      </c>
      <c r="AB82" s="34">
        <f>(Y82-Z82)/Y82*100</f>
        <v>-1.3533537989255535</v>
      </c>
      <c r="AC82" s="34"/>
      <c r="AD82" s="35"/>
      <c r="AF82" s="16">
        <v>0.56000000000000005</v>
      </c>
      <c r="AG82" s="13">
        <f t="shared" si="25"/>
        <v>24.2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10"/>
      <c r="BM82" s="1"/>
      <c r="BN82" s="61"/>
      <c r="BO82" s="42">
        <f t="shared" si="8"/>
        <v>0.52</v>
      </c>
      <c r="BP82" s="43">
        <f t="shared" si="9"/>
        <v>23.446280000000002</v>
      </c>
      <c r="BQ82" s="43">
        <f t="shared" si="10"/>
        <v>22.8</v>
      </c>
      <c r="BR82" s="43">
        <f t="shared" si="11"/>
        <v>-0.64628000000000085</v>
      </c>
      <c r="BS82" s="43">
        <f t="shared" si="12"/>
        <v>-2.8345614035087756</v>
      </c>
      <c r="BT82" s="43"/>
      <c r="BU82" s="44"/>
      <c r="BV82" s="61"/>
      <c r="BW82" s="42">
        <f t="shared" si="24"/>
        <v>0.52</v>
      </c>
      <c r="BX82" s="43">
        <f t="shared" si="13"/>
        <v>22.787177920000001</v>
      </c>
      <c r="BY82" s="43">
        <f t="shared" si="14"/>
        <v>22.8</v>
      </c>
      <c r="BZ82" s="43">
        <f t="shared" si="15"/>
        <v>1.2822079999999403E-2</v>
      </c>
      <c r="CA82" s="43">
        <f t="shared" si="16"/>
        <v>5.623719298245352E-2</v>
      </c>
      <c r="CB82" s="43"/>
      <c r="CC82" s="44"/>
      <c r="CD82" s="61"/>
      <c r="CE82" s="42">
        <f t="shared" si="17"/>
        <v>0.52</v>
      </c>
      <c r="CF82" s="43">
        <f t="shared" si="18"/>
        <v>23.1623972736</v>
      </c>
      <c r="CG82" s="43">
        <f t="shared" si="19"/>
        <v>22.8</v>
      </c>
      <c r="CH82" s="43">
        <f t="shared" si="20"/>
        <v>-0.36239727359999918</v>
      </c>
      <c r="CI82" s="43">
        <f t="shared" si="21"/>
        <v>-1.589461726315786</v>
      </c>
      <c r="CJ82" s="43"/>
      <c r="CK82" s="44"/>
      <c r="CL82" s="61"/>
      <c r="CM82" s="61"/>
      <c r="CN82" s="3"/>
    </row>
    <row r="83" spans="1:92" x14ac:dyDescent="0.2">
      <c r="A83" s="23">
        <v>-1.72</v>
      </c>
      <c r="B83" s="22">
        <v>-81</v>
      </c>
      <c r="C83" s="22"/>
      <c r="D83" s="22">
        <v>-1.72</v>
      </c>
      <c r="E83" s="22">
        <v>-80.400000000000006</v>
      </c>
      <c r="F83" s="22"/>
      <c r="G83" s="22">
        <v>-1.72</v>
      </c>
      <c r="H83" s="24">
        <v>-80</v>
      </c>
      <c r="I83" s="2"/>
      <c r="J83" s="16">
        <v>-1.72</v>
      </c>
      <c r="K83" s="13">
        <f t="shared" si="26"/>
        <v>-80.466666666666669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2"/>
      <c r="X83" s="34">
        <f t="shared" ref="X83:Y83" si="30">J80</f>
        <v>-1.84</v>
      </c>
      <c r="Y83" s="34">
        <f t="shared" si="30"/>
        <v>-85.5</v>
      </c>
      <c r="Z83" s="34">
        <f t="shared" si="28"/>
        <v>-86.16904000000001</v>
      </c>
      <c r="AA83" s="34">
        <f t="shared" si="29"/>
        <v>0.66904000000000963</v>
      </c>
      <c r="AB83" s="34">
        <f t="shared" ref="AB83:AB128" si="31">(Y83-Z83)/Y83*100</f>
        <v>-0.78250292397661936</v>
      </c>
      <c r="AC83" s="34"/>
      <c r="AD83" s="35"/>
      <c r="AF83" s="16">
        <v>0.6</v>
      </c>
      <c r="AG83" s="13">
        <f t="shared" si="25"/>
        <v>25.8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10"/>
      <c r="BM83" s="1"/>
      <c r="BN83" s="61"/>
      <c r="BO83" s="42">
        <f t="shared" si="8"/>
        <v>0.56000000000000005</v>
      </c>
      <c r="BP83" s="43">
        <f t="shared" si="9"/>
        <v>25.249840000000003</v>
      </c>
      <c r="BQ83" s="43">
        <f t="shared" si="10"/>
        <v>24.2</v>
      </c>
      <c r="BR83" s="43">
        <f t="shared" si="11"/>
        <v>-1.0498400000000032</v>
      </c>
      <c r="BS83" s="43">
        <f t="shared" si="12"/>
        <v>-4.3381818181818312</v>
      </c>
      <c r="BT83" s="43"/>
      <c r="BU83" s="44"/>
      <c r="BV83" s="61"/>
      <c r="BW83" s="42">
        <f t="shared" si="24"/>
        <v>0.56000000000000005</v>
      </c>
      <c r="BX83" s="43">
        <f t="shared" si="13"/>
        <v>24.507665280000005</v>
      </c>
      <c r="BY83" s="43">
        <f t="shared" si="14"/>
        <v>24.2</v>
      </c>
      <c r="BZ83" s="43">
        <f t="shared" si="15"/>
        <v>-0.30766528000000548</v>
      </c>
      <c r="CA83" s="43">
        <f t="shared" si="16"/>
        <v>-1.2713441322314276</v>
      </c>
      <c r="CB83" s="43"/>
      <c r="CC83" s="44"/>
      <c r="CD83" s="61"/>
      <c r="CE83" s="42">
        <f t="shared" si="17"/>
        <v>0.56000000000000005</v>
      </c>
      <c r="CF83" s="43">
        <f t="shared" si="18"/>
        <v>24.8981091072</v>
      </c>
      <c r="CG83" s="43">
        <f t="shared" si="19"/>
        <v>24.2</v>
      </c>
      <c r="CH83" s="43">
        <f t="shared" si="20"/>
        <v>-0.69810910720000052</v>
      </c>
      <c r="CI83" s="43">
        <f t="shared" si="21"/>
        <v>-2.8847483768595064</v>
      </c>
      <c r="CJ83" s="43"/>
      <c r="CK83" s="44"/>
      <c r="CL83" s="61"/>
      <c r="CM83" s="61"/>
      <c r="CN83" s="3"/>
    </row>
    <row r="84" spans="1:92" x14ac:dyDescent="0.2">
      <c r="A84" s="23">
        <v>-1.68</v>
      </c>
      <c r="B84" s="22">
        <v>-79</v>
      </c>
      <c r="C84" s="22"/>
      <c r="D84" s="22">
        <v>-1.68</v>
      </c>
      <c r="E84" s="22">
        <v>-78.5</v>
      </c>
      <c r="F84" s="22"/>
      <c r="G84" s="22">
        <v>-1.68</v>
      </c>
      <c r="H84" s="24">
        <v>-78.3</v>
      </c>
      <c r="I84" s="2"/>
      <c r="J84" s="16">
        <v>-1.68</v>
      </c>
      <c r="K84" s="13">
        <f t="shared" si="26"/>
        <v>-78.600000000000009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2"/>
      <c r="X84" s="34">
        <f t="shared" ref="X84:Y84" si="32">J81</f>
        <v>-1.8</v>
      </c>
      <c r="Y84" s="34">
        <f t="shared" si="32"/>
        <v>-83.5</v>
      </c>
      <c r="Z84" s="34">
        <f t="shared" si="28"/>
        <v>-84.295800000000014</v>
      </c>
      <c r="AA84" s="34">
        <f t="shared" si="29"/>
        <v>0.79580000000001405</v>
      </c>
      <c r="AB84" s="34">
        <f t="shared" si="31"/>
        <v>-0.95305389221558567</v>
      </c>
      <c r="AC84" s="34"/>
      <c r="AD84" s="35"/>
      <c r="AF84" s="16">
        <v>0.64</v>
      </c>
      <c r="AG84" s="13">
        <f t="shared" si="25"/>
        <v>27.099999999999998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10"/>
      <c r="BM84" s="1"/>
      <c r="BN84" s="61"/>
      <c r="BO84" s="42">
        <f t="shared" si="8"/>
        <v>0.6</v>
      </c>
      <c r="BP84" s="43">
        <f t="shared" si="9"/>
        <v>27.0534</v>
      </c>
      <c r="BQ84" s="43">
        <f t="shared" si="10"/>
        <v>25.8</v>
      </c>
      <c r="BR84" s="43">
        <f t="shared" si="11"/>
        <v>-1.2533999999999992</v>
      </c>
      <c r="BS84" s="43">
        <f t="shared" si="12"/>
        <v>-4.8581395348837173</v>
      </c>
      <c r="BT84" s="43"/>
      <c r="BU84" s="44"/>
      <c r="BV84" s="61"/>
      <c r="BW84" s="42">
        <f t="shared" si="24"/>
        <v>0.6</v>
      </c>
      <c r="BX84" s="43">
        <f t="shared" si="13"/>
        <v>26.223528000000002</v>
      </c>
      <c r="BY84" s="43">
        <f t="shared" si="14"/>
        <v>25.8</v>
      </c>
      <c r="BZ84" s="43">
        <f t="shared" si="15"/>
        <v>-0.42352800000000101</v>
      </c>
      <c r="CA84" s="43">
        <f t="shared" si="16"/>
        <v>-1.6415813953488412</v>
      </c>
      <c r="CB84" s="43"/>
      <c r="CC84" s="44"/>
      <c r="CD84" s="61"/>
      <c r="CE84" s="42">
        <f t="shared" si="17"/>
        <v>0.6</v>
      </c>
      <c r="CF84" s="43">
        <f t="shared" si="18"/>
        <v>26.626363199999997</v>
      </c>
      <c r="CG84" s="43">
        <f t="shared" si="19"/>
        <v>25.8</v>
      </c>
      <c r="CH84" s="43">
        <f t="shared" si="20"/>
        <v>-0.82636319999999586</v>
      </c>
      <c r="CI84" s="43">
        <f t="shared" si="21"/>
        <v>-3.2029581395348679</v>
      </c>
      <c r="CJ84" s="43"/>
      <c r="CK84" s="44"/>
      <c r="CL84" s="61"/>
      <c r="CM84" s="61"/>
      <c r="CN84" s="3"/>
    </row>
    <row r="85" spans="1:92" x14ac:dyDescent="0.2">
      <c r="A85" s="23">
        <v>-1.64</v>
      </c>
      <c r="B85" s="22">
        <v>-77</v>
      </c>
      <c r="C85" s="22"/>
      <c r="D85" s="22">
        <v>-1.64</v>
      </c>
      <c r="E85" s="22">
        <v>-76.400000000000006</v>
      </c>
      <c r="F85" s="22"/>
      <c r="G85" s="22">
        <v>-1.64</v>
      </c>
      <c r="H85" s="24">
        <v>-76</v>
      </c>
      <c r="I85" s="2"/>
      <c r="J85" s="16">
        <v>-1.64</v>
      </c>
      <c r="K85" s="13">
        <f t="shared" si="26"/>
        <v>-76.466666666666669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2"/>
      <c r="X85" s="34">
        <f t="shared" ref="X85:Y85" si="33">J82</f>
        <v>-1.76</v>
      </c>
      <c r="Y85" s="34">
        <f t="shared" si="33"/>
        <v>-82.166666666666671</v>
      </c>
      <c r="Z85" s="34">
        <f t="shared" si="28"/>
        <v>-82.422560000000004</v>
      </c>
      <c r="AA85" s="34">
        <f t="shared" si="29"/>
        <v>0.25589333333333286</v>
      </c>
      <c r="AB85" s="34">
        <f t="shared" si="31"/>
        <v>-0.31143204868154101</v>
      </c>
      <c r="AC85" s="34"/>
      <c r="AD85" s="35"/>
      <c r="AF85" s="16">
        <v>0.68</v>
      </c>
      <c r="AG85" s="13">
        <f t="shared" si="25"/>
        <v>28.599999999999998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10"/>
      <c r="BM85" s="1"/>
      <c r="BN85" s="61"/>
      <c r="BO85" s="42">
        <f t="shared" si="8"/>
        <v>0.64</v>
      </c>
      <c r="BP85" s="43">
        <f t="shared" si="9"/>
        <v>28.856960000000001</v>
      </c>
      <c r="BQ85" s="43">
        <f t="shared" si="10"/>
        <v>27.099999999999998</v>
      </c>
      <c r="BR85" s="43">
        <f t="shared" si="11"/>
        <v>-1.756960000000003</v>
      </c>
      <c r="BS85" s="43">
        <f t="shared" si="12"/>
        <v>-6.483247232472336</v>
      </c>
      <c r="BT85" s="43"/>
      <c r="BU85" s="44"/>
      <c r="BV85" s="61"/>
      <c r="BW85" s="42">
        <f t="shared" si="24"/>
        <v>0.64</v>
      </c>
      <c r="BX85" s="43">
        <f t="shared" si="13"/>
        <v>27.934766079999999</v>
      </c>
      <c r="BY85" s="43">
        <f t="shared" si="14"/>
        <v>27.099999999999998</v>
      </c>
      <c r="BZ85" s="43">
        <f t="shared" si="15"/>
        <v>-0.83476608000000141</v>
      </c>
      <c r="CA85" s="43">
        <f t="shared" si="16"/>
        <v>-3.0803176383763895</v>
      </c>
      <c r="CB85" s="43"/>
      <c r="CC85" s="44"/>
      <c r="CD85" s="61"/>
      <c r="CE85" s="42">
        <f t="shared" si="17"/>
        <v>0.64</v>
      </c>
      <c r="CF85" s="43">
        <f t="shared" si="18"/>
        <v>28.346982604799997</v>
      </c>
      <c r="CG85" s="43">
        <f t="shared" si="19"/>
        <v>27.099999999999998</v>
      </c>
      <c r="CH85" s="43">
        <f t="shared" si="20"/>
        <v>-1.2469826047999995</v>
      </c>
      <c r="CI85" s="43">
        <f t="shared" si="21"/>
        <v>-4.6014118258302563</v>
      </c>
      <c r="CJ85" s="43"/>
      <c r="CK85" s="44"/>
      <c r="CL85" s="61"/>
      <c r="CM85" s="61"/>
      <c r="CN85" s="3"/>
    </row>
    <row r="86" spans="1:92" x14ac:dyDescent="0.2">
      <c r="A86" s="23">
        <v>-1.6</v>
      </c>
      <c r="B86" s="22">
        <v>-75.599999999999994</v>
      </c>
      <c r="C86" s="22"/>
      <c r="D86" s="22">
        <v>-1.6</v>
      </c>
      <c r="E86" s="22">
        <v>-76</v>
      </c>
      <c r="F86" s="22"/>
      <c r="G86" s="22">
        <v>-1.6</v>
      </c>
      <c r="H86" s="24">
        <v>-74.2</v>
      </c>
      <c r="I86" s="2"/>
      <c r="J86" s="16">
        <v>-1.6</v>
      </c>
      <c r="K86" s="13">
        <f t="shared" si="26"/>
        <v>-75.266666666666666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2"/>
      <c r="X86" s="34">
        <f t="shared" ref="X86:Y86" si="34">J83</f>
        <v>-1.72</v>
      </c>
      <c r="Y86" s="34">
        <f t="shared" si="34"/>
        <v>-80.466666666666669</v>
      </c>
      <c r="Z86" s="34">
        <f t="shared" si="28"/>
        <v>-80.549320000000009</v>
      </c>
      <c r="AA86" s="34">
        <f t="shared" si="29"/>
        <v>8.2653333333340129E-2</v>
      </c>
      <c r="AB86" s="34">
        <f t="shared" si="31"/>
        <v>-0.10271748135874913</v>
      </c>
      <c r="AC86" s="34"/>
      <c r="AD86" s="35"/>
      <c r="AF86" s="16">
        <v>0.72</v>
      </c>
      <c r="AG86" s="13">
        <f t="shared" si="25"/>
        <v>30.133333333333336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10"/>
      <c r="BM86" s="1"/>
      <c r="BN86" s="61"/>
      <c r="BO86" s="42">
        <f t="shared" ref="BO86:BO91" si="35">AF85</f>
        <v>0.68</v>
      </c>
      <c r="BP86" s="43">
        <f t="shared" ref="BP86:BP117" si="36">45.089*BO86</f>
        <v>30.660520000000002</v>
      </c>
      <c r="BQ86" s="43">
        <f t="shared" ref="BQ86:BQ117" si="37">AG85</f>
        <v>28.599999999999998</v>
      </c>
      <c r="BR86" s="43">
        <f t="shared" ref="BR86:BR117" si="38">BQ86-BP86</f>
        <v>-2.0605200000000039</v>
      </c>
      <c r="BS86" s="43">
        <f t="shared" ref="BS86:BS117" si="39">(BQ86-BP86)/BQ86*100</f>
        <v>-7.2046153846153977</v>
      </c>
      <c r="BT86" s="43"/>
      <c r="BU86" s="44"/>
      <c r="BV86" s="61"/>
      <c r="BW86" s="42">
        <f t="shared" ref="BW86:BW117" si="40">BO86</f>
        <v>0.68</v>
      </c>
      <c r="BX86" s="43">
        <f t="shared" ref="BX86:BX117" si="41">-1.4452 * (BW86^2) + 44.573 * BW86</f>
        <v>29.641379520000001</v>
      </c>
      <c r="BY86" s="43">
        <f t="shared" ref="BY86:BY117" si="42">AG85</f>
        <v>28.599999999999998</v>
      </c>
      <c r="BZ86" s="43">
        <f t="shared" ref="BZ86:BZ117" si="43">BY86-BX86</f>
        <v>-1.0413795200000031</v>
      </c>
      <c r="CA86" s="43">
        <f t="shared" ref="CA86:CA117" si="44">(BY86-BX86)/BY86*100</f>
        <v>-3.6411871328671443</v>
      </c>
      <c r="CB86" s="43"/>
      <c r="CC86" s="44"/>
      <c r="CD86" s="61"/>
      <c r="CE86" s="42">
        <f t="shared" ref="CE86:CE117" si="45">AF85</f>
        <v>0.68</v>
      </c>
      <c r="CF86" s="43">
        <f t="shared" ref="CF86:CF117" si="46">-0.4608*CE86^3-1.5564* CE86^2+45.477*CE86</f>
        <v>30.059790374399999</v>
      </c>
      <c r="CG86" s="43">
        <f t="shared" ref="CG86:CG117" si="47">AG85</f>
        <v>28.599999999999998</v>
      </c>
      <c r="CH86" s="43">
        <f t="shared" ref="CH86:CH117" si="48">CG86-CF86</f>
        <v>-1.4597903744000007</v>
      </c>
      <c r="CI86" s="43">
        <f t="shared" ref="CI86:CI117" si="49">(CG86-CF86)/CG86*100</f>
        <v>-5.104162148251751</v>
      </c>
      <c r="CJ86" s="43"/>
      <c r="CK86" s="44"/>
      <c r="CL86" s="61"/>
      <c r="CM86" s="61"/>
      <c r="CN86" s="3"/>
    </row>
    <row r="87" spans="1:92" x14ac:dyDescent="0.2">
      <c r="A87" s="23">
        <v>-1.56</v>
      </c>
      <c r="B87" s="22">
        <v>-74</v>
      </c>
      <c r="C87" s="22"/>
      <c r="D87" s="22">
        <v>-1.56</v>
      </c>
      <c r="E87" s="22">
        <v>-73</v>
      </c>
      <c r="F87" s="22"/>
      <c r="G87" s="22">
        <v>-1.56</v>
      </c>
      <c r="H87" s="24">
        <v>-72.099999999999994</v>
      </c>
      <c r="I87" s="2"/>
      <c r="J87" s="16">
        <v>-1.56</v>
      </c>
      <c r="K87" s="13">
        <f t="shared" si="26"/>
        <v>-73.033333333333331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2"/>
      <c r="X87" s="34">
        <f t="shared" ref="X87:Y87" si="50">J84</f>
        <v>-1.68</v>
      </c>
      <c r="Y87" s="34">
        <f t="shared" si="50"/>
        <v>-78.600000000000009</v>
      </c>
      <c r="Z87" s="34">
        <f t="shared" si="28"/>
        <v>-78.676079999999999</v>
      </c>
      <c r="AA87" s="34">
        <f t="shared" si="29"/>
        <v>7.6079999999990378E-2</v>
      </c>
      <c r="AB87" s="34">
        <f t="shared" si="31"/>
        <v>-9.6793893129758751E-2</v>
      </c>
      <c r="AC87" s="34"/>
      <c r="AD87" s="35"/>
      <c r="AF87" s="16">
        <v>0.76</v>
      </c>
      <c r="AG87" s="13">
        <f t="shared" si="25"/>
        <v>31.466666666666669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10"/>
      <c r="BM87" s="1"/>
      <c r="BN87" s="61"/>
      <c r="BO87" s="42">
        <f t="shared" si="35"/>
        <v>0.72</v>
      </c>
      <c r="BP87" s="43">
        <f t="shared" si="36"/>
        <v>32.464079999999996</v>
      </c>
      <c r="BQ87" s="43">
        <f t="shared" si="37"/>
        <v>30.133333333333336</v>
      </c>
      <c r="BR87" s="43">
        <f t="shared" si="38"/>
        <v>-2.3307466666666592</v>
      </c>
      <c r="BS87" s="43">
        <f t="shared" si="39"/>
        <v>-7.7347787610619205</v>
      </c>
      <c r="BT87" s="43"/>
      <c r="BU87" s="44"/>
      <c r="BV87" s="61"/>
      <c r="BW87" s="42">
        <f t="shared" si="40"/>
        <v>0.72</v>
      </c>
      <c r="BX87" s="43">
        <f t="shared" si="41"/>
        <v>31.34336832</v>
      </c>
      <c r="BY87" s="43">
        <f t="shared" si="42"/>
        <v>30.133333333333336</v>
      </c>
      <c r="BZ87" s="43">
        <f t="shared" si="43"/>
        <v>-1.2100349866666633</v>
      </c>
      <c r="CA87" s="43">
        <f t="shared" si="44"/>
        <v>-4.0156028318583958</v>
      </c>
      <c r="CB87" s="43"/>
      <c r="CC87" s="44"/>
      <c r="CD87" s="61"/>
      <c r="CE87" s="42">
        <f t="shared" si="45"/>
        <v>0.72</v>
      </c>
      <c r="CF87" s="43">
        <f t="shared" si="46"/>
        <v>31.7646095616</v>
      </c>
      <c r="CG87" s="43">
        <f t="shared" si="47"/>
        <v>30.133333333333336</v>
      </c>
      <c r="CH87" s="43">
        <f t="shared" si="48"/>
        <v>-1.631276228266664</v>
      </c>
      <c r="CI87" s="43">
        <f t="shared" si="49"/>
        <v>-5.4135273061946805</v>
      </c>
      <c r="CJ87" s="43"/>
      <c r="CK87" s="44"/>
      <c r="CL87" s="61"/>
      <c r="CM87" s="61"/>
      <c r="CN87" s="3"/>
    </row>
    <row r="88" spans="1:92" x14ac:dyDescent="0.2">
      <c r="A88" s="23">
        <v>-1.52</v>
      </c>
      <c r="B88" s="22">
        <v>-71.7</v>
      </c>
      <c r="C88" s="22"/>
      <c r="D88" s="22">
        <v>-1.52</v>
      </c>
      <c r="E88" s="22">
        <v>-71.2</v>
      </c>
      <c r="F88" s="22"/>
      <c r="G88" s="22">
        <v>-1.52</v>
      </c>
      <c r="H88" s="24">
        <v>-70.900000000000006</v>
      </c>
      <c r="I88" s="2"/>
      <c r="J88" s="16">
        <v>-1.52</v>
      </c>
      <c r="K88" s="13">
        <f t="shared" si="26"/>
        <v>-71.266666666666666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2"/>
      <c r="X88" s="34">
        <f t="shared" ref="X88:Y88" si="51">J85</f>
        <v>-1.64</v>
      </c>
      <c r="Y88" s="34">
        <f t="shared" si="51"/>
        <v>-76.466666666666669</v>
      </c>
      <c r="Z88" s="34">
        <f t="shared" si="28"/>
        <v>-76.802840000000003</v>
      </c>
      <c r="AA88" s="34">
        <f t="shared" si="29"/>
        <v>0.33617333333333477</v>
      </c>
      <c r="AB88" s="34">
        <f t="shared" si="31"/>
        <v>-0.43963382737576473</v>
      </c>
      <c r="AC88" s="34"/>
      <c r="AD88" s="35"/>
      <c r="AF88" s="16">
        <v>0.8</v>
      </c>
      <c r="AG88" s="13">
        <f t="shared" si="25"/>
        <v>32.833333333333336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10"/>
      <c r="BM88" s="1"/>
      <c r="BN88" s="61"/>
      <c r="BO88" s="42">
        <f t="shared" si="35"/>
        <v>0.76</v>
      </c>
      <c r="BP88" s="43">
        <f t="shared" si="36"/>
        <v>34.26764</v>
      </c>
      <c r="BQ88" s="43">
        <f t="shared" si="37"/>
        <v>31.466666666666669</v>
      </c>
      <c r="BR88" s="43">
        <f t="shared" si="38"/>
        <v>-2.8009733333333315</v>
      </c>
      <c r="BS88" s="43">
        <f t="shared" si="39"/>
        <v>-8.9013983050847401</v>
      </c>
      <c r="BT88" s="43"/>
      <c r="BU88" s="44"/>
      <c r="BV88" s="61"/>
      <c r="BW88" s="42">
        <f t="shared" si="40"/>
        <v>0.76</v>
      </c>
      <c r="BX88" s="43">
        <f t="shared" si="41"/>
        <v>33.040732480000003</v>
      </c>
      <c r="BY88" s="43">
        <f t="shared" si="42"/>
        <v>31.466666666666669</v>
      </c>
      <c r="BZ88" s="43">
        <f t="shared" si="43"/>
        <v>-1.5740658133333341</v>
      </c>
      <c r="CA88" s="43">
        <f t="shared" si="44"/>
        <v>-5.0023277966101718</v>
      </c>
      <c r="CB88" s="43"/>
      <c r="CC88" s="44"/>
      <c r="CD88" s="61"/>
      <c r="CE88" s="42">
        <f t="shared" si="45"/>
        <v>0.76</v>
      </c>
      <c r="CF88" s="43">
        <f t="shared" si="46"/>
        <v>33.461263219199999</v>
      </c>
      <c r="CG88" s="43">
        <f t="shared" si="47"/>
        <v>31.466666666666669</v>
      </c>
      <c r="CH88" s="43">
        <f t="shared" si="48"/>
        <v>-1.9945965525333307</v>
      </c>
      <c r="CI88" s="43">
        <f t="shared" si="49"/>
        <v>-6.3387602305084654</v>
      </c>
      <c r="CJ88" s="43"/>
      <c r="CK88" s="44"/>
      <c r="CL88" s="67" t="s">
        <v>34</v>
      </c>
      <c r="CM88" s="68"/>
      <c r="CN88" s="3"/>
    </row>
    <row r="89" spans="1:92" x14ac:dyDescent="0.2">
      <c r="A89" s="23">
        <v>-1.48</v>
      </c>
      <c r="B89" s="22">
        <v>-69.7</v>
      </c>
      <c r="C89" s="22"/>
      <c r="D89" s="22">
        <v>-1.48</v>
      </c>
      <c r="E89" s="22">
        <v>-69.3</v>
      </c>
      <c r="F89" s="22"/>
      <c r="G89" s="22">
        <v>-1.48</v>
      </c>
      <c r="H89" s="24">
        <v>-69</v>
      </c>
      <c r="I89" s="2"/>
      <c r="J89" s="16">
        <v>-1.48</v>
      </c>
      <c r="K89" s="13">
        <f t="shared" si="26"/>
        <v>-69.333333333333329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2"/>
      <c r="X89" s="34">
        <f t="shared" ref="X89:Y89" si="52">J86</f>
        <v>-1.6</v>
      </c>
      <c r="Y89" s="34">
        <f t="shared" si="52"/>
        <v>-75.266666666666666</v>
      </c>
      <c r="Z89" s="34">
        <f t="shared" si="28"/>
        <v>-74.929600000000008</v>
      </c>
      <c r="AA89" s="34">
        <f t="shared" si="29"/>
        <v>-0.33706666666665797</v>
      </c>
      <c r="AB89" s="34">
        <f t="shared" si="31"/>
        <v>0.44782993799821696</v>
      </c>
      <c r="AC89" s="34"/>
      <c r="AD89" s="35"/>
      <c r="AF89" s="16">
        <v>0.84</v>
      </c>
      <c r="AG89" s="13">
        <f t="shared" si="25"/>
        <v>34.633333333333333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10"/>
      <c r="BM89" s="1"/>
      <c r="BN89" s="61"/>
      <c r="BO89" s="42">
        <f t="shared" si="35"/>
        <v>0.8</v>
      </c>
      <c r="BP89" s="43">
        <f t="shared" si="36"/>
        <v>36.071199999999997</v>
      </c>
      <c r="BQ89" s="43">
        <f t="shared" si="37"/>
        <v>32.833333333333336</v>
      </c>
      <c r="BR89" s="43">
        <f t="shared" si="38"/>
        <v>-3.2378666666666618</v>
      </c>
      <c r="BS89" s="43">
        <f t="shared" si="39"/>
        <v>-9.8615228426395785</v>
      </c>
      <c r="BT89" s="43"/>
      <c r="BU89" s="44"/>
      <c r="BV89" s="61"/>
      <c r="BW89" s="42">
        <f t="shared" si="40"/>
        <v>0.8</v>
      </c>
      <c r="BX89" s="43">
        <f t="shared" si="41"/>
        <v>34.733471999999999</v>
      </c>
      <c r="BY89" s="43">
        <f t="shared" si="42"/>
        <v>32.833333333333336</v>
      </c>
      <c r="BZ89" s="43">
        <f t="shared" si="43"/>
        <v>-1.9001386666666633</v>
      </c>
      <c r="CA89" s="43">
        <f t="shared" si="44"/>
        <v>-5.7872243654822224</v>
      </c>
      <c r="CB89" s="43"/>
      <c r="CC89" s="44"/>
      <c r="CD89" s="61"/>
      <c r="CE89" s="42">
        <f t="shared" si="45"/>
        <v>0.8</v>
      </c>
      <c r="CF89" s="43">
        <f t="shared" si="46"/>
        <v>35.149574399999999</v>
      </c>
      <c r="CG89" s="43">
        <f t="shared" si="47"/>
        <v>32.833333333333336</v>
      </c>
      <c r="CH89" s="43">
        <f t="shared" si="48"/>
        <v>-2.3162410666666631</v>
      </c>
      <c r="CI89" s="43">
        <f t="shared" si="49"/>
        <v>-7.0545413197969431</v>
      </c>
      <c r="CJ89" s="43"/>
      <c r="CK89" s="44"/>
      <c r="CL89" s="69"/>
      <c r="CM89" s="68"/>
      <c r="CN89" s="3"/>
    </row>
    <row r="90" spans="1:92" x14ac:dyDescent="0.2">
      <c r="A90" s="23">
        <v>-1.44</v>
      </c>
      <c r="B90" s="22">
        <v>-67.7</v>
      </c>
      <c r="C90" s="22"/>
      <c r="D90" s="22">
        <v>-1.44</v>
      </c>
      <c r="E90" s="22">
        <v>-67.150000000000006</v>
      </c>
      <c r="F90" s="22"/>
      <c r="G90" s="22">
        <v>-1.44</v>
      </c>
      <c r="H90" s="24">
        <v>-67.5</v>
      </c>
      <c r="I90" s="2"/>
      <c r="J90" s="16">
        <v>-1.44</v>
      </c>
      <c r="K90" s="13">
        <f t="shared" si="26"/>
        <v>-67.45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2"/>
      <c r="X90" s="34">
        <f t="shared" ref="X90:Y90" si="53">J87</f>
        <v>-1.56</v>
      </c>
      <c r="Y90" s="34">
        <f t="shared" si="53"/>
        <v>-73.033333333333331</v>
      </c>
      <c r="Z90" s="34">
        <f t="shared" si="28"/>
        <v>-73.056360000000012</v>
      </c>
      <c r="AA90" s="34">
        <f t="shared" si="29"/>
        <v>2.302666666668074E-2</v>
      </c>
      <c r="AB90" s="34">
        <f t="shared" si="31"/>
        <v>-3.1528982199927988E-2</v>
      </c>
      <c r="AC90" s="34"/>
      <c r="AD90" s="35"/>
      <c r="AF90" s="16">
        <v>0.88</v>
      </c>
      <c r="AG90" s="13">
        <f t="shared" si="25"/>
        <v>36.199999999999996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10"/>
      <c r="BM90" s="1"/>
      <c r="BN90" s="61"/>
      <c r="BO90" s="42">
        <f t="shared" si="35"/>
        <v>0.84</v>
      </c>
      <c r="BP90" s="43">
        <f t="shared" si="36"/>
        <v>37.874759999999995</v>
      </c>
      <c r="BQ90" s="43">
        <f t="shared" si="37"/>
        <v>34.633333333333333</v>
      </c>
      <c r="BR90" s="43">
        <f t="shared" si="38"/>
        <v>-3.241426666666662</v>
      </c>
      <c r="BS90" s="43">
        <f t="shared" si="39"/>
        <v>-9.3592685274302081</v>
      </c>
      <c r="BT90" s="43"/>
      <c r="BU90" s="44"/>
      <c r="BV90" s="61"/>
      <c r="BW90" s="42">
        <f t="shared" si="40"/>
        <v>0.84</v>
      </c>
      <c r="BX90" s="43">
        <f t="shared" si="41"/>
        <v>36.42158688</v>
      </c>
      <c r="BY90" s="43">
        <f t="shared" si="42"/>
        <v>34.633333333333333</v>
      </c>
      <c r="BZ90" s="43">
        <f t="shared" si="43"/>
        <v>-1.7882535466666667</v>
      </c>
      <c r="CA90" s="43">
        <f t="shared" si="44"/>
        <v>-5.1633884889316652</v>
      </c>
      <c r="CB90" s="43"/>
      <c r="CC90" s="44"/>
      <c r="CD90" s="61"/>
      <c r="CE90" s="42">
        <f t="shared" si="45"/>
        <v>0.84</v>
      </c>
      <c r="CF90" s="43">
        <f t="shared" si="46"/>
        <v>36.829366156799999</v>
      </c>
      <c r="CG90" s="43">
        <f t="shared" si="47"/>
        <v>34.633333333333333</v>
      </c>
      <c r="CH90" s="43">
        <f t="shared" si="48"/>
        <v>-2.1960328234666662</v>
      </c>
      <c r="CI90" s="43">
        <f t="shared" si="49"/>
        <v>-6.3408069974975927</v>
      </c>
      <c r="CJ90" s="43"/>
      <c r="CK90" s="44"/>
      <c r="CL90" s="69"/>
      <c r="CM90" s="68"/>
      <c r="CN90" s="3"/>
    </row>
    <row r="91" spans="1:92" x14ac:dyDescent="0.2">
      <c r="A91" s="23">
        <v>-1.4</v>
      </c>
      <c r="B91" s="22">
        <v>-65.599999999999994</v>
      </c>
      <c r="C91" s="22"/>
      <c r="D91" s="22">
        <v>-1.4</v>
      </c>
      <c r="E91" s="22">
        <v>-65.2</v>
      </c>
      <c r="F91" s="22"/>
      <c r="G91" s="22">
        <v>-1.4</v>
      </c>
      <c r="H91" s="24">
        <v>-65.8</v>
      </c>
      <c r="I91" s="2"/>
      <c r="J91" s="16">
        <v>-1.4</v>
      </c>
      <c r="K91" s="13">
        <f t="shared" si="26"/>
        <v>-65.533333333333346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2"/>
      <c r="X91" s="34">
        <f t="shared" ref="X91:Y91" si="54">J88</f>
        <v>-1.52</v>
      </c>
      <c r="Y91" s="34">
        <f t="shared" si="54"/>
        <v>-71.266666666666666</v>
      </c>
      <c r="Z91" s="34">
        <f t="shared" si="28"/>
        <v>-71.183120000000002</v>
      </c>
      <c r="AA91" s="34">
        <f t="shared" si="29"/>
        <v>-8.3546666666663327E-2</v>
      </c>
      <c r="AB91" s="34">
        <f t="shared" si="31"/>
        <v>0.11723105706267072</v>
      </c>
      <c r="AC91" s="34"/>
      <c r="AD91" s="35"/>
      <c r="AF91" s="16">
        <v>0.92</v>
      </c>
      <c r="AG91" s="13">
        <f t="shared" si="25"/>
        <v>38.133333333333333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10"/>
      <c r="BM91" s="1"/>
      <c r="BN91" s="61"/>
      <c r="BO91" s="42">
        <f t="shared" si="35"/>
        <v>0.88</v>
      </c>
      <c r="BP91" s="43">
        <f t="shared" si="36"/>
        <v>39.678319999999999</v>
      </c>
      <c r="BQ91" s="43">
        <f t="shared" si="37"/>
        <v>36.199999999999996</v>
      </c>
      <c r="BR91" s="43">
        <f t="shared" si="38"/>
        <v>-3.4783200000000036</v>
      </c>
      <c r="BS91" s="43">
        <f t="shared" si="39"/>
        <v>-9.6086187845303979</v>
      </c>
      <c r="BT91" s="43"/>
      <c r="BU91" s="44"/>
      <c r="BV91" s="61"/>
      <c r="BW91" s="42">
        <f t="shared" si="40"/>
        <v>0.88</v>
      </c>
      <c r="BX91" s="43">
        <f t="shared" si="41"/>
        <v>38.105077120000004</v>
      </c>
      <c r="BY91" s="43">
        <f t="shared" si="42"/>
        <v>36.199999999999996</v>
      </c>
      <c r="BZ91" s="43">
        <f t="shared" si="43"/>
        <v>-1.9050771200000085</v>
      </c>
      <c r="CA91" s="43">
        <f t="shared" si="44"/>
        <v>-5.2626439779005763</v>
      </c>
      <c r="CB91" s="43"/>
      <c r="CC91" s="44"/>
      <c r="CD91" s="61"/>
      <c r="CE91" s="42">
        <f t="shared" si="45"/>
        <v>0.88</v>
      </c>
      <c r="CF91" s="43">
        <f t="shared" si="46"/>
        <v>38.500461542399997</v>
      </c>
      <c r="CG91" s="43">
        <f t="shared" si="47"/>
        <v>36.199999999999996</v>
      </c>
      <c r="CH91" s="43">
        <f t="shared" si="48"/>
        <v>-2.3004615424000008</v>
      </c>
      <c r="CI91" s="43">
        <f t="shared" si="49"/>
        <v>-6.3548661392265231</v>
      </c>
      <c r="CJ91" s="43"/>
      <c r="CK91" s="44"/>
      <c r="CL91" s="69"/>
      <c r="CM91" s="68"/>
      <c r="CN91" s="3"/>
    </row>
    <row r="92" spans="1:92" x14ac:dyDescent="0.2">
      <c r="A92" s="23">
        <v>-1.36</v>
      </c>
      <c r="B92" s="22">
        <v>-64</v>
      </c>
      <c r="C92" s="22"/>
      <c r="D92" s="22">
        <v>-1.36</v>
      </c>
      <c r="E92" s="22">
        <v>-64</v>
      </c>
      <c r="F92" s="22"/>
      <c r="G92" s="22">
        <v>-1.36</v>
      </c>
      <c r="H92" s="24">
        <v>-64.2</v>
      </c>
      <c r="I92" s="2"/>
      <c r="J92" s="16">
        <v>-1.36</v>
      </c>
      <c r="K92" s="13">
        <f t="shared" si="26"/>
        <v>-64.066666666666663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2"/>
      <c r="X92" s="34">
        <f t="shared" ref="X92:Y92" si="55">J89</f>
        <v>-1.48</v>
      </c>
      <c r="Y92" s="34">
        <f t="shared" si="55"/>
        <v>-69.333333333333329</v>
      </c>
      <c r="Z92" s="34">
        <f t="shared" si="28"/>
        <v>-69.309880000000007</v>
      </c>
      <c r="AA92" s="34">
        <f t="shared" si="29"/>
        <v>-2.345333333332178E-2</v>
      </c>
      <c r="AB92" s="34">
        <f t="shared" si="31"/>
        <v>3.3826923076906414E-2</v>
      </c>
      <c r="AC92" s="34"/>
      <c r="AD92" s="35"/>
      <c r="AF92" s="16">
        <v>0.96</v>
      </c>
      <c r="AG92" s="13">
        <f t="shared" si="25"/>
        <v>40.366666666666667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10"/>
      <c r="BM92" s="1"/>
      <c r="BN92" s="61"/>
      <c r="BO92" s="42">
        <f>AF91</f>
        <v>0.92</v>
      </c>
      <c r="BP92" s="43">
        <f t="shared" si="36"/>
        <v>41.481880000000004</v>
      </c>
      <c r="BQ92" s="43">
        <f t="shared" si="37"/>
        <v>38.133333333333333</v>
      </c>
      <c r="BR92" s="43">
        <f t="shared" si="38"/>
        <v>-3.348546666666671</v>
      </c>
      <c r="BS92" s="43">
        <f t="shared" si="39"/>
        <v>-8.7811538461538579</v>
      </c>
      <c r="BT92" s="43"/>
      <c r="BU92" s="44"/>
      <c r="BV92" s="61"/>
      <c r="BW92" s="42">
        <f t="shared" si="40"/>
        <v>0.92</v>
      </c>
      <c r="BX92" s="43">
        <f t="shared" si="41"/>
        <v>39.783942719999999</v>
      </c>
      <c r="BY92" s="43">
        <f t="shared" si="42"/>
        <v>38.133333333333333</v>
      </c>
      <c r="BZ92" s="43">
        <f t="shared" si="43"/>
        <v>-1.650609386666666</v>
      </c>
      <c r="CA92" s="43">
        <f t="shared" si="44"/>
        <v>-4.3285211188811168</v>
      </c>
      <c r="CB92" s="43"/>
      <c r="CC92" s="44"/>
      <c r="CD92" s="61"/>
      <c r="CE92" s="42">
        <f t="shared" si="45"/>
        <v>0.92</v>
      </c>
      <c r="CF92" s="43">
        <f t="shared" si="46"/>
        <v>40.162683609599995</v>
      </c>
      <c r="CG92" s="43">
        <f t="shared" si="47"/>
        <v>38.133333333333333</v>
      </c>
      <c r="CH92" s="43">
        <f t="shared" si="48"/>
        <v>-2.029350276266662</v>
      </c>
      <c r="CI92" s="43">
        <f t="shared" si="49"/>
        <v>-5.3217227524475401</v>
      </c>
      <c r="CJ92" s="43"/>
      <c r="CK92" s="44"/>
      <c r="CL92" s="69"/>
      <c r="CM92" s="68"/>
      <c r="CN92" s="3"/>
    </row>
    <row r="93" spans="1:92" x14ac:dyDescent="0.2">
      <c r="A93" s="23">
        <v>-1.32</v>
      </c>
      <c r="B93" s="22">
        <v>-62.4</v>
      </c>
      <c r="C93" s="22"/>
      <c r="D93" s="22">
        <v>-1.32</v>
      </c>
      <c r="E93" s="22">
        <v>-61.8</v>
      </c>
      <c r="F93" s="22"/>
      <c r="G93" s="22">
        <v>-1.32</v>
      </c>
      <c r="H93" s="24">
        <v>-61.8</v>
      </c>
      <c r="I93" s="2"/>
      <c r="J93" s="16">
        <v>-1.32</v>
      </c>
      <c r="K93" s="13">
        <f t="shared" si="26"/>
        <v>-62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2"/>
      <c r="X93" s="34">
        <f t="shared" ref="X93:Y93" si="56">J90</f>
        <v>-1.44</v>
      </c>
      <c r="Y93" s="34">
        <f t="shared" si="56"/>
        <v>-67.45</v>
      </c>
      <c r="Z93" s="34">
        <f t="shared" si="28"/>
        <v>-67.436639999999997</v>
      </c>
      <c r="AA93" s="34">
        <f t="shared" si="29"/>
        <v>-1.3360000000005812E-2</v>
      </c>
      <c r="AB93" s="34">
        <f t="shared" si="31"/>
        <v>1.9807264640483043E-2</v>
      </c>
      <c r="AC93" s="34"/>
      <c r="AD93" s="35"/>
      <c r="AF93" s="16">
        <v>1</v>
      </c>
      <c r="AG93" s="13">
        <f t="shared" si="25"/>
        <v>42.5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10"/>
      <c r="BM93" s="1"/>
      <c r="BN93" s="61"/>
      <c r="BO93" s="42">
        <f t="shared" ref="BO93:BO117" si="57">AF92</f>
        <v>0.96</v>
      </c>
      <c r="BP93" s="43">
        <f t="shared" si="36"/>
        <v>43.285439999999994</v>
      </c>
      <c r="BQ93" s="43">
        <f t="shared" si="37"/>
        <v>40.366666666666667</v>
      </c>
      <c r="BR93" s="43">
        <f t="shared" si="38"/>
        <v>-2.918773333333327</v>
      </c>
      <c r="BS93" s="43">
        <f t="shared" si="39"/>
        <v>-7.2306523534269047</v>
      </c>
      <c r="BT93" s="43"/>
      <c r="BU93" s="44"/>
      <c r="BV93" s="61"/>
      <c r="BW93" s="42">
        <f t="shared" si="40"/>
        <v>0.96</v>
      </c>
      <c r="BX93" s="43">
        <f t="shared" si="41"/>
        <v>41.458183679999998</v>
      </c>
      <c r="BY93" s="43">
        <f t="shared" si="42"/>
        <v>40.366666666666667</v>
      </c>
      <c r="BZ93" s="43">
        <f t="shared" si="43"/>
        <v>-1.0915170133333305</v>
      </c>
      <c r="CA93" s="43">
        <f t="shared" si="44"/>
        <v>-2.7040058133773672</v>
      </c>
      <c r="CB93" s="43"/>
      <c r="CC93" s="44"/>
      <c r="CD93" s="61"/>
      <c r="CE93" s="42">
        <f t="shared" si="45"/>
        <v>0.96</v>
      </c>
      <c r="CF93" s="43">
        <f t="shared" si="46"/>
        <v>41.815855411199998</v>
      </c>
      <c r="CG93" s="43">
        <f t="shared" si="47"/>
        <v>40.366666666666667</v>
      </c>
      <c r="CH93" s="43">
        <f t="shared" si="48"/>
        <v>-1.4491887445333305</v>
      </c>
      <c r="CI93" s="43">
        <f t="shared" si="49"/>
        <v>-3.5900629509496214</v>
      </c>
      <c r="CJ93" s="43"/>
      <c r="CK93" s="44"/>
      <c r="CL93" s="69"/>
      <c r="CM93" s="68"/>
      <c r="CN93" s="3"/>
    </row>
    <row r="94" spans="1:92" x14ac:dyDescent="0.2">
      <c r="A94" s="23">
        <v>-1.28</v>
      </c>
      <c r="B94" s="22">
        <v>-60</v>
      </c>
      <c r="C94" s="22"/>
      <c r="D94" s="22">
        <v>-1.28</v>
      </c>
      <c r="E94" s="22">
        <v>-60.11</v>
      </c>
      <c r="F94" s="22"/>
      <c r="G94" s="22">
        <v>-1.28</v>
      </c>
      <c r="H94" s="24">
        <v>-60.3</v>
      </c>
      <c r="I94" s="2"/>
      <c r="J94" s="16">
        <v>-1.28</v>
      </c>
      <c r="K94" s="13">
        <f t="shared" si="26"/>
        <v>-60.136666666666663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2"/>
      <c r="X94" s="34">
        <f t="shared" ref="X94:Y94" si="58">J91</f>
        <v>-1.4</v>
      </c>
      <c r="Y94" s="34">
        <f t="shared" si="58"/>
        <v>-65.533333333333346</v>
      </c>
      <c r="Z94" s="34">
        <f t="shared" si="28"/>
        <v>-65.563400000000001</v>
      </c>
      <c r="AA94" s="34">
        <f t="shared" si="29"/>
        <v>3.0066666666655806E-2</v>
      </c>
      <c r="AB94" s="34">
        <f t="shared" si="31"/>
        <v>-4.58799593082235E-2</v>
      </c>
      <c r="AC94" s="34"/>
      <c r="AD94" s="35"/>
      <c r="AF94" s="16">
        <v>1.04</v>
      </c>
      <c r="AG94" s="13">
        <f t="shared" si="25"/>
        <v>44.300000000000004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10"/>
      <c r="BM94" s="1"/>
      <c r="BN94" s="61"/>
      <c r="BO94" s="42">
        <f t="shared" si="57"/>
        <v>1</v>
      </c>
      <c r="BP94" s="43">
        <f t="shared" si="36"/>
        <v>45.088999999999999</v>
      </c>
      <c r="BQ94" s="43">
        <f t="shared" si="37"/>
        <v>42.5</v>
      </c>
      <c r="BR94" s="43">
        <f t="shared" si="38"/>
        <v>-2.5889999999999986</v>
      </c>
      <c r="BS94" s="43">
        <f t="shared" si="39"/>
        <v>-6.0917647058823503</v>
      </c>
      <c r="BT94" s="43"/>
      <c r="BU94" s="44"/>
      <c r="BV94" s="61"/>
      <c r="BW94" s="42">
        <f t="shared" si="40"/>
        <v>1</v>
      </c>
      <c r="BX94" s="43">
        <f t="shared" si="41"/>
        <v>43.127800000000001</v>
      </c>
      <c r="BY94" s="43">
        <f t="shared" si="42"/>
        <v>42.5</v>
      </c>
      <c r="BZ94" s="43">
        <f t="shared" si="43"/>
        <v>-0.62780000000000058</v>
      </c>
      <c r="CA94" s="43">
        <f t="shared" si="44"/>
        <v>-1.4771764705882366</v>
      </c>
      <c r="CB94" s="43"/>
      <c r="CC94" s="44"/>
      <c r="CD94" s="61"/>
      <c r="CE94" s="42">
        <f t="shared" si="45"/>
        <v>1</v>
      </c>
      <c r="CF94" s="43">
        <f t="shared" si="46"/>
        <v>43.459799999999994</v>
      </c>
      <c r="CG94" s="43">
        <f t="shared" si="47"/>
        <v>42.5</v>
      </c>
      <c r="CH94" s="43">
        <f t="shared" si="48"/>
        <v>-0.95979999999999421</v>
      </c>
      <c r="CI94" s="43">
        <f t="shared" si="49"/>
        <v>-2.2583529411764567</v>
      </c>
      <c r="CJ94" s="43"/>
      <c r="CK94" s="44"/>
      <c r="CL94" s="69"/>
      <c r="CM94" s="68"/>
      <c r="CN94" s="3"/>
    </row>
    <row r="95" spans="1:92" x14ac:dyDescent="0.2">
      <c r="A95" s="23">
        <v>-1.24</v>
      </c>
      <c r="B95" s="22">
        <v>-58.6</v>
      </c>
      <c r="C95" s="22"/>
      <c r="D95" s="22">
        <v>-1.24</v>
      </c>
      <c r="E95" s="22">
        <v>-58.3</v>
      </c>
      <c r="F95" s="22"/>
      <c r="G95" s="22">
        <v>-1.24</v>
      </c>
      <c r="H95" s="24">
        <v>-58.5</v>
      </c>
      <c r="I95" s="2"/>
      <c r="J95" s="16">
        <v>-1.24</v>
      </c>
      <c r="K95" s="13">
        <f t="shared" si="26"/>
        <v>-58.466666666666669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2"/>
      <c r="X95" s="34">
        <f t="shared" ref="X95:Y95" si="59">J92</f>
        <v>-1.36</v>
      </c>
      <c r="Y95" s="34">
        <f t="shared" si="59"/>
        <v>-64.066666666666663</v>
      </c>
      <c r="Z95" s="34">
        <f t="shared" si="28"/>
        <v>-63.690160000000006</v>
      </c>
      <c r="AA95" s="34">
        <f t="shared" si="29"/>
        <v>-0.376506666666657</v>
      </c>
      <c r="AB95" s="34">
        <f t="shared" si="31"/>
        <v>0.58767950052027629</v>
      </c>
      <c r="AC95" s="34"/>
      <c r="AD95" s="35"/>
      <c r="AF95" s="16">
        <v>1.08</v>
      </c>
      <c r="AG95" s="13">
        <f t="shared" si="25"/>
        <v>46.5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10"/>
      <c r="BM95" s="1"/>
      <c r="BN95" s="61"/>
      <c r="BO95" s="42">
        <f t="shared" si="57"/>
        <v>1.04</v>
      </c>
      <c r="BP95" s="43">
        <f t="shared" si="36"/>
        <v>46.892560000000003</v>
      </c>
      <c r="BQ95" s="43">
        <f t="shared" si="37"/>
        <v>44.300000000000004</v>
      </c>
      <c r="BR95" s="43">
        <f t="shared" si="38"/>
        <v>-2.5925599999999989</v>
      </c>
      <c r="BS95" s="43">
        <f t="shared" si="39"/>
        <v>-5.8522799097065432</v>
      </c>
      <c r="BT95" s="43"/>
      <c r="BU95" s="44"/>
      <c r="BV95" s="61"/>
      <c r="BW95" s="42">
        <f t="shared" si="40"/>
        <v>1.04</v>
      </c>
      <c r="BX95" s="43">
        <f t="shared" si="41"/>
        <v>44.792791680000008</v>
      </c>
      <c r="BY95" s="43">
        <f t="shared" si="42"/>
        <v>44.300000000000004</v>
      </c>
      <c r="BZ95" s="43">
        <f t="shared" si="43"/>
        <v>-0.4927916800000034</v>
      </c>
      <c r="CA95" s="43">
        <f t="shared" si="44"/>
        <v>-1.112396568848766</v>
      </c>
      <c r="CB95" s="43"/>
      <c r="CC95" s="44"/>
      <c r="CD95" s="61"/>
      <c r="CE95" s="42">
        <f t="shared" si="45"/>
        <v>1.04</v>
      </c>
      <c r="CF95" s="43">
        <f t="shared" si="46"/>
        <v>45.094340428799995</v>
      </c>
      <c r="CG95" s="43">
        <f t="shared" si="47"/>
        <v>44.300000000000004</v>
      </c>
      <c r="CH95" s="43">
        <f t="shared" si="48"/>
        <v>-0.79434042879999112</v>
      </c>
      <c r="CI95" s="43">
        <f t="shared" si="49"/>
        <v>-1.7930935187358714</v>
      </c>
      <c r="CJ95" s="43"/>
      <c r="CK95" s="44"/>
      <c r="CL95" s="61"/>
      <c r="CM95" s="61"/>
      <c r="CN95" s="3"/>
    </row>
    <row r="96" spans="1:92" x14ac:dyDescent="0.2">
      <c r="A96" s="23">
        <v>-1.2</v>
      </c>
      <c r="B96" s="22">
        <v>-57</v>
      </c>
      <c r="C96" s="22"/>
      <c r="D96" s="22">
        <v>-1.2</v>
      </c>
      <c r="E96" s="22">
        <v>-56.3</v>
      </c>
      <c r="F96" s="22"/>
      <c r="G96" s="22">
        <v>-1.2</v>
      </c>
      <c r="H96" s="24">
        <v>-56.5</v>
      </c>
      <c r="I96" s="2"/>
      <c r="J96" s="16">
        <v>-1.2</v>
      </c>
      <c r="K96" s="13">
        <f t="shared" si="26"/>
        <v>-56.6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2"/>
      <c r="X96" s="34">
        <f t="shared" ref="X96:Y96" si="60">J93</f>
        <v>-1.32</v>
      </c>
      <c r="Y96" s="34">
        <f t="shared" si="60"/>
        <v>-62</v>
      </c>
      <c r="Z96" s="34">
        <f t="shared" si="28"/>
        <v>-61.81692000000001</v>
      </c>
      <c r="AA96" s="34">
        <f t="shared" si="29"/>
        <v>-0.1830799999999897</v>
      </c>
      <c r="AB96" s="34">
        <f t="shared" si="31"/>
        <v>0.29529032258062854</v>
      </c>
      <c r="AC96" s="34"/>
      <c r="AD96" s="35"/>
      <c r="AF96" s="16">
        <v>1.1200000000000001</v>
      </c>
      <c r="AG96" s="13">
        <f t="shared" si="25"/>
        <v>48.066666666666663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10"/>
      <c r="BM96" s="1"/>
      <c r="BN96" s="61"/>
      <c r="BO96" s="42">
        <f t="shared" si="57"/>
        <v>1.08</v>
      </c>
      <c r="BP96" s="43">
        <f t="shared" si="36"/>
        <v>48.696120000000001</v>
      </c>
      <c r="BQ96" s="43">
        <f t="shared" si="37"/>
        <v>46.5</v>
      </c>
      <c r="BR96" s="43">
        <f t="shared" si="38"/>
        <v>-2.1961200000000005</v>
      </c>
      <c r="BS96" s="43">
        <f t="shared" si="39"/>
        <v>-4.7228387096774203</v>
      </c>
      <c r="BT96" s="43"/>
      <c r="BU96" s="44"/>
      <c r="BV96" s="61"/>
      <c r="BW96" s="42">
        <f t="shared" si="40"/>
        <v>1.08</v>
      </c>
      <c r="BX96" s="43">
        <f t="shared" si="41"/>
        <v>46.453158720000005</v>
      </c>
      <c r="BY96" s="43">
        <f t="shared" si="42"/>
        <v>46.5</v>
      </c>
      <c r="BZ96" s="43">
        <f t="shared" si="43"/>
        <v>4.6841279999995322E-2</v>
      </c>
      <c r="CA96" s="43">
        <f t="shared" si="44"/>
        <v>0.10073393548386091</v>
      </c>
      <c r="CB96" s="43"/>
      <c r="CC96" s="44"/>
      <c r="CD96" s="61"/>
      <c r="CE96" s="42">
        <f t="shared" si="45"/>
        <v>1.08</v>
      </c>
      <c r="CF96" s="43">
        <f t="shared" si="46"/>
        <v>46.719299750400005</v>
      </c>
      <c r="CG96" s="43">
        <f t="shared" si="47"/>
        <v>46.5</v>
      </c>
      <c r="CH96" s="43">
        <f t="shared" si="48"/>
        <v>-0.21929975040000471</v>
      </c>
      <c r="CI96" s="43">
        <f t="shared" si="49"/>
        <v>-0.47161236645162302</v>
      </c>
      <c r="CJ96" s="43"/>
      <c r="CK96" s="44"/>
      <c r="CL96" s="61"/>
      <c r="CM96" s="61"/>
      <c r="CN96" s="3"/>
    </row>
    <row r="97" spans="1:92" x14ac:dyDescent="0.2">
      <c r="A97" s="23">
        <v>-1.1599999999999999</v>
      </c>
      <c r="B97" s="22">
        <v>-55.4</v>
      </c>
      <c r="C97" s="22"/>
      <c r="D97" s="22">
        <v>-1.1599999999999999</v>
      </c>
      <c r="E97" s="22">
        <v>-55</v>
      </c>
      <c r="F97" s="22"/>
      <c r="G97" s="22">
        <v>-1.1599999999999999</v>
      </c>
      <c r="H97" s="24">
        <v>-54.5</v>
      </c>
      <c r="I97" s="2"/>
      <c r="J97" s="16">
        <v>-1.1599999999999999</v>
      </c>
      <c r="K97" s="13">
        <f t="shared" si="26"/>
        <v>-54.966666666666669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2"/>
      <c r="X97" s="34">
        <f t="shared" ref="X97:Y97" si="61">J94</f>
        <v>-1.28</v>
      </c>
      <c r="Y97" s="34">
        <f t="shared" si="61"/>
        <v>-60.136666666666663</v>
      </c>
      <c r="Z97" s="34">
        <f t="shared" si="28"/>
        <v>-59.943680000000008</v>
      </c>
      <c r="AA97" s="34">
        <f t="shared" si="29"/>
        <v>-0.19298666666665554</v>
      </c>
      <c r="AB97" s="34">
        <f>(Y97-Z97)/Y97*100</f>
        <v>0.32091347486279398</v>
      </c>
      <c r="AC97" s="34"/>
      <c r="AD97" s="35"/>
      <c r="AF97" s="16">
        <v>1.1599999999999999</v>
      </c>
      <c r="AG97" s="13">
        <f t="shared" si="25"/>
        <v>50.033333333333331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10"/>
      <c r="BM97" s="1"/>
      <c r="BN97" s="61"/>
      <c r="BO97" s="42">
        <f t="shared" si="57"/>
        <v>1.1200000000000001</v>
      </c>
      <c r="BP97" s="43">
        <f t="shared" si="36"/>
        <v>50.499680000000005</v>
      </c>
      <c r="BQ97" s="43">
        <f t="shared" si="37"/>
        <v>48.066666666666663</v>
      </c>
      <c r="BR97" s="43">
        <f t="shared" si="38"/>
        <v>-2.4330133333333421</v>
      </c>
      <c r="BS97" s="43">
        <f t="shared" si="39"/>
        <v>-5.0617475728155528</v>
      </c>
      <c r="BT97" s="43"/>
      <c r="BU97" s="44"/>
      <c r="BV97" s="61"/>
      <c r="BW97" s="42">
        <f t="shared" si="40"/>
        <v>1.1200000000000001</v>
      </c>
      <c r="BX97" s="43">
        <f t="shared" si="41"/>
        <v>48.108901120000006</v>
      </c>
      <c r="BY97" s="43">
        <f t="shared" si="42"/>
        <v>48.066666666666663</v>
      </c>
      <c r="BZ97" s="43">
        <f t="shared" si="43"/>
        <v>-4.2234453333342969E-2</v>
      </c>
      <c r="CA97" s="43">
        <f t="shared" si="44"/>
        <v>-8.7866407767010352E-2</v>
      </c>
      <c r="CB97" s="43"/>
      <c r="CC97" s="44"/>
      <c r="CD97" s="61"/>
      <c r="CE97" s="42">
        <f t="shared" si="45"/>
        <v>1.1200000000000001</v>
      </c>
      <c r="CF97" s="43">
        <f t="shared" si="46"/>
        <v>48.334501017600005</v>
      </c>
      <c r="CG97" s="43">
        <f t="shared" si="47"/>
        <v>48.066666666666663</v>
      </c>
      <c r="CH97" s="43">
        <f t="shared" si="48"/>
        <v>-0.26783435093334163</v>
      </c>
      <c r="CI97" s="43">
        <f t="shared" si="49"/>
        <v>-0.55721432233011436</v>
      </c>
      <c r="CJ97" s="43"/>
      <c r="CK97" s="44"/>
      <c r="CL97" s="61"/>
      <c r="CM97" s="61"/>
      <c r="CN97" s="3"/>
    </row>
    <row r="98" spans="1:92" x14ac:dyDescent="0.2">
      <c r="A98" s="23">
        <v>-1.1200000000000001</v>
      </c>
      <c r="B98" s="22">
        <v>-53</v>
      </c>
      <c r="C98" s="22"/>
      <c r="D98" s="22">
        <v>-1.1200000000000001</v>
      </c>
      <c r="E98" s="22">
        <v>-52.8</v>
      </c>
      <c r="F98" s="22"/>
      <c r="G98" s="22">
        <v>-1.1200000000000001</v>
      </c>
      <c r="H98" s="24">
        <v>-52.9</v>
      </c>
      <c r="I98" s="2"/>
      <c r="J98" s="16">
        <v>-1.1200000000000001</v>
      </c>
      <c r="K98" s="13">
        <f t="shared" si="26"/>
        <v>-52.9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2"/>
      <c r="X98" s="34">
        <f t="shared" ref="X98:Y98" si="62">J95</f>
        <v>-1.24</v>
      </c>
      <c r="Y98" s="34">
        <f t="shared" si="62"/>
        <v>-58.466666666666669</v>
      </c>
      <c r="Z98" s="34">
        <f t="shared" si="28"/>
        <v>-58.070440000000005</v>
      </c>
      <c r="AA98" s="34">
        <f t="shared" si="29"/>
        <v>-0.39622666666666362</v>
      </c>
      <c r="AB98" s="34">
        <f t="shared" si="31"/>
        <v>0.67769669327251469</v>
      </c>
      <c r="AC98" s="34"/>
      <c r="AD98" s="35"/>
      <c r="AF98" s="16">
        <v>1.2</v>
      </c>
      <c r="AG98" s="13">
        <f t="shared" si="25"/>
        <v>51.633333333333333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10"/>
      <c r="BM98" s="1"/>
      <c r="BN98" s="61"/>
      <c r="BO98" s="42">
        <f t="shared" si="57"/>
        <v>1.1599999999999999</v>
      </c>
      <c r="BP98" s="43">
        <f t="shared" si="36"/>
        <v>52.303239999999995</v>
      </c>
      <c r="BQ98" s="43">
        <f t="shared" si="37"/>
        <v>50.033333333333331</v>
      </c>
      <c r="BR98" s="43">
        <f t="shared" si="38"/>
        <v>-2.2699066666666639</v>
      </c>
      <c r="BS98" s="43">
        <f t="shared" si="39"/>
        <v>-4.5367888074616873</v>
      </c>
      <c r="BT98" s="43"/>
      <c r="BU98" s="44"/>
      <c r="BV98" s="61"/>
      <c r="BW98" s="42">
        <f t="shared" si="40"/>
        <v>1.1599999999999999</v>
      </c>
      <c r="BX98" s="43">
        <f t="shared" si="41"/>
        <v>49.760018879999997</v>
      </c>
      <c r="BY98" s="43">
        <f t="shared" si="42"/>
        <v>50.033333333333331</v>
      </c>
      <c r="BZ98" s="43">
        <f t="shared" si="43"/>
        <v>0.27331445333333448</v>
      </c>
      <c r="CA98" s="43">
        <f t="shared" si="44"/>
        <v>0.54626473017988242</v>
      </c>
      <c r="CB98" s="43"/>
      <c r="CC98" s="44"/>
      <c r="CD98" s="61"/>
      <c r="CE98" s="42">
        <f t="shared" si="45"/>
        <v>1.1599999999999999</v>
      </c>
      <c r="CF98" s="43">
        <f t="shared" si="46"/>
        <v>49.939767283199998</v>
      </c>
      <c r="CG98" s="43">
        <f t="shared" si="47"/>
        <v>50.033333333333331</v>
      </c>
      <c r="CH98" s="43">
        <f t="shared" si="48"/>
        <v>9.3566050133333079E-2</v>
      </c>
      <c r="CI98" s="43">
        <f t="shared" si="49"/>
        <v>0.18700742864756778</v>
      </c>
      <c r="CJ98" s="43"/>
      <c r="CK98" s="44"/>
      <c r="CL98" s="61"/>
      <c r="CM98" s="61"/>
      <c r="CN98" s="3"/>
    </row>
    <row r="99" spans="1:92" x14ac:dyDescent="0.2">
      <c r="A99" s="23">
        <v>-1.08</v>
      </c>
      <c r="B99" s="22">
        <v>-51.3</v>
      </c>
      <c r="C99" s="22"/>
      <c r="D99" s="22">
        <v>-1.08</v>
      </c>
      <c r="E99" s="22">
        <v>-51.4</v>
      </c>
      <c r="F99" s="22"/>
      <c r="G99" s="22">
        <v>-1.08</v>
      </c>
      <c r="H99" s="24">
        <v>-50.6</v>
      </c>
      <c r="I99" s="2"/>
      <c r="J99" s="16">
        <v>-1.08</v>
      </c>
      <c r="K99" s="13">
        <f t="shared" si="26"/>
        <v>-51.099999999999994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2"/>
      <c r="X99" s="34">
        <f t="shared" ref="X99:Y99" si="63">J96</f>
        <v>-1.2</v>
      </c>
      <c r="Y99" s="34">
        <f t="shared" si="63"/>
        <v>-56.6</v>
      </c>
      <c r="Z99" s="34">
        <f t="shared" si="28"/>
        <v>-56.197200000000002</v>
      </c>
      <c r="AA99" s="34">
        <f t="shared" si="29"/>
        <v>-0.40279999999999916</v>
      </c>
      <c r="AB99" s="34">
        <f t="shared" si="31"/>
        <v>0.71166077738515754</v>
      </c>
      <c r="AC99" s="34"/>
      <c r="AD99" s="35"/>
      <c r="AF99" s="16">
        <v>1.24</v>
      </c>
      <c r="AG99" s="13">
        <f t="shared" si="25"/>
        <v>53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10"/>
      <c r="BM99" s="1"/>
      <c r="BN99" s="61"/>
      <c r="BO99" s="42">
        <f t="shared" si="57"/>
        <v>1.2</v>
      </c>
      <c r="BP99" s="43">
        <f t="shared" si="36"/>
        <v>54.1068</v>
      </c>
      <c r="BQ99" s="43">
        <f t="shared" si="37"/>
        <v>51.633333333333333</v>
      </c>
      <c r="BR99" s="43">
        <f t="shared" si="38"/>
        <v>-2.4734666666666669</v>
      </c>
      <c r="BS99" s="43">
        <f t="shared" si="39"/>
        <v>-4.7904454486765662</v>
      </c>
      <c r="BT99" s="43"/>
      <c r="BU99" s="44"/>
      <c r="BV99" s="61"/>
      <c r="BW99" s="42">
        <f t="shared" si="40"/>
        <v>1.2</v>
      </c>
      <c r="BX99" s="43">
        <f t="shared" si="41"/>
        <v>51.406511999999999</v>
      </c>
      <c r="BY99" s="43">
        <f t="shared" si="42"/>
        <v>51.633333333333333</v>
      </c>
      <c r="BZ99" s="43">
        <f t="shared" si="43"/>
        <v>0.22682133333333354</v>
      </c>
      <c r="CA99" s="43">
        <f t="shared" si="44"/>
        <v>0.43929244673983253</v>
      </c>
      <c r="CB99" s="43"/>
      <c r="CC99" s="44"/>
      <c r="CD99" s="61"/>
      <c r="CE99" s="42">
        <f t="shared" si="45"/>
        <v>1.2</v>
      </c>
      <c r="CF99" s="43">
        <f t="shared" si="46"/>
        <v>51.534921599999997</v>
      </c>
      <c r="CG99" s="43">
        <f t="shared" si="47"/>
        <v>51.633333333333333</v>
      </c>
      <c r="CH99" s="43">
        <f t="shared" si="48"/>
        <v>9.841173333333586E-2</v>
      </c>
      <c r="CI99" s="43">
        <f t="shared" si="49"/>
        <v>0.19059728857327798</v>
      </c>
      <c r="CJ99" s="43"/>
      <c r="CK99" s="44"/>
      <c r="CL99" s="61"/>
      <c r="CM99" s="61"/>
      <c r="CN99" s="3"/>
    </row>
    <row r="100" spans="1:92" x14ac:dyDescent="0.2">
      <c r="A100" s="23">
        <v>-1.04</v>
      </c>
      <c r="B100" s="22">
        <v>-49.4</v>
      </c>
      <c r="C100" s="22"/>
      <c r="D100" s="22">
        <v>-1.04</v>
      </c>
      <c r="E100" s="22">
        <v>-49.2</v>
      </c>
      <c r="F100" s="22"/>
      <c r="G100" s="22">
        <v>-1.04</v>
      </c>
      <c r="H100" s="24">
        <v>-49.3</v>
      </c>
      <c r="I100" s="2"/>
      <c r="J100" s="16">
        <v>-1.04</v>
      </c>
      <c r="K100" s="13">
        <f t="shared" si="26"/>
        <v>-49.29999999999999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2"/>
      <c r="X100" s="34">
        <f t="shared" ref="X100:Y100" si="64">J97</f>
        <v>-1.1599999999999999</v>
      </c>
      <c r="Y100" s="34">
        <f t="shared" si="64"/>
        <v>-54.966666666666669</v>
      </c>
      <c r="Z100" s="34">
        <f t="shared" si="28"/>
        <v>-54.32396</v>
      </c>
      <c r="AA100" s="34">
        <f t="shared" si="29"/>
        <v>-0.64270666666666898</v>
      </c>
      <c r="AB100" s="34">
        <f t="shared" si="31"/>
        <v>1.1692662219527028</v>
      </c>
      <c r="AC100" s="34"/>
      <c r="AD100" s="35"/>
      <c r="AF100" s="16">
        <v>1.28</v>
      </c>
      <c r="AG100" s="13">
        <f t="shared" si="25"/>
        <v>54.800000000000004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10"/>
      <c r="BM100" s="1"/>
      <c r="BN100" s="61"/>
      <c r="BO100" s="42">
        <f t="shared" si="57"/>
        <v>1.24</v>
      </c>
      <c r="BP100" s="43">
        <f t="shared" si="36"/>
        <v>55.910359999999997</v>
      </c>
      <c r="BQ100" s="43">
        <f t="shared" si="37"/>
        <v>53</v>
      </c>
      <c r="BR100" s="43">
        <f t="shared" si="38"/>
        <v>-2.9103599999999972</v>
      </c>
      <c r="BS100" s="43">
        <f t="shared" si="39"/>
        <v>-5.4912452830188627</v>
      </c>
      <c r="BT100" s="43"/>
      <c r="BU100" s="44"/>
      <c r="BV100" s="61"/>
      <c r="BW100" s="42">
        <f t="shared" si="40"/>
        <v>1.24</v>
      </c>
      <c r="BX100" s="43">
        <f t="shared" si="41"/>
        <v>53.048380479999999</v>
      </c>
      <c r="BY100" s="43">
        <f t="shared" si="42"/>
        <v>53</v>
      </c>
      <c r="BZ100" s="43">
        <f t="shared" si="43"/>
        <v>-4.8380479999998727E-2</v>
      </c>
      <c r="CA100" s="43">
        <f t="shared" si="44"/>
        <v>-9.1283924528299476E-2</v>
      </c>
      <c r="CB100" s="43"/>
      <c r="CC100" s="44"/>
      <c r="CD100" s="61"/>
      <c r="CE100" s="42">
        <f t="shared" si="45"/>
        <v>1.24</v>
      </c>
      <c r="CF100" s="43">
        <f t="shared" si="46"/>
        <v>53.119787020799997</v>
      </c>
      <c r="CG100" s="43">
        <f t="shared" si="47"/>
        <v>53</v>
      </c>
      <c r="CH100" s="43">
        <f t="shared" si="48"/>
        <v>-0.11978702079999692</v>
      </c>
      <c r="CI100" s="43">
        <f t="shared" si="49"/>
        <v>-0.22601324679244703</v>
      </c>
      <c r="CJ100" s="43"/>
      <c r="CK100" s="44"/>
      <c r="CL100" s="61"/>
      <c r="CM100" s="61"/>
      <c r="CN100" s="3"/>
    </row>
    <row r="101" spans="1:92" x14ac:dyDescent="0.2">
      <c r="A101" s="23">
        <v>-1</v>
      </c>
      <c r="B101" s="22">
        <v>-47.5</v>
      </c>
      <c r="C101" s="22"/>
      <c r="D101" s="22">
        <v>-1</v>
      </c>
      <c r="E101" s="22">
        <v>-47</v>
      </c>
      <c r="F101" s="22"/>
      <c r="G101" s="22">
        <v>-1</v>
      </c>
      <c r="H101" s="24">
        <v>-47.2</v>
      </c>
      <c r="I101" s="2"/>
      <c r="J101" s="16">
        <v>-1</v>
      </c>
      <c r="K101" s="13">
        <f t="shared" si="26"/>
        <v>-47.233333333333327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2"/>
      <c r="X101" s="34">
        <f t="shared" ref="X101:Y101" si="65">J98</f>
        <v>-1.1200000000000001</v>
      </c>
      <c r="Y101" s="34">
        <f t="shared" si="65"/>
        <v>-52.9</v>
      </c>
      <c r="Z101" s="34">
        <f t="shared" si="28"/>
        <v>-52.450720000000011</v>
      </c>
      <c r="AA101" s="34">
        <f t="shared" si="29"/>
        <v>-0.44927999999998747</v>
      </c>
      <c r="AB101" s="34">
        <f t="shared" si="31"/>
        <v>0.84930056710772683</v>
      </c>
      <c r="AC101" s="34"/>
      <c r="AD101" s="35"/>
      <c r="AF101" s="16">
        <v>1.32</v>
      </c>
      <c r="AG101" s="13">
        <f t="shared" si="25"/>
        <v>56.099999999999994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10"/>
      <c r="BM101" s="1"/>
      <c r="BN101" s="61"/>
      <c r="BO101" s="42">
        <f t="shared" si="57"/>
        <v>1.28</v>
      </c>
      <c r="BP101" s="43">
        <f t="shared" si="36"/>
        <v>57.713920000000002</v>
      </c>
      <c r="BQ101" s="43">
        <f t="shared" si="37"/>
        <v>54.800000000000004</v>
      </c>
      <c r="BR101" s="43">
        <f t="shared" si="38"/>
        <v>-2.9139199999999974</v>
      </c>
      <c r="BS101" s="43">
        <f t="shared" si="39"/>
        <v>-5.3173722627737172</v>
      </c>
      <c r="BT101" s="43"/>
      <c r="BU101" s="44"/>
      <c r="BV101" s="61"/>
      <c r="BW101" s="42">
        <f t="shared" si="40"/>
        <v>1.28</v>
      </c>
      <c r="BX101" s="43">
        <f t="shared" si="41"/>
        <v>54.685624320000002</v>
      </c>
      <c r="BY101" s="43">
        <f t="shared" si="42"/>
        <v>54.800000000000004</v>
      </c>
      <c r="BZ101" s="43">
        <f t="shared" si="43"/>
        <v>0.11437568000000198</v>
      </c>
      <c r="CA101" s="43">
        <f t="shared" si="44"/>
        <v>0.20871474452555105</v>
      </c>
      <c r="CB101" s="43"/>
      <c r="CC101" s="44"/>
      <c r="CD101" s="61"/>
      <c r="CE101" s="42">
        <f t="shared" si="45"/>
        <v>1.28</v>
      </c>
      <c r="CF101" s="43">
        <f t="shared" si="46"/>
        <v>54.694186598399995</v>
      </c>
      <c r="CG101" s="43">
        <f t="shared" si="47"/>
        <v>54.800000000000004</v>
      </c>
      <c r="CH101" s="43">
        <f t="shared" si="48"/>
        <v>0.10581340160000963</v>
      </c>
      <c r="CI101" s="43">
        <f t="shared" si="49"/>
        <v>0.19309014890512705</v>
      </c>
      <c r="CJ101" s="43"/>
      <c r="CK101" s="44"/>
      <c r="CL101" s="61"/>
      <c r="CM101" s="61"/>
      <c r="CN101" s="3"/>
    </row>
    <row r="102" spans="1:92" x14ac:dyDescent="0.2">
      <c r="A102" s="23">
        <v>-0.96</v>
      </c>
      <c r="B102" s="22">
        <v>-45.4</v>
      </c>
      <c r="C102" s="22"/>
      <c r="D102" s="22">
        <v>-0.96</v>
      </c>
      <c r="E102" s="22">
        <v>-45.2</v>
      </c>
      <c r="F102" s="22"/>
      <c r="G102" s="22">
        <v>-0.96</v>
      </c>
      <c r="H102" s="24">
        <v>-45.3</v>
      </c>
      <c r="I102" s="2"/>
      <c r="J102" s="16">
        <v>-0.96</v>
      </c>
      <c r="K102" s="13">
        <f t="shared" si="26"/>
        <v>-45.29999999999999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2"/>
      <c r="X102" s="34">
        <f t="shared" ref="X102:Y102" si="66">J99</f>
        <v>-1.08</v>
      </c>
      <c r="Y102" s="34">
        <f t="shared" si="66"/>
        <v>-51.099999999999994</v>
      </c>
      <c r="Z102" s="34">
        <f t="shared" si="28"/>
        <v>-50.577480000000008</v>
      </c>
      <c r="AA102" s="34">
        <f t="shared" si="29"/>
        <v>-0.52251999999998588</v>
      </c>
      <c r="AB102" s="34">
        <f t="shared" si="31"/>
        <v>1.0225440313111269</v>
      </c>
      <c r="AC102" s="34"/>
      <c r="AD102" s="35"/>
      <c r="AF102" s="16">
        <v>1.36</v>
      </c>
      <c r="AG102" s="13">
        <f t="shared" si="25"/>
        <v>58.233333333333327</v>
      </c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10"/>
      <c r="BM102" s="1"/>
      <c r="BN102" s="61"/>
      <c r="BO102" s="42">
        <f t="shared" si="57"/>
        <v>1.32</v>
      </c>
      <c r="BP102" s="43">
        <f t="shared" si="36"/>
        <v>59.517479999999999</v>
      </c>
      <c r="BQ102" s="43">
        <f t="shared" si="37"/>
        <v>56.099999999999994</v>
      </c>
      <c r="BR102" s="43">
        <f t="shared" si="38"/>
        <v>-3.4174800000000047</v>
      </c>
      <c r="BS102" s="43">
        <f t="shared" si="39"/>
        <v>-6.0917647058823619</v>
      </c>
      <c r="BT102" s="43"/>
      <c r="BU102" s="44"/>
      <c r="BV102" s="61"/>
      <c r="BW102" s="42">
        <f t="shared" si="40"/>
        <v>1.32</v>
      </c>
      <c r="BX102" s="43">
        <f t="shared" si="41"/>
        <v>56.318243520000003</v>
      </c>
      <c r="BY102" s="43">
        <f t="shared" si="42"/>
        <v>56.099999999999994</v>
      </c>
      <c r="BZ102" s="43">
        <f t="shared" si="43"/>
        <v>-0.21824352000000857</v>
      </c>
      <c r="CA102" s="43">
        <f t="shared" si="44"/>
        <v>-0.38902588235295649</v>
      </c>
      <c r="CB102" s="43"/>
      <c r="CC102" s="44"/>
      <c r="CD102" s="61"/>
      <c r="CE102" s="42">
        <f t="shared" si="45"/>
        <v>1.32</v>
      </c>
      <c r="CF102" s="43">
        <f t="shared" si="46"/>
        <v>56.257943385600001</v>
      </c>
      <c r="CG102" s="43">
        <f t="shared" si="47"/>
        <v>56.099999999999994</v>
      </c>
      <c r="CH102" s="43">
        <f t="shared" si="48"/>
        <v>-0.15794338560000654</v>
      </c>
      <c r="CI102" s="43">
        <f t="shared" si="49"/>
        <v>-0.28153901176471757</v>
      </c>
      <c r="CJ102" s="43"/>
      <c r="CK102" s="44"/>
      <c r="CL102" s="61"/>
      <c r="CM102" s="61"/>
      <c r="CN102" s="3"/>
    </row>
    <row r="103" spans="1:92" x14ac:dyDescent="0.2">
      <c r="A103" s="23">
        <v>-0.92</v>
      </c>
      <c r="B103" s="22">
        <v>-43.7</v>
      </c>
      <c r="C103" s="22"/>
      <c r="D103" s="22">
        <v>-0.92</v>
      </c>
      <c r="E103" s="22">
        <v>-43.5</v>
      </c>
      <c r="F103" s="22"/>
      <c r="G103" s="22">
        <v>-0.92</v>
      </c>
      <c r="H103" s="24">
        <v>-43.3</v>
      </c>
      <c r="I103" s="2"/>
      <c r="J103" s="16">
        <v>-0.92</v>
      </c>
      <c r="K103" s="13">
        <f t="shared" si="26"/>
        <v>-43.5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2"/>
      <c r="X103" s="34">
        <f t="shared" ref="X103:Y103" si="67">J100</f>
        <v>-1.04</v>
      </c>
      <c r="Y103" s="34">
        <f t="shared" si="67"/>
        <v>-49.29999999999999</v>
      </c>
      <c r="Z103" s="34">
        <f t="shared" si="28"/>
        <v>-48.704240000000006</v>
      </c>
      <c r="AA103" s="34">
        <f t="shared" si="29"/>
        <v>-0.5957599999999843</v>
      </c>
      <c r="AB103" s="34">
        <f t="shared" si="31"/>
        <v>1.2084381338742078</v>
      </c>
      <c r="AC103" s="34"/>
      <c r="AD103" s="35"/>
      <c r="AF103" s="16">
        <v>1.4</v>
      </c>
      <c r="AG103" s="13">
        <f t="shared" si="25"/>
        <v>59.333333333333336</v>
      </c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10"/>
      <c r="BM103" s="1"/>
      <c r="BN103" s="61"/>
      <c r="BO103" s="42">
        <f t="shared" si="57"/>
        <v>1.36</v>
      </c>
      <c r="BP103" s="43">
        <f t="shared" si="36"/>
        <v>61.321040000000004</v>
      </c>
      <c r="BQ103" s="43">
        <f t="shared" si="37"/>
        <v>58.233333333333327</v>
      </c>
      <c r="BR103" s="43">
        <f t="shared" si="38"/>
        <v>-3.0877066666666764</v>
      </c>
      <c r="BS103" s="43">
        <f t="shared" si="39"/>
        <v>-5.3023010875787238</v>
      </c>
      <c r="BT103" s="43"/>
      <c r="BU103" s="44"/>
      <c r="BV103" s="61"/>
      <c r="BW103" s="42">
        <f t="shared" si="40"/>
        <v>1.36</v>
      </c>
      <c r="BX103" s="43">
        <f t="shared" si="41"/>
        <v>57.946238080000001</v>
      </c>
      <c r="BY103" s="43">
        <f t="shared" si="42"/>
        <v>58.233333333333327</v>
      </c>
      <c r="BZ103" s="43">
        <f t="shared" si="43"/>
        <v>0.28709525333332664</v>
      </c>
      <c r="CA103" s="43">
        <f t="shared" si="44"/>
        <v>0.49300844876930738</v>
      </c>
      <c r="CB103" s="43"/>
      <c r="CC103" s="44"/>
      <c r="CD103" s="61"/>
      <c r="CE103" s="42">
        <f t="shared" si="45"/>
        <v>1.36</v>
      </c>
      <c r="CF103" s="43">
        <f t="shared" si="46"/>
        <v>57.810880435199998</v>
      </c>
      <c r="CG103" s="43">
        <f t="shared" si="47"/>
        <v>58.233333333333327</v>
      </c>
      <c r="CH103" s="43">
        <f t="shared" si="48"/>
        <v>0.42245289813332931</v>
      </c>
      <c r="CI103" s="43">
        <f t="shared" si="49"/>
        <v>0.72544859439037668</v>
      </c>
      <c r="CJ103" s="43"/>
      <c r="CK103" s="44"/>
      <c r="CL103" s="61"/>
      <c r="CM103" s="61"/>
      <c r="CN103" s="3"/>
    </row>
    <row r="104" spans="1:92" x14ac:dyDescent="0.2">
      <c r="A104" s="23">
        <v>-0.88</v>
      </c>
      <c r="B104" s="22">
        <v>-40.9</v>
      </c>
      <c r="C104" s="22"/>
      <c r="D104" s="22">
        <v>-0.88</v>
      </c>
      <c r="E104" s="22">
        <v>-40.299999999999997</v>
      </c>
      <c r="F104" s="22"/>
      <c r="G104" s="22">
        <v>-0.88</v>
      </c>
      <c r="H104" s="24">
        <v>-40.6</v>
      </c>
      <c r="I104" s="2"/>
      <c r="J104" s="16">
        <v>-0.88</v>
      </c>
      <c r="K104" s="13">
        <f t="shared" si="26"/>
        <v>-40.599999999999994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2"/>
      <c r="X104" s="34">
        <f t="shared" ref="X104:Y104" si="68">J101</f>
        <v>-1</v>
      </c>
      <c r="Y104" s="34">
        <f t="shared" si="68"/>
        <v>-47.233333333333327</v>
      </c>
      <c r="Z104" s="34">
        <f t="shared" si="28"/>
        <v>-46.831000000000003</v>
      </c>
      <c r="AA104" s="34">
        <f t="shared" si="29"/>
        <v>-0.40233333333332411</v>
      </c>
      <c r="AB104" s="34">
        <f t="shared" si="31"/>
        <v>0.85179957657019933</v>
      </c>
      <c r="AC104" s="34"/>
      <c r="AD104" s="35"/>
      <c r="AF104" s="16">
        <v>1.44</v>
      </c>
      <c r="AG104" s="13">
        <f t="shared" si="25"/>
        <v>61.20000000000001</v>
      </c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10"/>
      <c r="BM104" s="1"/>
      <c r="BN104" s="61"/>
      <c r="BO104" s="42">
        <f t="shared" si="57"/>
        <v>1.4</v>
      </c>
      <c r="BP104" s="43">
        <f t="shared" si="36"/>
        <v>63.124599999999994</v>
      </c>
      <c r="BQ104" s="43">
        <f t="shared" si="37"/>
        <v>59.333333333333336</v>
      </c>
      <c r="BR104" s="43">
        <f t="shared" si="38"/>
        <v>-3.7912666666666581</v>
      </c>
      <c r="BS104" s="43">
        <f t="shared" si="39"/>
        <v>-6.3897752808988617</v>
      </c>
      <c r="BT104" s="43"/>
      <c r="BU104" s="44"/>
      <c r="BV104" s="61"/>
      <c r="BW104" s="42">
        <f t="shared" si="40"/>
        <v>1.4</v>
      </c>
      <c r="BX104" s="43">
        <f t="shared" si="41"/>
        <v>59.569607999999995</v>
      </c>
      <c r="BY104" s="43">
        <f t="shared" si="42"/>
        <v>59.333333333333336</v>
      </c>
      <c r="BZ104" s="43">
        <f t="shared" si="43"/>
        <v>-0.23627466666665953</v>
      </c>
      <c r="CA104" s="43">
        <f t="shared" si="44"/>
        <v>-0.39821573033706664</v>
      </c>
      <c r="CB104" s="43"/>
      <c r="CC104" s="44"/>
      <c r="CD104" s="61"/>
      <c r="CE104" s="42">
        <f t="shared" si="45"/>
        <v>1.4</v>
      </c>
      <c r="CF104" s="43">
        <f t="shared" si="46"/>
        <v>59.352820799999996</v>
      </c>
      <c r="CG104" s="43">
        <f t="shared" si="47"/>
        <v>59.333333333333336</v>
      </c>
      <c r="CH104" s="43">
        <f t="shared" si="48"/>
        <v>-1.948746666666068E-2</v>
      </c>
      <c r="CI104" s="43">
        <f t="shared" si="49"/>
        <v>-3.284404494381013E-2</v>
      </c>
      <c r="CJ104" s="43"/>
      <c r="CK104" s="44"/>
      <c r="CL104" s="61"/>
      <c r="CM104" s="61"/>
      <c r="CN104" s="3"/>
    </row>
    <row r="105" spans="1:92" x14ac:dyDescent="0.2">
      <c r="A105" s="23">
        <v>-0.84</v>
      </c>
      <c r="B105" s="22">
        <v>-38.6</v>
      </c>
      <c r="C105" s="22"/>
      <c r="D105" s="22">
        <v>-0.84</v>
      </c>
      <c r="E105" s="22">
        <v>-38.299999999999997</v>
      </c>
      <c r="F105" s="22"/>
      <c r="G105" s="22">
        <v>-0.84</v>
      </c>
      <c r="H105" s="24">
        <v>-38.299999999999997</v>
      </c>
      <c r="I105" s="2"/>
      <c r="J105" s="16">
        <v>-0.84</v>
      </c>
      <c r="K105" s="13">
        <f t="shared" si="26"/>
        <v>-38.4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2"/>
      <c r="X105" s="34">
        <f t="shared" ref="X105:Y105" si="69">J102</f>
        <v>-0.96</v>
      </c>
      <c r="Y105" s="34">
        <f t="shared" si="69"/>
        <v>-45.29999999999999</v>
      </c>
      <c r="Z105" s="34">
        <f t="shared" si="28"/>
        <v>-44.95776</v>
      </c>
      <c r="AA105" s="34">
        <f t="shared" si="29"/>
        <v>-0.34223999999998966</v>
      </c>
      <c r="AB105" s="34">
        <f t="shared" si="31"/>
        <v>0.75549668874169917</v>
      </c>
      <c r="AC105" s="34"/>
      <c r="AD105" s="35"/>
      <c r="AF105" s="16">
        <v>1.48</v>
      </c>
      <c r="AG105" s="13">
        <f t="shared" si="25"/>
        <v>63.066666666666663</v>
      </c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10"/>
      <c r="BM105" s="1"/>
      <c r="BN105" s="61"/>
      <c r="BO105" s="42">
        <f t="shared" si="57"/>
        <v>1.44</v>
      </c>
      <c r="BP105" s="43">
        <f t="shared" si="36"/>
        <v>64.928159999999991</v>
      </c>
      <c r="BQ105" s="43">
        <f t="shared" si="37"/>
        <v>61.20000000000001</v>
      </c>
      <c r="BR105" s="43">
        <f t="shared" si="38"/>
        <v>-3.7281599999999813</v>
      </c>
      <c r="BS105" s="43">
        <f t="shared" si="39"/>
        <v>-6.0917647058823219</v>
      </c>
      <c r="BT105" s="43"/>
      <c r="BU105" s="44"/>
      <c r="BV105" s="61"/>
      <c r="BW105" s="42">
        <f t="shared" si="40"/>
        <v>1.44</v>
      </c>
      <c r="BX105" s="43">
        <f t="shared" si="41"/>
        <v>61.188353280000001</v>
      </c>
      <c r="BY105" s="43">
        <f t="shared" si="42"/>
        <v>61.20000000000001</v>
      </c>
      <c r="BZ105" s="43">
        <f t="shared" si="43"/>
        <v>1.164672000000877E-2</v>
      </c>
      <c r="CA105" s="43">
        <f t="shared" si="44"/>
        <v>1.9030588235308444E-2</v>
      </c>
      <c r="CB105" s="43"/>
      <c r="CC105" s="44"/>
      <c r="CD105" s="61"/>
      <c r="CE105" s="42">
        <f t="shared" si="45"/>
        <v>1.44</v>
      </c>
      <c r="CF105" s="43">
        <f t="shared" si="46"/>
        <v>60.8835875328</v>
      </c>
      <c r="CG105" s="43">
        <f t="shared" si="47"/>
        <v>61.20000000000001</v>
      </c>
      <c r="CH105" s="43">
        <f t="shared" si="48"/>
        <v>0.31641246720000993</v>
      </c>
      <c r="CI105" s="43">
        <f t="shared" si="49"/>
        <v>0.51701383529413381</v>
      </c>
      <c r="CJ105" s="43"/>
      <c r="CK105" s="44"/>
      <c r="CL105" s="61"/>
      <c r="CM105" s="61"/>
      <c r="CN105" s="3"/>
    </row>
    <row r="106" spans="1:92" x14ac:dyDescent="0.2">
      <c r="A106" s="23">
        <v>-0.8</v>
      </c>
      <c r="B106" s="22">
        <v>-36.4</v>
      </c>
      <c r="C106" s="22"/>
      <c r="D106" s="22">
        <v>-0.8</v>
      </c>
      <c r="E106" s="22">
        <v>-36.700000000000003</v>
      </c>
      <c r="F106" s="22"/>
      <c r="G106" s="22">
        <v>-0.8</v>
      </c>
      <c r="H106" s="24">
        <v>-36.299999999999997</v>
      </c>
      <c r="I106" s="2"/>
      <c r="J106" s="16">
        <v>-0.8</v>
      </c>
      <c r="K106" s="13">
        <f t="shared" si="26"/>
        <v>-36.466666666666661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2"/>
      <c r="X106" s="34">
        <f t="shared" ref="X106:Y106" si="70">J103</f>
        <v>-0.92</v>
      </c>
      <c r="Y106" s="34">
        <f t="shared" si="70"/>
        <v>-43.5</v>
      </c>
      <c r="Z106" s="34">
        <f t="shared" si="28"/>
        <v>-43.084520000000005</v>
      </c>
      <c r="AA106" s="34">
        <f t="shared" si="29"/>
        <v>-0.41547999999999519</v>
      </c>
      <c r="AB106" s="34">
        <f t="shared" si="31"/>
        <v>0.95512643678159814</v>
      </c>
      <c r="AC106" s="34"/>
      <c r="AD106" s="35"/>
      <c r="AF106" s="16">
        <v>1.52</v>
      </c>
      <c r="AG106" s="13">
        <f t="shared" si="25"/>
        <v>64.600000000000009</v>
      </c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10"/>
      <c r="BM106" s="1"/>
      <c r="BN106" s="61"/>
      <c r="BO106" s="42">
        <f t="shared" si="57"/>
        <v>1.48</v>
      </c>
      <c r="BP106" s="43">
        <f t="shared" si="36"/>
        <v>66.731719999999996</v>
      </c>
      <c r="BQ106" s="43">
        <f t="shared" si="37"/>
        <v>63.066666666666663</v>
      </c>
      <c r="BR106" s="43">
        <f t="shared" si="38"/>
        <v>-3.6650533333333328</v>
      </c>
      <c r="BS106" s="43">
        <f t="shared" si="39"/>
        <v>-5.811395348837209</v>
      </c>
      <c r="BT106" s="43"/>
      <c r="BU106" s="44"/>
      <c r="BV106" s="61"/>
      <c r="BW106" s="42">
        <f t="shared" si="40"/>
        <v>1.48</v>
      </c>
      <c r="BX106" s="43">
        <f t="shared" si="41"/>
        <v>62.802473920000004</v>
      </c>
      <c r="BY106" s="43">
        <f t="shared" si="42"/>
        <v>63.066666666666663</v>
      </c>
      <c r="BZ106" s="43">
        <f t="shared" si="43"/>
        <v>0.26419274666665871</v>
      </c>
      <c r="CA106" s="43">
        <f t="shared" si="44"/>
        <v>0.41891027484142501</v>
      </c>
      <c r="CB106" s="43"/>
      <c r="CC106" s="44"/>
      <c r="CD106" s="61"/>
      <c r="CE106" s="42">
        <f t="shared" si="45"/>
        <v>1.48</v>
      </c>
      <c r="CF106" s="43">
        <f t="shared" si="46"/>
        <v>62.403003686399998</v>
      </c>
      <c r="CG106" s="43">
        <f t="shared" si="47"/>
        <v>63.066666666666663</v>
      </c>
      <c r="CH106" s="43">
        <f t="shared" si="48"/>
        <v>0.6636629802666647</v>
      </c>
      <c r="CI106" s="43">
        <f t="shared" si="49"/>
        <v>1.0523197361522167</v>
      </c>
      <c r="CJ106" s="43"/>
      <c r="CK106" s="44"/>
      <c r="CL106" s="61"/>
      <c r="CM106" s="61"/>
      <c r="CN106" s="3"/>
    </row>
    <row r="107" spans="1:92" x14ac:dyDescent="0.2">
      <c r="A107" s="23">
        <v>-0.76</v>
      </c>
      <c r="B107" s="22">
        <v>-34.9</v>
      </c>
      <c r="C107" s="22"/>
      <c r="D107" s="22">
        <v>-0.76</v>
      </c>
      <c r="E107" s="22">
        <v>-34.799999999999997</v>
      </c>
      <c r="F107" s="22"/>
      <c r="G107" s="22">
        <v>-0.76</v>
      </c>
      <c r="H107" s="24">
        <v>-34.700000000000003</v>
      </c>
      <c r="I107" s="2"/>
      <c r="J107" s="16">
        <v>-0.76</v>
      </c>
      <c r="K107" s="13">
        <f t="shared" si="26"/>
        <v>-34.799999999999997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2"/>
      <c r="X107" s="34">
        <f t="shared" ref="X107:Y107" si="71">J104</f>
        <v>-0.88</v>
      </c>
      <c r="Y107" s="34">
        <f t="shared" si="71"/>
        <v>-40.599999999999994</v>
      </c>
      <c r="Z107" s="34">
        <f t="shared" si="28"/>
        <v>-41.211280000000002</v>
      </c>
      <c r="AA107" s="34">
        <f t="shared" si="29"/>
        <v>0.61128000000000782</v>
      </c>
      <c r="AB107" s="34">
        <f t="shared" si="31"/>
        <v>-1.5056157635468175</v>
      </c>
      <c r="AC107" s="34"/>
      <c r="AD107" s="35"/>
      <c r="AF107" s="16">
        <v>1.56</v>
      </c>
      <c r="AG107" s="13">
        <f t="shared" si="25"/>
        <v>66.166666666666671</v>
      </c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10"/>
      <c r="BM107" s="1"/>
      <c r="BN107" s="61"/>
      <c r="BO107" s="42">
        <f t="shared" si="57"/>
        <v>1.52</v>
      </c>
      <c r="BP107" s="43">
        <f t="shared" si="36"/>
        <v>68.53528</v>
      </c>
      <c r="BQ107" s="43">
        <f t="shared" si="37"/>
        <v>64.600000000000009</v>
      </c>
      <c r="BR107" s="43">
        <f t="shared" si="38"/>
        <v>-3.9352799999999917</v>
      </c>
      <c r="BS107" s="43">
        <f t="shared" si="39"/>
        <v>-6.0917647058823396</v>
      </c>
      <c r="BT107" s="43"/>
      <c r="BU107" s="44"/>
      <c r="BV107" s="61"/>
      <c r="BW107" s="42">
        <f t="shared" si="40"/>
        <v>1.52</v>
      </c>
      <c r="BX107" s="43">
        <f t="shared" si="41"/>
        <v>64.411969920000004</v>
      </c>
      <c r="BY107" s="43">
        <f t="shared" si="42"/>
        <v>64.600000000000009</v>
      </c>
      <c r="BZ107" s="43">
        <f t="shared" si="43"/>
        <v>0.18803008000000432</v>
      </c>
      <c r="CA107" s="43">
        <f t="shared" si="44"/>
        <v>0.29106823529412429</v>
      </c>
      <c r="CB107" s="43"/>
      <c r="CC107" s="44"/>
      <c r="CD107" s="61"/>
      <c r="CE107" s="42">
        <f t="shared" si="45"/>
        <v>1.52</v>
      </c>
      <c r="CF107" s="43">
        <f t="shared" si="46"/>
        <v>63.910892313600002</v>
      </c>
      <c r="CG107" s="43">
        <f t="shared" si="47"/>
        <v>64.600000000000009</v>
      </c>
      <c r="CH107" s="43">
        <f t="shared" si="48"/>
        <v>0.68910768640000697</v>
      </c>
      <c r="CI107" s="43">
        <f t="shared" si="49"/>
        <v>1.0667301647058929</v>
      </c>
      <c r="CJ107" s="43"/>
      <c r="CK107" s="44"/>
      <c r="CL107" s="61"/>
      <c r="CM107" s="61"/>
      <c r="CN107" s="3"/>
    </row>
    <row r="108" spans="1:92" x14ac:dyDescent="0.2">
      <c r="A108" s="23">
        <v>-0.72</v>
      </c>
      <c r="B108" s="22">
        <v>-33.119999999999997</v>
      </c>
      <c r="C108" s="22"/>
      <c r="D108" s="22">
        <v>-0.72</v>
      </c>
      <c r="E108" s="22">
        <v>-33.200000000000003</v>
      </c>
      <c r="F108" s="22"/>
      <c r="G108" s="22">
        <v>-0.72</v>
      </c>
      <c r="H108" s="24">
        <v>-33.08</v>
      </c>
      <c r="I108" s="2"/>
      <c r="J108" s="16">
        <v>-0.72</v>
      </c>
      <c r="K108" s="13">
        <f t="shared" si="26"/>
        <v>-33.133333333333333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2"/>
      <c r="X108" s="34">
        <f t="shared" ref="X108:Y108" si="72">J105</f>
        <v>-0.84</v>
      </c>
      <c r="Y108" s="34">
        <f t="shared" si="72"/>
        <v>-38.4</v>
      </c>
      <c r="Z108" s="34">
        <f t="shared" si="28"/>
        <v>-39.338039999999999</v>
      </c>
      <c r="AA108" s="34">
        <f t="shared" si="29"/>
        <v>0.93804000000000087</v>
      </c>
      <c r="AB108" s="34">
        <f t="shared" si="31"/>
        <v>-2.4428125000000023</v>
      </c>
      <c r="AC108" s="34"/>
      <c r="AD108" s="35"/>
      <c r="AF108" s="16">
        <v>1.6</v>
      </c>
      <c r="AG108" s="13">
        <f t="shared" si="25"/>
        <v>67.899999999999991</v>
      </c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10"/>
      <c r="BM108" s="1"/>
      <c r="BN108" s="61"/>
      <c r="BO108" s="42">
        <f t="shared" si="57"/>
        <v>1.56</v>
      </c>
      <c r="BP108" s="43">
        <f t="shared" si="36"/>
        <v>70.338840000000005</v>
      </c>
      <c r="BQ108" s="43">
        <f t="shared" si="37"/>
        <v>66.166666666666671</v>
      </c>
      <c r="BR108" s="43">
        <f t="shared" si="38"/>
        <v>-4.1721733333333333</v>
      </c>
      <c r="BS108" s="43">
        <f t="shared" si="39"/>
        <v>-6.3055516372795966</v>
      </c>
      <c r="BT108" s="43"/>
      <c r="BU108" s="44"/>
      <c r="BV108" s="61"/>
      <c r="BW108" s="42">
        <f t="shared" si="40"/>
        <v>1.56</v>
      </c>
      <c r="BX108" s="43">
        <f t="shared" si="41"/>
        <v>66.016841279999994</v>
      </c>
      <c r="BY108" s="43">
        <f t="shared" si="42"/>
        <v>66.166666666666671</v>
      </c>
      <c r="BZ108" s="43">
        <f t="shared" si="43"/>
        <v>0.14982538666667722</v>
      </c>
      <c r="CA108" s="43">
        <f t="shared" si="44"/>
        <v>0.22643635264485221</v>
      </c>
      <c r="CB108" s="43"/>
      <c r="CC108" s="44"/>
      <c r="CD108" s="61"/>
      <c r="CE108" s="42">
        <f t="shared" si="45"/>
        <v>1.56</v>
      </c>
      <c r="CF108" s="43">
        <f t="shared" si="46"/>
        <v>65.4070764672</v>
      </c>
      <c r="CG108" s="43">
        <f t="shared" si="47"/>
        <v>66.166666666666671</v>
      </c>
      <c r="CH108" s="43">
        <f t="shared" si="48"/>
        <v>0.75959019946667183</v>
      </c>
      <c r="CI108" s="43">
        <f t="shared" si="49"/>
        <v>1.1479952636775896</v>
      </c>
      <c r="CJ108" s="43"/>
      <c r="CK108" s="44"/>
      <c r="CL108" s="61"/>
      <c r="CM108" s="61"/>
      <c r="CN108" s="3"/>
    </row>
    <row r="109" spans="1:92" x14ac:dyDescent="0.2">
      <c r="A109" s="23">
        <v>-0.68</v>
      </c>
      <c r="B109" s="22">
        <v>-31.6</v>
      </c>
      <c r="C109" s="22"/>
      <c r="D109" s="22">
        <v>-0.68</v>
      </c>
      <c r="E109" s="22">
        <v>-31.5</v>
      </c>
      <c r="F109" s="22"/>
      <c r="G109" s="22">
        <v>-0.68</v>
      </c>
      <c r="H109" s="24">
        <v>-31.6</v>
      </c>
      <c r="I109" s="2"/>
      <c r="J109" s="16">
        <v>-0.68</v>
      </c>
      <c r="K109" s="13">
        <f t="shared" si="26"/>
        <v>-31.566666666666666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2"/>
      <c r="X109" s="34">
        <f t="shared" ref="X109:Y109" si="73">J106</f>
        <v>-0.8</v>
      </c>
      <c r="Y109" s="34">
        <f t="shared" si="73"/>
        <v>-36.466666666666661</v>
      </c>
      <c r="Z109" s="34">
        <f t="shared" si="28"/>
        <v>-37.464800000000004</v>
      </c>
      <c r="AA109" s="34">
        <f t="shared" si="29"/>
        <v>0.99813333333334242</v>
      </c>
      <c r="AB109" s="34">
        <f t="shared" si="31"/>
        <v>-2.7371115173674845</v>
      </c>
      <c r="AC109" s="34"/>
      <c r="AD109" s="35"/>
      <c r="AF109" s="16">
        <v>1.64</v>
      </c>
      <c r="AG109" s="13">
        <f t="shared" si="25"/>
        <v>69.2</v>
      </c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10"/>
      <c r="BM109" s="1"/>
      <c r="BN109" s="61"/>
      <c r="BO109" s="42">
        <f t="shared" si="57"/>
        <v>1.6</v>
      </c>
      <c r="BP109" s="43">
        <f t="shared" si="36"/>
        <v>72.142399999999995</v>
      </c>
      <c r="BQ109" s="43">
        <f t="shared" si="37"/>
        <v>67.899999999999991</v>
      </c>
      <c r="BR109" s="43">
        <f t="shared" si="38"/>
        <v>-4.2424000000000035</v>
      </c>
      <c r="BS109" s="43">
        <f t="shared" si="39"/>
        <v>-6.2480117820324068</v>
      </c>
      <c r="BT109" s="43"/>
      <c r="BU109" s="44"/>
      <c r="BV109" s="61"/>
      <c r="BW109" s="42">
        <f t="shared" si="40"/>
        <v>1.6</v>
      </c>
      <c r="BX109" s="43">
        <f t="shared" si="41"/>
        <v>67.617087999999995</v>
      </c>
      <c r="BY109" s="43">
        <f t="shared" si="42"/>
        <v>67.899999999999991</v>
      </c>
      <c r="BZ109" s="43">
        <f t="shared" si="43"/>
        <v>0.28291199999999606</v>
      </c>
      <c r="CA109" s="43">
        <f t="shared" si="44"/>
        <v>0.41665979381442725</v>
      </c>
      <c r="CB109" s="43"/>
      <c r="CC109" s="44"/>
      <c r="CD109" s="61"/>
      <c r="CE109" s="42">
        <f t="shared" si="45"/>
        <v>1.6</v>
      </c>
      <c r="CF109" s="43">
        <f t="shared" si="46"/>
        <v>66.891379200000003</v>
      </c>
      <c r="CG109" s="43">
        <f t="shared" si="47"/>
        <v>67.899999999999991</v>
      </c>
      <c r="CH109" s="43">
        <f t="shared" si="48"/>
        <v>1.0086207999999885</v>
      </c>
      <c r="CI109" s="43">
        <f t="shared" si="49"/>
        <v>1.4854503681884959</v>
      </c>
      <c r="CJ109" s="43"/>
      <c r="CK109" s="44"/>
      <c r="CL109" s="61"/>
      <c r="CM109" s="61"/>
      <c r="CN109" s="3"/>
    </row>
    <row r="110" spans="1:92" x14ac:dyDescent="0.2">
      <c r="A110" s="23">
        <v>-0.64</v>
      </c>
      <c r="B110" s="22">
        <v>-30.1</v>
      </c>
      <c r="C110" s="22"/>
      <c r="D110" s="22">
        <v>-0.64</v>
      </c>
      <c r="E110" s="22">
        <v>-30</v>
      </c>
      <c r="F110" s="22"/>
      <c r="G110" s="22">
        <v>-0.64</v>
      </c>
      <c r="H110" s="24">
        <v>-30.08</v>
      </c>
      <c r="I110" s="2"/>
      <c r="J110" s="16">
        <v>-0.64</v>
      </c>
      <c r="K110" s="13">
        <f t="shared" ref="K110:K126" si="74">(B110+E110+H110)/3</f>
        <v>-30.060000000000002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2"/>
      <c r="X110" s="34">
        <f t="shared" ref="X110:Y110" si="75">J107</f>
        <v>-0.76</v>
      </c>
      <c r="Y110" s="34">
        <f t="shared" si="75"/>
        <v>-34.799999999999997</v>
      </c>
      <c r="Z110" s="34">
        <f t="shared" si="28"/>
        <v>-35.591560000000001</v>
      </c>
      <c r="AA110" s="34">
        <f t="shared" si="29"/>
        <v>0.79156000000000404</v>
      </c>
      <c r="AB110" s="34">
        <f t="shared" si="31"/>
        <v>-2.2745977011494372</v>
      </c>
      <c r="AC110" s="34"/>
      <c r="AD110" s="35"/>
      <c r="AF110" s="16">
        <v>1.68</v>
      </c>
      <c r="AG110" s="13">
        <f t="shared" si="25"/>
        <v>70.833333333333329</v>
      </c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10"/>
      <c r="BM110" s="1"/>
      <c r="BN110" s="61"/>
      <c r="BO110" s="42">
        <f t="shared" si="57"/>
        <v>1.64</v>
      </c>
      <c r="BP110" s="43">
        <f t="shared" si="36"/>
        <v>73.945959999999999</v>
      </c>
      <c r="BQ110" s="43">
        <f t="shared" si="37"/>
        <v>69.2</v>
      </c>
      <c r="BR110" s="43">
        <f t="shared" si="38"/>
        <v>-4.7459599999999966</v>
      </c>
      <c r="BS110" s="43">
        <f t="shared" si="39"/>
        <v>-6.8583236994219599</v>
      </c>
      <c r="BT110" s="43"/>
      <c r="BU110" s="44"/>
      <c r="BV110" s="61"/>
      <c r="BW110" s="42">
        <f t="shared" si="40"/>
        <v>1.64</v>
      </c>
      <c r="BX110" s="43">
        <f t="shared" si="41"/>
        <v>69.212710079999994</v>
      </c>
      <c r="BY110" s="43">
        <f t="shared" si="42"/>
        <v>69.2</v>
      </c>
      <c r="BZ110" s="43">
        <f t="shared" si="43"/>
        <v>-1.2710079999990853E-2</v>
      </c>
      <c r="CA110" s="43">
        <f t="shared" si="44"/>
        <v>-1.8367167630044586E-2</v>
      </c>
      <c r="CB110" s="43"/>
      <c r="CC110" s="44"/>
      <c r="CD110" s="61"/>
      <c r="CE110" s="42">
        <f t="shared" si="45"/>
        <v>1.64</v>
      </c>
      <c r="CF110" s="43">
        <f t="shared" si="46"/>
        <v>68.363623564799994</v>
      </c>
      <c r="CG110" s="43">
        <f t="shared" si="47"/>
        <v>69.2</v>
      </c>
      <c r="CH110" s="43">
        <f t="shared" si="48"/>
        <v>0.83637643520000893</v>
      </c>
      <c r="CI110" s="43">
        <f t="shared" si="49"/>
        <v>1.208636467052036</v>
      </c>
      <c r="CJ110" s="43"/>
      <c r="CK110" s="44"/>
      <c r="CL110" s="61"/>
      <c r="CM110" s="61"/>
      <c r="CN110" s="3"/>
    </row>
    <row r="111" spans="1:92" x14ac:dyDescent="0.2">
      <c r="A111" s="23">
        <v>-0.6</v>
      </c>
      <c r="B111" s="22">
        <v>-28.4</v>
      </c>
      <c r="C111" s="22"/>
      <c r="D111" s="22">
        <v>-0.6</v>
      </c>
      <c r="E111" s="22">
        <v>-28.3</v>
      </c>
      <c r="F111" s="22"/>
      <c r="G111" s="22">
        <v>-0.6</v>
      </c>
      <c r="H111" s="24">
        <v>-28.3</v>
      </c>
      <c r="I111" s="2"/>
      <c r="J111" s="16">
        <v>-0.6</v>
      </c>
      <c r="K111" s="13">
        <f t="shared" si="74"/>
        <v>-28.333333333333332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2"/>
      <c r="X111" s="34">
        <f t="shared" ref="X111:Y111" si="76">J108</f>
        <v>-0.72</v>
      </c>
      <c r="Y111" s="34">
        <f t="shared" si="76"/>
        <v>-33.133333333333333</v>
      </c>
      <c r="Z111" s="34">
        <f t="shared" si="28"/>
        <v>-33.718319999999999</v>
      </c>
      <c r="AA111" s="34">
        <f t="shared" si="29"/>
        <v>0.58498666666666566</v>
      </c>
      <c r="AB111" s="34">
        <f t="shared" si="31"/>
        <v>-1.7655533199195141</v>
      </c>
      <c r="AC111" s="34"/>
      <c r="AD111" s="35"/>
      <c r="AF111" s="16">
        <v>1.72</v>
      </c>
      <c r="AG111" s="13">
        <f t="shared" si="25"/>
        <v>73.8</v>
      </c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10"/>
      <c r="BM111" s="1"/>
      <c r="BN111" s="61"/>
      <c r="BO111" s="42">
        <f t="shared" si="57"/>
        <v>1.68</v>
      </c>
      <c r="BP111" s="43">
        <f t="shared" si="36"/>
        <v>75.74951999999999</v>
      </c>
      <c r="BQ111" s="43">
        <f t="shared" si="37"/>
        <v>70.833333333333329</v>
      </c>
      <c r="BR111" s="43">
        <f t="shared" si="38"/>
        <v>-4.9161866666666612</v>
      </c>
      <c r="BS111" s="43">
        <f t="shared" si="39"/>
        <v>-6.9404988235294045</v>
      </c>
      <c r="BT111" s="43"/>
      <c r="BU111" s="44"/>
      <c r="BV111" s="61"/>
      <c r="BW111" s="42">
        <f t="shared" si="40"/>
        <v>1.68</v>
      </c>
      <c r="BX111" s="43">
        <f t="shared" si="41"/>
        <v>70.803707519999989</v>
      </c>
      <c r="BY111" s="43">
        <f t="shared" si="42"/>
        <v>70.833333333333329</v>
      </c>
      <c r="BZ111" s="43">
        <f t="shared" si="43"/>
        <v>2.9625813333339579E-2</v>
      </c>
      <c r="CA111" s="43">
        <f t="shared" si="44"/>
        <v>4.182467764706764E-2</v>
      </c>
      <c r="CB111" s="43"/>
      <c r="CC111" s="44"/>
      <c r="CD111" s="61"/>
      <c r="CE111" s="42">
        <f t="shared" si="45"/>
        <v>1.68</v>
      </c>
      <c r="CF111" s="43">
        <f t="shared" si="46"/>
        <v>69.823632614399997</v>
      </c>
      <c r="CG111" s="43">
        <f t="shared" si="47"/>
        <v>70.833333333333329</v>
      </c>
      <c r="CH111" s="43">
        <f t="shared" si="48"/>
        <v>1.0097007189333311</v>
      </c>
      <c r="CI111" s="43">
        <f t="shared" si="49"/>
        <v>1.4254598384941146</v>
      </c>
      <c r="CJ111" s="43"/>
      <c r="CK111" s="44"/>
      <c r="CL111" s="61"/>
      <c r="CM111" s="61"/>
      <c r="CN111" s="3"/>
    </row>
    <row r="112" spans="1:92" x14ac:dyDescent="0.2">
      <c r="A112" s="23">
        <v>-0.56000000000000005</v>
      </c>
      <c r="B112" s="22">
        <v>-27</v>
      </c>
      <c r="C112" s="22"/>
      <c r="D112" s="22">
        <v>-0.56000000000000005</v>
      </c>
      <c r="E112" s="22">
        <v>-26.8</v>
      </c>
      <c r="F112" s="22"/>
      <c r="G112" s="22">
        <v>-0.56000000000000005</v>
      </c>
      <c r="H112" s="24">
        <v>-26.8</v>
      </c>
      <c r="I112" s="2"/>
      <c r="J112" s="16">
        <v>-0.56000000000000005</v>
      </c>
      <c r="K112" s="13">
        <f t="shared" si="74"/>
        <v>-26.866666666666664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2"/>
      <c r="X112" s="34">
        <f t="shared" ref="X112:Y112" si="77">J109</f>
        <v>-0.68</v>
      </c>
      <c r="Y112" s="34">
        <f t="shared" si="77"/>
        <v>-31.566666666666666</v>
      </c>
      <c r="Z112" s="34">
        <f t="shared" si="28"/>
        <v>-31.845080000000003</v>
      </c>
      <c r="AA112" s="34">
        <f t="shared" si="29"/>
        <v>0.27841333333333651</v>
      </c>
      <c r="AB112" s="34">
        <f t="shared" si="31"/>
        <v>-0.88198521647308292</v>
      </c>
      <c r="AC112" s="34"/>
      <c r="AD112" s="35"/>
      <c r="AF112" s="16">
        <v>1.76</v>
      </c>
      <c r="AG112" s="13">
        <f t="shared" si="25"/>
        <v>75</v>
      </c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10"/>
      <c r="BM112" s="1"/>
      <c r="BN112" s="61"/>
      <c r="BO112" s="42">
        <f t="shared" si="57"/>
        <v>1.72</v>
      </c>
      <c r="BP112" s="43">
        <f t="shared" si="36"/>
        <v>77.553079999999994</v>
      </c>
      <c r="BQ112" s="43">
        <f t="shared" si="37"/>
        <v>73.8</v>
      </c>
      <c r="BR112" s="43">
        <f t="shared" si="38"/>
        <v>-3.7530799999999971</v>
      </c>
      <c r="BS112" s="43">
        <f t="shared" si="39"/>
        <v>-5.085474254742544</v>
      </c>
      <c r="BT112" s="43"/>
      <c r="BU112" s="44"/>
      <c r="BV112" s="61"/>
      <c r="BW112" s="42">
        <f t="shared" si="40"/>
        <v>1.72</v>
      </c>
      <c r="BX112" s="43">
        <f t="shared" si="41"/>
        <v>72.390080319999996</v>
      </c>
      <c r="BY112" s="43">
        <f t="shared" si="42"/>
        <v>73.8</v>
      </c>
      <c r="BZ112" s="43">
        <f t="shared" si="43"/>
        <v>1.4099196800000016</v>
      </c>
      <c r="CA112" s="43">
        <f t="shared" si="44"/>
        <v>1.9104602710027123</v>
      </c>
      <c r="CB112" s="43"/>
      <c r="CC112" s="44"/>
      <c r="CD112" s="61"/>
      <c r="CE112" s="42">
        <f t="shared" si="45"/>
        <v>1.72</v>
      </c>
      <c r="CF112" s="43">
        <f t="shared" si="46"/>
        <v>71.271229401599996</v>
      </c>
      <c r="CG112" s="43">
        <f t="shared" si="47"/>
        <v>73.8</v>
      </c>
      <c r="CH112" s="43">
        <f t="shared" si="48"/>
        <v>2.5287705984000013</v>
      </c>
      <c r="CI112" s="43">
        <f t="shared" si="49"/>
        <v>3.426518426016262</v>
      </c>
      <c r="CJ112" s="43"/>
      <c r="CK112" s="44"/>
      <c r="CL112" s="61"/>
      <c r="CM112" s="61"/>
      <c r="CN112" s="3"/>
    </row>
    <row r="113" spans="1:92" x14ac:dyDescent="0.2">
      <c r="A113" s="23">
        <v>-0.52</v>
      </c>
      <c r="B113" s="22">
        <v>-25.3</v>
      </c>
      <c r="C113" s="22"/>
      <c r="D113" s="22">
        <v>-0.52</v>
      </c>
      <c r="E113" s="22">
        <v>-25.1</v>
      </c>
      <c r="F113" s="22"/>
      <c r="G113" s="22">
        <v>-0.52</v>
      </c>
      <c r="H113" s="24">
        <v>-25.1</v>
      </c>
      <c r="I113" s="2"/>
      <c r="J113" s="16">
        <v>-0.52</v>
      </c>
      <c r="K113" s="13">
        <f t="shared" si="74"/>
        <v>-25.166666666666668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2"/>
      <c r="X113" s="34">
        <f t="shared" ref="X113:Y113" si="78">J110</f>
        <v>-0.64</v>
      </c>
      <c r="Y113" s="34">
        <f t="shared" si="78"/>
        <v>-30.060000000000002</v>
      </c>
      <c r="Z113" s="34">
        <f t="shared" si="28"/>
        <v>-29.971840000000004</v>
      </c>
      <c r="AA113" s="34">
        <f t="shared" si="29"/>
        <v>-8.8159999999998462E-2</v>
      </c>
      <c r="AB113" s="34">
        <f t="shared" si="31"/>
        <v>0.29328010645375396</v>
      </c>
      <c r="AC113" s="34"/>
      <c r="AD113" s="35"/>
      <c r="AF113" s="16">
        <v>1.8</v>
      </c>
      <c r="AG113" s="13">
        <f t="shared" si="25"/>
        <v>77.2</v>
      </c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10"/>
      <c r="BM113" s="1"/>
      <c r="BN113" s="61"/>
      <c r="BO113" s="42">
        <f t="shared" si="57"/>
        <v>1.76</v>
      </c>
      <c r="BP113" s="43">
        <f t="shared" si="36"/>
        <v>79.356639999999999</v>
      </c>
      <c r="BQ113" s="43">
        <f t="shared" si="37"/>
        <v>75</v>
      </c>
      <c r="BR113" s="43">
        <f t="shared" si="38"/>
        <v>-4.3566399999999987</v>
      </c>
      <c r="BS113" s="43">
        <f t="shared" si="39"/>
        <v>-5.8088533333333316</v>
      </c>
      <c r="BT113" s="43"/>
      <c r="BU113" s="44"/>
      <c r="BV113" s="61"/>
      <c r="BW113" s="42">
        <f t="shared" si="40"/>
        <v>1.76</v>
      </c>
      <c r="BX113" s="43">
        <f t="shared" si="41"/>
        <v>73.971828479999999</v>
      </c>
      <c r="BY113" s="43">
        <f t="shared" si="42"/>
        <v>75</v>
      </c>
      <c r="BZ113" s="43">
        <f t="shared" si="43"/>
        <v>1.0281715200000008</v>
      </c>
      <c r="CA113" s="43">
        <f t="shared" si="44"/>
        <v>1.3708953600000011</v>
      </c>
      <c r="CB113" s="43"/>
      <c r="CC113" s="44"/>
      <c r="CD113" s="61"/>
      <c r="CE113" s="42">
        <f t="shared" si="45"/>
        <v>1.76</v>
      </c>
      <c r="CF113" s="43">
        <f t="shared" si="46"/>
        <v>72.7062369792</v>
      </c>
      <c r="CG113" s="43">
        <f t="shared" si="47"/>
        <v>75</v>
      </c>
      <c r="CH113" s="43">
        <f t="shared" si="48"/>
        <v>2.2937630208000002</v>
      </c>
      <c r="CI113" s="43">
        <f t="shared" si="49"/>
        <v>3.0583506944000005</v>
      </c>
      <c r="CJ113" s="43"/>
      <c r="CK113" s="44"/>
      <c r="CL113" s="61"/>
      <c r="CM113" s="61"/>
      <c r="CN113" s="3"/>
    </row>
    <row r="114" spans="1:92" x14ac:dyDescent="0.2">
      <c r="A114" s="23">
        <v>-0.48</v>
      </c>
      <c r="B114" s="22">
        <v>-23.5</v>
      </c>
      <c r="C114" s="22"/>
      <c r="D114" s="22">
        <v>-0.48</v>
      </c>
      <c r="E114" s="22">
        <v>-23.5</v>
      </c>
      <c r="F114" s="22"/>
      <c r="G114" s="22">
        <v>-0.48</v>
      </c>
      <c r="H114" s="24">
        <v>-23.5</v>
      </c>
      <c r="I114" s="2"/>
      <c r="J114" s="16">
        <v>-0.48</v>
      </c>
      <c r="K114" s="13">
        <f t="shared" si="74"/>
        <v>-23.5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2"/>
      <c r="X114" s="34">
        <f t="shared" ref="X114:Y114" si="79">J111</f>
        <v>-0.6</v>
      </c>
      <c r="Y114" s="34">
        <f t="shared" si="79"/>
        <v>-28.333333333333332</v>
      </c>
      <c r="Z114" s="34">
        <f t="shared" si="28"/>
        <v>-28.098600000000001</v>
      </c>
      <c r="AA114" s="34">
        <f t="shared" si="29"/>
        <v>-0.23473333333333102</v>
      </c>
      <c r="AB114" s="34">
        <f t="shared" si="31"/>
        <v>0.82847058823528585</v>
      </c>
      <c r="AC114" s="34"/>
      <c r="AD114" s="35"/>
      <c r="AF114" s="16">
        <v>1.84</v>
      </c>
      <c r="AG114" s="13">
        <f t="shared" si="25"/>
        <v>78.3</v>
      </c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10"/>
      <c r="BM114" s="1"/>
      <c r="BN114" s="61"/>
      <c r="BO114" s="42">
        <f t="shared" si="57"/>
        <v>1.8</v>
      </c>
      <c r="BP114" s="43">
        <f t="shared" si="36"/>
        <v>81.160200000000003</v>
      </c>
      <c r="BQ114" s="43">
        <f t="shared" si="37"/>
        <v>77.2</v>
      </c>
      <c r="BR114" s="43">
        <f t="shared" si="38"/>
        <v>-3.9602000000000004</v>
      </c>
      <c r="BS114" s="43">
        <f t="shared" si="39"/>
        <v>-5.1297927461139894</v>
      </c>
      <c r="BT114" s="43"/>
      <c r="BU114" s="44"/>
      <c r="BV114" s="61"/>
      <c r="BW114" s="42">
        <f t="shared" si="40"/>
        <v>1.8</v>
      </c>
      <c r="BX114" s="43">
        <f t="shared" si="41"/>
        <v>75.548952000000014</v>
      </c>
      <c r="BY114" s="43">
        <f t="shared" si="42"/>
        <v>77.2</v>
      </c>
      <c r="BZ114" s="43">
        <f t="shared" si="43"/>
        <v>1.6510479999999887</v>
      </c>
      <c r="CA114" s="43">
        <f t="shared" si="44"/>
        <v>2.1386632124352185</v>
      </c>
      <c r="CB114" s="43"/>
      <c r="CC114" s="44"/>
      <c r="CD114" s="61"/>
      <c r="CE114" s="42">
        <f t="shared" si="45"/>
        <v>1.8</v>
      </c>
      <c r="CF114" s="43">
        <f t="shared" si="46"/>
        <v>74.128478399999992</v>
      </c>
      <c r="CG114" s="43">
        <f t="shared" si="47"/>
        <v>77.2</v>
      </c>
      <c r="CH114" s="43">
        <f t="shared" si="48"/>
        <v>3.0715216000000112</v>
      </c>
      <c r="CI114" s="43">
        <f t="shared" si="49"/>
        <v>3.9786549222798069</v>
      </c>
      <c r="CJ114" s="43"/>
      <c r="CK114" s="44"/>
      <c r="CL114" s="61"/>
      <c r="CM114" s="61"/>
      <c r="CN114" s="3"/>
    </row>
    <row r="115" spans="1:92" x14ac:dyDescent="0.2">
      <c r="A115" s="23">
        <v>-0.44</v>
      </c>
      <c r="B115" s="22">
        <v>-21.9</v>
      </c>
      <c r="C115" s="22"/>
      <c r="D115" s="22">
        <v>-0.44</v>
      </c>
      <c r="E115" s="22">
        <v>-21.9</v>
      </c>
      <c r="F115" s="22"/>
      <c r="G115" s="22">
        <v>-0.44</v>
      </c>
      <c r="H115" s="24">
        <v>-21.5</v>
      </c>
      <c r="I115" s="2"/>
      <c r="J115" s="16">
        <v>-0.44</v>
      </c>
      <c r="K115" s="13">
        <f t="shared" si="74"/>
        <v>-21.766666666666666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2"/>
      <c r="X115" s="34">
        <f t="shared" ref="X115:Y115" si="80">J112</f>
        <v>-0.56000000000000005</v>
      </c>
      <c r="Y115" s="34">
        <f t="shared" si="80"/>
        <v>-26.866666666666664</v>
      </c>
      <c r="Z115" s="34">
        <f t="shared" si="28"/>
        <v>-26.225360000000006</v>
      </c>
      <c r="AA115" s="34">
        <f t="shared" si="29"/>
        <v>-0.64130666666665803</v>
      </c>
      <c r="AB115" s="34">
        <f t="shared" si="31"/>
        <v>2.3869975186103902</v>
      </c>
      <c r="AC115" s="34"/>
      <c r="AD115" s="35"/>
      <c r="AF115" s="16">
        <v>1.88</v>
      </c>
      <c r="AG115" s="13">
        <f t="shared" si="25"/>
        <v>80</v>
      </c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10"/>
      <c r="BM115" s="1"/>
      <c r="BN115" s="61"/>
      <c r="BO115" s="42">
        <f t="shared" si="57"/>
        <v>1.84</v>
      </c>
      <c r="BP115" s="43">
        <f t="shared" si="36"/>
        <v>82.963760000000008</v>
      </c>
      <c r="BQ115" s="43">
        <f t="shared" si="37"/>
        <v>78.3</v>
      </c>
      <c r="BR115" s="43">
        <f t="shared" si="38"/>
        <v>-4.6637600000000106</v>
      </c>
      <c r="BS115" s="43">
        <f t="shared" si="39"/>
        <v>-5.9562707535121469</v>
      </c>
      <c r="BT115" s="43"/>
      <c r="BU115" s="44"/>
      <c r="BV115" s="61"/>
      <c r="BW115" s="42">
        <f t="shared" si="40"/>
        <v>1.84</v>
      </c>
      <c r="BX115" s="43">
        <f t="shared" si="41"/>
        <v>77.121450879999998</v>
      </c>
      <c r="BY115" s="43">
        <f t="shared" si="42"/>
        <v>78.3</v>
      </c>
      <c r="BZ115" s="43">
        <f t="shared" si="43"/>
        <v>1.1785491199999996</v>
      </c>
      <c r="CA115" s="43">
        <f t="shared" si="44"/>
        <v>1.5051712899105998</v>
      </c>
      <c r="CB115" s="43"/>
      <c r="CC115" s="44"/>
      <c r="CD115" s="61"/>
      <c r="CE115" s="42">
        <f t="shared" si="45"/>
        <v>1.84</v>
      </c>
      <c r="CF115" s="43">
        <f t="shared" si="46"/>
        <v>75.537776716799996</v>
      </c>
      <c r="CG115" s="43">
        <f t="shared" si="47"/>
        <v>78.3</v>
      </c>
      <c r="CH115" s="43">
        <f t="shared" si="48"/>
        <v>2.7622232832000009</v>
      </c>
      <c r="CI115" s="43">
        <f t="shared" si="49"/>
        <v>3.527743656704982</v>
      </c>
      <c r="CJ115" s="43"/>
      <c r="CK115" s="44"/>
      <c r="CL115" s="61"/>
      <c r="CM115" s="61"/>
      <c r="CN115" s="3"/>
    </row>
    <row r="116" spans="1:92" ht="17" thickBot="1" x14ac:dyDescent="0.25">
      <c r="A116" s="23">
        <v>-0.4</v>
      </c>
      <c r="B116" s="22">
        <v>-20</v>
      </c>
      <c r="C116" s="22"/>
      <c r="D116" s="22">
        <v>-0.4</v>
      </c>
      <c r="E116" s="22">
        <v>-20.100000000000001</v>
      </c>
      <c r="F116" s="22"/>
      <c r="G116" s="22">
        <v>-0.4</v>
      </c>
      <c r="H116" s="24">
        <v>-19.899999999999999</v>
      </c>
      <c r="I116" s="2"/>
      <c r="J116" s="16">
        <v>-0.4</v>
      </c>
      <c r="K116" s="13">
        <f t="shared" si="74"/>
        <v>-20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2"/>
      <c r="X116" s="34">
        <f t="shared" ref="X116:Y116" si="81">J113</f>
        <v>-0.52</v>
      </c>
      <c r="Y116" s="34">
        <f t="shared" si="81"/>
        <v>-25.166666666666668</v>
      </c>
      <c r="Z116" s="34">
        <f t="shared" si="28"/>
        <v>-24.352120000000003</v>
      </c>
      <c r="AA116" s="34">
        <f t="shared" si="29"/>
        <v>-0.81454666666666498</v>
      </c>
      <c r="AB116" s="34">
        <f t="shared" si="31"/>
        <v>3.236609271523172</v>
      </c>
      <c r="AC116" s="34"/>
      <c r="AD116" s="35"/>
      <c r="AF116" s="17">
        <v>1.92</v>
      </c>
      <c r="AG116" s="18">
        <f t="shared" si="25"/>
        <v>81.25</v>
      </c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2"/>
      <c r="BM116" s="1"/>
      <c r="BN116" s="61"/>
      <c r="BO116" s="42">
        <f t="shared" si="57"/>
        <v>1.88</v>
      </c>
      <c r="BP116" s="43">
        <f t="shared" si="36"/>
        <v>84.767319999999998</v>
      </c>
      <c r="BQ116" s="43">
        <f t="shared" si="37"/>
        <v>80</v>
      </c>
      <c r="BR116" s="43">
        <f t="shared" si="38"/>
        <v>-4.767319999999998</v>
      </c>
      <c r="BS116" s="43">
        <f t="shared" si="39"/>
        <v>-5.9591499999999975</v>
      </c>
      <c r="BT116" s="43"/>
      <c r="BU116" s="44"/>
      <c r="BV116" s="61"/>
      <c r="BW116" s="42">
        <f t="shared" si="40"/>
        <v>1.88</v>
      </c>
      <c r="BX116" s="43">
        <f t="shared" si="41"/>
        <v>78.689325120000007</v>
      </c>
      <c r="BY116" s="43">
        <f t="shared" si="42"/>
        <v>80</v>
      </c>
      <c r="BZ116" s="43">
        <f t="shared" si="43"/>
        <v>1.3106748799999934</v>
      </c>
      <c r="CA116" s="43">
        <f t="shared" si="44"/>
        <v>1.6383435999999918</v>
      </c>
      <c r="CB116" s="43"/>
      <c r="CC116" s="44"/>
      <c r="CD116" s="61"/>
      <c r="CE116" s="42">
        <f t="shared" si="45"/>
        <v>1.88</v>
      </c>
      <c r="CF116" s="43">
        <f t="shared" si="46"/>
        <v>76.933954982399996</v>
      </c>
      <c r="CG116" s="43">
        <f t="shared" si="47"/>
        <v>80</v>
      </c>
      <c r="CH116" s="43">
        <f t="shared" si="48"/>
        <v>3.066045017600004</v>
      </c>
      <c r="CI116" s="43">
        <f t="shared" si="49"/>
        <v>3.8325562720000055</v>
      </c>
      <c r="CJ116" s="43"/>
      <c r="CK116" s="44"/>
      <c r="CL116" s="61"/>
      <c r="CM116" s="61"/>
      <c r="CN116" s="3"/>
    </row>
    <row r="117" spans="1:92" ht="17" thickBot="1" x14ac:dyDescent="0.25">
      <c r="A117" s="23">
        <v>-0.36</v>
      </c>
      <c r="B117" s="22">
        <v>-18.18</v>
      </c>
      <c r="C117" s="22"/>
      <c r="D117" s="22">
        <v>-0.36</v>
      </c>
      <c r="E117" s="22">
        <v>-18.2</v>
      </c>
      <c r="F117" s="22"/>
      <c r="G117" s="22">
        <v>-0.36</v>
      </c>
      <c r="H117" s="24">
        <v>-18.2</v>
      </c>
      <c r="I117" s="2"/>
      <c r="J117" s="16">
        <v>-0.36</v>
      </c>
      <c r="K117" s="13">
        <f t="shared" si="74"/>
        <v>-18.193333333333332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2"/>
      <c r="X117" s="34">
        <f t="shared" ref="X117:Y117" si="82">J114</f>
        <v>-0.48</v>
      </c>
      <c r="Y117" s="34">
        <f t="shared" si="82"/>
        <v>-23.5</v>
      </c>
      <c r="Z117" s="34">
        <f t="shared" si="28"/>
        <v>-22.47888</v>
      </c>
      <c r="AA117" s="34">
        <f t="shared" si="29"/>
        <v>-1.0211199999999998</v>
      </c>
      <c r="AB117" s="34">
        <f t="shared" si="31"/>
        <v>4.3451914893617012</v>
      </c>
      <c r="AC117" s="34"/>
      <c r="AD117" s="35"/>
      <c r="BM117" s="1"/>
      <c r="BN117" s="61"/>
      <c r="BO117" s="45">
        <f t="shared" si="57"/>
        <v>1.92</v>
      </c>
      <c r="BP117" s="46">
        <f t="shared" si="36"/>
        <v>86.570879999999988</v>
      </c>
      <c r="BQ117" s="46">
        <f t="shared" si="37"/>
        <v>81.25</v>
      </c>
      <c r="BR117" s="46">
        <f t="shared" si="38"/>
        <v>-5.3208799999999883</v>
      </c>
      <c r="BS117" s="46">
        <f t="shared" si="39"/>
        <v>-6.5487753846153698</v>
      </c>
      <c r="BT117" s="46"/>
      <c r="BU117" s="47"/>
      <c r="BV117" s="61"/>
      <c r="BW117" s="45">
        <f t="shared" si="40"/>
        <v>1.92</v>
      </c>
      <c r="BX117" s="46">
        <f t="shared" si="41"/>
        <v>80.252574719999998</v>
      </c>
      <c r="BY117" s="46">
        <f t="shared" si="42"/>
        <v>81.25</v>
      </c>
      <c r="BZ117" s="46">
        <f t="shared" si="43"/>
        <v>0.99742528000000164</v>
      </c>
      <c r="CA117" s="46">
        <f t="shared" si="44"/>
        <v>1.2276003446153867</v>
      </c>
      <c r="CB117" s="46"/>
      <c r="CC117" s="47"/>
      <c r="CD117" s="61"/>
      <c r="CE117" s="45">
        <f t="shared" si="45"/>
        <v>1.92</v>
      </c>
      <c r="CF117" s="46">
        <f t="shared" si="46"/>
        <v>78.316836249599987</v>
      </c>
      <c r="CG117" s="46">
        <f t="shared" si="47"/>
        <v>81.25</v>
      </c>
      <c r="CH117" s="46">
        <f t="shared" si="48"/>
        <v>2.9331637504000128</v>
      </c>
      <c r="CI117" s="46">
        <f t="shared" si="49"/>
        <v>3.6100476928000154</v>
      </c>
      <c r="CJ117" s="46"/>
      <c r="CK117" s="47"/>
      <c r="CL117" s="61"/>
      <c r="CM117" s="61"/>
      <c r="CN117" s="3"/>
    </row>
    <row r="118" spans="1:92" x14ac:dyDescent="0.2">
      <c r="A118" s="23">
        <v>-0.32</v>
      </c>
      <c r="B118" s="22">
        <v>-16.899999999999999</v>
      </c>
      <c r="C118" s="22"/>
      <c r="D118" s="22">
        <v>-0.32</v>
      </c>
      <c r="E118" s="22">
        <v>-16.7</v>
      </c>
      <c r="F118" s="22"/>
      <c r="G118" s="22">
        <v>-0.32</v>
      </c>
      <c r="H118" s="24">
        <v>-16.899999999999999</v>
      </c>
      <c r="I118" s="2"/>
      <c r="J118" s="16">
        <v>-0.32</v>
      </c>
      <c r="K118" s="13">
        <f t="shared" si="74"/>
        <v>-16.833333333333332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2"/>
      <c r="X118" s="34">
        <f t="shared" ref="X118:Y118" si="83">J115</f>
        <v>-0.44</v>
      </c>
      <c r="Y118" s="34">
        <f t="shared" si="83"/>
        <v>-21.766666666666666</v>
      </c>
      <c r="Z118" s="34">
        <f t="shared" si="28"/>
        <v>-20.605640000000001</v>
      </c>
      <c r="AA118" s="34">
        <f t="shared" si="29"/>
        <v>-1.1610266666666647</v>
      </c>
      <c r="AB118" s="34">
        <f t="shared" si="31"/>
        <v>5.3339663093414913</v>
      </c>
      <c r="AC118" s="34"/>
      <c r="AD118" s="35"/>
      <c r="BM118" s="1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3"/>
    </row>
    <row r="119" spans="1:92" x14ac:dyDescent="0.2">
      <c r="A119" s="23">
        <v>-0.28000000000000003</v>
      </c>
      <c r="B119" s="22">
        <v>-15.3</v>
      </c>
      <c r="C119" s="22"/>
      <c r="D119" s="22">
        <v>-0.28000000000000003</v>
      </c>
      <c r="E119" s="22">
        <v>-15.1</v>
      </c>
      <c r="F119" s="22"/>
      <c r="G119" s="22">
        <v>-0.28000000000000003</v>
      </c>
      <c r="H119" s="24">
        <v>-14.9</v>
      </c>
      <c r="I119" s="2"/>
      <c r="J119" s="16">
        <v>-0.28000000000000003</v>
      </c>
      <c r="K119" s="13">
        <f t="shared" si="74"/>
        <v>-15.1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2"/>
      <c r="X119" s="34">
        <f t="shared" ref="X119:Y119" si="84">J116</f>
        <v>-0.4</v>
      </c>
      <c r="Y119" s="34">
        <f t="shared" si="84"/>
        <v>-20</v>
      </c>
      <c r="Z119" s="34">
        <f t="shared" si="28"/>
        <v>-18.732400000000002</v>
      </c>
      <c r="AA119" s="34">
        <f t="shared" si="29"/>
        <v>-1.2675999999999981</v>
      </c>
      <c r="AB119" s="34">
        <f t="shared" si="31"/>
        <v>6.3379999999999912</v>
      </c>
      <c r="AC119" s="34"/>
      <c r="AD119" s="35"/>
      <c r="BM119" s="1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3"/>
    </row>
    <row r="120" spans="1:92" x14ac:dyDescent="0.2">
      <c r="A120" s="23">
        <v>-0.24</v>
      </c>
      <c r="B120" s="22">
        <v>-13.1</v>
      </c>
      <c r="C120" s="22"/>
      <c r="D120" s="22">
        <v>-0.24</v>
      </c>
      <c r="E120" s="22">
        <v>-13.1</v>
      </c>
      <c r="F120" s="22"/>
      <c r="G120" s="22">
        <v>-0.24</v>
      </c>
      <c r="H120" s="24">
        <v>-13</v>
      </c>
      <c r="I120" s="2"/>
      <c r="J120" s="16">
        <v>-0.24</v>
      </c>
      <c r="K120" s="13">
        <f t="shared" si="74"/>
        <v>-13.066666666666668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2"/>
      <c r="X120" s="34">
        <f t="shared" ref="X120:Y120" si="85">J117</f>
        <v>-0.36</v>
      </c>
      <c r="Y120" s="34">
        <f t="shared" si="85"/>
        <v>-18.193333333333332</v>
      </c>
      <c r="Z120" s="34">
        <f t="shared" si="28"/>
        <v>-16.859159999999999</v>
      </c>
      <c r="AA120" s="34">
        <f t="shared" si="29"/>
        <v>-1.3341733333333323</v>
      </c>
      <c r="AB120" s="34">
        <f t="shared" si="31"/>
        <v>7.3333089043605666</v>
      </c>
      <c r="AC120" s="34"/>
      <c r="AD120" s="35"/>
      <c r="BM120" s="1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3"/>
    </row>
    <row r="121" spans="1:92" x14ac:dyDescent="0.2">
      <c r="A121" s="23">
        <v>-0.2</v>
      </c>
      <c r="B121" s="22">
        <v>-11.2</v>
      </c>
      <c r="C121" s="22"/>
      <c r="D121" s="22">
        <v>-0.2</v>
      </c>
      <c r="E121" s="22">
        <v>-10.9</v>
      </c>
      <c r="F121" s="22"/>
      <c r="G121" s="22">
        <v>-0.2</v>
      </c>
      <c r="H121" s="24">
        <v>-10.8</v>
      </c>
      <c r="I121" s="2"/>
      <c r="J121" s="16">
        <v>-0.2</v>
      </c>
      <c r="K121" s="13">
        <f t="shared" si="74"/>
        <v>-10.966666666666669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2"/>
      <c r="X121" s="34">
        <f t="shared" ref="X121:Y121" si="86">J118</f>
        <v>-0.32</v>
      </c>
      <c r="Y121" s="34">
        <f t="shared" si="86"/>
        <v>-16.833333333333332</v>
      </c>
      <c r="Z121" s="34">
        <f t="shared" si="28"/>
        <v>-14.985920000000002</v>
      </c>
      <c r="AA121" s="34">
        <f t="shared" si="29"/>
        <v>-1.8474133333333302</v>
      </c>
      <c r="AB121" s="34">
        <f t="shared" si="31"/>
        <v>10.97473267326731</v>
      </c>
      <c r="AC121" s="34"/>
      <c r="AD121" s="35"/>
      <c r="BM121" s="1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3"/>
    </row>
    <row r="122" spans="1:92" x14ac:dyDescent="0.2">
      <c r="A122" s="23">
        <v>-0.16</v>
      </c>
      <c r="B122" s="22">
        <v>-8.8000000000000007</v>
      </c>
      <c r="C122" s="22"/>
      <c r="D122" s="22">
        <v>-0.16</v>
      </c>
      <c r="E122" s="22">
        <v>-8.6999999999999993</v>
      </c>
      <c r="F122" s="22"/>
      <c r="G122" s="22">
        <v>-0.16</v>
      </c>
      <c r="H122" s="24">
        <v>-8.6</v>
      </c>
      <c r="I122" s="2"/>
      <c r="J122" s="16">
        <v>-0.16</v>
      </c>
      <c r="K122" s="13">
        <f t="shared" si="74"/>
        <v>-8.7000000000000011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2"/>
      <c r="X122" s="34">
        <f t="shared" ref="X122:Y122" si="87">J119</f>
        <v>-0.28000000000000003</v>
      </c>
      <c r="Y122" s="34">
        <f t="shared" si="87"/>
        <v>-15.1</v>
      </c>
      <c r="Z122" s="34">
        <f t="shared" si="28"/>
        <v>-13.112680000000003</v>
      </c>
      <c r="AA122" s="34">
        <f t="shared" si="29"/>
        <v>-1.9873199999999969</v>
      </c>
      <c r="AB122" s="34">
        <f t="shared" si="31"/>
        <v>13.161059602648987</v>
      </c>
      <c r="AC122" s="34"/>
      <c r="AD122" s="35"/>
      <c r="BM122" s="1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3"/>
    </row>
    <row r="123" spans="1:92" x14ac:dyDescent="0.2">
      <c r="A123" s="23">
        <v>-0.12</v>
      </c>
      <c r="B123" s="22">
        <v>-7</v>
      </c>
      <c r="C123" s="22"/>
      <c r="D123" s="22">
        <v>-0.12</v>
      </c>
      <c r="E123" s="22">
        <v>-6.9</v>
      </c>
      <c r="F123" s="22"/>
      <c r="G123" s="22">
        <v>-0.12</v>
      </c>
      <c r="H123" s="24">
        <v>-7.08</v>
      </c>
      <c r="I123" s="2"/>
      <c r="J123" s="16">
        <v>-0.12</v>
      </c>
      <c r="K123" s="13">
        <f t="shared" si="74"/>
        <v>-6.9933333333333332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2"/>
      <c r="X123" s="34">
        <f t="shared" ref="X123:Y123" si="88">J120</f>
        <v>-0.24</v>
      </c>
      <c r="Y123" s="34">
        <f t="shared" si="88"/>
        <v>-13.066666666666668</v>
      </c>
      <c r="Z123" s="34">
        <f t="shared" si="28"/>
        <v>-11.23944</v>
      </c>
      <c r="AA123" s="34">
        <f t="shared" si="29"/>
        <v>-1.8272266666666681</v>
      </c>
      <c r="AB123" s="34">
        <f t="shared" si="31"/>
        <v>13.983877551020418</v>
      </c>
      <c r="AC123" s="34"/>
      <c r="AD123" s="35"/>
      <c r="BM123" s="1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3"/>
    </row>
    <row r="124" spans="1:92" x14ac:dyDescent="0.2">
      <c r="A124" s="23">
        <v>-8.0000000000000099E-2</v>
      </c>
      <c r="B124" s="22">
        <v>-5.3</v>
      </c>
      <c r="C124" s="22"/>
      <c r="D124" s="22">
        <v>-8.0000000000000099E-2</v>
      </c>
      <c r="E124" s="22">
        <v>-5.15</v>
      </c>
      <c r="F124" s="22"/>
      <c r="G124" s="22">
        <v>-8.0000000000000099E-2</v>
      </c>
      <c r="H124" s="24">
        <v>-5.0999999999999996</v>
      </c>
      <c r="I124" s="2"/>
      <c r="J124" s="16">
        <v>-8.0000000000000099E-2</v>
      </c>
      <c r="K124" s="13">
        <f t="shared" si="74"/>
        <v>-5.1833333333333327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2"/>
      <c r="X124" s="34">
        <f t="shared" ref="X124:Y124" si="89">J121</f>
        <v>-0.2</v>
      </c>
      <c r="Y124" s="34">
        <f t="shared" si="89"/>
        <v>-10.966666666666669</v>
      </c>
      <c r="Z124" s="34">
        <f t="shared" si="28"/>
        <v>-9.366200000000001</v>
      </c>
      <c r="AA124" s="34">
        <f t="shared" si="29"/>
        <v>-1.6004666666666676</v>
      </c>
      <c r="AB124" s="34">
        <f t="shared" si="31"/>
        <v>14.593920972644383</v>
      </c>
      <c r="AC124" s="34"/>
      <c r="AD124" s="35"/>
      <c r="BM124" s="1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3"/>
    </row>
    <row r="125" spans="1:92" x14ac:dyDescent="0.2">
      <c r="A125" s="23">
        <v>-0.04</v>
      </c>
      <c r="B125" s="22">
        <v>-3.2</v>
      </c>
      <c r="C125" s="22"/>
      <c r="D125" s="22">
        <v>-0.04</v>
      </c>
      <c r="E125" s="22">
        <v>-3.19</v>
      </c>
      <c r="F125" s="22"/>
      <c r="G125" s="22">
        <v>-0.04</v>
      </c>
      <c r="H125" s="24">
        <v>-3</v>
      </c>
      <c r="I125" s="2"/>
      <c r="J125" s="16">
        <v>-0.04</v>
      </c>
      <c r="K125" s="13">
        <f t="shared" si="74"/>
        <v>-3.1300000000000003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2"/>
      <c r="X125" s="34">
        <f t="shared" ref="X125:Y125" si="90">J122</f>
        <v>-0.16</v>
      </c>
      <c r="Y125" s="34">
        <f t="shared" si="90"/>
        <v>-8.7000000000000011</v>
      </c>
      <c r="Z125" s="34">
        <f t="shared" si="28"/>
        <v>-7.492960000000001</v>
      </c>
      <c r="AA125" s="34">
        <f t="shared" si="29"/>
        <v>-1.2070400000000001</v>
      </c>
      <c r="AB125" s="34">
        <f t="shared" si="31"/>
        <v>13.874022988505747</v>
      </c>
      <c r="AC125" s="34"/>
      <c r="AD125" s="35"/>
      <c r="BM125" s="1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3"/>
    </row>
    <row r="126" spans="1:92" ht="17" thickBot="1" x14ac:dyDescent="0.25">
      <c r="A126" s="25">
        <v>0</v>
      </c>
      <c r="B126" s="26">
        <v>0</v>
      </c>
      <c r="C126" s="26"/>
      <c r="D126" s="26">
        <v>0</v>
      </c>
      <c r="E126" s="26">
        <v>0</v>
      </c>
      <c r="F126" s="26"/>
      <c r="G126" s="26">
        <v>0</v>
      </c>
      <c r="H126" s="27">
        <v>0</v>
      </c>
      <c r="I126" s="7"/>
      <c r="J126" s="17">
        <v>0</v>
      </c>
      <c r="K126" s="18">
        <f t="shared" si="74"/>
        <v>0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2"/>
      <c r="X126" s="34">
        <f t="shared" ref="X126:Y126" si="91">J123</f>
        <v>-0.12</v>
      </c>
      <c r="Y126" s="34">
        <f t="shared" si="91"/>
        <v>-6.9933333333333332</v>
      </c>
      <c r="Z126" s="34">
        <f t="shared" si="28"/>
        <v>-5.61972</v>
      </c>
      <c r="AA126" s="34">
        <f t="shared" si="29"/>
        <v>-1.3736133333333331</v>
      </c>
      <c r="AB126" s="34">
        <f t="shared" si="31"/>
        <v>19.641754051477594</v>
      </c>
      <c r="AC126" s="34"/>
      <c r="AD126" s="35"/>
      <c r="BM126" s="1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3"/>
    </row>
    <row r="127" spans="1:9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4">
        <f t="shared" ref="X127:Y127" si="92">J124</f>
        <v>-8.0000000000000099E-2</v>
      </c>
      <c r="Y127" s="34">
        <f t="shared" si="92"/>
        <v>-5.1833333333333327</v>
      </c>
      <c r="Z127" s="34">
        <f t="shared" si="28"/>
        <v>-3.7464800000000049</v>
      </c>
      <c r="AA127" s="34">
        <f t="shared" si="29"/>
        <v>-1.4368533333333278</v>
      </c>
      <c r="AB127" s="34">
        <f t="shared" si="31"/>
        <v>27.720643086816615</v>
      </c>
      <c r="AC127" s="34"/>
      <c r="AD127" s="35"/>
      <c r="BM127" s="1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3"/>
    </row>
    <row r="128" spans="1:9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4">
        <f t="shared" ref="X128:Y128" si="93">J125</f>
        <v>-0.04</v>
      </c>
      <c r="Y128" s="34">
        <f t="shared" si="93"/>
        <v>-3.1300000000000003</v>
      </c>
      <c r="Z128" s="34">
        <f t="shared" si="28"/>
        <v>-1.8732400000000002</v>
      </c>
      <c r="AA128" s="34">
        <f t="shared" si="29"/>
        <v>-1.2567600000000001</v>
      </c>
      <c r="AB128" s="34">
        <f t="shared" si="31"/>
        <v>40.152076677316295</v>
      </c>
      <c r="AC128" s="34"/>
      <c r="AD128" s="35"/>
      <c r="BM128" s="1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3"/>
    </row>
    <row r="129" spans="1:9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BM129" s="1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3"/>
    </row>
    <row r="130" spans="1:9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BM130" s="1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3"/>
    </row>
    <row r="131" spans="1:9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BM131" s="1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3"/>
    </row>
    <row r="132" spans="1:9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BM132" s="1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3"/>
    </row>
    <row r="133" spans="1:92" ht="17" thickBot="1" x14ac:dyDescent="0.2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8"/>
      <c r="BM133" s="1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3"/>
    </row>
    <row r="134" spans="1:92" x14ac:dyDescent="0.2">
      <c r="BM134" s="1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3"/>
    </row>
    <row r="135" spans="1:92" x14ac:dyDescent="0.2">
      <c r="BM135" s="1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3"/>
    </row>
    <row r="136" spans="1:92" x14ac:dyDescent="0.2">
      <c r="BM136" s="1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3"/>
    </row>
    <row r="137" spans="1:92" x14ac:dyDescent="0.2">
      <c r="BM137" s="1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3"/>
    </row>
    <row r="138" spans="1:92" x14ac:dyDescent="0.2">
      <c r="BM138" s="1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3"/>
    </row>
    <row r="139" spans="1:92" x14ac:dyDescent="0.2">
      <c r="BM139" s="1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3"/>
    </row>
    <row r="140" spans="1:92" x14ac:dyDescent="0.2">
      <c r="BM140" s="1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3"/>
    </row>
    <row r="141" spans="1:92" x14ac:dyDescent="0.2">
      <c r="BM141" s="1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3"/>
    </row>
    <row r="142" spans="1:92" x14ac:dyDescent="0.2">
      <c r="BM142" s="1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3"/>
    </row>
    <row r="143" spans="1:92" x14ac:dyDescent="0.2">
      <c r="BM143" s="1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3"/>
    </row>
    <row r="144" spans="1:92" x14ac:dyDescent="0.2">
      <c r="BM144" s="1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3"/>
    </row>
    <row r="145" spans="65:92" x14ac:dyDescent="0.2">
      <c r="BM145" s="1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3"/>
    </row>
    <row r="146" spans="65:92" x14ac:dyDescent="0.2">
      <c r="BM146" s="1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3"/>
    </row>
    <row r="147" spans="65:92" x14ac:dyDescent="0.2">
      <c r="BM147" s="1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3"/>
    </row>
    <row r="148" spans="65:92" x14ac:dyDescent="0.2">
      <c r="BM148" s="1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3"/>
    </row>
    <row r="149" spans="65:92" x14ac:dyDescent="0.2">
      <c r="BM149" s="1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3"/>
    </row>
    <row r="150" spans="65:92" x14ac:dyDescent="0.2">
      <c r="BM150" s="1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3"/>
    </row>
    <row r="151" spans="65:92" x14ac:dyDescent="0.2">
      <c r="BM151" s="1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3"/>
    </row>
    <row r="152" spans="65:92" x14ac:dyDescent="0.2">
      <c r="BM152" s="1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3"/>
    </row>
    <row r="153" spans="65:92" x14ac:dyDescent="0.2">
      <c r="BM153" s="1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3"/>
    </row>
    <row r="154" spans="65:92" x14ac:dyDescent="0.2">
      <c r="BM154" s="1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3"/>
    </row>
    <row r="155" spans="65:92" x14ac:dyDescent="0.2">
      <c r="BM155" s="1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3"/>
    </row>
    <row r="156" spans="65:92" x14ac:dyDescent="0.2">
      <c r="BM156" s="1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3"/>
    </row>
    <row r="157" spans="65:92" x14ac:dyDescent="0.2">
      <c r="BM157" s="1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3"/>
    </row>
    <row r="158" spans="65:92" x14ac:dyDescent="0.2">
      <c r="BM158" s="1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3"/>
    </row>
    <row r="159" spans="65:92" x14ac:dyDescent="0.2">
      <c r="BM159" s="1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3"/>
    </row>
    <row r="160" spans="65:92" x14ac:dyDescent="0.2">
      <c r="BM160" s="1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3"/>
    </row>
    <row r="161" spans="65:92" x14ac:dyDescent="0.2">
      <c r="BM161" s="1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3"/>
    </row>
    <row r="162" spans="65:92" x14ac:dyDescent="0.2">
      <c r="BM162" s="1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3"/>
    </row>
    <row r="163" spans="65:92" x14ac:dyDescent="0.2">
      <c r="BM163" s="1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3"/>
    </row>
    <row r="164" spans="65:92" x14ac:dyDescent="0.2">
      <c r="BM164" s="1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3"/>
    </row>
    <row r="165" spans="65:92" x14ac:dyDescent="0.2">
      <c r="BM165" s="1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3"/>
    </row>
    <row r="166" spans="65:92" x14ac:dyDescent="0.2">
      <c r="BM166" s="1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3"/>
    </row>
    <row r="167" spans="65:92" x14ac:dyDescent="0.2">
      <c r="BM167" s="1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3"/>
    </row>
    <row r="168" spans="65:92" x14ac:dyDescent="0.2">
      <c r="BM168" s="1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3"/>
    </row>
    <row r="169" spans="65:92" x14ac:dyDescent="0.2">
      <c r="BM169" s="1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3"/>
    </row>
    <row r="170" spans="65:92" x14ac:dyDescent="0.2">
      <c r="BM170" s="1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3"/>
    </row>
    <row r="171" spans="65:92" x14ac:dyDescent="0.2">
      <c r="BM171" s="1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3"/>
    </row>
    <row r="172" spans="65:92" x14ac:dyDescent="0.2">
      <c r="BM172" s="1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3"/>
    </row>
    <row r="173" spans="65:92" x14ac:dyDescent="0.2">
      <c r="BM173" s="1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3"/>
    </row>
    <row r="174" spans="65:92" x14ac:dyDescent="0.2">
      <c r="BM174" s="1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3"/>
    </row>
    <row r="175" spans="65:92" x14ac:dyDescent="0.2">
      <c r="BM175" s="1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3"/>
    </row>
    <row r="176" spans="65:92" x14ac:dyDescent="0.2">
      <c r="BM176" s="1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3"/>
    </row>
    <row r="177" spans="65:92" x14ac:dyDescent="0.2">
      <c r="BM177" s="1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3"/>
    </row>
    <row r="178" spans="65:92" x14ac:dyDescent="0.2">
      <c r="BM178" s="1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3"/>
    </row>
    <row r="179" spans="65:92" x14ac:dyDescent="0.2">
      <c r="BM179" s="1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3"/>
    </row>
    <row r="180" spans="65:92" x14ac:dyDescent="0.2">
      <c r="BM180" s="1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3"/>
    </row>
    <row r="181" spans="65:92" x14ac:dyDescent="0.2">
      <c r="BM181" s="1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3"/>
    </row>
    <row r="182" spans="65:92" x14ac:dyDescent="0.2">
      <c r="BM182" s="1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3"/>
    </row>
    <row r="183" spans="65:92" x14ac:dyDescent="0.2">
      <c r="BM183" s="1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3"/>
    </row>
    <row r="184" spans="65:92" x14ac:dyDescent="0.2">
      <c r="BM184" s="1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3"/>
    </row>
    <row r="185" spans="65:92" x14ac:dyDescent="0.2">
      <c r="BM185" s="1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3"/>
    </row>
    <row r="186" spans="65:92" x14ac:dyDescent="0.2">
      <c r="BM186" s="1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3"/>
    </row>
    <row r="187" spans="65:92" x14ac:dyDescent="0.2">
      <c r="BM187" s="1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3"/>
    </row>
    <row r="188" spans="65:92" x14ac:dyDescent="0.2">
      <c r="BM188" s="1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3"/>
    </row>
    <row r="189" spans="65:92" x14ac:dyDescent="0.2">
      <c r="BM189" s="1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3"/>
    </row>
    <row r="190" spans="65:92" x14ac:dyDescent="0.2">
      <c r="BM190" s="1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3"/>
    </row>
    <row r="191" spans="65:92" x14ac:dyDescent="0.2">
      <c r="BM191" s="1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3"/>
    </row>
    <row r="192" spans="65:92" x14ac:dyDescent="0.2">
      <c r="BM192" s="1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3"/>
    </row>
    <row r="193" spans="65:92" x14ac:dyDescent="0.2">
      <c r="BM193" s="1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3"/>
    </row>
    <row r="194" spans="65:92" x14ac:dyDescent="0.2">
      <c r="BM194" s="1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3"/>
    </row>
    <row r="195" spans="65:92" x14ac:dyDescent="0.2">
      <c r="BM195" s="1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3"/>
    </row>
    <row r="196" spans="65:92" x14ac:dyDescent="0.2">
      <c r="BM196" s="1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3"/>
    </row>
    <row r="197" spans="65:92" x14ac:dyDescent="0.2">
      <c r="BM197" s="1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3"/>
    </row>
    <row r="198" spans="65:92" x14ac:dyDescent="0.2">
      <c r="BM198" s="1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3"/>
    </row>
    <row r="199" spans="65:92" x14ac:dyDescent="0.2">
      <c r="BM199" s="1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3"/>
    </row>
    <row r="200" spans="65:92" x14ac:dyDescent="0.2">
      <c r="BM200" s="1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3"/>
    </row>
    <row r="201" spans="65:92" x14ac:dyDescent="0.2">
      <c r="BM201" s="1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3"/>
    </row>
    <row r="202" spans="65:92" x14ac:dyDescent="0.2">
      <c r="BM202" s="1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3"/>
    </row>
    <row r="203" spans="65:92" x14ac:dyDescent="0.2">
      <c r="BM203" s="1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3"/>
    </row>
    <row r="204" spans="65:92" ht="17" thickBot="1" x14ac:dyDescent="0.25">
      <c r="BM204" s="6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8"/>
    </row>
  </sheetData>
  <mergeCells count="20">
    <mergeCell ref="A16:V16"/>
    <mergeCell ref="A17:B17"/>
    <mergeCell ref="D17:E17"/>
    <mergeCell ref="G17:H17"/>
    <mergeCell ref="J17:K17"/>
    <mergeCell ref="A74:V74"/>
    <mergeCell ref="X69:AC75"/>
    <mergeCell ref="AF18:BK18"/>
    <mergeCell ref="BO19:BU19"/>
    <mergeCell ref="A75:B75"/>
    <mergeCell ref="D75:E75"/>
    <mergeCell ref="G75:H75"/>
    <mergeCell ref="J75:K75"/>
    <mergeCell ref="CL37:CM44"/>
    <mergeCell ref="CL88:CM94"/>
    <mergeCell ref="BW19:CC19"/>
    <mergeCell ref="CE19:CK19"/>
    <mergeCell ref="AU25:AV25"/>
    <mergeCell ref="BI24:BJ24"/>
    <mergeCell ref="AU70:AV70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081-4EF4-A244-8586-43ECB71F0CBC}">
  <dimension ref="A1:BH68"/>
  <sheetViews>
    <sheetView topLeftCell="E7" zoomScale="143" workbookViewId="0">
      <selection activeCell="R81" sqref="R81"/>
    </sheetView>
  </sheetViews>
  <sheetFormatPr baseColWidth="10" defaultColWidth="11" defaultRowHeight="16" x14ac:dyDescent="0.2"/>
  <cols>
    <col min="1" max="1" width="11.1640625" customWidth="1"/>
    <col min="2" max="2" width="16" customWidth="1"/>
    <col min="4" max="4" width="6.5" bestFit="1" customWidth="1"/>
    <col min="5" max="5" width="19.83203125" customWidth="1"/>
    <col min="6" max="6" width="25.6640625" bestFit="1" customWidth="1"/>
    <col min="7" max="7" width="24.6640625" bestFit="1" customWidth="1"/>
    <col min="8" max="8" width="19.1640625" bestFit="1" customWidth="1"/>
    <col min="13" max="14" width="7" bestFit="1" customWidth="1"/>
    <col min="15" max="15" width="25.6640625" bestFit="1" customWidth="1"/>
    <col min="16" max="16" width="24.5" bestFit="1" customWidth="1"/>
  </cols>
  <sheetData>
    <row r="1" spans="1:60" ht="17" thickBot="1" x14ac:dyDescent="0.25">
      <c r="A1" s="75" t="s">
        <v>35</v>
      </c>
      <c r="B1" s="76"/>
      <c r="C1" s="76"/>
      <c r="D1" s="76"/>
      <c r="E1" s="76"/>
      <c r="F1" s="76"/>
      <c r="G1" s="76"/>
      <c r="H1" s="76"/>
      <c r="I1" s="76"/>
      <c r="J1" s="77"/>
      <c r="K1" s="75" t="s">
        <v>36</v>
      </c>
      <c r="L1" s="76"/>
      <c r="M1" s="76"/>
      <c r="N1" s="76"/>
      <c r="O1" s="76"/>
      <c r="P1" s="76"/>
      <c r="Q1" s="76"/>
      <c r="R1" s="76"/>
      <c r="S1" s="76"/>
      <c r="T1" s="77"/>
      <c r="V1" s="75" t="s">
        <v>37</v>
      </c>
      <c r="W1" s="76"/>
      <c r="X1" s="76"/>
      <c r="Y1" s="76"/>
      <c r="Z1" s="76"/>
      <c r="AA1" s="76"/>
      <c r="AB1" s="76"/>
      <c r="AC1" s="76"/>
      <c r="AD1" s="76"/>
      <c r="AE1" s="77"/>
      <c r="AF1" s="75" t="s">
        <v>38</v>
      </c>
      <c r="AG1" s="76"/>
      <c r="AH1" s="76"/>
      <c r="AI1" s="76"/>
      <c r="AJ1" s="76"/>
      <c r="AK1" s="76"/>
      <c r="AL1" s="76"/>
      <c r="AM1" s="76"/>
      <c r="AN1" s="76"/>
      <c r="AO1" s="77"/>
      <c r="AR1" s="87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9"/>
    </row>
    <row r="2" spans="1:60" ht="17" thickTop="1" x14ac:dyDescent="0.2">
      <c r="A2" s="1" t="s">
        <v>6</v>
      </c>
      <c r="B2" s="2" t="s">
        <v>7</v>
      </c>
      <c r="C2" s="2" t="s">
        <v>39</v>
      </c>
      <c r="D2" s="2" t="s">
        <v>40</v>
      </c>
      <c r="E2" s="2"/>
      <c r="F2" s="2"/>
      <c r="G2" s="2"/>
      <c r="H2" s="2"/>
      <c r="I2" s="2"/>
      <c r="J2" s="3"/>
      <c r="K2" s="2" t="s">
        <v>6</v>
      </c>
      <c r="L2" s="2" t="s">
        <v>7</v>
      </c>
      <c r="M2" s="2" t="s">
        <v>39</v>
      </c>
      <c r="N2" s="2" t="s">
        <v>40</v>
      </c>
      <c r="O2" s="2"/>
      <c r="P2" s="2"/>
      <c r="Q2" s="2"/>
      <c r="R2" s="2"/>
      <c r="S2" s="2"/>
      <c r="T2" s="3"/>
      <c r="V2" s="1" t="s">
        <v>6</v>
      </c>
      <c r="W2" s="2" t="s">
        <v>7</v>
      </c>
      <c r="X2" s="2" t="s">
        <v>39</v>
      </c>
      <c r="Y2" s="2" t="s">
        <v>40</v>
      </c>
      <c r="Z2" s="2"/>
      <c r="AA2" s="2"/>
      <c r="AB2" s="2"/>
      <c r="AC2" s="2"/>
      <c r="AD2" s="2"/>
      <c r="AE2" s="3"/>
      <c r="AF2" s="1" t="s">
        <v>6</v>
      </c>
      <c r="AG2" s="2" t="s">
        <v>7</v>
      </c>
      <c r="AH2" s="2" t="s">
        <v>39</v>
      </c>
      <c r="AI2" s="2" t="s">
        <v>40</v>
      </c>
      <c r="AJ2" s="2"/>
      <c r="AK2" s="2"/>
      <c r="AL2" s="2"/>
      <c r="AM2" s="2"/>
      <c r="AN2" s="2"/>
      <c r="AO2" s="3"/>
      <c r="AR2" s="15" t="s">
        <v>6</v>
      </c>
      <c r="AS2" s="14" t="s">
        <v>7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0"/>
    </row>
    <row r="3" spans="1:60" x14ac:dyDescent="0.2">
      <c r="A3" s="1">
        <v>0</v>
      </c>
      <c r="B3" s="2">
        <f>(C3+D3)/2</f>
        <v>0.44500000000000001</v>
      </c>
      <c r="C3" s="2">
        <v>0</v>
      </c>
      <c r="D3" s="2">
        <v>0.89</v>
      </c>
      <c r="E3" s="2"/>
      <c r="H3" s="2"/>
      <c r="I3" s="2"/>
      <c r="J3" s="3"/>
      <c r="K3" s="2">
        <v>0</v>
      </c>
      <c r="L3" s="2">
        <f>(M3+N3)/2</f>
        <v>0.38500000000000001</v>
      </c>
      <c r="M3" s="2">
        <v>0</v>
      </c>
      <c r="N3" s="2">
        <v>0.77</v>
      </c>
      <c r="O3" s="2"/>
      <c r="P3" s="2"/>
      <c r="Q3" s="2"/>
      <c r="R3" s="2"/>
      <c r="S3" s="2"/>
      <c r="T3" s="3"/>
      <c r="V3" s="1">
        <v>0</v>
      </c>
      <c r="W3" s="2">
        <f>(X3+Y3)/2</f>
        <v>-0.57999999999999996</v>
      </c>
      <c r="X3" s="2">
        <v>0</v>
      </c>
      <c r="Y3" s="2">
        <v>-1.1599999999999999</v>
      </c>
      <c r="Z3" s="2"/>
      <c r="AA3" s="2"/>
      <c r="AB3" s="2"/>
      <c r="AC3" s="2"/>
      <c r="AD3" s="2"/>
      <c r="AE3" s="3"/>
      <c r="AF3" s="1">
        <v>0</v>
      </c>
      <c r="AG3" s="2">
        <f>(AH3+AI3)/2</f>
        <v>-0.43</v>
      </c>
      <c r="AH3" s="2">
        <v>0</v>
      </c>
      <c r="AI3" s="2">
        <v>-0.86</v>
      </c>
      <c r="AJ3" s="2"/>
      <c r="AK3" s="2"/>
      <c r="AL3" s="2"/>
      <c r="AM3" s="2"/>
      <c r="AN3" s="2"/>
      <c r="AO3" s="3"/>
      <c r="AR3" s="16">
        <v>0.3</v>
      </c>
      <c r="AS3" s="13">
        <f>L68</f>
        <v>13.846666666666666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0"/>
    </row>
    <row r="4" spans="1:60" x14ac:dyDescent="0.2">
      <c r="A4" s="1">
        <v>0.01</v>
      </c>
      <c r="B4" s="2">
        <f t="shared" ref="B4:B33" si="0">(C4+D4)/2</f>
        <v>1.325</v>
      </c>
      <c r="C4" s="2">
        <f>D3+0.01</f>
        <v>0.9</v>
      </c>
      <c r="D4" s="4">
        <v>1.75</v>
      </c>
      <c r="E4" s="2"/>
      <c r="H4" s="2"/>
      <c r="I4" s="2"/>
      <c r="J4" s="3"/>
      <c r="K4" s="2">
        <v>0.01</v>
      </c>
      <c r="L4" s="2">
        <f t="shared" ref="L4:L33" si="1">(M4+N4)/2</f>
        <v>1.26</v>
      </c>
      <c r="M4" s="2">
        <f>N3+0.01</f>
        <v>0.78</v>
      </c>
      <c r="N4" s="2">
        <v>1.74</v>
      </c>
      <c r="O4" s="2"/>
      <c r="P4" s="2"/>
      <c r="Q4" s="2"/>
      <c r="R4" s="2"/>
      <c r="S4" s="2"/>
      <c r="T4" s="3"/>
      <c r="V4" s="1">
        <v>-0.01</v>
      </c>
      <c r="W4" s="2">
        <f t="shared" ref="W4:W33" si="2">(X4+Y4)/2</f>
        <v>-1.575</v>
      </c>
      <c r="X4" s="2">
        <f>Y3-0.01</f>
        <v>-1.17</v>
      </c>
      <c r="Y4" s="2">
        <v>-1.98</v>
      </c>
      <c r="Z4" s="2"/>
      <c r="AA4" s="2"/>
      <c r="AB4" s="2"/>
      <c r="AC4" s="2"/>
      <c r="AD4" s="2"/>
      <c r="AE4" s="3"/>
      <c r="AF4" s="1">
        <v>-0.01</v>
      </c>
      <c r="AG4" s="2">
        <f t="shared" ref="AG4:AG33" si="3">(AH4+AI4)/2</f>
        <v>-1.3149999999999999</v>
      </c>
      <c r="AH4" s="2">
        <f>AI3-0.01</f>
        <v>-0.87</v>
      </c>
      <c r="AI4" s="2">
        <v>-1.76</v>
      </c>
      <c r="AJ4" s="2"/>
      <c r="AK4" s="2"/>
      <c r="AL4" s="2"/>
      <c r="AM4" s="2"/>
      <c r="AN4" s="2"/>
      <c r="AO4" s="3"/>
      <c r="AR4" s="16">
        <v>0.28999999999999998</v>
      </c>
      <c r="AS4" s="13">
        <f>L67</f>
        <v>13.38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10"/>
    </row>
    <row r="5" spans="1:60" x14ac:dyDescent="0.2">
      <c r="A5" s="1">
        <v>0.02</v>
      </c>
      <c r="B5" s="2">
        <f t="shared" si="0"/>
        <v>2.0299999999999998</v>
      </c>
      <c r="C5" s="2">
        <f t="shared" ref="C5:C33" si="4">D4+0.01</f>
        <v>1.76</v>
      </c>
      <c r="D5" s="4">
        <v>2.2999999999999998</v>
      </c>
      <c r="E5" s="2"/>
      <c r="H5" s="2"/>
      <c r="I5" s="2"/>
      <c r="J5" s="3"/>
      <c r="K5" s="2">
        <v>0.02</v>
      </c>
      <c r="L5" s="2">
        <f t="shared" si="1"/>
        <v>2.04</v>
      </c>
      <c r="M5" s="2">
        <f t="shared" ref="M5:M33" si="5">N4+0.01</f>
        <v>1.75</v>
      </c>
      <c r="N5" s="2">
        <v>2.33</v>
      </c>
      <c r="O5" s="2"/>
      <c r="P5" s="2"/>
      <c r="Q5" s="2"/>
      <c r="R5" s="2"/>
      <c r="S5" s="2"/>
      <c r="T5" s="3"/>
      <c r="V5" s="1">
        <v>-0.02</v>
      </c>
      <c r="W5" s="2">
        <f t="shared" si="2"/>
        <v>-2.3199999999999998</v>
      </c>
      <c r="X5" s="2">
        <f t="shared" ref="X5:X33" si="6">Y4-0.01</f>
        <v>-1.99</v>
      </c>
      <c r="Y5" s="2">
        <v>-2.65</v>
      </c>
      <c r="Z5" s="2"/>
      <c r="AA5" s="2"/>
      <c r="AB5" s="2"/>
      <c r="AC5" s="2"/>
      <c r="AD5" s="2"/>
      <c r="AE5" s="3"/>
      <c r="AF5" s="1">
        <v>-0.02</v>
      </c>
      <c r="AG5" s="2">
        <f t="shared" si="3"/>
        <v>-2.0350000000000001</v>
      </c>
      <c r="AH5" s="2">
        <f t="shared" ref="AH5:AH33" si="7">AI4-0.01</f>
        <v>-1.77</v>
      </c>
      <c r="AI5" s="2">
        <v>-2.2999999999999998</v>
      </c>
      <c r="AJ5" s="2"/>
      <c r="AK5" s="2"/>
      <c r="AL5" s="2"/>
      <c r="AM5" s="2"/>
      <c r="AN5" s="2"/>
      <c r="AO5" s="3"/>
      <c r="AR5" s="16">
        <v>0.28000000000000003</v>
      </c>
      <c r="AS5" s="13">
        <f>L66</f>
        <v>12.910000000000002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0"/>
    </row>
    <row r="6" spans="1:60" x14ac:dyDescent="0.2">
      <c r="A6" s="1">
        <v>0.03</v>
      </c>
      <c r="B6" s="2">
        <f t="shared" si="0"/>
        <v>2.7050000000000001</v>
      </c>
      <c r="C6" s="2">
        <f t="shared" si="4"/>
        <v>2.3099999999999996</v>
      </c>
      <c r="D6" s="4">
        <v>3.1</v>
      </c>
      <c r="E6" s="2"/>
      <c r="H6" s="2"/>
      <c r="I6" s="2"/>
      <c r="J6" s="3"/>
      <c r="K6" s="2">
        <v>0.03</v>
      </c>
      <c r="L6" s="2">
        <f t="shared" si="1"/>
        <v>2.57</v>
      </c>
      <c r="M6" s="2">
        <f t="shared" si="5"/>
        <v>2.34</v>
      </c>
      <c r="N6" s="2">
        <v>2.8</v>
      </c>
      <c r="O6" s="2"/>
      <c r="P6" s="2"/>
      <c r="Q6" s="2"/>
      <c r="R6" s="2"/>
      <c r="S6" s="2"/>
      <c r="T6" s="3"/>
      <c r="V6" s="1">
        <v>-0.03</v>
      </c>
      <c r="W6" s="2">
        <f t="shared" si="2"/>
        <v>-2.9799999999999995</v>
      </c>
      <c r="X6" s="2">
        <f t="shared" si="6"/>
        <v>-2.6599999999999997</v>
      </c>
      <c r="Y6" s="4">
        <v>-3.3</v>
      </c>
      <c r="Z6" s="2"/>
      <c r="AA6" s="2"/>
      <c r="AB6" s="2"/>
      <c r="AC6" s="2"/>
      <c r="AD6" s="2"/>
      <c r="AE6" s="3"/>
      <c r="AF6" s="1">
        <v>-0.03</v>
      </c>
      <c r="AG6" s="2">
        <f t="shared" si="3"/>
        <v>-2.5549999999999997</v>
      </c>
      <c r="AH6" s="2">
        <f t="shared" si="7"/>
        <v>-2.3099999999999996</v>
      </c>
      <c r="AI6" s="4">
        <v>-2.8</v>
      </c>
      <c r="AJ6" s="2"/>
      <c r="AK6" s="2"/>
      <c r="AL6" s="2"/>
      <c r="AM6" s="2"/>
      <c r="AN6" s="2"/>
      <c r="AO6" s="3"/>
      <c r="AR6" s="16">
        <v>0.27</v>
      </c>
      <c r="AS6" s="13">
        <f>L65</f>
        <v>12.459999999999999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10"/>
    </row>
    <row r="7" spans="1:60" x14ac:dyDescent="0.2">
      <c r="A7" s="1">
        <v>0.04</v>
      </c>
      <c r="B7" s="2">
        <f t="shared" si="0"/>
        <v>3.2549999999999999</v>
      </c>
      <c r="C7" s="2">
        <f t="shared" si="4"/>
        <v>3.11</v>
      </c>
      <c r="D7" s="4">
        <v>3.4</v>
      </c>
      <c r="E7" s="2"/>
      <c r="H7" s="2"/>
      <c r="I7" s="2"/>
      <c r="J7" s="3"/>
      <c r="K7" s="2">
        <v>0.04</v>
      </c>
      <c r="L7" s="2">
        <f t="shared" si="1"/>
        <v>3.0549999999999997</v>
      </c>
      <c r="M7" s="2">
        <f t="shared" si="5"/>
        <v>2.8099999999999996</v>
      </c>
      <c r="N7" s="2">
        <v>3.3</v>
      </c>
      <c r="O7" s="2"/>
      <c r="P7" s="2"/>
      <c r="Q7" s="2"/>
      <c r="R7" s="2"/>
      <c r="S7" s="2"/>
      <c r="T7" s="3"/>
      <c r="V7" s="1">
        <v>-0.04</v>
      </c>
      <c r="W7" s="2">
        <f t="shared" si="2"/>
        <v>-3.58</v>
      </c>
      <c r="X7" s="2">
        <f t="shared" si="6"/>
        <v>-3.3099999999999996</v>
      </c>
      <c r="Y7" s="4">
        <v>-3.85</v>
      </c>
      <c r="Z7" s="2"/>
      <c r="AA7" s="2"/>
      <c r="AB7" s="2"/>
      <c r="AC7" s="2"/>
      <c r="AD7" s="2"/>
      <c r="AE7" s="3"/>
      <c r="AF7" s="1">
        <v>-0.04</v>
      </c>
      <c r="AG7" s="2">
        <f t="shared" si="3"/>
        <v>-3.03</v>
      </c>
      <c r="AH7" s="2">
        <f t="shared" si="7"/>
        <v>-2.8099999999999996</v>
      </c>
      <c r="AI7" s="4">
        <v>-3.25</v>
      </c>
      <c r="AJ7" s="2"/>
      <c r="AK7" s="2"/>
      <c r="AL7" s="2"/>
      <c r="AM7" s="2"/>
      <c r="AN7" s="2"/>
      <c r="AO7" s="3"/>
      <c r="AR7" s="16">
        <v>0.26</v>
      </c>
      <c r="AS7" s="13">
        <f>L64</f>
        <v>11.913333333333334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10"/>
    </row>
    <row r="8" spans="1:60" x14ac:dyDescent="0.2">
      <c r="A8" s="1">
        <v>0.05</v>
      </c>
      <c r="B8" s="2">
        <f t="shared" si="0"/>
        <v>3.6949999999999998</v>
      </c>
      <c r="C8" s="2">
        <f t="shared" si="4"/>
        <v>3.4099999999999997</v>
      </c>
      <c r="D8" s="4">
        <v>3.98</v>
      </c>
      <c r="E8" s="2"/>
      <c r="F8" s="2"/>
      <c r="G8" s="2"/>
      <c r="H8" s="2"/>
      <c r="I8" s="2"/>
      <c r="J8" s="3"/>
      <c r="K8" s="2">
        <v>0.05</v>
      </c>
      <c r="L8" s="2">
        <f t="shared" si="1"/>
        <v>3.4550000000000001</v>
      </c>
      <c r="M8" s="2">
        <f t="shared" si="5"/>
        <v>3.3099999999999996</v>
      </c>
      <c r="N8" s="2">
        <v>3.6</v>
      </c>
      <c r="O8" s="2"/>
      <c r="P8" s="2"/>
      <c r="Q8" s="2"/>
      <c r="R8" s="2"/>
      <c r="S8" s="2"/>
      <c r="T8" s="3"/>
      <c r="V8" s="1">
        <v>-0.05</v>
      </c>
      <c r="W8" s="2">
        <f t="shared" si="2"/>
        <v>-4.4000000000000004</v>
      </c>
      <c r="X8" s="2">
        <f t="shared" si="6"/>
        <v>-3.86</v>
      </c>
      <c r="Y8" s="4">
        <v>-4.9400000000000004</v>
      </c>
      <c r="Z8" s="2"/>
      <c r="AA8" s="2"/>
      <c r="AB8" s="2"/>
      <c r="AC8" s="2"/>
      <c r="AD8" s="2"/>
      <c r="AE8" s="3"/>
      <c r="AF8" s="1">
        <v>-0.05</v>
      </c>
      <c r="AG8" s="2">
        <f t="shared" si="3"/>
        <v>-3.53</v>
      </c>
      <c r="AH8" s="2">
        <f t="shared" si="7"/>
        <v>-3.26</v>
      </c>
      <c r="AI8" s="4">
        <v>-3.8</v>
      </c>
      <c r="AJ8" s="2"/>
      <c r="AK8" s="2"/>
      <c r="AL8" s="2"/>
      <c r="AM8" s="2"/>
      <c r="AN8" s="2"/>
      <c r="AO8" s="3"/>
      <c r="AR8" s="16">
        <v>0.25</v>
      </c>
      <c r="AS8" s="13">
        <f>L63</f>
        <v>11.346666666666666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10"/>
    </row>
    <row r="9" spans="1:60" x14ac:dyDescent="0.2">
      <c r="A9" s="1">
        <v>0.06</v>
      </c>
      <c r="B9" s="2">
        <f t="shared" si="0"/>
        <v>4.32</v>
      </c>
      <c r="C9" s="2">
        <f t="shared" si="4"/>
        <v>3.9899999999999998</v>
      </c>
      <c r="D9" s="4">
        <v>4.6500000000000004</v>
      </c>
      <c r="E9" s="2"/>
      <c r="F9" s="2"/>
      <c r="G9" s="2"/>
      <c r="H9" s="2"/>
      <c r="I9" s="2"/>
      <c r="J9" s="3"/>
      <c r="K9" s="2">
        <v>0.06</v>
      </c>
      <c r="L9" s="2">
        <f t="shared" si="1"/>
        <v>3.8049999999999997</v>
      </c>
      <c r="M9" s="2">
        <f t="shared" si="5"/>
        <v>3.61</v>
      </c>
      <c r="N9" s="2">
        <v>4</v>
      </c>
      <c r="O9" s="2"/>
      <c r="P9" s="2"/>
      <c r="Q9" s="2"/>
      <c r="R9" s="2"/>
      <c r="S9" s="2"/>
      <c r="T9" s="3"/>
      <c r="V9" s="1">
        <v>-0.06</v>
      </c>
      <c r="W9" s="2">
        <f t="shared" si="2"/>
        <v>-5.2249999999999996</v>
      </c>
      <c r="X9" s="2">
        <f t="shared" si="6"/>
        <v>-4.95</v>
      </c>
      <c r="Y9" s="4">
        <v>-5.5</v>
      </c>
      <c r="Z9" s="2"/>
      <c r="AA9" s="2"/>
      <c r="AB9" s="2"/>
      <c r="AC9" s="2"/>
      <c r="AD9" s="2"/>
      <c r="AE9" s="3"/>
      <c r="AF9" s="1">
        <v>-0.06</v>
      </c>
      <c r="AG9" s="2">
        <f t="shared" si="3"/>
        <v>-4.0149999999999997</v>
      </c>
      <c r="AH9" s="2">
        <f t="shared" si="7"/>
        <v>-3.8099999999999996</v>
      </c>
      <c r="AI9" s="4">
        <v>-4.22</v>
      </c>
      <c r="AJ9" s="2"/>
      <c r="AK9" s="2"/>
      <c r="AL9" s="2"/>
      <c r="AM9" s="2"/>
      <c r="AN9" s="2"/>
      <c r="AO9" s="3"/>
      <c r="AR9" s="16">
        <v>0.24</v>
      </c>
      <c r="AS9" s="13">
        <f>L62</f>
        <v>10.843333333333334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10"/>
    </row>
    <row r="10" spans="1:60" x14ac:dyDescent="0.2">
      <c r="A10" s="1">
        <v>7.0000000000000007E-2</v>
      </c>
      <c r="B10" s="2">
        <f t="shared" si="0"/>
        <v>4.8949999999999996</v>
      </c>
      <c r="C10" s="2">
        <f t="shared" si="4"/>
        <v>4.66</v>
      </c>
      <c r="D10" s="5">
        <v>5.13</v>
      </c>
      <c r="E10" s="2"/>
      <c r="F10" s="2"/>
      <c r="G10" s="2"/>
      <c r="H10" s="2"/>
      <c r="I10" s="2"/>
      <c r="J10" s="3"/>
      <c r="K10" s="2">
        <v>7.0000000000000007E-2</v>
      </c>
      <c r="L10" s="2">
        <f t="shared" si="1"/>
        <v>4.18</v>
      </c>
      <c r="M10" s="2">
        <f t="shared" si="5"/>
        <v>4.01</v>
      </c>
      <c r="N10" s="2">
        <v>4.3499999999999996</v>
      </c>
      <c r="O10" s="2"/>
      <c r="P10" s="2"/>
      <c r="Q10" s="2"/>
      <c r="R10" s="2"/>
      <c r="S10" s="2"/>
      <c r="T10" s="3"/>
      <c r="V10" s="1">
        <v>-7.0000000000000007E-2</v>
      </c>
      <c r="W10" s="2">
        <f t="shared" si="2"/>
        <v>-5.875</v>
      </c>
      <c r="X10" s="2">
        <f t="shared" si="6"/>
        <v>-5.51</v>
      </c>
      <c r="Y10" s="4">
        <v>-6.24</v>
      </c>
      <c r="Z10" s="2"/>
      <c r="AA10" s="2"/>
      <c r="AB10" s="2"/>
      <c r="AC10" s="2"/>
      <c r="AD10" s="2"/>
      <c r="AE10" s="3"/>
      <c r="AF10" s="1">
        <v>-7.0000000000000007E-2</v>
      </c>
      <c r="AG10" s="2">
        <f t="shared" si="3"/>
        <v>-4.4450000000000003</v>
      </c>
      <c r="AH10" s="2">
        <f t="shared" si="7"/>
        <v>-4.2299999999999995</v>
      </c>
      <c r="AI10" s="4">
        <v>-4.66</v>
      </c>
      <c r="AJ10" s="2"/>
      <c r="AK10" s="2"/>
      <c r="AL10" s="2"/>
      <c r="AM10" s="2"/>
      <c r="AN10" s="2"/>
      <c r="AO10" s="3"/>
      <c r="AR10" s="16">
        <v>0.23</v>
      </c>
      <c r="AS10" s="13">
        <f>L61</f>
        <v>10.343333333333332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10"/>
    </row>
    <row r="11" spans="1:60" x14ac:dyDescent="0.2">
      <c r="A11" s="1">
        <v>0.08</v>
      </c>
      <c r="B11" s="2">
        <f t="shared" si="0"/>
        <v>5.5</v>
      </c>
      <c r="C11" s="2">
        <f t="shared" si="4"/>
        <v>5.14</v>
      </c>
      <c r="D11" s="4">
        <v>5.86</v>
      </c>
      <c r="E11" s="2"/>
      <c r="F11" s="2"/>
      <c r="G11" s="2"/>
      <c r="H11" s="2"/>
      <c r="I11" s="2"/>
      <c r="J11" s="3"/>
      <c r="K11" s="2">
        <v>0.08</v>
      </c>
      <c r="L11" s="2">
        <f t="shared" si="1"/>
        <v>4.58</v>
      </c>
      <c r="M11" s="2">
        <f t="shared" si="5"/>
        <v>4.3599999999999994</v>
      </c>
      <c r="N11" s="2">
        <v>4.8</v>
      </c>
      <c r="O11" s="2"/>
      <c r="P11" s="2"/>
      <c r="Q11" s="2"/>
      <c r="R11" s="2"/>
      <c r="S11" s="2"/>
      <c r="T11" s="3"/>
      <c r="V11" s="1">
        <v>-0.08</v>
      </c>
      <c r="W11" s="2">
        <f t="shared" si="2"/>
        <v>-6.5750000000000002</v>
      </c>
      <c r="X11" s="2">
        <f t="shared" si="6"/>
        <v>-6.25</v>
      </c>
      <c r="Y11" s="4">
        <v>-6.9</v>
      </c>
      <c r="Z11" s="2"/>
      <c r="AA11" s="2"/>
      <c r="AB11" s="2"/>
      <c r="AC11" s="2"/>
      <c r="AD11" s="2"/>
      <c r="AE11" s="3"/>
      <c r="AF11" s="1">
        <v>-0.08</v>
      </c>
      <c r="AG11" s="2">
        <f t="shared" si="3"/>
        <v>-4.9350000000000005</v>
      </c>
      <c r="AH11" s="2">
        <f t="shared" si="7"/>
        <v>-4.67</v>
      </c>
      <c r="AI11" s="4">
        <v>-5.2</v>
      </c>
      <c r="AJ11" s="2"/>
      <c r="AK11" s="2"/>
      <c r="AL11" s="2"/>
      <c r="AM11" s="2"/>
      <c r="AN11" s="2"/>
      <c r="AO11" s="3"/>
      <c r="AR11" s="16">
        <v>0.22</v>
      </c>
      <c r="AS11" s="13">
        <f>L60</f>
        <v>9.9049999999999994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10"/>
    </row>
    <row r="12" spans="1:60" x14ac:dyDescent="0.2">
      <c r="A12" s="1">
        <v>0.09</v>
      </c>
      <c r="B12" s="2">
        <f t="shared" si="0"/>
        <v>6.08</v>
      </c>
      <c r="C12" s="2">
        <f t="shared" si="4"/>
        <v>5.87</v>
      </c>
      <c r="D12" s="4">
        <v>6.29</v>
      </c>
      <c r="E12" s="2"/>
      <c r="F12" s="2"/>
      <c r="G12" s="2"/>
      <c r="H12" s="2"/>
      <c r="I12" s="2"/>
      <c r="J12" s="3"/>
      <c r="K12" s="2">
        <v>0.09</v>
      </c>
      <c r="L12" s="2">
        <f t="shared" si="1"/>
        <v>4.9949999999999992</v>
      </c>
      <c r="M12" s="2">
        <f t="shared" si="5"/>
        <v>4.8099999999999996</v>
      </c>
      <c r="N12" s="2">
        <v>5.18</v>
      </c>
      <c r="O12" s="2"/>
      <c r="P12" s="2"/>
      <c r="Q12" s="2"/>
      <c r="R12" s="2"/>
      <c r="S12" s="2"/>
      <c r="T12" s="3"/>
      <c r="V12" s="1">
        <v>-0.09</v>
      </c>
      <c r="W12" s="2">
        <f t="shared" si="2"/>
        <v>-7.2</v>
      </c>
      <c r="X12" s="2">
        <f t="shared" si="6"/>
        <v>-6.91</v>
      </c>
      <c r="Y12" s="4">
        <v>-7.49</v>
      </c>
      <c r="Z12" s="2"/>
      <c r="AA12" s="2"/>
      <c r="AB12" s="2"/>
      <c r="AC12" s="2"/>
      <c r="AD12" s="2"/>
      <c r="AE12" s="3"/>
      <c r="AF12" s="1">
        <v>-0.09</v>
      </c>
      <c r="AG12" s="2">
        <f t="shared" si="3"/>
        <v>-5.4450000000000003</v>
      </c>
      <c r="AH12" s="2">
        <f t="shared" si="7"/>
        <v>-5.21</v>
      </c>
      <c r="AI12" s="4">
        <v>-5.68</v>
      </c>
      <c r="AJ12" s="2"/>
      <c r="AK12" s="2"/>
      <c r="AL12" s="2"/>
      <c r="AM12" s="2"/>
      <c r="AN12" s="2"/>
      <c r="AO12" s="3"/>
      <c r="AR12" s="16">
        <v>0.21</v>
      </c>
      <c r="AS12" s="13">
        <f>L59</f>
        <v>9.4783333333333335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10"/>
    </row>
    <row r="13" spans="1:60" x14ac:dyDescent="0.2">
      <c r="A13" s="1">
        <v>0.1</v>
      </c>
      <c r="B13" s="2">
        <f t="shared" si="0"/>
        <v>6.55</v>
      </c>
      <c r="C13" s="2">
        <f t="shared" si="4"/>
        <v>6.3</v>
      </c>
      <c r="D13" s="4">
        <v>6.8</v>
      </c>
      <c r="E13" s="2"/>
      <c r="F13" s="2"/>
      <c r="G13" s="2"/>
      <c r="H13" s="2"/>
      <c r="I13" s="2"/>
      <c r="J13" s="3"/>
      <c r="K13" s="2">
        <v>0.1</v>
      </c>
      <c r="L13" s="2">
        <f t="shared" si="1"/>
        <v>5.335</v>
      </c>
      <c r="M13" s="2">
        <f t="shared" si="5"/>
        <v>5.1899999999999995</v>
      </c>
      <c r="N13" s="2">
        <v>5.48</v>
      </c>
      <c r="O13" s="2"/>
      <c r="P13" s="2"/>
      <c r="Q13" s="2"/>
      <c r="R13" s="2"/>
      <c r="S13" s="2"/>
      <c r="T13" s="3"/>
      <c r="V13" s="1">
        <v>-0.1</v>
      </c>
      <c r="W13" s="2">
        <f t="shared" si="2"/>
        <v>-7.84</v>
      </c>
      <c r="X13" s="2">
        <f t="shared" si="6"/>
        <v>-7.5</v>
      </c>
      <c r="Y13" s="4">
        <v>-8.18</v>
      </c>
      <c r="Z13" s="2"/>
      <c r="AA13" s="2"/>
      <c r="AB13" s="2"/>
      <c r="AC13" s="2"/>
      <c r="AD13" s="2"/>
      <c r="AE13" s="3"/>
      <c r="AF13" s="1">
        <v>-0.1</v>
      </c>
      <c r="AG13" s="2">
        <f t="shared" si="3"/>
        <v>-5.92</v>
      </c>
      <c r="AH13" s="2">
        <f t="shared" si="7"/>
        <v>-5.6899999999999995</v>
      </c>
      <c r="AI13" s="4">
        <v>-6.15</v>
      </c>
      <c r="AJ13" s="2"/>
      <c r="AK13" s="2"/>
      <c r="AL13" s="2"/>
      <c r="AM13" s="2"/>
      <c r="AN13" s="2"/>
      <c r="AO13" s="3"/>
      <c r="AR13" s="16">
        <v>0.2</v>
      </c>
      <c r="AS13" s="13">
        <f>L58</f>
        <v>9.0383333333333322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10"/>
    </row>
    <row r="14" spans="1:60" x14ac:dyDescent="0.2">
      <c r="A14" s="1">
        <v>0.11</v>
      </c>
      <c r="B14" s="2">
        <f t="shared" si="0"/>
        <v>7.0049999999999999</v>
      </c>
      <c r="C14" s="2">
        <f t="shared" si="4"/>
        <v>6.81</v>
      </c>
      <c r="D14" s="4">
        <v>7.2</v>
      </c>
      <c r="E14" s="2"/>
      <c r="F14" s="2"/>
      <c r="G14" s="2"/>
      <c r="H14" s="2"/>
      <c r="I14" s="2"/>
      <c r="J14" s="3"/>
      <c r="K14" s="2">
        <v>0.11</v>
      </c>
      <c r="L14" s="2">
        <f t="shared" si="1"/>
        <v>5.68</v>
      </c>
      <c r="M14" s="2">
        <f t="shared" si="5"/>
        <v>5.49</v>
      </c>
      <c r="N14" s="2">
        <v>5.87</v>
      </c>
      <c r="O14" s="2"/>
      <c r="P14" s="2"/>
      <c r="Q14" s="2"/>
      <c r="R14" s="2"/>
      <c r="S14" s="2"/>
      <c r="T14" s="3"/>
      <c r="V14" s="1">
        <v>-0.11</v>
      </c>
      <c r="W14" s="2">
        <f t="shared" si="2"/>
        <v>-8.42</v>
      </c>
      <c r="X14" s="2">
        <f t="shared" si="6"/>
        <v>-8.19</v>
      </c>
      <c r="Y14" s="4">
        <v>-8.65</v>
      </c>
      <c r="Z14" s="2"/>
      <c r="AA14" s="2"/>
      <c r="AB14" s="2"/>
      <c r="AC14" s="2"/>
      <c r="AD14" s="2"/>
      <c r="AE14" s="3"/>
      <c r="AF14" s="1">
        <v>-0.11</v>
      </c>
      <c r="AG14" s="2">
        <f t="shared" si="3"/>
        <v>-6.3949999999999996</v>
      </c>
      <c r="AH14" s="2">
        <f t="shared" si="7"/>
        <v>-6.16</v>
      </c>
      <c r="AI14" s="4">
        <v>-6.63</v>
      </c>
      <c r="AJ14" s="2"/>
      <c r="AK14" s="2"/>
      <c r="AL14" s="2"/>
      <c r="AM14" s="2"/>
      <c r="AN14" s="2"/>
      <c r="AO14" s="3"/>
      <c r="AR14" s="16">
        <v>0.19</v>
      </c>
      <c r="AS14" s="13">
        <f>L57</f>
        <v>8.6650000000000009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10"/>
    </row>
    <row r="15" spans="1:60" x14ac:dyDescent="0.2">
      <c r="A15" s="1">
        <v>0.12</v>
      </c>
      <c r="B15" s="2">
        <f t="shared" si="0"/>
        <v>7.4399999999999995</v>
      </c>
      <c r="C15" s="2">
        <f t="shared" si="4"/>
        <v>7.21</v>
      </c>
      <c r="D15" s="4">
        <v>7.67</v>
      </c>
      <c r="E15" s="2"/>
      <c r="F15" s="2"/>
      <c r="G15" s="2"/>
      <c r="H15" s="2"/>
      <c r="I15" s="2"/>
      <c r="J15" s="3"/>
      <c r="K15" s="2">
        <v>0.12</v>
      </c>
      <c r="L15" s="2">
        <f t="shared" si="1"/>
        <v>6.0649999999999995</v>
      </c>
      <c r="M15" s="2">
        <f t="shared" si="5"/>
        <v>5.88</v>
      </c>
      <c r="N15" s="2">
        <v>6.25</v>
      </c>
      <c r="O15" s="2"/>
      <c r="P15" s="2"/>
      <c r="Q15" s="2"/>
      <c r="R15" s="2"/>
      <c r="S15" s="2"/>
      <c r="T15" s="3"/>
      <c r="V15" s="1">
        <v>-0.12</v>
      </c>
      <c r="W15" s="2">
        <f t="shared" si="2"/>
        <v>-8.93</v>
      </c>
      <c r="X15" s="2">
        <f t="shared" si="6"/>
        <v>-8.66</v>
      </c>
      <c r="Y15" s="4">
        <v>-9.1999999999999993</v>
      </c>
      <c r="Z15" s="2"/>
      <c r="AA15" s="2"/>
      <c r="AB15" s="2"/>
      <c r="AC15" s="2"/>
      <c r="AD15" s="2"/>
      <c r="AE15" s="3"/>
      <c r="AF15" s="1">
        <v>-0.12</v>
      </c>
      <c r="AG15" s="2">
        <f t="shared" si="3"/>
        <v>-6.8699999999999992</v>
      </c>
      <c r="AH15" s="2">
        <f t="shared" si="7"/>
        <v>-6.64</v>
      </c>
      <c r="AI15" s="4">
        <v>-7.1</v>
      </c>
      <c r="AJ15" s="2"/>
      <c r="AK15" s="2"/>
      <c r="AL15" s="2"/>
      <c r="AM15" s="2"/>
      <c r="AN15" s="2"/>
      <c r="AO15" s="3"/>
      <c r="AR15" s="16">
        <v>0.18</v>
      </c>
      <c r="AS15" s="13">
        <f>L56</f>
        <v>8.36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10"/>
    </row>
    <row r="16" spans="1:60" x14ac:dyDescent="0.2">
      <c r="A16" s="1">
        <v>0.13</v>
      </c>
      <c r="B16" s="2">
        <f t="shared" si="0"/>
        <v>7.8650000000000002</v>
      </c>
      <c r="C16" s="2">
        <f t="shared" si="4"/>
        <v>7.68</v>
      </c>
      <c r="D16" s="4">
        <v>8.0500000000000007</v>
      </c>
      <c r="E16" s="2"/>
      <c r="F16" s="2"/>
      <c r="G16" s="2"/>
      <c r="H16" s="2"/>
      <c r="I16" s="2"/>
      <c r="J16" s="3"/>
      <c r="K16" s="2">
        <v>0.13</v>
      </c>
      <c r="L16" s="2">
        <f t="shared" si="1"/>
        <v>6.43</v>
      </c>
      <c r="M16" s="2">
        <f t="shared" si="5"/>
        <v>6.26</v>
      </c>
      <c r="N16" s="2">
        <v>6.6</v>
      </c>
      <c r="O16" s="2"/>
      <c r="P16" s="2"/>
      <c r="Q16" s="2"/>
      <c r="R16" s="2"/>
      <c r="S16" s="2"/>
      <c r="T16" s="3"/>
      <c r="V16" s="1">
        <v>-0.13</v>
      </c>
      <c r="W16" s="2">
        <f t="shared" si="2"/>
        <v>-9.4549999999999983</v>
      </c>
      <c r="X16" s="2">
        <f t="shared" si="6"/>
        <v>-9.2099999999999991</v>
      </c>
      <c r="Y16" s="4">
        <v>-9.6999999999999993</v>
      </c>
      <c r="Z16" s="2"/>
      <c r="AA16" s="2"/>
      <c r="AB16" s="2"/>
      <c r="AC16" s="2"/>
      <c r="AD16" s="2"/>
      <c r="AE16" s="3"/>
      <c r="AF16" s="1">
        <v>-0.13</v>
      </c>
      <c r="AG16" s="2">
        <f t="shared" si="3"/>
        <v>-7.33</v>
      </c>
      <c r="AH16" s="2">
        <f t="shared" si="7"/>
        <v>-7.1099999999999994</v>
      </c>
      <c r="AI16" s="4">
        <v>-7.55</v>
      </c>
      <c r="AJ16" s="2"/>
      <c r="AK16" s="2"/>
      <c r="AL16" s="2"/>
      <c r="AM16" s="2"/>
      <c r="AN16" s="2"/>
      <c r="AO16" s="3"/>
      <c r="AR16" s="16">
        <v>0.17</v>
      </c>
      <c r="AS16" s="13">
        <f>L55</f>
        <v>8.0666666666666664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10"/>
    </row>
    <row r="17" spans="1:60" x14ac:dyDescent="0.2">
      <c r="A17" s="1">
        <v>0.14000000000000001</v>
      </c>
      <c r="B17" s="2">
        <f t="shared" si="0"/>
        <v>8.32</v>
      </c>
      <c r="C17" s="2">
        <f t="shared" si="4"/>
        <v>8.06</v>
      </c>
      <c r="D17" s="4">
        <v>8.58</v>
      </c>
      <c r="E17" s="2"/>
      <c r="F17" s="2"/>
      <c r="G17" s="2"/>
      <c r="H17" s="2"/>
      <c r="I17" s="2"/>
      <c r="J17" s="3"/>
      <c r="K17" s="2">
        <v>0.14000000000000001</v>
      </c>
      <c r="L17" s="2">
        <f t="shared" si="1"/>
        <v>6.7549999999999999</v>
      </c>
      <c r="M17" s="2">
        <f t="shared" si="5"/>
        <v>6.6099999999999994</v>
      </c>
      <c r="N17" s="2">
        <v>6.9</v>
      </c>
      <c r="O17" s="2"/>
      <c r="P17" s="2"/>
      <c r="Q17" s="2"/>
      <c r="R17" s="2"/>
      <c r="S17" s="2"/>
      <c r="T17" s="3"/>
      <c r="V17" s="1">
        <v>-0.14000000000000001</v>
      </c>
      <c r="W17" s="2">
        <f t="shared" si="2"/>
        <v>-10.105</v>
      </c>
      <c r="X17" s="2">
        <f t="shared" si="6"/>
        <v>-9.7099999999999991</v>
      </c>
      <c r="Y17" s="4">
        <v>-10.5</v>
      </c>
      <c r="Z17" s="2"/>
      <c r="AA17" s="2"/>
      <c r="AB17" s="2"/>
      <c r="AC17" s="2"/>
      <c r="AD17" s="2"/>
      <c r="AE17" s="3"/>
      <c r="AF17" s="1">
        <v>-0.14000000000000001</v>
      </c>
      <c r="AG17" s="2">
        <f t="shared" si="3"/>
        <v>-7.7799999999999994</v>
      </c>
      <c r="AH17" s="2">
        <f t="shared" si="7"/>
        <v>-7.56</v>
      </c>
      <c r="AI17" s="4">
        <v>-8</v>
      </c>
      <c r="AJ17" s="2"/>
      <c r="AK17" s="2"/>
      <c r="AL17" s="2"/>
      <c r="AM17" s="2"/>
      <c r="AN17" s="2"/>
      <c r="AO17" s="3"/>
      <c r="AR17" s="16">
        <v>0.16</v>
      </c>
      <c r="AS17" s="13">
        <f>L54</f>
        <v>7.791666666666667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10"/>
    </row>
    <row r="18" spans="1:60" x14ac:dyDescent="0.2">
      <c r="A18" s="1">
        <v>0.15</v>
      </c>
      <c r="B18" s="2">
        <f t="shared" si="0"/>
        <v>8.8099999999999987</v>
      </c>
      <c r="C18" s="2">
        <f t="shared" si="4"/>
        <v>8.59</v>
      </c>
      <c r="D18" s="4">
        <v>9.0299999999999994</v>
      </c>
      <c r="E18" s="2"/>
      <c r="F18" s="2"/>
      <c r="G18" s="2"/>
      <c r="H18" s="2"/>
      <c r="I18" s="2"/>
      <c r="J18" s="3"/>
      <c r="K18" s="2">
        <v>0.15</v>
      </c>
      <c r="L18" s="2">
        <f t="shared" si="1"/>
        <v>7.08</v>
      </c>
      <c r="M18" s="2">
        <f t="shared" si="5"/>
        <v>6.91</v>
      </c>
      <c r="N18" s="2">
        <v>7.25</v>
      </c>
      <c r="O18" s="2"/>
      <c r="P18" s="2"/>
      <c r="Q18" s="2"/>
      <c r="R18" s="2"/>
      <c r="S18" s="2"/>
      <c r="T18" s="3"/>
      <c r="V18" s="1">
        <v>-0.15</v>
      </c>
      <c r="W18" s="2">
        <f t="shared" si="2"/>
        <v>-10.705</v>
      </c>
      <c r="X18" s="2">
        <f t="shared" si="6"/>
        <v>-10.51</v>
      </c>
      <c r="Y18" s="4">
        <v>-10.9</v>
      </c>
      <c r="Z18" s="2"/>
      <c r="AA18" s="2"/>
      <c r="AB18" s="2"/>
      <c r="AC18" s="2"/>
      <c r="AD18" s="2"/>
      <c r="AE18" s="3"/>
      <c r="AF18" s="1">
        <v>-0.15</v>
      </c>
      <c r="AG18" s="2">
        <f t="shared" si="3"/>
        <v>-8.254999999999999</v>
      </c>
      <c r="AH18" s="2">
        <f t="shared" si="7"/>
        <v>-8.01</v>
      </c>
      <c r="AI18" s="4">
        <v>-8.5</v>
      </c>
      <c r="AJ18" s="2"/>
      <c r="AK18" s="2"/>
      <c r="AL18" s="2"/>
      <c r="AM18" s="2"/>
      <c r="AN18" s="2"/>
      <c r="AO18" s="3"/>
      <c r="AR18" s="16">
        <v>0.15</v>
      </c>
      <c r="AS18" s="13">
        <f>L53</f>
        <v>7.4799999999999995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10"/>
    </row>
    <row r="19" spans="1:60" x14ac:dyDescent="0.2">
      <c r="A19" s="1">
        <v>0.16</v>
      </c>
      <c r="B19" s="2">
        <f t="shared" si="0"/>
        <v>9.1549999999999994</v>
      </c>
      <c r="C19" s="2">
        <f t="shared" si="4"/>
        <v>9.0399999999999991</v>
      </c>
      <c r="D19" s="4">
        <v>9.27</v>
      </c>
      <c r="E19" s="2"/>
      <c r="F19" s="2"/>
      <c r="G19" s="2"/>
      <c r="H19" s="2"/>
      <c r="I19" s="2"/>
      <c r="J19" s="3"/>
      <c r="K19" s="2">
        <v>0.16</v>
      </c>
      <c r="L19" s="2">
        <f t="shared" si="1"/>
        <v>7.3550000000000004</v>
      </c>
      <c r="M19" s="2">
        <f t="shared" si="5"/>
        <v>7.26</v>
      </c>
      <c r="N19" s="2">
        <v>7.45</v>
      </c>
      <c r="O19" s="2"/>
      <c r="P19" s="2"/>
      <c r="Q19" s="2"/>
      <c r="R19" s="2"/>
      <c r="S19" s="2"/>
      <c r="T19" s="3"/>
      <c r="V19" s="1">
        <v>-0.16</v>
      </c>
      <c r="W19" s="2">
        <f t="shared" si="2"/>
        <v>-11.23</v>
      </c>
      <c r="X19" s="2">
        <f t="shared" si="6"/>
        <v>-10.91</v>
      </c>
      <c r="Y19" s="4">
        <v>-11.55</v>
      </c>
      <c r="Z19" s="2"/>
      <c r="AA19" s="2"/>
      <c r="AB19" s="2"/>
      <c r="AC19" s="2"/>
      <c r="AD19" s="2"/>
      <c r="AE19" s="3"/>
      <c r="AF19" s="1">
        <v>-0.16</v>
      </c>
      <c r="AG19" s="2">
        <f t="shared" si="3"/>
        <v>-8.74</v>
      </c>
      <c r="AH19" s="2">
        <f t="shared" si="7"/>
        <v>-8.51</v>
      </c>
      <c r="AI19" s="4">
        <v>-8.9700000000000006</v>
      </c>
      <c r="AJ19" s="2"/>
      <c r="AK19" s="2"/>
      <c r="AL19" s="2"/>
      <c r="AM19" s="2"/>
      <c r="AN19" s="2"/>
      <c r="AO19" s="3"/>
      <c r="AR19" s="16">
        <v>0.14000000000000001</v>
      </c>
      <c r="AS19" s="13">
        <f>L52</f>
        <v>7.1066666666666665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10"/>
    </row>
    <row r="20" spans="1:60" x14ac:dyDescent="0.2">
      <c r="A20" s="1">
        <v>0.17</v>
      </c>
      <c r="B20" s="2">
        <f t="shared" si="0"/>
        <v>9.504999999999999</v>
      </c>
      <c r="C20" s="2">
        <f t="shared" si="4"/>
        <v>9.2799999999999994</v>
      </c>
      <c r="D20" s="4">
        <v>9.73</v>
      </c>
      <c r="E20" s="2"/>
      <c r="F20" s="2"/>
      <c r="G20" s="2"/>
      <c r="H20" s="2"/>
      <c r="I20" s="2"/>
      <c r="J20" s="3"/>
      <c r="K20" s="2">
        <v>0.17</v>
      </c>
      <c r="L20" s="2">
        <f t="shared" si="1"/>
        <v>7.55</v>
      </c>
      <c r="M20" s="2">
        <f t="shared" si="5"/>
        <v>7.46</v>
      </c>
      <c r="N20" s="2">
        <v>7.64</v>
      </c>
      <c r="O20" s="2"/>
      <c r="P20" s="2"/>
      <c r="Q20" s="2"/>
      <c r="R20" s="2"/>
      <c r="S20" s="2"/>
      <c r="T20" s="3"/>
      <c r="V20" s="1">
        <v>-0.17</v>
      </c>
      <c r="W20" s="2">
        <f t="shared" si="2"/>
        <v>-11.83</v>
      </c>
      <c r="X20" s="2">
        <f t="shared" si="6"/>
        <v>-11.56</v>
      </c>
      <c r="Y20" s="4">
        <v>-12.1</v>
      </c>
      <c r="Z20" s="2"/>
      <c r="AA20" s="2"/>
      <c r="AB20" s="2"/>
      <c r="AC20" s="2"/>
      <c r="AD20" s="2"/>
      <c r="AE20" s="3"/>
      <c r="AF20" s="1">
        <v>-0.17</v>
      </c>
      <c r="AG20" s="2">
        <f t="shared" si="3"/>
        <v>-9.2200000000000006</v>
      </c>
      <c r="AH20" s="2">
        <f t="shared" si="7"/>
        <v>-8.98</v>
      </c>
      <c r="AI20" s="4">
        <v>-9.4600000000000009</v>
      </c>
      <c r="AJ20" s="2"/>
      <c r="AK20" s="2"/>
      <c r="AL20" s="2"/>
      <c r="AM20" s="2"/>
      <c r="AN20" s="2"/>
      <c r="AO20" s="3"/>
      <c r="AR20" s="16">
        <v>0.13</v>
      </c>
      <c r="AS20" s="13">
        <f>L51</f>
        <v>6.7316666666666665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10"/>
    </row>
    <row r="21" spans="1:60" x14ac:dyDescent="0.2">
      <c r="A21" s="1">
        <v>0.18</v>
      </c>
      <c r="B21" s="2">
        <f t="shared" si="0"/>
        <v>9.92</v>
      </c>
      <c r="C21" s="2">
        <f t="shared" si="4"/>
        <v>9.74</v>
      </c>
      <c r="D21" s="4">
        <v>10.1</v>
      </c>
      <c r="E21" s="2"/>
      <c r="F21" s="2"/>
      <c r="G21" s="2"/>
      <c r="H21" s="2"/>
      <c r="I21" s="2"/>
      <c r="J21" s="3"/>
      <c r="K21" s="2">
        <v>0.18</v>
      </c>
      <c r="L21" s="2">
        <f t="shared" si="1"/>
        <v>7.7750000000000004</v>
      </c>
      <c r="M21" s="2">
        <f t="shared" si="5"/>
        <v>7.6499999999999995</v>
      </c>
      <c r="N21" s="2">
        <v>7.9</v>
      </c>
      <c r="O21" s="2"/>
      <c r="P21" s="2"/>
      <c r="Q21" s="2"/>
      <c r="R21" s="2"/>
      <c r="S21" s="2"/>
      <c r="T21" s="3"/>
      <c r="V21" s="1">
        <v>-0.18</v>
      </c>
      <c r="W21" s="2">
        <f t="shared" si="2"/>
        <v>-12.33</v>
      </c>
      <c r="X21" s="2">
        <f t="shared" si="6"/>
        <v>-12.11</v>
      </c>
      <c r="Y21" s="4">
        <v>-12.55</v>
      </c>
      <c r="Z21" s="2"/>
      <c r="AA21" s="2"/>
      <c r="AB21" s="2"/>
      <c r="AC21" s="2"/>
      <c r="AD21" s="2"/>
      <c r="AE21" s="3"/>
      <c r="AF21" s="1">
        <v>-0.18</v>
      </c>
      <c r="AG21" s="2">
        <f t="shared" si="3"/>
        <v>-9.7149999999999999</v>
      </c>
      <c r="AH21" s="2">
        <f t="shared" si="7"/>
        <v>-9.4700000000000006</v>
      </c>
      <c r="AI21" s="4">
        <v>-9.9600000000000009</v>
      </c>
      <c r="AJ21" s="2"/>
      <c r="AK21" s="2"/>
      <c r="AL21" s="2"/>
      <c r="AM21" s="2"/>
      <c r="AN21" s="2"/>
      <c r="AO21" s="3"/>
      <c r="AR21" s="16">
        <v>0.12</v>
      </c>
      <c r="AS21" s="13">
        <f>L50</f>
        <v>6.3499999999999988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10"/>
    </row>
    <row r="22" spans="1:60" x14ac:dyDescent="0.2">
      <c r="A22" s="1">
        <v>0.19</v>
      </c>
      <c r="B22" s="2">
        <f t="shared" si="0"/>
        <v>10.305</v>
      </c>
      <c r="C22" s="2">
        <f t="shared" si="4"/>
        <v>10.11</v>
      </c>
      <c r="D22" s="4">
        <v>10.5</v>
      </c>
      <c r="E22" s="2"/>
      <c r="F22" s="2"/>
      <c r="G22" s="2"/>
      <c r="H22" s="2"/>
      <c r="I22" s="2"/>
      <c r="J22" s="3"/>
      <c r="K22" s="2">
        <v>0.19</v>
      </c>
      <c r="L22" s="2">
        <f t="shared" si="1"/>
        <v>8.0850000000000009</v>
      </c>
      <c r="M22" s="2">
        <f t="shared" si="5"/>
        <v>7.91</v>
      </c>
      <c r="N22" s="2">
        <v>8.26</v>
      </c>
      <c r="O22" s="2"/>
      <c r="P22" s="2"/>
      <c r="Q22" s="2"/>
      <c r="R22" s="2"/>
      <c r="S22" s="2"/>
      <c r="T22" s="3"/>
      <c r="V22" s="1">
        <v>-0.19</v>
      </c>
      <c r="W22" s="2">
        <f t="shared" si="2"/>
        <v>-12.879999999999999</v>
      </c>
      <c r="X22" s="2">
        <f t="shared" si="6"/>
        <v>-12.56</v>
      </c>
      <c r="Y22" s="4">
        <v>-13.2</v>
      </c>
      <c r="Z22" s="2"/>
      <c r="AA22" s="2"/>
      <c r="AB22" s="2"/>
      <c r="AC22" s="2"/>
      <c r="AD22" s="2"/>
      <c r="AE22" s="3"/>
      <c r="AF22" s="1">
        <v>-0.19</v>
      </c>
      <c r="AG22" s="2">
        <f t="shared" si="3"/>
        <v>-10.234999999999999</v>
      </c>
      <c r="AH22" s="2">
        <f t="shared" si="7"/>
        <v>-9.9700000000000006</v>
      </c>
      <c r="AI22" s="4">
        <v>-10.5</v>
      </c>
      <c r="AJ22" s="2"/>
      <c r="AK22" s="2"/>
      <c r="AL22" s="2"/>
      <c r="AM22" s="2"/>
      <c r="AN22" s="2"/>
      <c r="AO22" s="3"/>
      <c r="AR22" s="16">
        <v>0.11</v>
      </c>
      <c r="AS22" s="13">
        <f>L49</f>
        <v>5.9716666666666667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10"/>
    </row>
    <row r="23" spans="1:60" x14ac:dyDescent="0.2">
      <c r="A23" s="1">
        <v>0.2</v>
      </c>
      <c r="B23" s="2">
        <f t="shared" si="0"/>
        <v>10.754999999999999</v>
      </c>
      <c r="C23" s="2">
        <f t="shared" si="4"/>
        <v>10.51</v>
      </c>
      <c r="D23" s="4">
        <v>11</v>
      </c>
      <c r="E23" s="2"/>
      <c r="F23" s="2"/>
      <c r="G23" s="2"/>
      <c r="H23" s="2"/>
      <c r="I23" s="2"/>
      <c r="J23" s="3"/>
      <c r="K23" s="2">
        <v>0.2</v>
      </c>
      <c r="L23" s="2">
        <f t="shared" si="1"/>
        <v>8.51</v>
      </c>
      <c r="M23" s="2">
        <f t="shared" si="5"/>
        <v>8.27</v>
      </c>
      <c r="N23" s="2">
        <v>8.75</v>
      </c>
      <c r="O23" s="2"/>
      <c r="P23" s="2"/>
      <c r="Q23" s="2"/>
      <c r="R23" s="2"/>
      <c r="S23" s="2"/>
      <c r="T23" s="3"/>
      <c r="V23" s="1">
        <v>-0.2</v>
      </c>
      <c r="W23" s="2">
        <f t="shared" si="2"/>
        <v>-13.48</v>
      </c>
      <c r="X23" s="2">
        <f t="shared" si="6"/>
        <v>-13.209999999999999</v>
      </c>
      <c r="Y23" s="4">
        <v>-13.75</v>
      </c>
      <c r="Z23" s="2"/>
      <c r="AA23" s="2"/>
      <c r="AB23" s="2"/>
      <c r="AC23" s="2"/>
      <c r="AD23" s="2"/>
      <c r="AE23" s="3"/>
      <c r="AF23" s="1">
        <v>-0.2</v>
      </c>
      <c r="AG23" s="2">
        <f t="shared" si="3"/>
        <v>-10.79</v>
      </c>
      <c r="AH23" s="2">
        <f t="shared" si="7"/>
        <v>-10.51</v>
      </c>
      <c r="AI23" s="4">
        <v>-11.07</v>
      </c>
      <c r="AJ23" s="2"/>
      <c r="AK23" s="2"/>
      <c r="AL23" s="2"/>
      <c r="AM23" s="2"/>
      <c r="AN23" s="2"/>
      <c r="AO23" s="3"/>
      <c r="AR23" s="16">
        <v>0.1</v>
      </c>
      <c r="AS23" s="13">
        <f>L48</f>
        <v>5.5949999999999998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10"/>
    </row>
    <row r="24" spans="1:60" x14ac:dyDescent="0.2">
      <c r="A24" s="1">
        <v>0.21</v>
      </c>
      <c r="B24" s="2">
        <f t="shared" si="0"/>
        <v>11.280000000000001</v>
      </c>
      <c r="C24" s="2">
        <f t="shared" si="4"/>
        <v>11.01</v>
      </c>
      <c r="D24" s="4">
        <v>11.55</v>
      </c>
      <c r="E24" s="2"/>
      <c r="F24" s="2"/>
      <c r="G24" s="2"/>
      <c r="H24" s="2"/>
      <c r="I24" s="2"/>
      <c r="J24" s="3"/>
      <c r="K24" s="2">
        <v>0.21</v>
      </c>
      <c r="L24" s="2">
        <f t="shared" si="1"/>
        <v>8.98</v>
      </c>
      <c r="M24" s="2">
        <f t="shared" si="5"/>
        <v>8.76</v>
      </c>
      <c r="N24" s="2">
        <v>9.1999999999999993</v>
      </c>
      <c r="O24" s="2"/>
      <c r="P24" s="2"/>
      <c r="Q24" s="2"/>
      <c r="R24" s="2"/>
      <c r="S24" s="2"/>
      <c r="T24" s="3"/>
      <c r="V24" s="1">
        <v>-0.21</v>
      </c>
      <c r="W24" s="2">
        <f t="shared" si="2"/>
        <v>-14.030000000000001</v>
      </c>
      <c r="X24" s="2">
        <f t="shared" si="6"/>
        <v>-13.76</v>
      </c>
      <c r="Y24" s="4">
        <v>-14.3</v>
      </c>
      <c r="Z24" s="2"/>
      <c r="AA24" s="2"/>
      <c r="AB24" s="2"/>
      <c r="AC24" s="2"/>
      <c r="AD24" s="2"/>
      <c r="AE24" s="3"/>
      <c r="AF24" s="1">
        <v>-0.21</v>
      </c>
      <c r="AG24" s="2">
        <f t="shared" si="3"/>
        <v>-11.32</v>
      </c>
      <c r="AH24" s="2">
        <f t="shared" si="7"/>
        <v>-11.08</v>
      </c>
      <c r="AI24" s="4">
        <v>-11.56</v>
      </c>
      <c r="AJ24" s="2"/>
      <c r="AK24" s="2"/>
      <c r="AL24" s="2"/>
      <c r="AM24" s="2"/>
      <c r="AN24" s="2"/>
      <c r="AO24" s="3"/>
      <c r="AR24" s="16">
        <v>0.09</v>
      </c>
      <c r="AS24" s="13">
        <f>L47</f>
        <v>5.2133333333333329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10"/>
    </row>
    <row r="25" spans="1:60" x14ac:dyDescent="0.2">
      <c r="A25" s="1">
        <v>0.22</v>
      </c>
      <c r="B25" s="2">
        <f t="shared" si="0"/>
        <v>11.754999999999999</v>
      </c>
      <c r="C25" s="2">
        <f t="shared" si="4"/>
        <v>11.56</v>
      </c>
      <c r="D25" s="4">
        <v>11.95</v>
      </c>
      <c r="E25" s="2"/>
      <c r="F25" s="2"/>
      <c r="G25" s="2"/>
      <c r="H25" s="2"/>
      <c r="I25" s="2"/>
      <c r="J25" s="3"/>
      <c r="K25" s="2">
        <v>0.22</v>
      </c>
      <c r="L25" s="2">
        <f t="shared" si="1"/>
        <v>9.3550000000000004</v>
      </c>
      <c r="M25" s="2">
        <f t="shared" si="5"/>
        <v>9.2099999999999991</v>
      </c>
      <c r="N25" s="2">
        <v>9.5</v>
      </c>
      <c r="O25" s="2"/>
      <c r="P25" s="2"/>
      <c r="Q25" s="2"/>
      <c r="R25" s="2"/>
      <c r="S25" s="2"/>
      <c r="T25" s="3"/>
      <c r="V25" s="1">
        <v>-0.22</v>
      </c>
      <c r="W25" s="2">
        <f t="shared" si="2"/>
        <v>-14.705</v>
      </c>
      <c r="X25" s="2">
        <f t="shared" si="6"/>
        <v>-14.31</v>
      </c>
      <c r="Y25" s="4">
        <v>-15.1</v>
      </c>
      <c r="Z25" s="2"/>
      <c r="AA25" s="2"/>
      <c r="AB25" s="2"/>
      <c r="AC25" s="2"/>
      <c r="AD25" s="2"/>
      <c r="AE25" s="3"/>
      <c r="AF25" s="1">
        <v>-0.22</v>
      </c>
      <c r="AG25" s="2">
        <f t="shared" si="3"/>
        <v>-11.805</v>
      </c>
      <c r="AH25" s="2">
        <f t="shared" si="7"/>
        <v>-11.57</v>
      </c>
      <c r="AI25" s="4">
        <v>-12.04</v>
      </c>
      <c r="AJ25" s="2"/>
      <c r="AK25" s="2"/>
      <c r="AL25" s="2"/>
      <c r="AM25" s="2"/>
      <c r="AN25" s="2"/>
      <c r="AO25" s="3"/>
      <c r="AR25" s="16">
        <v>0.08</v>
      </c>
      <c r="AS25" s="13">
        <f>L46</f>
        <v>4.7733333333333334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10"/>
    </row>
    <row r="26" spans="1:60" x14ac:dyDescent="0.2">
      <c r="A26" s="1">
        <v>0.23</v>
      </c>
      <c r="B26" s="2">
        <f t="shared" si="0"/>
        <v>12.195</v>
      </c>
      <c r="C26" s="2">
        <f t="shared" si="4"/>
        <v>11.959999999999999</v>
      </c>
      <c r="D26" s="4">
        <v>12.43</v>
      </c>
      <c r="E26" s="2"/>
      <c r="F26" s="2"/>
      <c r="G26" s="2"/>
      <c r="H26" s="2"/>
      <c r="I26" s="2"/>
      <c r="J26" s="3"/>
      <c r="K26" s="2">
        <v>0.23</v>
      </c>
      <c r="L26" s="2">
        <f t="shared" si="1"/>
        <v>9.754999999999999</v>
      </c>
      <c r="M26" s="2">
        <f t="shared" si="5"/>
        <v>9.51</v>
      </c>
      <c r="N26" s="2">
        <v>10</v>
      </c>
      <c r="O26" s="2"/>
      <c r="P26" s="2"/>
      <c r="Q26" s="2"/>
      <c r="R26" s="2"/>
      <c r="S26" s="2"/>
      <c r="T26" s="3"/>
      <c r="V26" s="1">
        <v>-0.23</v>
      </c>
      <c r="W26" s="2">
        <f t="shared" si="2"/>
        <v>-15.404999999999999</v>
      </c>
      <c r="X26" s="2">
        <f t="shared" si="6"/>
        <v>-15.11</v>
      </c>
      <c r="Y26" s="4">
        <v>-15.7</v>
      </c>
      <c r="Z26" s="2"/>
      <c r="AA26" s="2"/>
      <c r="AB26" s="2"/>
      <c r="AC26" s="2"/>
      <c r="AD26" s="2"/>
      <c r="AE26" s="3"/>
      <c r="AF26" s="1">
        <v>-0.23</v>
      </c>
      <c r="AG26" s="2">
        <f t="shared" si="3"/>
        <v>-12.324999999999999</v>
      </c>
      <c r="AH26" s="2">
        <f t="shared" si="7"/>
        <v>-12.049999999999999</v>
      </c>
      <c r="AI26" s="4">
        <v>-12.6</v>
      </c>
      <c r="AJ26" s="2"/>
      <c r="AK26" s="2"/>
      <c r="AL26" s="2"/>
      <c r="AM26" s="2"/>
      <c r="AN26" s="2"/>
      <c r="AO26" s="3"/>
      <c r="AR26" s="16">
        <v>7.0000000000000007E-2</v>
      </c>
      <c r="AS26" s="13">
        <f>L45</f>
        <v>4.3216666666666663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10"/>
    </row>
    <row r="27" spans="1:60" x14ac:dyDescent="0.2">
      <c r="A27" s="1">
        <v>0.24</v>
      </c>
      <c r="B27" s="2">
        <f t="shared" si="0"/>
        <v>12.67</v>
      </c>
      <c r="C27" s="2">
        <f t="shared" si="4"/>
        <v>12.44</v>
      </c>
      <c r="D27" s="4">
        <v>12.9</v>
      </c>
      <c r="E27" s="2"/>
      <c r="F27" s="2"/>
      <c r="G27" s="2"/>
      <c r="H27" s="2"/>
      <c r="I27" s="2"/>
      <c r="J27" s="3"/>
      <c r="K27" s="2">
        <v>0.24</v>
      </c>
      <c r="L27" s="2">
        <f t="shared" si="1"/>
        <v>10.305</v>
      </c>
      <c r="M27" s="2">
        <f t="shared" si="5"/>
        <v>10.01</v>
      </c>
      <c r="N27" s="2">
        <v>10.6</v>
      </c>
      <c r="O27" s="2"/>
      <c r="P27" s="2"/>
      <c r="Q27" s="2"/>
      <c r="R27" s="2"/>
      <c r="S27" s="2"/>
      <c r="T27" s="3"/>
      <c r="V27" s="1">
        <v>-0.24</v>
      </c>
      <c r="W27" s="2">
        <f t="shared" si="2"/>
        <v>-15.98</v>
      </c>
      <c r="X27" s="2">
        <f t="shared" si="6"/>
        <v>-15.709999999999999</v>
      </c>
      <c r="Y27" s="4">
        <v>-16.25</v>
      </c>
      <c r="Z27" s="2"/>
      <c r="AA27" s="2"/>
      <c r="AB27" s="2"/>
      <c r="AC27" s="2"/>
      <c r="AD27" s="2"/>
      <c r="AE27" s="3"/>
      <c r="AF27" s="1">
        <v>-0.24</v>
      </c>
      <c r="AG27" s="2">
        <f t="shared" si="3"/>
        <v>-12.83</v>
      </c>
      <c r="AH27" s="2">
        <f t="shared" si="7"/>
        <v>-12.61</v>
      </c>
      <c r="AI27" s="4">
        <v>-13.05</v>
      </c>
      <c r="AJ27" s="2"/>
      <c r="AK27" s="2"/>
      <c r="AL27" s="2"/>
      <c r="AM27" s="2"/>
      <c r="AN27" s="2"/>
      <c r="AO27" s="3"/>
      <c r="AR27" s="16">
        <v>0.06</v>
      </c>
      <c r="AS27" s="13">
        <f>L44</f>
        <v>3.8849999999999998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10"/>
    </row>
    <row r="28" spans="1:60" x14ac:dyDescent="0.2">
      <c r="A28" s="1">
        <v>0.25</v>
      </c>
      <c r="B28" s="2">
        <f t="shared" si="0"/>
        <v>13.129999999999999</v>
      </c>
      <c r="C28" s="2">
        <f t="shared" si="4"/>
        <v>12.91</v>
      </c>
      <c r="D28" s="4">
        <v>13.35</v>
      </c>
      <c r="E28" s="2"/>
      <c r="F28" s="2"/>
      <c r="G28" s="2"/>
      <c r="H28" s="2"/>
      <c r="I28" s="2"/>
      <c r="J28" s="3"/>
      <c r="K28" s="2">
        <v>0.25</v>
      </c>
      <c r="L28" s="2">
        <f t="shared" si="1"/>
        <v>10.855</v>
      </c>
      <c r="M28" s="2">
        <f t="shared" si="5"/>
        <v>10.61</v>
      </c>
      <c r="N28" s="2">
        <v>11.1</v>
      </c>
      <c r="O28" s="2"/>
      <c r="P28" s="2"/>
      <c r="Q28" s="2"/>
      <c r="R28" s="2"/>
      <c r="S28" s="2"/>
      <c r="T28" s="3"/>
      <c r="V28" s="1">
        <v>-0.25</v>
      </c>
      <c r="W28" s="2">
        <f t="shared" si="2"/>
        <v>-16.53</v>
      </c>
      <c r="X28" s="2">
        <f t="shared" si="6"/>
        <v>-16.260000000000002</v>
      </c>
      <c r="Y28" s="4">
        <v>-16.8</v>
      </c>
      <c r="Z28" s="2"/>
      <c r="AA28" s="2"/>
      <c r="AB28" s="2"/>
      <c r="AC28" s="2"/>
      <c r="AD28" s="2"/>
      <c r="AE28" s="3"/>
      <c r="AF28" s="1">
        <v>-0.25</v>
      </c>
      <c r="AG28" s="2">
        <f t="shared" si="3"/>
        <v>-13.23</v>
      </c>
      <c r="AH28" s="2">
        <f t="shared" si="7"/>
        <v>-13.06</v>
      </c>
      <c r="AI28" s="4">
        <v>-13.4</v>
      </c>
      <c r="AJ28" s="2"/>
      <c r="AK28" s="2"/>
      <c r="AL28" s="2"/>
      <c r="AM28" s="2"/>
      <c r="AN28" s="2"/>
      <c r="AO28" s="3"/>
      <c r="AR28" s="16">
        <v>0.05</v>
      </c>
      <c r="AS28" s="13">
        <f>L43</f>
        <v>3.4450000000000003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10"/>
    </row>
    <row r="29" spans="1:60" x14ac:dyDescent="0.2">
      <c r="A29" s="1">
        <v>0.26</v>
      </c>
      <c r="B29" s="2">
        <f t="shared" si="0"/>
        <v>13.629999999999999</v>
      </c>
      <c r="C29" s="2">
        <f t="shared" si="4"/>
        <v>13.36</v>
      </c>
      <c r="D29" s="4">
        <v>13.9</v>
      </c>
      <c r="E29" s="2"/>
      <c r="F29" s="2"/>
      <c r="G29" s="2"/>
      <c r="H29" s="2"/>
      <c r="I29" s="2"/>
      <c r="J29" s="3"/>
      <c r="K29" s="2">
        <v>0.26</v>
      </c>
      <c r="L29" s="2">
        <f t="shared" si="1"/>
        <v>11.404999999999999</v>
      </c>
      <c r="M29" s="2">
        <f t="shared" si="5"/>
        <v>11.11</v>
      </c>
      <c r="N29" s="2">
        <v>11.7</v>
      </c>
      <c r="O29" s="2"/>
      <c r="P29" s="2"/>
      <c r="Q29" s="2"/>
      <c r="R29" s="2"/>
      <c r="S29" s="2"/>
      <c r="T29" s="3"/>
      <c r="V29" s="1">
        <v>-0.26</v>
      </c>
      <c r="W29" s="2">
        <f t="shared" si="2"/>
        <v>-16.945</v>
      </c>
      <c r="X29" s="2">
        <f t="shared" si="6"/>
        <v>-16.810000000000002</v>
      </c>
      <c r="Y29" s="4">
        <v>-17.079999999999998</v>
      </c>
      <c r="Z29" s="2"/>
      <c r="AA29" s="2"/>
      <c r="AB29" s="2"/>
      <c r="AC29" s="2"/>
      <c r="AD29" s="2"/>
      <c r="AE29" s="3"/>
      <c r="AF29" s="1">
        <v>-0.26</v>
      </c>
      <c r="AG29" s="2">
        <f t="shared" si="3"/>
        <v>-13.655000000000001</v>
      </c>
      <c r="AH29" s="2">
        <f t="shared" si="7"/>
        <v>-13.41</v>
      </c>
      <c r="AI29" s="4">
        <v>-13.9</v>
      </c>
      <c r="AJ29" s="2"/>
      <c r="AK29" s="2"/>
      <c r="AL29" s="2"/>
      <c r="AM29" s="2"/>
      <c r="AN29" s="2"/>
      <c r="AO29" s="3"/>
      <c r="AR29" s="16">
        <v>0.04</v>
      </c>
      <c r="AS29" s="13">
        <f>L42</f>
        <v>3.0399999999999996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10"/>
    </row>
    <row r="30" spans="1:60" x14ac:dyDescent="0.2">
      <c r="A30" s="1">
        <v>0.27</v>
      </c>
      <c r="B30" s="2">
        <f t="shared" si="0"/>
        <v>14.08</v>
      </c>
      <c r="C30" s="2">
        <f t="shared" si="4"/>
        <v>13.91</v>
      </c>
      <c r="D30" s="4">
        <v>14.25</v>
      </c>
      <c r="E30" s="2"/>
      <c r="F30" s="2"/>
      <c r="G30" s="2"/>
      <c r="H30" s="2"/>
      <c r="I30" s="2"/>
      <c r="J30" s="3"/>
      <c r="K30" s="2">
        <v>0.27</v>
      </c>
      <c r="L30" s="2">
        <f t="shared" si="1"/>
        <v>11.895</v>
      </c>
      <c r="M30" s="2">
        <f t="shared" si="5"/>
        <v>11.709999999999999</v>
      </c>
      <c r="N30" s="2">
        <v>12.08</v>
      </c>
      <c r="O30" s="2"/>
      <c r="P30" s="2"/>
      <c r="Q30" s="2"/>
      <c r="R30" s="2"/>
      <c r="S30" s="2"/>
      <c r="T30" s="3"/>
      <c r="V30" s="1">
        <v>-0.27</v>
      </c>
      <c r="W30" s="2">
        <f t="shared" si="2"/>
        <v>-17.27</v>
      </c>
      <c r="X30" s="2">
        <f t="shared" si="6"/>
        <v>-17.09</v>
      </c>
      <c r="Y30" s="4">
        <v>-17.45</v>
      </c>
      <c r="Z30" s="2"/>
      <c r="AA30" s="2"/>
      <c r="AB30" s="2"/>
      <c r="AC30" s="2"/>
      <c r="AD30" s="2"/>
      <c r="AE30" s="3"/>
      <c r="AF30" s="1">
        <v>-0.27</v>
      </c>
      <c r="AG30" s="2">
        <f t="shared" si="3"/>
        <v>-14.205</v>
      </c>
      <c r="AH30" s="2">
        <f t="shared" si="7"/>
        <v>-13.91</v>
      </c>
      <c r="AI30" s="4">
        <v>-14.5</v>
      </c>
      <c r="AJ30" s="2"/>
      <c r="AK30" s="2"/>
      <c r="AL30" s="2"/>
      <c r="AM30" s="2"/>
      <c r="AN30" s="2"/>
      <c r="AO30" s="3"/>
      <c r="AR30" s="16">
        <v>0.03</v>
      </c>
      <c r="AS30" s="13">
        <f>L41</f>
        <v>2.5516666666666663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10"/>
    </row>
    <row r="31" spans="1:60" x14ac:dyDescent="0.2">
      <c r="A31" s="1">
        <v>0.28000000000000003</v>
      </c>
      <c r="B31" s="2">
        <f t="shared" si="0"/>
        <v>14.58</v>
      </c>
      <c r="C31" s="2">
        <f t="shared" si="4"/>
        <v>14.26</v>
      </c>
      <c r="D31" s="4">
        <v>14.9</v>
      </c>
      <c r="E31" s="2"/>
      <c r="F31" s="2"/>
      <c r="G31" s="2"/>
      <c r="H31" s="2"/>
      <c r="I31" s="2"/>
      <c r="J31" s="3"/>
      <c r="K31" s="2">
        <v>0.28000000000000003</v>
      </c>
      <c r="L31" s="2">
        <f t="shared" si="1"/>
        <v>12.295</v>
      </c>
      <c r="M31" s="2">
        <f t="shared" si="5"/>
        <v>12.09</v>
      </c>
      <c r="N31" s="2">
        <v>12.5</v>
      </c>
      <c r="O31" s="2"/>
      <c r="P31" s="2"/>
      <c r="Q31" s="2"/>
      <c r="R31" s="2"/>
      <c r="S31" s="2"/>
      <c r="T31" s="3"/>
      <c r="V31" s="1">
        <v>-0.28000000000000003</v>
      </c>
      <c r="W31" s="2">
        <f t="shared" si="2"/>
        <v>-17.68</v>
      </c>
      <c r="X31" s="2">
        <f t="shared" si="6"/>
        <v>-17.46</v>
      </c>
      <c r="Y31" s="4">
        <v>-17.899999999999999</v>
      </c>
      <c r="Z31" s="2"/>
      <c r="AA31" s="2"/>
      <c r="AB31" s="2"/>
      <c r="AC31" s="2"/>
      <c r="AD31" s="2"/>
      <c r="AE31" s="3"/>
      <c r="AF31" s="1">
        <v>-0.28000000000000003</v>
      </c>
      <c r="AG31" s="2">
        <f t="shared" si="3"/>
        <v>-14.855</v>
      </c>
      <c r="AH31" s="2">
        <f t="shared" si="7"/>
        <v>-14.51</v>
      </c>
      <c r="AI31" s="4">
        <v>-15.2</v>
      </c>
      <c r="AJ31" s="2"/>
      <c r="AK31" s="2"/>
      <c r="AL31" s="2"/>
      <c r="AM31" s="2"/>
      <c r="AN31" s="2"/>
      <c r="AO31" s="3"/>
      <c r="AR31" s="16">
        <v>0.02</v>
      </c>
      <c r="AS31" s="13">
        <f>L40</f>
        <v>1.9833333333333332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10"/>
    </row>
    <row r="32" spans="1:60" x14ac:dyDescent="0.2">
      <c r="A32" s="1">
        <v>0.28999999999999998</v>
      </c>
      <c r="B32" s="2">
        <f t="shared" si="0"/>
        <v>15.129999999999999</v>
      </c>
      <c r="C32" s="2">
        <f t="shared" si="4"/>
        <v>14.91</v>
      </c>
      <c r="D32" s="4">
        <v>15.35</v>
      </c>
      <c r="E32" s="2"/>
      <c r="F32" s="2"/>
      <c r="G32" s="2"/>
      <c r="H32" s="2"/>
      <c r="I32" s="2"/>
      <c r="J32" s="3"/>
      <c r="K32" s="2">
        <v>0.28999999999999998</v>
      </c>
      <c r="L32" s="2">
        <f t="shared" si="1"/>
        <v>12.754999999999999</v>
      </c>
      <c r="M32" s="2">
        <f t="shared" si="5"/>
        <v>12.51</v>
      </c>
      <c r="N32" s="2">
        <v>13</v>
      </c>
      <c r="O32" s="2"/>
      <c r="P32" s="2"/>
      <c r="Q32" s="2"/>
      <c r="R32" s="2"/>
      <c r="S32" s="2"/>
      <c r="T32" s="3"/>
      <c r="V32" s="1">
        <v>-0.28999999999999998</v>
      </c>
      <c r="W32" s="2">
        <f t="shared" si="2"/>
        <v>-18.130000000000003</v>
      </c>
      <c r="X32" s="2">
        <f t="shared" si="6"/>
        <v>-17.91</v>
      </c>
      <c r="Y32" s="4">
        <v>-18.350000000000001</v>
      </c>
      <c r="Z32" s="2"/>
      <c r="AA32" s="2"/>
      <c r="AB32" s="2"/>
      <c r="AC32" s="2"/>
      <c r="AD32" s="2"/>
      <c r="AE32" s="3"/>
      <c r="AF32" s="1">
        <v>-0.28999999999999998</v>
      </c>
      <c r="AG32" s="2">
        <f t="shared" si="3"/>
        <v>-15.454999999999998</v>
      </c>
      <c r="AH32" s="2">
        <f t="shared" si="7"/>
        <v>-15.209999999999999</v>
      </c>
      <c r="AI32" s="4">
        <v>-15.7</v>
      </c>
      <c r="AJ32" s="2"/>
      <c r="AK32" s="2"/>
      <c r="AL32" s="2"/>
      <c r="AM32" s="2"/>
      <c r="AN32" s="2"/>
      <c r="AO32" s="3"/>
      <c r="AR32" s="16">
        <v>0.01</v>
      </c>
      <c r="AS32" s="13">
        <f>L39</f>
        <v>1.2616666666666667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10"/>
    </row>
    <row r="33" spans="1:60" x14ac:dyDescent="0.2">
      <c r="A33" s="1">
        <v>0.3</v>
      </c>
      <c r="B33" s="2">
        <f t="shared" si="0"/>
        <v>15.629999999999999</v>
      </c>
      <c r="C33" s="2">
        <f t="shared" si="4"/>
        <v>15.36</v>
      </c>
      <c r="D33" s="4">
        <v>15.9</v>
      </c>
      <c r="E33" s="2"/>
      <c r="F33" s="2"/>
      <c r="G33" s="2"/>
      <c r="H33" s="2"/>
      <c r="I33" s="2"/>
      <c r="J33" s="3"/>
      <c r="K33" s="2">
        <v>0.3</v>
      </c>
      <c r="L33" s="2">
        <f t="shared" si="1"/>
        <v>13.205</v>
      </c>
      <c r="M33" s="2">
        <f t="shared" si="5"/>
        <v>13.01</v>
      </c>
      <c r="N33" s="2">
        <v>13.4</v>
      </c>
      <c r="O33" s="2"/>
      <c r="P33" s="2"/>
      <c r="Q33" s="2"/>
      <c r="R33" s="2"/>
      <c r="S33" s="2"/>
      <c r="T33" s="3"/>
      <c r="V33" s="1">
        <v>-0.3</v>
      </c>
      <c r="W33" s="2">
        <f t="shared" si="2"/>
        <v>-18.53</v>
      </c>
      <c r="X33" s="2">
        <f t="shared" si="6"/>
        <v>-18.360000000000003</v>
      </c>
      <c r="Y33" s="4">
        <v>-18.7</v>
      </c>
      <c r="Z33" s="2"/>
      <c r="AA33" s="2"/>
      <c r="AB33" s="2"/>
      <c r="AC33" s="2"/>
      <c r="AD33" s="2"/>
      <c r="AE33" s="3"/>
      <c r="AF33" s="1">
        <v>-0.3</v>
      </c>
      <c r="AG33" s="2">
        <f t="shared" si="3"/>
        <v>-15.98</v>
      </c>
      <c r="AH33" s="2">
        <f t="shared" si="7"/>
        <v>-15.709999999999999</v>
      </c>
      <c r="AI33" s="4">
        <v>-16.25</v>
      </c>
      <c r="AJ33" s="2"/>
      <c r="AK33" s="2"/>
      <c r="AL33" s="2"/>
      <c r="AM33" s="2"/>
      <c r="AN33" s="2"/>
      <c r="AO33" s="3"/>
      <c r="AR33" s="16">
        <v>0</v>
      </c>
      <c r="AS33" s="13">
        <f>(AG38+L38)/2</f>
        <v>-5.9166666666666673E-2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10"/>
    </row>
    <row r="34" spans="1:60" x14ac:dyDescent="0.2">
      <c r="A34" s="1"/>
      <c r="B34" s="2"/>
      <c r="C34" s="2"/>
      <c r="D34" s="2"/>
      <c r="E34" s="2"/>
      <c r="F34" s="2"/>
      <c r="G34" s="2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3"/>
      <c r="V34" s="1"/>
      <c r="W34" s="2"/>
      <c r="X34" s="2"/>
      <c r="Y34" s="2"/>
      <c r="Z34" s="2"/>
      <c r="AA34" s="2"/>
      <c r="AB34" s="2"/>
      <c r="AC34" s="2"/>
      <c r="AD34" s="2"/>
      <c r="AE34" s="3"/>
      <c r="AF34" s="1"/>
      <c r="AG34" s="2"/>
      <c r="AH34" s="2"/>
      <c r="AI34" s="2"/>
      <c r="AJ34" s="2"/>
      <c r="AK34" s="2"/>
      <c r="AL34" s="2"/>
      <c r="AM34" s="2"/>
      <c r="AN34" s="2"/>
      <c r="AO34" s="3"/>
      <c r="AR34" s="16">
        <v>-0.01</v>
      </c>
      <c r="AS34" s="13">
        <f>AG39</f>
        <v>-1.4799999999999998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10"/>
    </row>
    <row r="35" spans="1:60" ht="17" thickBot="1" x14ac:dyDescent="0.25">
      <c r="A35" s="6"/>
      <c r="B35" s="7"/>
      <c r="C35" s="7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8"/>
      <c r="V35" s="6"/>
      <c r="W35" s="7"/>
      <c r="X35" s="7"/>
      <c r="Y35" s="7"/>
      <c r="Z35" s="7"/>
      <c r="AA35" s="7"/>
      <c r="AB35" s="7"/>
      <c r="AC35" s="7"/>
      <c r="AD35" s="7"/>
      <c r="AE35" s="8"/>
      <c r="AF35" s="1"/>
      <c r="AG35" s="2"/>
      <c r="AH35" s="2"/>
      <c r="AI35" s="2"/>
      <c r="AJ35" s="2"/>
      <c r="AK35" s="2"/>
      <c r="AL35" s="2"/>
      <c r="AM35" s="2"/>
      <c r="AN35" s="2"/>
      <c r="AO35" s="3"/>
      <c r="AR35" s="16">
        <v>-0.02</v>
      </c>
      <c r="AS35" s="13">
        <f t="shared" ref="AS35:AS63" si="8">AG40</f>
        <v>-2.1950000000000003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10"/>
    </row>
    <row r="36" spans="1:60" ht="20" thickBot="1" x14ac:dyDescent="0.3">
      <c r="A36" s="75" t="s">
        <v>41</v>
      </c>
      <c r="B36" s="76"/>
      <c r="C36" s="76"/>
      <c r="D36" s="76"/>
      <c r="E36" s="76"/>
      <c r="F36" s="76"/>
      <c r="G36" s="76"/>
      <c r="H36" s="76"/>
      <c r="I36" s="76"/>
      <c r="J36" s="76"/>
      <c r="K36" s="98" t="s">
        <v>42</v>
      </c>
      <c r="L36" s="88"/>
      <c r="M36" s="88"/>
      <c r="N36" s="88"/>
      <c r="O36" s="88"/>
      <c r="P36" s="88"/>
      <c r="Q36" s="88"/>
      <c r="R36" s="88"/>
      <c r="S36" s="88"/>
      <c r="T36" s="89"/>
      <c r="V36" s="75" t="s">
        <v>43</v>
      </c>
      <c r="W36" s="76"/>
      <c r="X36" s="76"/>
      <c r="Y36" s="76"/>
      <c r="Z36" s="76"/>
      <c r="AA36" s="76"/>
      <c r="AB36" s="76"/>
      <c r="AC36" s="76"/>
      <c r="AD36" s="76"/>
      <c r="AE36" s="77"/>
      <c r="AF36" s="98" t="s">
        <v>44</v>
      </c>
      <c r="AG36" s="88"/>
      <c r="AH36" s="88"/>
      <c r="AI36" s="88"/>
      <c r="AJ36" s="88"/>
      <c r="AK36" s="88"/>
      <c r="AL36" s="88"/>
      <c r="AM36" s="88"/>
      <c r="AN36" s="88"/>
      <c r="AO36" s="89"/>
      <c r="AR36" s="16">
        <v>-0.03</v>
      </c>
      <c r="AS36" s="13">
        <f t="shared" si="8"/>
        <v>-2.7666666666666662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10"/>
    </row>
    <row r="37" spans="1:60" ht="17" thickTop="1" x14ac:dyDescent="0.2">
      <c r="A37" s="1" t="s">
        <v>6</v>
      </c>
      <c r="B37" s="2" t="s">
        <v>7</v>
      </c>
      <c r="C37" s="2" t="s">
        <v>39</v>
      </c>
      <c r="D37" s="2" t="s">
        <v>40</v>
      </c>
      <c r="E37" s="2"/>
      <c r="F37" s="2"/>
      <c r="G37" s="2"/>
      <c r="H37" s="2"/>
      <c r="I37" s="2"/>
      <c r="J37" s="2"/>
      <c r="K37" s="15" t="s">
        <v>6</v>
      </c>
      <c r="L37" s="14" t="s">
        <v>7</v>
      </c>
      <c r="M37" s="9"/>
      <c r="N37" s="9"/>
      <c r="O37" s="2" t="s">
        <v>45</v>
      </c>
      <c r="P37" s="2" t="s">
        <v>46</v>
      </c>
      <c r="Q37" s="9"/>
      <c r="R37" s="9"/>
      <c r="S37" s="9"/>
      <c r="T37" s="10"/>
      <c r="V37" s="1" t="s">
        <v>47</v>
      </c>
      <c r="W37" s="2" t="s">
        <v>7</v>
      </c>
      <c r="X37" s="2" t="s">
        <v>39</v>
      </c>
      <c r="Y37" s="4" t="s">
        <v>40</v>
      </c>
      <c r="Z37" s="2"/>
      <c r="AA37" s="2"/>
      <c r="AB37" s="2"/>
      <c r="AC37" s="2"/>
      <c r="AD37" s="2"/>
      <c r="AE37" s="3"/>
      <c r="AF37" s="15" t="s">
        <v>6</v>
      </c>
      <c r="AG37" s="14" t="s">
        <v>7</v>
      </c>
      <c r="AH37" s="9"/>
      <c r="AI37" s="9"/>
      <c r="AJ37" s="9"/>
      <c r="AK37" s="9"/>
      <c r="AL37" s="9"/>
      <c r="AM37" s="9"/>
      <c r="AN37" s="9"/>
      <c r="AO37" s="10"/>
      <c r="AR37" s="16">
        <v>-0.04</v>
      </c>
      <c r="AS37" s="13">
        <f t="shared" si="8"/>
        <v>-3.3016666666666663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10"/>
    </row>
    <row r="38" spans="1:60" x14ac:dyDescent="0.2">
      <c r="A38" s="1">
        <v>0</v>
      </c>
      <c r="B38" s="2">
        <v>0.39500000000000002</v>
      </c>
      <c r="C38" s="2">
        <v>0</v>
      </c>
      <c r="D38" s="2">
        <v>0.79</v>
      </c>
      <c r="E38" s="2"/>
      <c r="F38" s="2"/>
      <c r="G38" s="2"/>
      <c r="H38" s="2"/>
      <c r="I38" s="2"/>
      <c r="J38" s="2"/>
      <c r="K38" s="16">
        <v>0</v>
      </c>
      <c r="L38" s="13">
        <f>(B3+B38+L3)/3</f>
        <v>0.40833333333333338</v>
      </c>
      <c r="M38" s="9"/>
      <c r="N38" s="9"/>
      <c r="O38" s="2">
        <f>464.08 * P38^3 - 211.79 * P38^2 + 66.608 * P38 + 0.6015</f>
        <v>5.9834114799999991</v>
      </c>
      <c r="P38" s="2">
        <f>O41</f>
        <v>0.11</v>
      </c>
      <c r="Q38" s="9"/>
      <c r="R38" s="9"/>
      <c r="S38" s="9"/>
      <c r="T38" s="10"/>
      <c r="V38" s="1">
        <v>0</v>
      </c>
      <c r="W38" s="2">
        <f>(X38+Y38)/2</f>
        <v>-0.56999999999999995</v>
      </c>
      <c r="X38" s="2">
        <v>0</v>
      </c>
      <c r="Y38" s="2">
        <v>-1.1399999999999999</v>
      </c>
      <c r="Z38" s="2"/>
      <c r="AA38" s="2"/>
      <c r="AB38" s="2"/>
      <c r="AC38" s="2"/>
      <c r="AD38" s="2"/>
      <c r="AE38" s="3"/>
      <c r="AF38" s="16">
        <v>0</v>
      </c>
      <c r="AG38" s="13">
        <f>(W3+AG3+W38)/3</f>
        <v>-0.52666666666666673</v>
      </c>
      <c r="AH38" s="9"/>
      <c r="AI38" s="9"/>
      <c r="AJ38" s="9"/>
      <c r="AK38" s="9"/>
      <c r="AL38" s="9"/>
      <c r="AM38" s="9"/>
      <c r="AN38" s="9"/>
      <c r="AO38" s="10"/>
      <c r="AR38" s="16">
        <v>-0.05</v>
      </c>
      <c r="AS38" s="13">
        <f t="shared" si="8"/>
        <v>-3.9133333333333327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10"/>
    </row>
    <row r="39" spans="1:60" x14ac:dyDescent="0.2">
      <c r="A39" s="1">
        <v>0.01</v>
      </c>
      <c r="B39" s="2">
        <v>1.2</v>
      </c>
      <c r="C39" s="2">
        <v>0.8</v>
      </c>
      <c r="D39" s="2">
        <v>1.6</v>
      </c>
      <c r="E39" s="2"/>
      <c r="F39" s="2"/>
      <c r="G39" s="2"/>
      <c r="H39" s="2"/>
      <c r="I39" s="2"/>
      <c r="J39" s="2"/>
      <c r="K39" s="16">
        <v>0.01</v>
      </c>
      <c r="L39" s="13">
        <f t="shared" ref="L39:L68" si="9">(B4+B39+L4)/3</f>
        <v>1.2616666666666667</v>
      </c>
      <c r="M39" s="9"/>
      <c r="N39" s="9"/>
      <c r="O39" s="2"/>
      <c r="P39" s="2"/>
      <c r="Q39" s="9"/>
      <c r="R39" s="9"/>
      <c r="S39" s="9"/>
      <c r="T39" s="10"/>
      <c r="V39" s="1">
        <v>-0.01</v>
      </c>
      <c r="W39" s="2">
        <f t="shared" ref="W39:W68" si="10">(X39+Y39)/2</f>
        <v>-1.5499999999999998</v>
      </c>
      <c r="X39" s="2">
        <f>Y38-0.01</f>
        <v>-1.1499999999999999</v>
      </c>
      <c r="Y39" s="2">
        <v>-1.95</v>
      </c>
      <c r="Z39" s="2"/>
      <c r="AA39" s="2"/>
      <c r="AB39" s="2"/>
      <c r="AC39" s="2"/>
      <c r="AD39" s="2"/>
      <c r="AE39" s="3"/>
      <c r="AF39" s="16">
        <v>-0.01</v>
      </c>
      <c r="AG39" s="13">
        <f t="shared" ref="AG39:AG67" si="11">(W4+AG4+W39)/3</f>
        <v>-1.4799999999999998</v>
      </c>
      <c r="AH39" s="9"/>
      <c r="AI39" s="9"/>
      <c r="AJ39" s="9"/>
      <c r="AK39" s="9"/>
      <c r="AL39" s="9"/>
      <c r="AM39" s="9"/>
      <c r="AN39" s="9"/>
      <c r="AO39" s="10"/>
      <c r="AR39" s="16">
        <v>-0.06</v>
      </c>
      <c r="AS39" s="13">
        <f t="shared" si="8"/>
        <v>-4.5066666666666659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10"/>
    </row>
    <row r="40" spans="1:60" x14ac:dyDescent="0.2">
      <c r="A40" s="1">
        <v>0.02</v>
      </c>
      <c r="B40" s="2">
        <v>1.88</v>
      </c>
      <c r="C40" s="2">
        <v>1.61</v>
      </c>
      <c r="D40" s="2">
        <v>2.15</v>
      </c>
      <c r="E40" s="2"/>
      <c r="F40" s="2"/>
      <c r="G40" s="2"/>
      <c r="H40" s="2"/>
      <c r="I40" s="2"/>
      <c r="J40" s="2"/>
      <c r="K40" s="16">
        <v>0.02</v>
      </c>
      <c r="L40" s="13">
        <f t="shared" si="9"/>
        <v>1.9833333333333332</v>
      </c>
      <c r="M40" s="9"/>
      <c r="N40" s="9"/>
      <c r="O40" s="2" t="s">
        <v>48</v>
      </c>
      <c r="P40" s="2" t="s">
        <v>49</v>
      </c>
      <c r="Q40" s="9"/>
      <c r="R40" s="9"/>
      <c r="S40" s="9"/>
      <c r="T40" s="10"/>
      <c r="V40" s="1">
        <v>-0.02</v>
      </c>
      <c r="W40" s="2">
        <f t="shared" si="10"/>
        <v>-2.23</v>
      </c>
      <c r="X40" s="2">
        <f t="shared" ref="X40:X68" si="12">Y39-0.01</f>
        <v>-1.96</v>
      </c>
      <c r="Y40" s="2">
        <v>-2.5</v>
      </c>
      <c r="Z40" s="2"/>
      <c r="AA40" s="2"/>
      <c r="AB40" s="2"/>
      <c r="AC40" s="2"/>
      <c r="AD40" s="2"/>
      <c r="AE40" s="3"/>
      <c r="AF40" s="16">
        <v>-0.02</v>
      </c>
      <c r="AG40" s="13">
        <f t="shared" si="11"/>
        <v>-2.1950000000000003</v>
      </c>
      <c r="AH40" s="9"/>
      <c r="AI40" s="9"/>
      <c r="AJ40" s="9"/>
      <c r="AK40" s="9"/>
      <c r="AL40" s="9"/>
      <c r="AM40" s="9"/>
      <c r="AN40" s="9"/>
      <c r="AO40" s="10"/>
      <c r="AR40" s="16">
        <v>-7.0000000000000007E-2</v>
      </c>
      <c r="AS40" s="13">
        <f t="shared" si="8"/>
        <v>-5.0333333333333332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10"/>
    </row>
    <row r="41" spans="1:60" x14ac:dyDescent="0.2">
      <c r="A41" s="1">
        <v>0.03</v>
      </c>
      <c r="B41" s="2">
        <v>2.38</v>
      </c>
      <c r="C41" s="2">
        <v>2.16</v>
      </c>
      <c r="D41" s="2">
        <v>2.6</v>
      </c>
      <c r="E41" s="2"/>
      <c r="F41" s="2"/>
      <c r="G41" s="2"/>
      <c r="H41" s="2"/>
      <c r="I41" s="2"/>
      <c r="J41" s="2"/>
      <c r="K41" s="16">
        <v>0.03</v>
      </c>
      <c r="L41" s="13">
        <f t="shared" si="9"/>
        <v>2.5516666666666663</v>
      </c>
      <c r="M41" s="9"/>
      <c r="N41" s="9"/>
      <c r="O41" s="2">
        <v>0.11</v>
      </c>
      <c r="P41" s="2">
        <v>4.0000000000000001E-3</v>
      </c>
      <c r="Q41" s="9"/>
      <c r="R41" s="9"/>
      <c r="S41" s="9"/>
      <c r="T41" s="10"/>
      <c r="V41" s="1">
        <v>-0.03</v>
      </c>
      <c r="W41" s="2">
        <f t="shared" si="10"/>
        <v>-2.7649999999999997</v>
      </c>
      <c r="X41" s="2">
        <f t="shared" si="12"/>
        <v>-2.5099999999999998</v>
      </c>
      <c r="Y41" s="4">
        <v>-3.02</v>
      </c>
      <c r="Z41" s="2"/>
      <c r="AA41" s="2"/>
      <c r="AB41" s="2"/>
      <c r="AC41" s="2"/>
      <c r="AD41" s="2"/>
      <c r="AE41" s="3"/>
      <c r="AF41" s="16">
        <v>-0.03</v>
      </c>
      <c r="AG41" s="13">
        <f t="shared" si="11"/>
        <v>-2.7666666666666662</v>
      </c>
      <c r="AH41" s="9"/>
      <c r="AI41" s="9"/>
      <c r="AJ41" s="9"/>
      <c r="AK41" s="9"/>
      <c r="AL41" s="9"/>
      <c r="AM41" s="9"/>
      <c r="AN41" s="9"/>
      <c r="AO41" s="10"/>
      <c r="AR41" s="16">
        <v>-0.08</v>
      </c>
      <c r="AS41" s="13">
        <f t="shared" si="8"/>
        <v>-5.6033333333333344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10"/>
    </row>
    <row r="42" spans="1:60" x14ac:dyDescent="0.2">
      <c r="A42" s="1">
        <v>0.04</v>
      </c>
      <c r="B42" s="2">
        <v>2.81</v>
      </c>
      <c r="C42" s="2">
        <v>2.61</v>
      </c>
      <c r="D42" s="2">
        <v>3.01</v>
      </c>
      <c r="E42" s="2"/>
      <c r="F42" s="2"/>
      <c r="G42" s="2"/>
      <c r="H42" s="2"/>
      <c r="I42" s="2"/>
      <c r="J42" s="2"/>
      <c r="K42" s="16">
        <v>0.04</v>
      </c>
      <c r="L42" s="13">
        <f t="shared" si="9"/>
        <v>3.0399999999999996</v>
      </c>
      <c r="M42" s="9"/>
      <c r="N42" s="9"/>
      <c r="O42" s="9"/>
      <c r="P42" s="9"/>
      <c r="Q42" s="9"/>
      <c r="R42" s="9"/>
      <c r="S42" s="9"/>
      <c r="T42" s="10"/>
      <c r="V42" s="1">
        <v>-0.04</v>
      </c>
      <c r="W42" s="2">
        <f t="shared" si="10"/>
        <v>-3.2949999999999999</v>
      </c>
      <c r="X42" s="2">
        <f t="shared" si="12"/>
        <v>-3.03</v>
      </c>
      <c r="Y42" s="4">
        <v>-3.56</v>
      </c>
      <c r="Z42" s="2"/>
      <c r="AA42" s="2"/>
      <c r="AB42" s="2"/>
      <c r="AC42" s="2"/>
      <c r="AD42" s="2"/>
      <c r="AE42" s="3"/>
      <c r="AF42" s="16">
        <v>-0.04</v>
      </c>
      <c r="AG42" s="13">
        <f t="shared" si="11"/>
        <v>-3.3016666666666663</v>
      </c>
      <c r="AH42" s="9"/>
      <c r="AI42" s="9"/>
      <c r="AJ42" s="9"/>
      <c r="AK42" s="9"/>
      <c r="AL42" s="9"/>
      <c r="AM42" s="9"/>
      <c r="AN42" s="9"/>
      <c r="AO42" s="10"/>
      <c r="AR42" s="16">
        <v>-0.09</v>
      </c>
      <c r="AS42" s="13">
        <f t="shared" si="8"/>
        <v>-6.1516666666666664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10"/>
    </row>
    <row r="43" spans="1:60" x14ac:dyDescent="0.2">
      <c r="A43" s="1">
        <v>0.05</v>
      </c>
      <c r="B43" s="2">
        <v>3.1850000000000001</v>
      </c>
      <c r="C43" s="2">
        <v>3.02</v>
      </c>
      <c r="D43" s="2">
        <v>3.35</v>
      </c>
      <c r="E43" s="2"/>
      <c r="F43" s="2"/>
      <c r="G43" s="2"/>
      <c r="H43" s="2"/>
      <c r="I43" s="2"/>
      <c r="J43" s="2"/>
      <c r="K43" s="16">
        <v>0.05</v>
      </c>
      <c r="L43" s="13">
        <f t="shared" si="9"/>
        <v>3.4450000000000003</v>
      </c>
      <c r="M43" s="9"/>
      <c r="N43" s="9"/>
      <c r="O43" s="9"/>
      <c r="P43" s="9"/>
      <c r="Q43" s="9"/>
      <c r="R43" s="9"/>
      <c r="S43" s="9"/>
      <c r="T43" s="10"/>
      <c r="V43" s="1">
        <v>-0.05</v>
      </c>
      <c r="W43" s="2">
        <f t="shared" si="10"/>
        <v>-3.8099999999999996</v>
      </c>
      <c r="X43" s="2">
        <f t="shared" si="12"/>
        <v>-3.57</v>
      </c>
      <c r="Y43" s="4">
        <v>-4.05</v>
      </c>
      <c r="Z43" s="2"/>
      <c r="AA43" s="2"/>
      <c r="AB43" s="2"/>
      <c r="AC43" s="2"/>
      <c r="AD43" s="2"/>
      <c r="AE43" s="3"/>
      <c r="AF43" s="16">
        <v>-0.05</v>
      </c>
      <c r="AG43" s="13">
        <f t="shared" si="11"/>
        <v>-3.9133333333333327</v>
      </c>
      <c r="AH43" s="9"/>
      <c r="AI43" s="9"/>
      <c r="AJ43" s="9"/>
      <c r="AK43" s="9"/>
      <c r="AL43" s="9"/>
      <c r="AM43" s="9"/>
      <c r="AN43" s="9"/>
      <c r="AO43" s="10"/>
      <c r="AR43" s="16">
        <v>-0.1</v>
      </c>
      <c r="AS43" s="13">
        <f t="shared" si="8"/>
        <v>-6.6833333333333336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10"/>
    </row>
    <row r="44" spans="1:60" x14ac:dyDescent="0.2">
      <c r="A44" s="1">
        <v>0.06</v>
      </c>
      <c r="B44" s="2">
        <v>3.53</v>
      </c>
      <c r="C44" s="2">
        <v>3.36</v>
      </c>
      <c r="D44" s="2">
        <v>3.7</v>
      </c>
      <c r="E44" s="2"/>
      <c r="F44" s="2"/>
      <c r="G44" s="2"/>
      <c r="H44" s="2"/>
      <c r="I44" s="2"/>
      <c r="J44" s="2"/>
      <c r="K44" s="16">
        <v>0.06</v>
      </c>
      <c r="L44" s="13">
        <f t="shared" si="9"/>
        <v>3.8849999999999998</v>
      </c>
      <c r="M44" s="9"/>
      <c r="N44" s="9"/>
      <c r="O44" s="9"/>
      <c r="P44" s="9"/>
      <c r="Q44" s="9"/>
      <c r="R44" s="9"/>
      <c r="S44" s="9"/>
      <c r="T44" s="10"/>
      <c r="V44" s="1">
        <v>-0.06</v>
      </c>
      <c r="W44" s="2">
        <f t="shared" si="10"/>
        <v>-4.2799999999999994</v>
      </c>
      <c r="X44" s="2">
        <f t="shared" si="12"/>
        <v>-4.0599999999999996</v>
      </c>
      <c r="Y44" s="4">
        <v>-4.5</v>
      </c>
      <c r="Z44" s="2"/>
      <c r="AA44" s="2"/>
      <c r="AB44" s="2"/>
      <c r="AC44" s="2"/>
      <c r="AD44" s="2"/>
      <c r="AE44" s="3"/>
      <c r="AF44" s="16">
        <v>-0.06</v>
      </c>
      <c r="AG44" s="13">
        <f t="shared" si="11"/>
        <v>-4.5066666666666659</v>
      </c>
      <c r="AH44" s="9"/>
      <c r="AI44" s="9"/>
      <c r="AJ44" s="9"/>
      <c r="AK44" s="9"/>
      <c r="AL44" s="9"/>
      <c r="AM44" s="9"/>
      <c r="AN44" s="9"/>
      <c r="AO44" s="10"/>
      <c r="AR44" s="16">
        <v>-0.11</v>
      </c>
      <c r="AS44" s="13">
        <f t="shared" si="8"/>
        <v>-7.2566666666666668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10"/>
    </row>
    <row r="45" spans="1:60" x14ac:dyDescent="0.2">
      <c r="A45" s="1">
        <v>7.0000000000000007E-2</v>
      </c>
      <c r="B45" s="2">
        <v>3.89</v>
      </c>
      <c r="C45" s="2">
        <v>3.71</v>
      </c>
      <c r="D45" s="2">
        <v>4.07</v>
      </c>
      <c r="E45" s="2"/>
      <c r="F45" s="2"/>
      <c r="G45" s="2"/>
      <c r="H45" s="2"/>
      <c r="I45" s="2"/>
      <c r="J45" s="2"/>
      <c r="K45" s="16">
        <v>7.0000000000000007E-2</v>
      </c>
      <c r="L45" s="13">
        <f t="shared" si="9"/>
        <v>4.3216666666666663</v>
      </c>
      <c r="M45" s="9"/>
      <c r="N45" s="9"/>
      <c r="O45" s="9"/>
      <c r="P45" s="9"/>
      <c r="Q45" s="9"/>
      <c r="R45" s="9"/>
      <c r="S45" s="9"/>
      <c r="T45" s="10"/>
      <c r="V45" s="1">
        <v>-7.0000000000000007E-2</v>
      </c>
      <c r="W45" s="2">
        <f t="shared" si="10"/>
        <v>-4.7799999999999994</v>
      </c>
      <c r="X45" s="2">
        <f t="shared" si="12"/>
        <v>-4.51</v>
      </c>
      <c r="Y45" s="4">
        <v>-5.05</v>
      </c>
      <c r="Z45" s="2"/>
      <c r="AA45" s="2"/>
      <c r="AB45" s="2"/>
      <c r="AC45" s="2"/>
      <c r="AD45" s="2"/>
      <c r="AE45" s="3"/>
      <c r="AF45" s="16">
        <v>-7.0000000000000007E-2</v>
      </c>
      <c r="AG45" s="13">
        <f t="shared" si="11"/>
        <v>-5.0333333333333332</v>
      </c>
      <c r="AH45" s="9"/>
      <c r="AI45" s="9"/>
      <c r="AJ45" s="9"/>
      <c r="AK45" s="9"/>
      <c r="AL45" s="9"/>
      <c r="AM45" s="9"/>
      <c r="AN45" s="9"/>
      <c r="AO45" s="10"/>
      <c r="AR45" s="16">
        <v>-0.12</v>
      </c>
      <c r="AS45" s="13">
        <f t="shared" si="8"/>
        <v>-7.835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10"/>
    </row>
    <row r="46" spans="1:60" x14ac:dyDescent="0.2">
      <c r="A46" s="1">
        <v>0.08</v>
      </c>
      <c r="B46" s="2">
        <v>4.24</v>
      </c>
      <c r="C46" s="2">
        <v>4.08</v>
      </c>
      <c r="D46" s="2">
        <v>4.4000000000000004</v>
      </c>
      <c r="E46" s="2"/>
      <c r="F46" s="2"/>
      <c r="G46" s="2"/>
      <c r="H46" s="2"/>
      <c r="I46" s="2"/>
      <c r="J46" s="2"/>
      <c r="K46" s="16">
        <v>0.08</v>
      </c>
      <c r="L46" s="13">
        <f t="shared" si="9"/>
        <v>4.7733333333333334</v>
      </c>
      <c r="M46" s="9"/>
      <c r="N46" s="9"/>
      <c r="O46" s="9"/>
      <c r="P46" s="9"/>
      <c r="Q46" s="9"/>
      <c r="R46" s="9"/>
      <c r="S46" s="9"/>
      <c r="T46" s="10"/>
      <c r="V46" s="1">
        <v>-0.08</v>
      </c>
      <c r="W46" s="2">
        <f t="shared" si="10"/>
        <v>-5.3</v>
      </c>
      <c r="X46" s="2">
        <f t="shared" si="12"/>
        <v>-5.0599999999999996</v>
      </c>
      <c r="Y46" s="4">
        <v>-5.54</v>
      </c>
      <c r="Z46" s="2"/>
      <c r="AA46" s="2"/>
      <c r="AB46" s="2"/>
      <c r="AC46" s="2"/>
      <c r="AD46" s="2"/>
      <c r="AE46" s="3"/>
      <c r="AF46" s="16">
        <v>-0.08</v>
      </c>
      <c r="AG46" s="13">
        <f t="shared" si="11"/>
        <v>-5.6033333333333344</v>
      </c>
      <c r="AH46" s="9"/>
      <c r="AI46" s="9"/>
      <c r="AJ46" s="9"/>
      <c r="AK46" s="9"/>
      <c r="AL46" s="9"/>
      <c r="AM46" s="9"/>
      <c r="AN46" s="9"/>
      <c r="AO46" s="10"/>
      <c r="AR46" s="16">
        <v>-0.13</v>
      </c>
      <c r="AS46" s="13">
        <f t="shared" si="8"/>
        <v>-8.3299999999999983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10"/>
    </row>
    <row r="47" spans="1:60" x14ac:dyDescent="0.2">
      <c r="A47" s="1">
        <v>0.09</v>
      </c>
      <c r="B47" s="2">
        <v>4.5650000000000004</v>
      </c>
      <c r="C47" s="2">
        <v>4.41</v>
      </c>
      <c r="D47" s="2">
        <v>4.72</v>
      </c>
      <c r="E47" s="2"/>
      <c r="F47" s="2"/>
      <c r="G47" s="2"/>
      <c r="H47" s="2"/>
      <c r="I47" s="2"/>
      <c r="J47" s="2"/>
      <c r="K47" s="16">
        <v>0.09</v>
      </c>
      <c r="L47" s="13">
        <f t="shared" si="9"/>
        <v>5.2133333333333329</v>
      </c>
      <c r="M47" s="9"/>
      <c r="N47" s="9"/>
      <c r="O47" s="9"/>
      <c r="P47" s="9"/>
      <c r="Q47" s="9"/>
      <c r="R47" s="9"/>
      <c r="S47" s="9"/>
      <c r="T47" s="10"/>
      <c r="V47" s="1">
        <v>-0.09</v>
      </c>
      <c r="W47" s="2">
        <f t="shared" si="10"/>
        <v>-5.8100000000000005</v>
      </c>
      <c r="X47" s="2">
        <f t="shared" si="12"/>
        <v>-5.55</v>
      </c>
      <c r="Y47" s="4">
        <v>-6.07</v>
      </c>
      <c r="Z47" s="2"/>
      <c r="AA47" s="2"/>
      <c r="AB47" s="2"/>
      <c r="AC47" s="2"/>
      <c r="AD47" s="2"/>
      <c r="AE47" s="3"/>
      <c r="AF47" s="16">
        <v>-0.09</v>
      </c>
      <c r="AG47" s="13">
        <f t="shared" si="11"/>
        <v>-6.1516666666666664</v>
      </c>
      <c r="AH47" s="9"/>
      <c r="AI47" s="9"/>
      <c r="AJ47" s="9"/>
      <c r="AK47" s="9"/>
      <c r="AL47" s="9"/>
      <c r="AM47" s="9"/>
      <c r="AN47" s="9"/>
      <c r="AO47" s="10"/>
      <c r="AR47" s="16">
        <v>-0.14000000000000001</v>
      </c>
      <c r="AS47" s="13">
        <f t="shared" si="8"/>
        <v>-8.8466666666666658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10"/>
    </row>
    <row r="48" spans="1:60" x14ac:dyDescent="0.2">
      <c r="A48" s="1">
        <v>0.1</v>
      </c>
      <c r="B48" s="2">
        <v>4.9000000000000004</v>
      </c>
      <c r="C48" s="2">
        <v>4.7300000000000004</v>
      </c>
      <c r="D48" s="2">
        <v>5.07</v>
      </c>
      <c r="E48" s="2"/>
      <c r="F48" s="2"/>
      <c r="G48" s="2"/>
      <c r="H48" s="2"/>
      <c r="I48" s="2"/>
      <c r="J48" s="2"/>
      <c r="K48" s="16">
        <v>0.1</v>
      </c>
      <c r="L48" s="13">
        <f t="shared" si="9"/>
        <v>5.5949999999999998</v>
      </c>
      <c r="M48" s="9"/>
      <c r="N48" s="9"/>
      <c r="O48" s="9"/>
      <c r="P48" s="9"/>
      <c r="Q48" s="9"/>
      <c r="R48" s="9"/>
      <c r="S48" s="9"/>
      <c r="T48" s="10"/>
      <c r="V48" s="1">
        <v>-0.1</v>
      </c>
      <c r="W48" s="2">
        <f t="shared" si="10"/>
        <v>-6.29</v>
      </c>
      <c r="X48" s="2">
        <f t="shared" si="12"/>
        <v>-6.08</v>
      </c>
      <c r="Y48" s="4">
        <v>-6.5</v>
      </c>
      <c r="Z48" s="2"/>
      <c r="AA48" s="2"/>
      <c r="AB48" s="2"/>
      <c r="AC48" s="2"/>
      <c r="AD48" s="2"/>
      <c r="AE48" s="3"/>
      <c r="AF48" s="16">
        <v>-0.1</v>
      </c>
      <c r="AG48" s="13">
        <f t="shared" si="11"/>
        <v>-6.6833333333333336</v>
      </c>
      <c r="AH48" s="9"/>
      <c r="AI48" s="9"/>
      <c r="AJ48" s="9"/>
      <c r="AK48" s="9"/>
      <c r="AL48" s="9"/>
      <c r="AM48" s="9"/>
      <c r="AN48" s="9"/>
      <c r="AO48" s="10"/>
      <c r="AR48" s="16">
        <v>-0.15</v>
      </c>
      <c r="AS48" s="13">
        <f t="shared" si="8"/>
        <v>-9.3683333333333341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10"/>
    </row>
    <row r="49" spans="1:60" x14ac:dyDescent="0.2">
      <c r="A49" s="1">
        <v>0.11</v>
      </c>
      <c r="B49" s="2">
        <v>5.23</v>
      </c>
      <c r="C49" s="2">
        <v>5.08</v>
      </c>
      <c r="D49" s="2">
        <v>5.38</v>
      </c>
      <c r="E49" s="2"/>
      <c r="F49" s="2"/>
      <c r="G49" s="2"/>
      <c r="H49" s="2"/>
      <c r="I49" s="2"/>
      <c r="J49" s="2"/>
      <c r="K49" s="16">
        <v>0.11</v>
      </c>
      <c r="L49" s="13">
        <f t="shared" si="9"/>
        <v>5.9716666666666667</v>
      </c>
      <c r="M49" s="9"/>
      <c r="N49" s="9"/>
      <c r="O49" s="9"/>
      <c r="P49" s="9"/>
      <c r="Q49" s="9"/>
      <c r="R49" s="9"/>
      <c r="S49" s="9"/>
      <c r="T49" s="10"/>
      <c r="V49" s="1">
        <v>-0.11</v>
      </c>
      <c r="W49" s="2">
        <f t="shared" si="10"/>
        <v>-6.9550000000000001</v>
      </c>
      <c r="X49" s="2">
        <f t="shared" si="12"/>
        <v>-6.51</v>
      </c>
      <c r="Y49" s="4">
        <v>-7.4</v>
      </c>
      <c r="Z49" s="2"/>
      <c r="AA49" s="2"/>
      <c r="AB49" s="2"/>
      <c r="AC49" s="2"/>
      <c r="AD49" s="2"/>
      <c r="AE49" s="3"/>
      <c r="AF49" s="16">
        <v>-0.11</v>
      </c>
      <c r="AG49" s="13">
        <f t="shared" si="11"/>
        <v>-7.2566666666666668</v>
      </c>
      <c r="AH49" s="9"/>
      <c r="AI49" s="9"/>
      <c r="AJ49" s="9"/>
      <c r="AK49" s="9"/>
      <c r="AL49" s="9"/>
      <c r="AM49" s="9"/>
      <c r="AN49" s="9"/>
      <c r="AO49" s="10"/>
      <c r="AR49" s="16">
        <v>-0.16</v>
      </c>
      <c r="AS49" s="13">
        <f t="shared" si="8"/>
        <v>-9.8716666666666661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10"/>
    </row>
    <row r="50" spans="1:60" x14ac:dyDescent="0.2">
      <c r="A50" s="1">
        <v>0.12</v>
      </c>
      <c r="B50" s="2">
        <v>5.5449999999999999</v>
      </c>
      <c r="C50" s="2">
        <v>5.39</v>
      </c>
      <c r="D50" s="2">
        <v>5.7</v>
      </c>
      <c r="E50" s="2"/>
      <c r="F50" s="2"/>
      <c r="G50" s="2"/>
      <c r="H50" s="2"/>
      <c r="I50" s="2"/>
      <c r="J50" s="2"/>
      <c r="K50" s="16">
        <v>0.12</v>
      </c>
      <c r="L50" s="13">
        <f t="shared" si="9"/>
        <v>6.3499999999999988</v>
      </c>
      <c r="M50" s="9"/>
      <c r="N50" s="9"/>
      <c r="O50" s="9"/>
      <c r="P50" s="9"/>
      <c r="Q50" s="9"/>
      <c r="R50" s="9"/>
      <c r="S50" s="9"/>
      <c r="T50" s="10"/>
      <c r="V50" s="1">
        <v>-0.12</v>
      </c>
      <c r="W50" s="2">
        <f t="shared" si="10"/>
        <v>-7.7050000000000001</v>
      </c>
      <c r="X50" s="2">
        <f t="shared" si="12"/>
        <v>-7.41</v>
      </c>
      <c r="Y50" s="4">
        <v>-8</v>
      </c>
      <c r="Z50" s="2"/>
      <c r="AA50" s="2"/>
      <c r="AB50" s="2"/>
      <c r="AC50" s="2"/>
      <c r="AD50" s="2"/>
      <c r="AE50" s="3"/>
      <c r="AF50" s="16">
        <v>-0.12</v>
      </c>
      <c r="AG50" s="13">
        <f t="shared" si="11"/>
        <v>-7.835</v>
      </c>
      <c r="AH50" s="9"/>
      <c r="AI50" s="9"/>
      <c r="AJ50" s="9"/>
      <c r="AK50" s="9"/>
      <c r="AL50" s="9"/>
      <c r="AM50" s="9"/>
      <c r="AN50" s="9"/>
      <c r="AO50" s="10"/>
      <c r="AR50" s="16">
        <v>-0.17</v>
      </c>
      <c r="AS50" s="13">
        <f t="shared" si="8"/>
        <v>-10.401666666666667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10"/>
    </row>
    <row r="51" spans="1:60" x14ac:dyDescent="0.2">
      <c r="A51" s="1">
        <v>0.13</v>
      </c>
      <c r="B51" s="2">
        <v>5.9</v>
      </c>
      <c r="C51" s="2">
        <v>5.71</v>
      </c>
      <c r="D51" s="2">
        <v>6.09</v>
      </c>
      <c r="E51" s="2"/>
      <c r="F51" s="2"/>
      <c r="G51" s="2"/>
      <c r="H51" s="2"/>
      <c r="I51" s="2"/>
      <c r="J51" s="2"/>
      <c r="K51" s="16">
        <v>0.13</v>
      </c>
      <c r="L51" s="13">
        <f t="shared" si="9"/>
        <v>6.7316666666666665</v>
      </c>
      <c r="M51" s="9"/>
      <c r="N51" s="9"/>
      <c r="O51" s="9"/>
      <c r="P51" s="9"/>
      <c r="Q51" s="9"/>
      <c r="R51" s="9"/>
      <c r="S51" s="9"/>
      <c r="T51" s="10"/>
      <c r="V51" s="1">
        <v>-0.13</v>
      </c>
      <c r="W51" s="2">
        <f t="shared" si="10"/>
        <v>-8.2050000000000001</v>
      </c>
      <c r="X51" s="2">
        <f t="shared" si="12"/>
        <v>-8.01</v>
      </c>
      <c r="Y51" s="4">
        <v>-8.4</v>
      </c>
      <c r="Z51" s="2"/>
      <c r="AA51" s="2"/>
      <c r="AB51" s="2"/>
      <c r="AC51" s="2"/>
      <c r="AD51" s="2"/>
      <c r="AE51" s="3"/>
      <c r="AF51" s="16">
        <v>-0.13</v>
      </c>
      <c r="AG51" s="13">
        <f t="shared" si="11"/>
        <v>-8.3299999999999983</v>
      </c>
      <c r="AH51" s="9"/>
      <c r="AI51" s="9"/>
      <c r="AJ51" s="9"/>
      <c r="AK51" s="9"/>
      <c r="AL51" s="9"/>
      <c r="AM51" s="9"/>
      <c r="AN51" s="9"/>
      <c r="AO51" s="10"/>
      <c r="AR51" s="16">
        <v>-0.18</v>
      </c>
      <c r="AS51" s="13">
        <f t="shared" si="8"/>
        <v>-10.908333333333333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10"/>
    </row>
    <row r="52" spans="1:60" x14ac:dyDescent="0.2">
      <c r="A52" s="1">
        <v>0.14000000000000001</v>
      </c>
      <c r="B52" s="2">
        <v>6.2450000000000001</v>
      </c>
      <c r="C52" s="2">
        <v>6.1</v>
      </c>
      <c r="D52" s="2">
        <v>6.39</v>
      </c>
      <c r="E52" s="2"/>
      <c r="F52" s="2"/>
      <c r="G52" s="2"/>
      <c r="H52" s="2"/>
      <c r="I52" s="2"/>
      <c r="J52" s="2"/>
      <c r="K52" s="16">
        <v>0.14000000000000001</v>
      </c>
      <c r="L52" s="13">
        <f t="shared" si="9"/>
        <v>7.1066666666666665</v>
      </c>
      <c r="M52" s="9"/>
      <c r="N52" s="9"/>
      <c r="O52" s="9"/>
      <c r="P52" s="9"/>
      <c r="Q52" s="9"/>
      <c r="R52" s="9"/>
      <c r="S52" s="9"/>
      <c r="T52" s="10"/>
      <c r="V52" s="1">
        <v>-0.14000000000000001</v>
      </c>
      <c r="W52" s="2">
        <f t="shared" si="10"/>
        <v>-8.6550000000000011</v>
      </c>
      <c r="X52" s="2">
        <f t="shared" si="12"/>
        <v>-8.41</v>
      </c>
      <c r="Y52" s="4">
        <v>-8.9</v>
      </c>
      <c r="Z52" s="2"/>
      <c r="AA52" s="2"/>
      <c r="AB52" s="2"/>
      <c r="AC52" s="2"/>
      <c r="AD52" s="2"/>
      <c r="AE52" s="3"/>
      <c r="AF52" s="16">
        <v>-0.14000000000000001</v>
      </c>
      <c r="AG52" s="13">
        <f t="shared" si="11"/>
        <v>-8.8466666666666658</v>
      </c>
      <c r="AH52" s="9"/>
      <c r="AI52" s="9"/>
      <c r="AJ52" s="9"/>
      <c r="AK52" s="9"/>
      <c r="AL52" s="9"/>
      <c r="AM52" s="9"/>
      <c r="AN52" s="9"/>
      <c r="AO52" s="10"/>
      <c r="AR52" s="16">
        <v>-0.19</v>
      </c>
      <c r="AS52" s="13">
        <f t="shared" si="8"/>
        <v>-11.439999999999998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10"/>
    </row>
    <row r="53" spans="1:60" x14ac:dyDescent="0.2">
      <c r="A53" s="1">
        <v>0.15</v>
      </c>
      <c r="B53" s="2">
        <v>6.55</v>
      </c>
      <c r="C53" s="2">
        <v>6.4</v>
      </c>
      <c r="D53" s="2">
        <v>6.7</v>
      </c>
      <c r="E53" s="2"/>
      <c r="F53" s="2"/>
      <c r="G53" s="2"/>
      <c r="H53" s="2"/>
      <c r="I53" s="2"/>
      <c r="J53" s="2"/>
      <c r="K53" s="16">
        <v>0.15</v>
      </c>
      <c r="L53" s="13">
        <f t="shared" si="9"/>
        <v>7.4799999999999995</v>
      </c>
      <c r="M53" s="9"/>
      <c r="N53" s="9"/>
      <c r="O53" s="9"/>
      <c r="P53" s="9"/>
      <c r="Q53" s="9"/>
      <c r="R53" s="9"/>
      <c r="S53" s="9"/>
      <c r="T53" s="10"/>
      <c r="V53" s="1">
        <v>-0.15</v>
      </c>
      <c r="W53" s="2">
        <f t="shared" si="10"/>
        <v>-9.1449999999999996</v>
      </c>
      <c r="X53" s="2">
        <f t="shared" si="12"/>
        <v>-8.91</v>
      </c>
      <c r="Y53" s="4">
        <v>-9.3800000000000008</v>
      </c>
      <c r="Z53" s="2"/>
      <c r="AA53" s="2"/>
      <c r="AB53" s="2"/>
      <c r="AC53" s="2"/>
      <c r="AD53" s="2"/>
      <c r="AE53" s="3"/>
      <c r="AF53" s="16">
        <v>-0.15</v>
      </c>
      <c r="AG53" s="13">
        <f t="shared" si="11"/>
        <v>-9.3683333333333341</v>
      </c>
      <c r="AH53" s="9"/>
      <c r="AI53" s="9"/>
      <c r="AJ53" s="9"/>
      <c r="AK53" s="9"/>
      <c r="AL53" s="9"/>
      <c r="AM53" s="9"/>
      <c r="AN53" s="9"/>
      <c r="AO53" s="10"/>
      <c r="AR53" s="16">
        <v>-0.2</v>
      </c>
      <c r="AS53" s="13">
        <f t="shared" si="8"/>
        <v>-11.983333333333334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10"/>
    </row>
    <row r="54" spans="1:60" x14ac:dyDescent="0.2">
      <c r="A54" s="1">
        <v>0.16</v>
      </c>
      <c r="B54" s="2">
        <v>6.8650000000000002</v>
      </c>
      <c r="C54" s="2">
        <v>6.71</v>
      </c>
      <c r="D54" s="2">
        <v>7.02</v>
      </c>
      <c r="E54" s="2"/>
      <c r="F54" s="2"/>
      <c r="G54" s="2"/>
      <c r="H54" s="2"/>
      <c r="I54" s="2"/>
      <c r="J54" s="2"/>
      <c r="K54" s="16">
        <v>0.16</v>
      </c>
      <c r="L54" s="13">
        <f t="shared" si="9"/>
        <v>7.791666666666667</v>
      </c>
      <c r="M54" s="9"/>
      <c r="N54" s="9"/>
      <c r="O54" s="9"/>
      <c r="P54" s="9"/>
      <c r="Q54" s="9"/>
      <c r="R54" s="9"/>
      <c r="S54" s="9"/>
      <c r="T54" s="10"/>
      <c r="V54" s="1">
        <v>-0.16</v>
      </c>
      <c r="W54" s="2">
        <f t="shared" si="10"/>
        <v>-9.6449999999999996</v>
      </c>
      <c r="X54" s="2">
        <f t="shared" si="12"/>
        <v>-9.39</v>
      </c>
      <c r="Y54" s="4">
        <v>-9.9</v>
      </c>
      <c r="Z54" s="2"/>
      <c r="AA54" s="2"/>
      <c r="AB54" s="2"/>
      <c r="AC54" s="2"/>
      <c r="AD54" s="2"/>
      <c r="AE54" s="3"/>
      <c r="AF54" s="16">
        <v>-0.16</v>
      </c>
      <c r="AG54" s="13">
        <f t="shared" si="11"/>
        <v>-9.8716666666666661</v>
      </c>
      <c r="AH54" s="9"/>
      <c r="AI54" s="9"/>
      <c r="AJ54" s="9"/>
      <c r="AK54" s="9"/>
      <c r="AL54" s="9"/>
      <c r="AM54" s="9"/>
      <c r="AN54" s="9"/>
      <c r="AO54" s="10"/>
      <c r="AR54" s="16">
        <v>-0.21</v>
      </c>
      <c r="AS54" s="13">
        <f t="shared" si="8"/>
        <v>-12.493333333333334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10"/>
    </row>
    <row r="55" spans="1:60" x14ac:dyDescent="0.2">
      <c r="A55" s="1">
        <v>0.17</v>
      </c>
      <c r="B55" s="2">
        <v>7.1449999999999996</v>
      </c>
      <c r="C55" s="2">
        <v>7.03</v>
      </c>
      <c r="D55" s="2">
        <v>7.26</v>
      </c>
      <c r="E55" s="2"/>
      <c r="F55" s="2"/>
      <c r="G55" s="2"/>
      <c r="H55" s="2"/>
      <c r="I55" s="2"/>
      <c r="J55" s="2"/>
      <c r="K55" s="16">
        <v>0.17</v>
      </c>
      <c r="L55" s="13">
        <f t="shared" si="9"/>
        <v>8.0666666666666664</v>
      </c>
      <c r="M55" s="9"/>
      <c r="N55" s="9"/>
      <c r="O55" s="9"/>
      <c r="P55" s="9"/>
      <c r="Q55" s="9"/>
      <c r="R55" s="9"/>
      <c r="S55" s="9"/>
      <c r="T55" s="10"/>
      <c r="V55" s="1">
        <v>-0.17</v>
      </c>
      <c r="W55" s="2">
        <f t="shared" si="10"/>
        <v>-10.155000000000001</v>
      </c>
      <c r="X55" s="2">
        <f t="shared" si="12"/>
        <v>-9.91</v>
      </c>
      <c r="Y55" s="4">
        <v>-10.4</v>
      </c>
      <c r="Z55" s="2"/>
      <c r="AA55" s="2"/>
      <c r="AB55" s="2"/>
      <c r="AC55" s="2"/>
      <c r="AD55" s="2"/>
      <c r="AE55" s="3"/>
      <c r="AF55" s="16">
        <v>-0.17</v>
      </c>
      <c r="AG55" s="13">
        <f t="shared" si="11"/>
        <v>-10.401666666666667</v>
      </c>
      <c r="AH55" s="9"/>
      <c r="AI55" s="9"/>
      <c r="AJ55" s="9"/>
      <c r="AK55" s="9"/>
      <c r="AL55" s="9"/>
      <c r="AM55" s="9"/>
      <c r="AN55" s="9"/>
      <c r="AO55" s="10"/>
      <c r="AR55" s="16">
        <v>-0.22</v>
      </c>
      <c r="AS55" s="13">
        <f t="shared" si="8"/>
        <v>-13.055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10"/>
    </row>
    <row r="56" spans="1:60" x14ac:dyDescent="0.2">
      <c r="A56" s="1">
        <v>0.18</v>
      </c>
      <c r="B56" s="2">
        <v>7.3849999999999998</v>
      </c>
      <c r="C56" s="2">
        <v>7.27</v>
      </c>
      <c r="D56" s="2">
        <v>7.5</v>
      </c>
      <c r="E56" s="2"/>
      <c r="F56" s="2"/>
      <c r="G56" s="2"/>
      <c r="H56" s="2"/>
      <c r="I56" s="2"/>
      <c r="J56" s="2"/>
      <c r="K56" s="16">
        <v>0.18</v>
      </c>
      <c r="L56" s="13">
        <f t="shared" si="9"/>
        <v>8.36</v>
      </c>
      <c r="M56" s="9"/>
      <c r="N56" s="9"/>
      <c r="O56" s="9"/>
      <c r="P56" s="9"/>
      <c r="Q56" s="9"/>
      <c r="R56" s="9"/>
      <c r="S56" s="9"/>
      <c r="T56" s="10"/>
      <c r="V56" s="1">
        <v>-0.18</v>
      </c>
      <c r="W56" s="2">
        <f t="shared" si="10"/>
        <v>-10.68</v>
      </c>
      <c r="X56" s="2">
        <f t="shared" si="12"/>
        <v>-10.41</v>
      </c>
      <c r="Y56" s="4">
        <v>-10.95</v>
      </c>
      <c r="Z56" s="2"/>
      <c r="AA56" s="2"/>
      <c r="AB56" s="2"/>
      <c r="AC56" s="2"/>
      <c r="AD56" s="2"/>
      <c r="AE56" s="3"/>
      <c r="AF56" s="16">
        <v>-0.18</v>
      </c>
      <c r="AG56" s="13">
        <f t="shared" si="11"/>
        <v>-10.908333333333333</v>
      </c>
      <c r="AH56" s="9"/>
      <c r="AI56" s="9"/>
      <c r="AJ56" s="9"/>
      <c r="AK56" s="9"/>
      <c r="AL56" s="9"/>
      <c r="AM56" s="9"/>
      <c r="AN56" s="9"/>
      <c r="AO56" s="10"/>
      <c r="AR56" s="16">
        <v>-0.23</v>
      </c>
      <c r="AS56" s="13">
        <f t="shared" si="8"/>
        <v>-13.641666666666666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10"/>
    </row>
    <row r="57" spans="1:60" x14ac:dyDescent="0.2">
      <c r="A57" s="1">
        <v>0.19</v>
      </c>
      <c r="B57" s="2">
        <v>7.6050000000000004</v>
      </c>
      <c r="C57" s="2">
        <v>7.51</v>
      </c>
      <c r="D57" s="2">
        <v>7.7</v>
      </c>
      <c r="E57" s="2"/>
      <c r="F57" s="2"/>
      <c r="G57" s="2"/>
      <c r="H57" s="2"/>
      <c r="I57" s="2"/>
      <c r="J57" s="2"/>
      <c r="K57" s="16">
        <v>0.19</v>
      </c>
      <c r="L57" s="13">
        <f t="shared" si="9"/>
        <v>8.6650000000000009</v>
      </c>
      <c r="M57" s="9"/>
      <c r="N57" s="9"/>
      <c r="O57" s="9"/>
      <c r="P57" s="9"/>
      <c r="Q57" s="9"/>
      <c r="R57" s="9"/>
      <c r="S57" s="9"/>
      <c r="T57" s="10"/>
      <c r="V57" s="1">
        <v>-0.19</v>
      </c>
      <c r="W57" s="2">
        <f t="shared" si="10"/>
        <v>-11.204999999999998</v>
      </c>
      <c r="X57" s="2">
        <f t="shared" si="12"/>
        <v>-10.959999999999999</v>
      </c>
      <c r="Y57" s="4">
        <v>-11.45</v>
      </c>
      <c r="Z57" s="2"/>
      <c r="AA57" s="2"/>
      <c r="AB57" s="2"/>
      <c r="AC57" s="2"/>
      <c r="AD57" s="2"/>
      <c r="AE57" s="3"/>
      <c r="AF57" s="16">
        <v>-0.19</v>
      </c>
      <c r="AG57" s="13">
        <f t="shared" si="11"/>
        <v>-11.439999999999998</v>
      </c>
      <c r="AH57" s="9"/>
      <c r="AI57" s="9"/>
      <c r="AJ57" s="9"/>
      <c r="AK57" s="9"/>
      <c r="AL57" s="9"/>
      <c r="AM57" s="9"/>
      <c r="AN57" s="9"/>
      <c r="AO57" s="10"/>
      <c r="AR57" s="16">
        <v>-0.24</v>
      </c>
      <c r="AS57" s="13">
        <f t="shared" si="8"/>
        <v>-14.14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10"/>
    </row>
    <row r="58" spans="1:60" x14ac:dyDescent="0.2">
      <c r="A58" s="1">
        <v>0.2</v>
      </c>
      <c r="B58" s="2">
        <v>7.85</v>
      </c>
      <c r="C58" s="2">
        <v>7.71</v>
      </c>
      <c r="D58" s="2">
        <v>7.99</v>
      </c>
      <c r="E58" s="2"/>
      <c r="F58" s="2"/>
      <c r="G58" s="2"/>
      <c r="H58" s="2"/>
      <c r="I58" s="2"/>
      <c r="J58" s="2"/>
      <c r="K58" s="16">
        <v>0.2</v>
      </c>
      <c r="L58" s="13">
        <f t="shared" si="9"/>
        <v>9.0383333333333322</v>
      </c>
      <c r="M58" s="9"/>
      <c r="N58" s="9"/>
      <c r="O58" s="9"/>
      <c r="P58" s="9"/>
      <c r="Q58" s="9"/>
      <c r="R58" s="9"/>
      <c r="S58" s="9"/>
      <c r="T58" s="10"/>
      <c r="V58" s="1">
        <v>-0.2</v>
      </c>
      <c r="W58" s="2">
        <f t="shared" si="10"/>
        <v>-11.68</v>
      </c>
      <c r="X58" s="2">
        <f t="shared" si="12"/>
        <v>-11.459999999999999</v>
      </c>
      <c r="Y58" s="4">
        <v>-11.9</v>
      </c>
      <c r="Z58" s="2"/>
      <c r="AA58" s="2"/>
      <c r="AB58" s="2"/>
      <c r="AC58" s="2"/>
      <c r="AD58" s="2"/>
      <c r="AE58" s="3"/>
      <c r="AF58" s="16">
        <v>-0.2</v>
      </c>
      <c r="AG58" s="13">
        <f t="shared" si="11"/>
        <v>-11.983333333333334</v>
      </c>
      <c r="AH58" s="9"/>
      <c r="AI58" s="9"/>
      <c r="AJ58" s="9"/>
      <c r="AK58" s="9"/>
      <c r="AL58" s="9"/>
      <c r="AM58" s="9"/>
      <c r="AN58" s="9"/>
      <c r="AO58" s="10"/>
      <c r="AR58" s="16">
        <v>-0.25</v>
      </c>
      <c r="AS58" s="13">
        <f t="shared" si="8"/>
        <v>-14.615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10"/>
    </row>
    <row r="59" spans="1:60" x14ac:dyDescent="0.2">
      <c r="A59" s="1">
        <v>0.21</v>
      </c>
      <c r="B59" s="2">
        <v>8.1750000000000007</v>
      </c>
      <c r="C59" s="2">
        <v>8</v>
      </c>
      <c r="D59" s="2">
        <v>8.35</v>
      </c>
      <c r="E59" s="2"/>
      <c r="F59" s="2"/>
      <c r="G59" s="2"/>
      <c r="H59" s="2"/>
      <c r="I59" s="2"/>
      <c r="J59" s="2"/>
      <c r="K59" s="16">
        <v>0.21</v>
      </c>
      <c r="L59" s="13">
        <f t="shared" si="9"/>
        <v>9.4783333333333335</v>
      </c>
      <c r="M59" s="9"/>
      <c r="N59" s="9"/>
      <c r="O59" s="9"/>
      <c r="P59" s="9"/>
      <c r="Q59" s="9"/>
      <c r="R59" s="9"/>
      <c r="S59" s="9"/>
      <c r="T59" s="10"/>
      <c r="V59" s="1">
        <v>-0.21</v>
      </c>
      <c r="W59" s="2">
        <f t="shared" si="10"/>
        <v>-12.129999999999999</v>
      </c>
      <c r="X59" s="2">
        <f t="shared" si="12"/>
        <v>-11.91</v>
      </c>
      <c r="Y59" s="4">
        <v>-12.35</v>
      </c>
      <c r="Z59" s="2"/>
      <c r="AA59" s="2"/>
      <c r="AB59" s="2"/>
      <c r="AC59" s="2"/>
      <c r="AD59" s="2"/>
      <c r="AE59" s="3"/>
      <c r="AF59" s="16">
        <v>-0.21</v>
      </c>
      <c r="AG59" s="13">
        <f t="shared" si="11"/>
        <v>-12.493333333333334</v>
      </c>
      <c r="AH59" s="9"/>
      <c r="AI59" s="9"/>
      <c r="AJ59" s="9"/>
      <c r="AK59" s="9"/>
      <c r="AL59" s="9"/>
      <c r="AM59" s="9"/>
      <c r="AN59" s="9"/>
      <c r="AO59" s="10"/>
      <c r="AR59" s="16">
        <v>-0.26</v>
      </c>
      <c r="AS59" s="13">
        <f t="shared" si="8"/>
        <v>-15.115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10"/>
    </row>
    <row r="60" spans="1:60" x14ac:dyDescent="0.2">
      <c r="A60" s="1">
        <v>0.22</v>
      </c>
      <c r="B60" s="2">
        <v>8.6050000000000004</v>
      </c>
      <c r="C60" s="2">
        <v>8.36</v>
      </c>
      <c r="D60" s="2">
        <v>8.85</v>
      </c>
      <c r="E60" s="2"/>
      <c r="F60" s="2"/>
      <c r="G60" s="2"/>
      <c r="H60" s="2"/>
      <c r="I60" s="2"/>
      <c r="J60" s="2"/>
      <c r="K60" s="16">
        <v>0.22</v>
      </c>
      <c r="L60" s="13">
        <f t="shared" si="9"/>
        <v>9.9049999999999994</v>
      </c>
      <c r="M60" s="9"/>
      <c r="N60" s="9"/>
      <c r="O60" s="9"/>
      <c r="P60" s="9"/>
      <c r="Q60" s="9"/>
      <c r="R60" s="9"/>
      <c r="S60" s="9"/>
      <c r="T60" s="10"/>
      <c r="V60" s="1">
        <v>-0.22</v>
      </c>
      <c r="W60" s="2">
        <f t="shared" si="10"/>
        <v>-12.654999999999999</v>
      </c>
      <c r="X60" s="2">
        <f t="shared" si="12"/>
        <v>-12.36</v>
      </c>
      <c r="Y60" s="4">
        <v>-12.95</v>
      </c>
      <c r="Z60" s="2"/>
      <c r="AA60" s="2"/>
      <c r="AB60" s="2"/>
      <c r="AC60" s="2"/>
      <c r="AD60" s="2"/>
      <c r="AE60" s="3"/>
      <c r="AF60" s="16">
        <v>-0.22</v>
      </c>
      <c r="AG60" s="13">
        <f t="shared" si="11"/>
        <v>-13.055</v>
      </c>
      <c r="AH60" s="9"/>
      <c r="AI60" s="9"/>
      <c r="AJ60" s="9"/>
      <c r="AK60" s="9"/>
      <c r="AL60" s="9"/>
      <c r="AM60" s="9"/>
      <c r="AN60" s="9"/>
      <c r="AO60" s="10"/>
      <c r="AR60" s="16">
        <v>-0.27000000000000102</v>
      </c>
      <c r="AS60" s="13">
        <f t="shared" si="8"/>
        <v>-15.623333333333335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10"/>
    </row>
    <row r="61" spans="1:60" x14ac:dyDescent="0.2">
      <c r="A61" s="1">
        <v>0.23</v>
      </c>
      <c r="B61" s="2">
        <v>9.08</v>
      </c>
      <c r="C61" s="2">
        <v>8.86</v>
      </c>
      <c r="D61" s="2">
        <v>9.3000000000000007</v>
      </c>
      <c r="E61" s="2"/>
      <c r="F61" s="2"/>
      <c r="G61" s="2"/>
      <c r="H61" s="2"/>
      <c r="I61" s="2"/>
      <c r="J61" s="2"/>
      <c r="K61" s="16">
        <v>0.23</v>
      </c>
      <c r="L61" s="13">
        <f t="shared" si="9"/>
        <v>10.343333333333332</v>
      </c>
      <c r="M61" s="9"/>
      <c r="N61" s="9"/>
      <c r="O61" s="9"/>
      <c r="P61" s="9"/>
      <c r="Q61" s="9"/>
      <c r="R61" s="9"/>
      <c r="S61" s="9"/>
      <c r="T61" s="10"/>
      <c r="V61" s="1">
        <v>-0.23</v>
      </c>
      <c r="W61" s="2">
        <f t="shared" si="10"/>
        <v>-13.195</v>
      </c>
      <c r="X61" s="2">
        <f t="shared" si="12"/>
        <v>-12.959999999999999</v>
      </c>
      <c r="Y61" s="4">
        <v>-13.43</v>
      </c>
      <c r="Z61" s="2"/>
      <c r="AA61" s="2"/>
      <c r="AB61" s="2"/>
      <c r="AC61" s="2"/>
      <c r="AD61" s="2"/>
      <c r="AE61" s="3"/>
      <c r="AF61" s="16">
        <v>-0.23</v>
      </c>
      <c r="AG61" s="13">
        <f t="shared" si="11"/>
        <v>-13.641666666666666</v>
      </c>
      <c r="AH61" s="9"/>
      <c r="AI61" s="9"/>
      <c r="AJ61" s="9"/>
      <c r="AK61" s="9"/>
      <c r="AL61" s="9"/>
      <c r="AM61" s="9"/>
      <c r="AN61" s="9"/>
      <c r="AO61" s="10"/>
      <c r="AR61" s="16">
        <v>-0.28000000000000103</v>
      </c>
      <c r="AS61" s="13">
        <f t="shared" si="8"/>
        <v>-16.16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10"/>
    </row>
    <row r="62" spans="1:60" x14ac:dyDescent="0.2">
      <c r="A62" s="1">
        <v>0.24</v>
      </c>
      <c r="B62" s="2">
        <v>9.5549999999999997</v>
      </c>
      <c r="C62" s="2">
        <v>9.31</v>
      </c>
      <c r="D62" s="2">
        <v>9.8000000000000007</v>
      </c>
      <c r="E62" s="2"/>
      <c r="F62" s="2"/>
      <c r="G62" s="2"/>
      <c r="H62" s="2"/>
      <c r="I62" s="2"/>
      <c r="J62" s="2"/>
      <c r="K62" s="16">
        <v>0.24</v>
      </c>
      <c r="L62" s="13">
        <f t="shared" si="9"/>
        <v>10.843333333333334</v>
      </c>
      <c r="M62" s="9"/>
      <c r="N62" s="9"/>
      <c r="O62" s="9"/>
      <c r="P62" s="9"/>
      <c r="Q62" s="9"/>
      <c r="R62" s="9"/>
      <c r="S62" s="9"/>
      <c r="T62" s="10"/>
      <c r="V62" s="1">
        <v>-0.24</v>
      </c>
      <c r="W62" s="2">
        <f t="shared" si="10"/>
        <v>-13.61</v>
      </c>
      <c r="X62" s="2">
        <f t="shared" si="12"/>
        <v>-13.44</v>
      </c>
      <c r="Y62" s="4">
        <v>-13.78</v>
      </c>
      <c r="Z62" s="2"/>
      <c r="AA62" s="2"/>
      <c r="AB62" s="2"/>
      <c r="AC62" s="2"/>
      <c r="AD62" s="2"/>
      <c r="AE62" s="3"/>
      <c r="AF62" s="16">
        <v>-0.24</v>
      </c>
      <c r="AG62" s="13">
        <f t="shared" si="11"/>
        <v>-14.14</v>
      </c>
      <c r="AH62" s="9"/>
      <c r="AI62" s="9"/>
      <c r="AJ62" s="9"/>
      <c r="AK62" s="9"/>
      <c r="AL62" s="9"/>
      <c r="AM62" s="9"/>
      <c r="AN62" s="9"/>
      <c r="AO62" s="10"/>
      <c r="AR62" s="16">
        <v>-0.29000000000000098</v>
      </c>
      <c r="AS62" s="13">
        <f t="shared" si="8"/>
        <v>-16.663333333333334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10"/>
    </row>
    <row r="63" spans="1:60" ht="17" thickBot="1" x14ac:dyDescent="0.25">
      <c r="A63" s="1">
        <v>0.25</v>
      </c>
      <c r="B63" s="2">
        <v>10.055</v>
      </c>
      <c r="C63" s="2">
        <v>9.81</v>
      </c>
      <c r="D63" s="2">
        <v>10.3</v>
      </c>
      <c r="E63" s="2"/>
      <c r="F63" s="2"/>
      <c r="G63" s="2"/>
      <c r="H63" s="2"/>
      <c r="I63" s="2"/>
      <c r="J63" s="2"/>
      <c r="K63" s="16">
        <v>0.25</v>
      </c>
      <c r="L63" s="13">
        <f t="shared" si="9"/>
        <v>11.346666666666666</v>
      </c>
      <c r="M63" s="9"/>
      <c r="N63" s="9"/>
      <c r="O63" s="9"/>
      <c r="P63" s="9"/>
      <c r="Q63" s="9"/>
      <c r="R63" s="9"/>
      <c r="S63" s="9"/>
      <c r="T63" s="10"/>
      <c r="V63" s="1">
        <v>-0.25</v>
      </c>
      <c r="W63" s="2">
        <f t="shared" si="10"/>
        <v>-14.085000000000001</v>
      </c>
      <c r="X63" s="2">
        <f t="shared" si="12"/>
        <v>-13.79</v>
      </c>
      <c r="Y63" s="4">
        <v>-14.38</v>
      </c>
      <c r="Z63" s="2"/>
      <c r="AA63" s="2"/>
      <c r="AB63" s="2"/>
      <c r="AC63" s="2"/>
      <c r="AD63" s="2"/>
      <c r="AE63" s="3"/>
      <c r="AF63" s="16">
        <v>-0.25</v>
      </c>
      <c r="AG63" s="13">
        <f t="shared" si="11"/>
        <v>-14.615</v>
      </c>
      <c r="AH63" s="9"/>
      <c r="AI63" s="9"/>
      <c r="AJ63" s="9"/>
      <c r="AK63" s="9"/>
      <c r="AL63" s="9"/>
      <c r="AM63" s="9"/>
      <c r="AN63" s="9"/>
      <c r="AO63" s="10"/>
      <c r="AR63" s="17">
        <v>-0.30000000000000099</v>
      </c>
      <c r="AS63" s="18">
        <f t="shared" si="8"/>
        <v>-17.12166666666667</v>
      </c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2"/>
    </row>
    <row r="64" spans="1:60" x14ac:dyDescent="0.2">
      <c r="A64" s="1">
        <v>0.26</v>
      </c>
      <c r="B64" s="2">
        <v>10.705</v>
      </c>
      <c r="C64" s="2">
        <v>10.31</v>
      </c>
      <c r="D64" s="2">
        <v>11.1</v>
      </c>
      <c r="E64" s="2"/>
      <c r="F64" s="2"/>
      <c r="G64" s="2"/>
      <c r="H64" s="2"/>
      <c r="I64" s="2"/>
      <c r="J64" s="2"/>
      <c r="K64" s="16">
        <v>0.26</v>
      </c>
      <c r="L64" s="13">
        <f t="shared" si="9"/>
        <v>11.913333333333334</v>
      </c>
      <c r="M64" s="9"/>
      <c r="N64" s="9"/>
      <c r="O64" s="9"/>
      <c r="P64" s="9"/>
      <c r="Q64" s="9"/>
      <c r="R64" s="9"/>
      <c r="S64" s="9"/>
      <c r="T64" s="10"/>
      <c r="V64" s="1">
        <v>-0.26</v>
      </c>
      <c r="W64" s="2">
        <f t="shared" si="10"/>
        <v>-14.745000000000001</v>
      </c>
      <c r="X64" s="2">
        <f t="shared" si="12"/>
        <v>-14.39</v>
      </c>
      <c r="Y64" s="4">
        <v>-15.1</v>
      </c>
      <c r="Z64" s="2"/>
      <c r="AA64" s="2"/>
      <c r="AB64" s="2"/>
      <c r="AC64" s="2"/>
      <c r="AD64" s="2"/>
      <c r="AE64" s="3"/>
      <c r="AF64" s="16">
        <v>-0.26</v>
      </c>
      <c r="AG64" s="13">
        <f t="shared" si="11"/>
        <v>-15.115</v>
      </c>
      <c r="AH64" s="9"/>
      <c r="AI64" s="9"/>
      <c r="AJ64" s="9"/>
      <c r="AK64" s="9"/>
      <c r="AL64" s="9"/>
      <c r="AM64" s="9"/>
      <c r="AN64" s="9"/>
      <c r="AO64" s="10"/>
    </row>
    <row r="65" spans="1:41" x14ac:dyDescent="0.2">
      <c r="A65" s="1">
        <v>0.27</v>
      </c>
      <c r="B65" s="2">
        <v>11.404999999999999</v>
      </c>
      <c r="C65" s="2">
        <v>11.11</v>
      </c>
      <c r="D65" s="2">
        <v>11.7</v>
      </c>
      <c r="E65" s="2"/>
      <c r="F65" s="2"/>
      <c r="G65" s="2"/>
      <c r="H65" s="2"/>
      <c r="I65" s="2"/>
      <c r="J65" s="2"/>
      <c r="K65" s="16">
        <v>0.27</v>
      </c>
      <c r="L65" s="13">
        <f t="shared" si="9"/>
        <v>12.459999999999999</v>
      </c>
      <c r="M65" s="9"/>
      <c r="N65" s="9"/>
      <c r="O65" s="9"/>
      <c r="P65" s="9"/>
      <c r="Q65" s="9"/>
      <c r="R65" s="9"/>
      <c r="S65" s="9"/>
      <c r="T65" s="10"/>
      <c r="V65" s="1">
        <v>-0.27</v>
      </c>
      <c r="W65" s="2">
        <f t="shared" si="10"/>
        <v>-15.395</v>
      </c>
      <c r="X65" s="2">
        <f t="shared" si="12"/>
        <v>-15.11</v>
      </c>
      <c r="Y65" s="4">
        <v>-15.68</v>
      </c>
      <c r="Z65" s="2"/>
      <c r="AA65" s="2"/>
      <c r="AB65" s="2"/>
      <c r="AC65" s="2"/>
      <c r="AD65" s="2"/>
      <c r="AE65" s="3"/>
      <c r="AF65" s="16">
        <v>-0.27</v>
      </c>
      <c r="AG65" s="13">
        <f t="shared" si="11"/>
        <v>-15.623333333333335</v>
      </c>
      <c r="AH65" s="9"/>
      <c r="AI65" s="9"/>
      <c r="AJ65" s="9"/>
      <c r="AK65" s="9"/>
      <c r="AL65" s="9"/>
      <c r="AM65" s="9"/>
      <c r="AN65" s="9"/>
      <c r="AO65" s="10"/>
    </row>
    <row r="66" spans="1:41" x14ac:dyDescent="0.2">
      <c r="A66" s="1">
        <v>0.28000000000000003</v>
      </c>
      <c r="B66" s="2">
        <v>11.855</v>
      </c>
      <c r="C66" s="2">
        <v>11.71</v>
      </c>
      <c r="D66" s="2">
        <v>12</v>
      </c>
      <c r="E66" s="2"/>
      <c r="F66" s="2"/>
      <c r="G66" s="2"/>
      <c r="H66" s="2"/>
      <c r="I66" s="2"/>
      <c r="J66" s="2"/>
      <c r="K66" s="16">
        <v>0.28000000000000003</v>
      </c>
      <c r="L66" s="13">
        <f t="shared" si="9"/>
        <v>12.910000000000002</v>
      </c>
      <c r="M66" s="9"/>
      <c r="N66" s="9"/>
      <c r="O66" s="9"/>
      <c r="P66" s="9"/>
      <c r="Q66" s="9"/>
      <c r="R66" s="9"/>
      <c r="S66" s="9"/>
      <c r="T66" s="10"/>
      <c r="V66" s="1">
        <v>-0.28000000000000003</v>
      </c>
      <c r="W66" s="2">
        <f t="shared" si="10"/>
        <v>-15.945</v>
      </c>
      <c r="X66" s="2">
        <f t="shared" si="12"/>
        <v>-15.69</v>
      </c>
      <c r="Y66" s="4">
        <v>-16.2</v>
      </c>
      <c r="Z66" s="2"/>
      <c r="AA66" s="2"/>
      <c r="AB66" s="2"/>
      <c r="AC66" s="2"/>
      <c r="AD66" s="2"/>
      <c r="AE66" s="3"/>
      <c r="AF66" s="16">
        <v>-0.28000000000000003</v>
      </c>
      <c r="AG66" s="13">
        <f t="shared" si="11"/>
        <v>-16.16</v>
      </c>
      <c r="AH66" s="9"/>
      <c r="AI66" s="9"/>
      <c r="AJ66" s="9"/>
      <c r="AK66" s="9"/>
      <c r="AL66" s="9"/>
      <c r="AM66" s="9"/>
      <c r="AN66" s="9"/>
      <c r="AO66" s="10"/>
    </row>
    <row r="67" spans="1:41" x14ac:dyDescent="0.2">
      <c r="A67" s="1">
        <v>0.28999999999999998</v>
      </c>
      <c r="B67" s="2">
        <v>12.255000000000001</v>
      </c>
      <c r="C67" s="2">
        <v>12.01</v>
      </c>
      <c r="D67" s="2">
        <v>12.5</v>
      </c>
      <c r="E67" s="2"/>
      <c r="F67" s="2"/>
      <c r="G67" s="2"/>
      <c r="H67" s="2"/>
      <c r="I67" s="2"/>
      <c r="J67" s="2"/>
      <c r="K67" s="16">
        <v>0.28999999999999998</v>
      </c>
      <c r="L67" s="13">
        <f t="shared" si="9"/>
        <v>13.38</v>
      </c>
      <c r="M67" s="9"/>
      <c r="N67" s="9"/>
      <c r="O67" s="9"/>
      <c r="P67" s="9"/>
      <c r="Q67" s="9"/>
      <c r="R67" s="9"/>
      <c r="S67" s="9"/>
      <c r="T67" s="10"/>
      <c r="V67" s="1">
        <v>-0.28999999999999998</v>
      </c>
      <c r="W67" s="2">
        <f t="shared" si="10"/>
        <v>-16.405000000000001</v>
      </c>
      <c r="X67" s="2">
        <f t="shared" si="12"/>
        <v>-16.21</v>
      </c>
      <c r="Y67" s="4">
        <v>-16.600000000000001</v>
      </c>
      <c r="Z67" s="2"/>
      <c r="AA67" s="2"/>
      <c r="AB67" s="2"/>
      <c r="AC67" s="2"/>
      <c r="AD67" s="2"/>
      <c r="AE67" s="3"/>
      <c r="AF67" s="16">
        <v>-0.28999999999999998</v>
      </c>
      <c r="AG67" s="13">
        <f t="shared" si="11"/>
        <v>-16.663333333333334</v>
      </c>
      <c r="AH67" s="9"/>
      <c r="AI67" s="9"/>
      <c r="AJ67" s="9"/>
      <c r="AK67" s="9"/>
      <c r="AL67" s="9"/>
      <c r="AM67" s="9"/>
      <c r="AN67" s="9"/>
      <c r="AO67" s="10"/>
    </row>
    <row r="68" spans="1:41" ht="17" thickBot="1" x14ac:dyDescent="0.25">
      <c r="A68" s="6">
        <v>0.3</v>
      </c>
      <c r="B68" s="7">
        <v>12.705</v>
      </c>
      <c r="C68" s="7">
        <v>12.51</v>
      </c>
      <c r="D68" s="7">
        <v>12.9</v>
      </c>
      <c r="E68" s="7"/>
      <c r="F68" s="7"/>
      <c r="G68" s="7"/>
      <c r="H68" s="7"/>
      <c r="I68" s="7"/>
      <c r="J68" s="7"/>
      <c r="K68" s="17">
        <v>0.3</v>
      </c>
      <c r="L68" s="18">
        <f t="shared" si="9"/>
        <v>13.846666666666666</v>
      </c>
      <c r="M68" s="11"/>
      <c r="N68" s="11"/>
      <c r="O68" s="11"/>
      <c r="P68" s="11"/>
      <c r="Q68" s="11"/>
      <c r="R68" s="11"/>
      <c r="S68" s="11"/>
      <c r="T68" s="12"/>
      <c r="V68" s="6">
        <v>-0.3</v>
      </c>
      <c r="W68" s="7">
        <f t="shared" si="10"/>
        <v>-16.855000000000004</v>
      </c>
      <c r="X68" s="7">
        <f t="shared" si="12"/>
        <v>-16.610000000000003</v>
      </c>
      <c r="Y68" s="7">
        <v>-17.100000000000001</v>
      </c>
      <c r="Z68" s="7"/>
      <c r="AA68" s="7"/>
      <c r="AB68" s="7"/>
      <c r="AC68" s="7"/>
      <c r="AD68" s="7"/>
      <c r="AE68" s="8"/>
      <c r="AF68" s="17">
        <v>-0.3</v>
      </c>
      <c r="AG68" s="18">
        <f>(W33+AG33+W68)/3</f>
        <v>-17.12166666666667</v>
      </c>
      <c r="AH68" s="11"/>
      <c r="AI68" s="11"/>
      <c r="AJ68" s="11"/>
      <c r="AK68" s="11"/>
      <c r="AL68" s="11"/>
      <c r="AM68" s="11"/>
      <c r="AN68" s="11"/>
      <c r="AO68" s="12"/>
    </row>
  </sheetData>
  <mergeCells count="9">
    <mergeCell ref="AR1:BH1"/>
    <mergeCell ref="AF1:AO1"/>
    <mergeCell ref="AF36:AO36"/>
    <mergeCell ref="A36:J36"/>
    <mergeCell ref="A1:J1"/>
    <mergeCell ref="K1:T1"/>
    <mergeCell ref="K36:T36"/>
    <mergeCell ref="V1:AE1"/>
    <mergeCell ref="V36:AE36"/>
  </mergeCells>
  <conditionalFormatting sqref="D6:D9 D11:D3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6BCB6CE548A44BBF3576E22AE71710" ma:contentTypeVersion="7" ma:contentTypeDescription="Create a new document." ma:contentTypeScope="" ma:versionID="229757ee4be3bdffadefd497732d0327">
  <xsd:schema xmlns:xsd="http://www.w3.org/2001/XMLSchema" xmlns:xs="http://www.w3.org/2001/XMLSchema" xmlns:p="http://schemas.microsoft.com/office/2006/metadata/properties" xmlns:ns2="4799f4df-f0c0-42b3-9449-c1e8cc6c254c" targetNamespace="http://schemas.microsoft.com/office/2006/metadata/properties" ma:root="true" ma:fieldsID="538b318da881370e0bb911921b694093" ns2:_="">
    <xsd:import namespace="4799f4df-f0c0-42b3-9449-c1e8cc6c2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9f4df-f0c0-42b3-9449-c1e8cc6c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22053-FF16-41AE-8832-058768320D14}">
  <ds:schemaRefs>
    <ds:schemaRef ds:uri="http://schemas.openxmlformats.org/package/2006/metadata/core-properties"/>
    <ds:schemaRef ds:uri="http://schemas.microsoft.com/office/2006/documentManagement/types"/>
    <ds:schemaRef ds:uri="4799f4df-f0c0-42b3-9449-c1e8cc6c254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B56AA56-0F29-4E9C-A300-AEE7723725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ADE31-A9B2-4C38-9ADC-AC84C783A8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9f4df-f0c0-42b3-9449-c1e8cc6c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0.04 mbar steps</vt:lpstr>
      <vt:lpstr>NOT USED - 0.01 mbar steps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Gerard Sequeira</cp:lastModifiedBy>
  <cp:revision/>
  <dcterms:created xsi:type="dcterms:W3CDTF">2021-06-18T12:56:51Z</dcterms:created>
  <dcterms:modified xsi:type="dcterms:W3CDTF">2021-07-28T14:18:06Z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0x010100336BCB6CE548A44BBF3576E22AE71710</vt:lpwstr>
  </property>
</Properties>
</file>