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80" yWindow="60" windowWidth="19335" windowHeight="9360" activeTab="4"/>
  </bookViews>
  <sheets>
    <sheet name="元数据工艺处" sheetId="6" r:id="rId1"/>
    <sheet name="元数据转序率" sheetId="5" r:id="rId2"/>
    <sheet name="根据合同号的总数据通算" sheetId="4" r:id="rId3"/>
    <sheet name="元数据工位号" sheetId="8" r:id="rId4"/>
    <sheet name="压蜡" sheetId="7" r:id="rId5"/>
  </sheets>
  <calcPr calcId="124519"/>
</workbook>
</file>

<file path=xl/calcChain.xml><?xml version="1.0" encoding="utf-8"?>
<calcChain xmlns="http://schemas.openxmlformats.org/spreadsheetml/2006/main">
  <c r="J6" i="7"/>
  <c r="D9"/>
  <c r="D8"/>
  <c r="D7"/>
  <c r="D6"/>
  <c r="D5"/>
  <c r="D4"/>
  <c r="D3"/>
  <c r="E4"/>
  <c r="E5"/>
  <c r="E6"/>
  <c r="E7"/>
  <c r="E8"/>
  <c r="E9"/>
  <c r="E3"/>
  <c r="J5"/>
  <c r="F1"/>
  <c r="D1"/>
  <c r="B1"/>
  <c r="A6" s="1"/>
  <c r="B3" i="4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C18" s="1"/>
  <c r="D2" i="6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A3" i="7" l="1"/>
  <c r="A5"/>
  <c r="A9"/>
  <c r="A4"/>
  <c r="A8"/>
  <c r="A7"/>
  <c r="C11" i="4"/>
  <c r="C3"/>
  <c r="C7"/>
  <c r="C15"/>
  <c r="C13"/>
  <c r="C5"/>
  <c r="C17"/>
  <c r="C9"/>
  <c r="C16"/>
  <c r="C12"/>
  <c r="C8"/>
  <c r="C4"/>
  <c r="C14"/>
  <c r="C10"/>
  <c r="C6"/>
</calcChain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此列数据是工艺处根据工艺标准进行测定。</t>
        </r>
      </text>
    </comment>
  </commentList>
</comments>
</file>

<file path=xl/sharedStrings.xml><?xml version="1.0" encoding="utf-8"?>
<sst xmlns="http://schemas.openxmlformats.org/spreadsheetml/2006/main" count="261" uniqueCount="108">
  <si>
    <t>合同号</t>
    <phoneticPr fontId="2" type="noConversion"/>
  </si>
  <si>
    <t>需要排产的自然件数</t>
    <phoneticPr fontId="2" type="noConversion"/>
  </si>
  <si>
    <t>各序名称</t>
    <phoneticPr fontId="2" type="noConversion"/>
  </si>
  <si>
    <t>单班总工时</t>
    <phoneticPr fontId="2" type="noConversion"/>
  </si>
  <si>
    <t>单班自然件</t>
    <phoneticPr fontId="2" type="noConversion"/>
  </si>
  <si>
    <t>压蜡</t>
    <phoneticPr fontId="2" type="noConversion"/>
  </si>
  <si>
    <t>修模</t>
    <phoneticPr fontId="2" type="noConversion"/>
  </si>
  <si>
    <t>蜡检</t>
    <phoneticPr fontId="2" type="noConversion"/>
  </si>
  <si>
    <t>焊接</t>
    <phoneticPr fontId="2" type="noConversion"/>
  </si>
  <si>
    <t>制壳线</t>
    <phoneticPr fontId="2" type="noConversion"/>
  </si>
  <si>
    <t>脱蜡</t>
    <phoneticPr fontId="2" type="noConversion"/>
  </si>
  <si>
    <t>焙烧</t>
    <phoneticPr fontId="2" type="noConversion"/>
  </si>
  <si>
    <t>熔炼</t>
    <phoneticPr fontId="2" type="noConversion"/>
  </si>
  <si>
    <t>浇铸</t>
    <phoneticPr fontId="2" type="noConversion"/>
  </si>
  <si>
    <t>落砂</t>
    <phoneticPr fontId="2" type="noConversion"/>
  </si>
  <si>
    <t>切割</t>
    <phoneticPr fontId="2" type="noConversion"/>
  </si>
  <si>
    <t>滚筒</t>
    <phoneticPr fontId="2" type="noConversion"/>
  </si>
  <si>
    <t>清砂</t>
    <phoneticPr fontId="2" type="noConversion"/>
  </si>
  <si>
    <t>喷砂</t>
    <phoneticPr fontId="2" type="noConversion"/>
  </si>
  <si>
    <t>修整</t>
    <phoneticPr fontId="2" type="noConversion"/>
  </si>
  <si>
    <t>坯检</t>
    <phoneticPr fontId="2" type="noConversion"/>
  </si>
  <si>
    <t>单件标准工时</t>
    <phoneticPr fontId="2" type="noConversion"/>
  </si>
  <si>
    <t>上下序标准工时比</t>
    <phoneticPr fontId="1" type="noConversion"/>
  </si>
  <si>
    <t>上下序比率</t>
    <phoneticPr fontId="2" type="noConversion"/>
  </si>
  <si>
    <t>JJ0001</t>
    <phoneticPr fontId="2" type="noConversion"/>
  </si>
  <si>
    <t>各序排产自然件数</t>
    <phoneticPr fontId="2" type="noConversion"/>
  </si>
  <si>
    <t>各序排产工时数</t>
    <phoneticPr fontId="2" type="noConversion"/>
  </si>
  <si>
    <t>工位号</t>
    <phoneticPr fontId="1" type="noConversion"/>
  </si>
  <si>
    <t>007</t>
  </si>
  <si>
    <t>008</t>
  </si>
  <si>
    <t>013</t>
  </si>
  <si>
    <t>014</t>
  </si>
  <si>
    <t>019</t>
  </si>
  <si>
    <t>020</t>
  </si>
  <si>
    <t>025</t>
  </si>
  <si>
    <t>026</t>
  </si>
  <si>
    <t>031</t>
  </si>
  <si>
    <t>032</t>
  </si>
  <si>
    <t>037</t>
  </si>
  <si>
    <t>038</t>
  </si>
  <si>
    <t>043</t>
  </si>
  <si>
    <t>044</t>
  </si>
  <si>
    <t>049</t>
  </si>
  <si>
    <t>050</t>
  </si>
  <si>
    <t>055</t>
  </si>
  <si>
    <t>056</t>
  </si>
  <si>
    <t>061</t>
  </si>
  <si>
    <t>062</t>
  </si>
  <si>
    <t>009</t>
  </si>
  <si>
    <t>010</t>
  </si>
  <si>
    <t>015</t>
  </si>
  <si>
    <t>016</t>
  </si>
  <si>
    <t>021</t>
  </si>
  <si>
    <t>022</t>
  </si>
  <si>
    <t>027</t>
  </si>
  <si>
    <t>028</t>
  </si>
  <si>
    <t>033</t>
  </si>
  <si>
    <t>034</t>
  </si>
  <si>
    <t>039</t>
  </si>
  <si>
    <t>040</t>
  </si>
  <si>
    <t>045</t>
  </si>
  <si>
    <t>046</t>
  </si>
  <si>
    <t>051</t>
  </si>
  <si>
    <t>052</t>
  </si>
  <si>
    <t>057</t>
  </si>
  <si>
    <t>058</t>
  </si>
  <si>
    <t>063</t>
  </si>
  <si>
    <t>064</t>
  </si>
  <si>
    <t>011</t>
  </si>
  <si>
    <t>012</t>
  </si>
  <si>
    <t>017</t>
  </si>
  <si>
    <t>018</t>
  </si>
  <si>
    <t>023</t>
  </si>
  <si>
    <t>024</t>
  </si>
  <si>
    <t>029</t>
  </si>
  <si>
    <t>030</t>
  </si>
  <si>
    <t>035</t>
  </si>
  <si>
    <t>036</t>
  </si>
  <si>
    <t>041</t>
  </si>
  <si>
    <t>042</t>
  </si>
  <si>
    <t>047</t>
  </si>
  <si>
    <t>048</t>
  </si>
  <si>
    <t>053</t>
  </si>
  <si>
    <t>054</t>
  </si>
  <si>
    <t>059</t>
  </si>
  <si>
    <t>060</t>
  </si>
  <si>
    <t>065</t>
  </si>
  <si>
    <t>066</t>
  </si>
  <si>
    <t>工序</t>
    <phoneticPr fontId="1" type="noConversion"/>
  </si>
  <si>
    <t>压蜡</t>
    <phoneticPr fontId="1" type="noConversion"/>
  </si>
  <si>
    <t>班次</t>
    <phoneticPr fontId="1" type="noConversion"/>
  </si>
  <si>
    <t>后夜</t>
    <phoneticPr fontId="1" type="noConversion"/>
  </si>
  <si>
    <t>中班</t>
    <phoneticPr fontId="1" type="noConversion"/>
  </si>
  <si>
    <t>前夜</t>
    <phoneticPr fontId="1" type="noConversion"/>
  </si>
  <si>
    <t>工位号</t>
    <phoneticPr fontId="2" type="noConversion"/>
  </si>
  <si>
    <t>合同号对应模具数量</t>
    <phoneticPr fontId="1" type="noConversion"/>
  </si>
  <si>
    <t>合同对应开工日期</t>
    <phoneticPr fontId="1" type="noConversion"/>
  </si>
  <si>
    <t>007</t>
    <phoneticPr fontId="1" type="noConversion"/>
  </si>
  <si>
    <t>压蜡需排产自然件数</t>
    <phoneticPr fontId="2" type="noConversion"/>
  </si>
  <si>
    <t>需排产工时</t>
    <phoneticPr fontId="2" type="noConversion"/>
  </si>
  <si>
    <t>排产工时</t>
    <phoneticPr fontId="2" type="noConversion"/>
  </si>
  <si>
    <t>天小数</t>
    <phoneticPr fontId="1" type="noConversion"/>
  </si>
  <si>
    <t>013</t>
    <phoneticPr fontId="1" type="noConversion"/>
  </si>
  <si>
    <t>014</t>
    <phoneticPr fontId="1" type="noConversion"/>
  </si>
  <si>
    <t>019</t>
    <phoneticPr fontId="1" type="noConversion"/>
  </si>
  <si>
    <t>020</t>
    <phoneticPr fontId="1" type="noConversion"/>
  </si>
  <si>
    <t>025</t>
    <phoneticPr fontId="1" type="noConversion"/>
  </si>
  <si>
    <t>排产件数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</si>
</sst>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_);[Red]\(0.00\)"/>
    <numFmt numFmtId="178" formatCode="0_ "/>
    <numFmt numFmtId="179" formatCode="yyyy/m/d\ h: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177" fontId="0" fillId="3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>
      <alignment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8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176" fontId="0" fillId="4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10</xdr:row>
      <xdr:rowOff>66675</xdr:rowOff>
    </xdr:from>
    <xdr:to>
      <xdr:col>11</xdr:col>
      <xdr:colOff>228599</xdr:colOff>
      <xdr:row>28</xdr:row>
      <xdr:rowOff>76200</xdr:rowOff>
    </xdr:to>
    <xdr:sp macro="" textlink="">
      <xdr:nvSpPr>
        <xdr:cNvPr id="2" name="TextBox 1"/>
        <xdr:cNvSpPr txBox="1"/>
      </xdr:nvSpPr>
      <xdr:spPr>
        <a:xfrm>
          <a:off x="4933949" y="2190750"/>
          <a:ext cx="6657975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判断该合同号现有需要排班工时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是否大于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，大于进入循环体。</a:t>
          </a:r>
          <a:endParaRPr lang="en-US" altLang="zh-CN" sz="1100"/>
        </a:p>
        <a:p>
          <a:r>
            <a:rPr lang="zh-CN" altLang="en-US" sz="1100"/>
            <a:t>根据压蜡工序先找到甩尾工位号，并得到其已排产工时，该值的取值范围为：</a:t>
          </a:r>
          <a:r>
            <a:rPr lang="en-US" altLang="zh-CN" sz="1100"/>
            <a:t>(0, </a:t>
          </a:r>
          <a:r>
            <a:rPr lang="zh-CN" altLang="en-US" sz="1100"/>
            <a:t>个人满排班工时</a:t>
          </a:r>
          <a:r>
            <a:rPr lang="en-US" altLang="zh-CN" sz="1100"/>
            <a:t>]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/>
            <a:t>若非个人满排班工时，则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用需排产工时减去该甩尾工位号的已排产工时，用以更新该合同号需要排班的总工时，并增加一条排班记录，合同号字段为该合同号，工位号为该工位号，排产工时为：个人满排班工时</a:t>
          </a:r>
          <a:r>
            <a:rPr lang="en-US" altLang="zh-CN" sz="1100"/>
            <a:t>-</a:t>
          </a:r>
          <a:r>
            <a:rPr lang="zh-CN" altLang="en-US" sz="1100"/>
            <a:t>已排产工时，排产数依照元数据工艺处</a:t>
          </a:r>
          <a:r>
            <a:rPr lang="en-US" altLang="zh-CN" sz="1100"/>
            <a:t>!D2</a:t>
          </a:r>
          <a:r>
            <a:rPr lang="zh-CN" altLang="en-US" sz="1100"/>
            <a:t>倍率进行计算获得，天数按照排产工时</a:t>
          </a:r>
          <a:r>
            <a:rPr lang="en-US" altLang="zh-CN" sz="1100"/>
            <a:t>/24</a:t>
          </a:r>
          <a:r>
            <a:rPr lang="zh-CN" altLang="en-US" sz="1100"/>
            <a:t>获得。</a:t>
          </a:r>
          <a:endParaRPr lang="en-US" altLang="zh-CN" sz="1100"/>
        </a:p>
        <a:p>
          <a:r>
            <a:rPr lang="zh-CN" altLang="en-US" sz="1100"/>
            <a:t>若为个人满排班工时，则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找到甩尾工位号的下一位工位号，对其进行个人满排班工时排班。（找下一位工位号需要安排算法）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C2" sqref="C2"/>
    </sheetView>
  </sheetViews>
  <sheetFormatPr defaultRowHeight="13.5"/>
  <cols>
    <col min="1" max="1" width="9" style="4"/>
    <col min="2" max="3" width="11" bestFit="1" customWidth="1"/>
    <col min="4" max="4" width="13" bestFit="1" customWidth="1"/>
    <col min="5" max="5" width="17.25" bestFit="1" customWidth="1"/>
  </cols>
  <sheetData>
    <row r="1" spans="1:5" s="4" customFormat="1">
      <c r="A1" s="4" t="s">
        <v>2</v>
      </c>
      <c r="B1" s="4" t="s">
        <v>3</v>
      </c>
      <c r="C1" s="4" t="s">
        <v>4</v>
      </c>
      <c r="D1" s="4" t="s">
        <v>21</v>
      </c>
      <c r="E1" s="4" t="s">
        <v>22</v>
      </c>
    </row>
    <row r="2" spans="1:5">
      <c r="A2" s="4" t="s">
        <v>5</v>
      </c>
      <c r="B2" s="3">
        <v>8.5</v>
      </c>
      <c r="C2" s="3">
        <v>232</v>
      </c>
      <c r="D2" s="6">
        <f t="shared" ref="D2:D17" si="0">B2/C2</f>
        <v>3.6637931034482756E-2</v>
      </c>
      <c r="E2" s="7">
        <v>1</v>
      </c>
    </row>
    <row r="3" spans="1:5">
      <c r="A3" s="4" t="s">
        <v>6</v>
      </c>
      <c r="B3" s="3">
        <v>8.5</v>
      </c>
      <c r="C3" s="3">
        <v>256</v>
      </c>
      <c r="D3" s="6">
        <f t="shared" si="0"/>
        <v>3.3203125E-2</v>
      </c>
      <c r="E3" s="6">
        <f t="shared" ref="E3:E17" si="1">D3/D2</f>
        <v>0.90625000000000011</v>
      </c>
    </row>
    <row r="4" spans="1:5">
      <c r="A4" s="4" t="s">
        <v>7</v>
      </c>
      <c r="B4" s="3">
        <v>8.5</v>
      </c>
      <c r="C4" s="3">
        <v>3000</v>
      </c>
      <c r="D4" s="6">
        <f t="shared" si="0"/>
        <v>2.8333333333333335E-3</v>
      </c>
      <c r="E4" s="6">
        <f t="shared" si="1"/>
        <v>8.5333333333333344E-2</v>
      </c>
    </row>
    <row r="5" spans="1:5">
      <c r="A5" s="4" t="s">
        <v>8</v>
      </c>
      <c r="B5" s="3">
        <v>8.5</v>
      </c>
      <c r="C5" s="3">
        <v>1332</v>
      </c>
      <c r="D5" s="6">
        <f t="shared" si="0"/>
        <v>6.3813813813813815E-3</v>
      </c>
      <c r="E5" s="6">
        <f t="shared" si="1"/>
        <v>2.2522522522522523</v>
      </c>
    </row>
    <row r="6" spans="1:5">
      <c r="A6" s="4" t="s">
        <v>9</v>
      </c>
      <c r="B6" s="3">
        <v>9</v>
      </c>
      <c r="C6" s="3">
        <v>480</v>
      </c>
      <c r="D6" s="6">
        <f t="shared" si="0"/>
        <v>1.8749999999999999E-2</v>
      </c>
      <c r="E6" s="6">
        <f t="shared" si="1"/>
        <v>2.9382352941176468</v>
      </c>
    </row>
    <row r="7" spans="1:5">
      <c r="A7" s="4" t="s">
        <v>10</v>
      </c>
      <c r="B7" s="3">
        <v>9</v>
      </c>
      <c r="C7" s="3">
        <v>1432</v>
      </c>
      <c r="D7" s="6">
        <f t="shared" si="0"/>
        <v>6.2849162011173187E-3</v>
      </c>
      <c r="E7" s="6">
        <f t="shared" si="1"/>
        <v>0.33519553072625702</v>
      </c>
    </row>
    <row r="8" spans="1:5">
      <c r="A8" s="4" t="s">
        <v>11</v>
      </c>
      <c r="B8" s="3">
        <v>11</v>
      </c>
      <c r="C8" s="3">
        <v>2383</v>
      </c>
      <c r="D8" s="6">
        <f t="shared" si="0"/>
        <v>4.6160302140159466E-3</v>
      </c>
      <c r="E8" s="6">
        <f t="shared" si="1"/>
        <v>0.73446169627453728</v>
      </c>
    </row>
    <row r="9" spans="1:5">
      <c r="A9" s="4" t="s">
        <v>12</v>
      </c>
      <c r="B9" s="3">
        <v>11</v>
      </c>
      <c r="C9" s="3">
        <v>1788</v>
      </c>
      <c r="D9" s="6">
        <f t="shared" si="0"/>
        <v>6.1521252796420582E-3</v>
      </c>
      <c r="E9" s="6">
        <f t="shared" si="1"/>
        <v>1.3327740492170022</v>
      </c>
    </row>
    <row r="10" spans="1:5">
      <c r="A10" s="4" t="s">
        <v>13</v>
      </c>
      <c r="B10" s="3">
        <v>11</v>
      </c>
      <c r="C10" s="3">
        <v>1192</v>
      </c>
      <c r="D10" s="6">
        <f t="shared" si="0"/>
        <v>9.2281879194630878E-3</v>
      </c>
      <c r="E10" s="6">
        <f t="shared" si="1"/>
        <v>1.5</v>
      </c>
    </row>
    <row r="11" spans="1:5">
      <c r="A11" s="4" t="s">
        <v>14</v>
      </c>
      <c r="B11" s="3">
        <v>8.5</v>
      </c>
      <c r="C11" s="3">
        <v>2464</v>
      </c>
      <c r="D11" s="6">
        <f t="shared" si="0"/>
        <v>3.4496753246753245E-3</v>
      </c>
      <c r="E11" s="6">
        <f t="shared" si="1"/>
        <v>0.37381936245572606</v>
      </c>
    </row>
    <row r="12" spans="1:5">
      <c r="A12" s="4" t="s">
        <v>15</v>
      </c>
      <c r="B12" s="3">
        <v>8.5</v>
      </c>
      <c r="C12" s="3">
        <v>2112</v>
      </c>
      <c r="D12" s="6">
        <f t="shared" si="0"/>
        <v>4.024621212121212E-3</v>
      </c>
      <c r="E12" s="6">
        <f t="shared" si="1"/>
        <v>1.1666666666666667</v>
      </c>
    </row>
    <row r="13" spans="1:5">
      <c r="A13" s="4" t="s">
        <v>16</v>
      </c>
      <c r="B13" s="3">
        <v>8.5</v>
      </c>
      <c r="C13" s="3">
        <v>1848</v>
      </c>
      <c r="D13" s="6">
        <f t="shared" si="0"/>
        <v>4.5995670995670999E-3</v>
      </c>
      <c r="E13" s="6">
        <f t="shared" si="1"/>
        <v>1.142857142857143</v>
      </c>
    </row>
    <row r="14" spans="1:5">
      <c r="A14" s="4" t="s">
        <v>17</v>
      </c>
      <c r="B14" s="3">
        <v>8.5</v>
      </c>
      <c r="C14" s="3">
        <v>2957</v>
      </c>
      <c r="D14" s="6">
        <f t="shared" si="0"/>
        <v>2.8745350016909027E-3</v>
      </c>
      <c r="E14" s="6">
        <f t="shared" si="1"/>
        <v>0.62495772742644562</v>
      </c>
    </row>
    <row r="15" spans="1:5">
      <c r="A15" s="4" t="s">
        <v>18</v>
      </c>
      <c r="B15" s="3">
        <v>8.5</v>
      </c>
      <c r="C15" s="3">
        <v>2464</v>
      </c>
      <c r="D15" s="6">
        <f t="shared" si="0"/>
        <v>3.4496753246753245E-3</v>
      </c>
      <c r="E15" s="6">
        <f t="shared" si="1"/>
        <v>1.2000811688311688</v>
      </c>
    </row>
    <row r="16" spans="1:5">
      <c r="A16" s="4" t="s">
        <v>19</v>
      </c>
      <c r="B16" s="3">
        <v>8.5</v>
      </c>
      <c r="C16" s="3">
        <v>760</v>
      </c>
      <c r="D16" s="6">
        <f t="shared" si="0"/>
        <v>1.118421052631579E-2</v>
      </c>
      <c r="E16" s="6">
        <f t="shared" si="1"/>
        <v>3.242105263157895</v>
      </c>
    </row>
    <row r="17" spans="1:5">
      <c r="A17" s="4" t="s">
        <v>20</v>
      </c>
      <c r="B17" s="3">
        <v>8.5</v>
      </c>
      <c r="C17" s="3">
        <v>2800</v>
      </c>
      <c r="D17" s="6">
        <f t="shared" si="0"/>
        <v>3.0357142857142857E-3</v>
      </c>
      <c r="E17" s="6">
        <f t="shared" si="1"/>
        <v>0.27142857142857141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11" sqref="B11"/>
    </sheetView>
  </sheetViews>
  <sheetFormatPr defaultRowHeight="13.5"/>
  <cols>
    <col min="1" max="1" width="9" style="4"/>
    <col min="2" max="2" width="11" style="10" bestFit="1" customWidth="1"/>
  </cols>
  <sheetData>
    <row r="1" spans="1:2" s="4" customFormat="1">
      <c r="A1" s="4" t="s">
        <v>2</v>
      </c>
      <c r="B1" s="8" t="s">
        <v>23</v>
      </c>
    </row>
    <row r="2" spans="1:2">
      <c r="A2" s="4" t="s">
        <v>5</v>
      </c>
      <c r="B2" s="9">
        <v>1.08</v>
      </c>
    </row>
    <row r="3" spans="1:2">
      <c r="A3" s="4" t="s">
        <v>6</v>
      </c>
      <c r="B3" s="9">
        <v>0.98</v>
      </c>
    </row>
    <row r="4" spans="1:2">
      <c r="A4" s="4" t="s">
        <v>7</v>
      </c>
      <c r="B4" s="9">
        <v>1</v>
      </c>
    </row>
    <row r="5" spans="1:2">
      <c r="A5" s="4" t="s">
        <v>8</v>
      </c>
      <c r="B5" s="9">
        <v>1</v>
      </c>
    </row>
    <row r="6" spans="1:2">
      <c r="A6" s="4" t="s">
        <v>9</v>
      </c>
      <c r="B6" s="9">
        <v>1</v>
      </c>
    </row>
    <row r="7" spans="1:2">
      <c r="A7" s="4" t="s">
        <v>10</v>
      </c>
      <c r="B7" s="9">
        <v>0.99</v>
      </c>
    </row>
    <row r="8" spans="1:2">
      <c r="A8" s="4" t="s">
        <v>11</v>
      </c>
      <c r="B8" s="9">
        <v>1</v>
      </c>
    </row>
    <row r="9" spans="1:2">
      <c r="A9" s="4" t="s">
        <v>12</v>
      </c>
      <c r="B9" s="9">
        <v>1</v>
      </c>
    </row>
    <row r="10" spans="1:2">
      <c r="A10" s="4" t="s">
        <v>13</v>
      </c>
      <c r="B10" s="9">
        <v>1</v>
      </c>
    </row>
    <row r="11" spans="1:2">
      <c r="A11" s="4" t="s">
        <v>14</v>
      </c>
      <c r="B11" s="9">
        <v>1</v>
      </c>
    </row>
    <row r="12" spans="1:2">
      <c r="A12" s="4" t="s">
        <v>15</v>
      </c>
      <c r="B12" s="9">
        <v>1</v>
      </c>
    </row>
    <row r="13" spans="1:2">
      <c r="A13" s="4" t="s">
        <v>16</v>
      </c>
      <c r="B13" s="9">
        <v>1</v>
      </c>
    </row>
    <row r="14" spans="1:2">
      <c r="A14" s="4" t="s">
        <v>17</v>
      </c>
      <c r="B14" s="9">
        <v>1</v>
      </c>
    </row>
    <row r="15" spans="1:2">
      <c r="A15" s="4" t="s">
        <v>18</v>
      </c>
      <c r="B15" s="9">
        <v>1</v>
      </c>
    </row>
    <row r="16" spans="1:2">
      <c r="A16" s="4" t="s">
        <v>19</v>
      </c>
      <c r="B16" s="9">
        <v>1</v>
      </c>
    </row>
    <row r="17" spans="1:2">
      <c r="A17" s="4" t="s">
        <v>20</v>
      </c>
      <c r="B17" s="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3" sqref="B3:B18"/>
    </sheetView>
  </sheetViews>
  <sheetFormatPr defaultRowHeight="13.5"/>
  <cols>
    <col min="1" max="1" width="9" style="5"/>
    <col min="2" max="2" width="17.25" bestFit="1" customWidth="1"/>
    <col min="3" max="3" width="19.25" bestFit="1" customWidth="1"/>
    <col min="4" max="4" width="9.5" bestFit="1" customWidth="1"/>
    <col min="5" max="5" width="17.25" bestFit="1" customWidth="1"/>
    <col min="6" max="6" width="20.5" bestFit="1" customWidth="1"/>
    <col min="7" max="7" width="22.75" bestFit="1" customWidth="1"/>
    <col min="8" max="8" width="16.125" bestFit="1" customWidth="1"/>
    <col min="9" max="9" width="15.125" bestFit="1" customWidth="1"/>
  </cols>
  <sheetData>
    <row r="1" spans="1:5" ht="45.75" customHeight="1">
      <c r="A1" s="5" t="s">
        <v>0</v>
      </c>
      <c r="B1" s="15" t="s">
        <v>24</v>
      </c>
      <c r="C1" s="5" t="s">
        <v>1</v>
      </c>
      <c r="D1" s="14">
        <v>5500</v>
      </c>
      <c r="E1" s="11"/>
    </row>
    <row r="2" spans="1:5" s="5" customFormat="1">
      <c r="A2" s="5" t="s">
        <v>2</v>
      </c>
      <c r="B2" s="5" t="s">
        <v>25</v>
      </c>
      <c r="C2" s="5" t="s">
        <v>26</v>
      </c>
    </row>
    <row r="3" spans="1:5">
      <c r="A3" s="5" t="s">
        <v>5</v>
      </c>
      <c r="B3" s="6">
        <f>D1*元数据转序率!B2</f>
        <v>5940</v>
      </c>
      <c r="C3" s="6">
        <f>B3*元数据工艺处!D2</f>
        <v>217.62931034482756</v>
      </c>
    </row>
    <row r="4" spans="1:5">
      <c r="A4" s="5" t="s">
        <v>6</v>
      </c>
      <c r="B4" s="6">
        <f>B3*元数据转序率!B3</f>
        <v>5821.2</v>
      </c>
      <c r="C4" s="6">
        <f>B4*元数据工艺处!D3</f>
        <v>193.28203124999999</v>
      </c>
    </row>
    <row r="5" spans="1:5">
      <c r="A5" s="5" t="s">
        <v>7</v>
      </c>
      <c r="B5" s="6">
        <f>B4*元数据转序率!B4</f>
        <v>5821.2</v>
      </c>
      <c r="C5" s="6">
        <f>B5*元数据工艺处!D4</f>
        <v>16.493400000000001</v>
      </c>
    </row>
    <row r="6" spans="1:5">
      <c r="A6" s="5" t="s">
        <v>8</v>
      </c>
      <c r="B6" s="6">
        <f>B5*元数据转序率!B5</f>
        <v>5821.2</v>
      </c>
      <c r="C6" s="6">
        <f>B6*元数据工艺处!D5</f>
        <v>37.1472972972973</v>
      </c>
    </row>
    <row r="7" spans="1:5">
      <c r="A7" s="5" t="s">
        <v>9</v>
      </c>
      <c r="B7" s="6">
        <f>B6*元数据转序率!B6</f>
        <v>5821.2</v>
      </c>
      <c r="C7" s="6">
        <f>B7*元数据工艺处!D6</f>
        <v>109.14749999999999</v>
      </c>
    </row>
    <row r="8" spans="1:5">
      <c r="A8" s="5" t="s">
        <v>10</v>
      </c>
      <c r="B8" s="6">
        <f>B7*元数据转序率!B7</f>
        <v>5762.9879999999994</v>
      </c>
      <c r="C8" s="6">
        <f>B8*元数据工艺处!D7</f>
        <v>36.219896648044688</v>
      </c>
    </row>
    <row r="9" spans="1:5">
      <c r="A9" s="5" t="s">
        <v>11</v>
      </c>
      <c r="B9" s="6">
        <f>B8*元数据转序率!B8</f>
        <v>5762.9879999999994</v>
      </c>
      <c r="C9" s="6">
        <f>B9*元数据工艺处!D8</f>
        <v>26.602126731011328</v>
      </c>
    </row>
    <row r="10" spans="1:5">
      <c r="A10" s="5" t="s">
        <v>12</v>
      </c>
      <c r="B10" s="6">
        <f>B9*元数据转序率!B9</f>
        <v>5762.9879999999994</v>
      </c>
      <c r="C10" s="6">
        <f>B10*元数据工艺处!D9</f>
        <v>35.454624161073824</v>
      </c>
    </row>
    <row r="11" spans="1:5">
      <c r="A11" s="5" t="s">
        <v>13</v>
      </c>
      <c r="B11" s="6">
        <f>B10*元数据转序率!B10</f>
        <v>5762.9879999999994</v>
      </c>
      <c r="C11" s="6">
        <f>B11*元数据工艺处!D10</f>
        <v>53.181936241610735</v>
      </c>
    </row>
    <row r="12" spans="1:5">
      <c r="A12" s="5" t="s">
        <v>14</v>
      </c>
      <c r="B12" s="6">
        <f>B11*元数据转序率!B11</f>
        <v>5762.9879999999994</v>
      </c>
      <c r="C12" s="6">
        <f>B12*元数据工艺处!D11</f>
        <v>19.880437499999996</v>
      </c>
    </row>
    <row r="13" spans="1:5">
      <c r="A13" s="5" t="s">
        <v>15</v>
      </c>
      <c r="B13" s="6">
        <f>B12*元数据转序率!B12</f>
        <v>5762.9879999999994</v>
      </c>
      <c r="C13" s="6">
        <f>B13*元数据工艺处!D12</f>
        <v>23.193843749999996</v>
      </c>
    </row>
    <row r="14" spans="1:5">
      <c r="A14" s="5" t="s">
        <v>16</v>
      </c>
      <c r="B14" s="6">
        <f>B13*元数据转序率!B13</f>
        <v>5762.9879999999994</v>
      </c>
      <c r="C14" s="6">
        <f>B14*元数据工艺处!D13</f>
        <v>26.507249999999999</v>
      </c>
    </row>
    <row r="15" spans="1:5">
      <c r="A15" s="5" t="s">
        <v>17</v>
      </c>
      <c r="B15" s="6">
        <f>B14*元数据转序率!B14</f>
        <v>5762.9879999999994</v>
      </c>
      <c r="C15" s="6">
        <f>B15*元数据工艺处!D14</f>
        <v>16.565910720324652</v>
      </c>
    </row>
    <row r="16" spans="1:5">
      <c r="A16" s="5" t="s">
        <v>18</v>
      </c>
      <c r="B16" s="6">
        <f>B15*元数据转序率!B15</f>
        <v>5762.9879999999994</v>
      </c>
      <c r="C16" s="6">
        <f>B16*元数据工艺处!D15</f>
        <v>19.880437499999996</v>
      </c>
    </row>
    <row r="17" spans="1:3">
      <c r="A17" s="5" t="s">
        <v>19</v>
      </c>
      <c r="B17" s="6">
        <f>B16*元数据转序率!B16</f>
        <v>5762.9879999999994</v>
      </c>
      <c r="C17" s="6">
        <f>B17*元数据工艺处!D16</f>
        <v>64.454471052631575</v>
      </c>
    </row>
    <row r="18" spans="1:3">
      <c r="A18" s="5" t="s">
        <v>20</v>
      </c>
      <c r="B18" s="6">
        <f>B17*元数据转序率!B17</f>
        <v>5762.9879999999994</v>
      </c>
      <c r="C18" s="6">
        <f>B18*元数据工艺处!D17</f>
        <v>17.494784999999997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"/>
  <sheetViews>
    <sheetView workbookViewId="0">
      <selection activeCell="A3" sqref="A3:A9"/>
    </sheetView>
  </sheetViews>
  <sheetFormatPr defaultRowHeight="13.5"/>
  <cols>
    <col min="1" max="1" width="9" style="1"/>
  </cols>
  <sheetData>
    <row r="1" spans="1:3" s="5" customFormat="1">
      <c r="A1" s="5" t="s">
        <v>27</v>
      </c>
      <c r="B1" s="5" t="s">
        <v>88</v>
      </c>
      <c r="C1" s="5" t="s">
        <v>90</v>
      </c>
    </row>
    <row r="2" spans="1:3">
      <c r="A2" s="21" t="s">
        <v>28</v>
      </c>
      <c r="B2" s="2" t="s">
        <v>89</v>
      </c>
      <c r="C2" s="2" t="s">
        <v>91</v>
      </c>
    </row>
    <row r="3" spans="1:3">
      <c r="A3" s="21" t="s">
        <v>29</v>
      </c>
      <c r="B3" s="2" t="s">
        <v>89</v>
      </c>
      <c r="C3" s="2" t="s">
        <v>91</v>
      </c>
    </row>
    <row r="4" spans="1:3">
      <c r="A4" s="21" t="s">
        <v>30</v>
      </c>
      <c r="B4" s="2" t="s">
        <v>89</v>
      </c>
      <c r="C4" s="2" t="s">
        <v>91</v>
      </c>
    </row>
    <row r="5" spans="1:3">
      <c r="A5" s="21" t="s">
        <v>31</v>
      </c>
      <c r="B5" s="2" t="s">
        <v>89</v>
      </c>
      <c r="C5" s="2" t="s">
        <v>91</v>
      </c>
    </row>
    <row r="6" spans="1:3">
      <c r="A6" s="21" t="s">
        <v>32</v>
      </c>
      <c r="B6" s="2" t="s">
        <v>89</v>
      </c>
      <c r="C6" s="2" t="s">
        <v>91</v>
      </c>
    </row>
    <row r="7" spans="1:3">
      <c r="A7" s="21" t="s">
        <v>33</v>
      </c>
      <c r="B7" s="2" t="s">
        <v>89</v>
      </c>
      <c r="C7" s="2" t="s">
        <v>91</v>
      </c>
    </row>
    <row r="8" spans="1:3">
      <c r="A8" s="21" t="s">
        <v>34</v>
      </c>
      <c r="B8" s="2" t="s">
        <v>89</v>
      </c>
      <c r="C8" s="2" t="s">
        <v>91</v>
      </c>
    </row>
    <row r="9" spans="1:3">
      <c r="A9" s="21" t="s">
        <v>35</v>
      </c>
      <c r="B9" s="2" t="s">
        <v>89</v>
      </c>
      <c r="C9" s="2" t="s">
        <v>91</v>
      </c>
    </row>
    <row r="10" spans="1:3">
      <c r="A10" s="21" t="s">
        <v>36</v>
      </c>
      <c r="B10" s="2" t="s">
        <v>89</v>
      </c>
      <c r="C10" s="2" t="s">
        <v>91</v>
      </c>
    </row>
    <row r="11" spans="1:3">
      <c r="A11" s="21" t="s">
        <v>37</v>
      </c>
      <c r="B11" s="2" t="s">
        <v>89</v>
      </c>
      <c r="C11" s="2" t="s">
        <v>91</v>
      </c>
    </row>
    <row r="12" spans="1:3">
      <c r="A12" s="21" t="s">
        <v>38</v>
      </c>
      <c r="B12" s="2" t="s">
        <v>89</v>
      </c>
      <c r="C12" s="2" t="s">
        <v>91</v>
      </c>
    </row>
    <row r="13" spans="1:3">
      <c r="A13" s="21" t="s">
        <v>39</v>
      </c>
      <c r="B13" s="2" t="s">
        <v>89</v>
      </c>
      <c r="C13" s="2" t="s">
        <v>91</v>
      </c>
    </row>
    <row r="14" spans="1:3">
      <c r="A14" s="21" t="s">
        <v>40</v>
      </c>
      <c r="B14" s="2" t="s">
        <v>89</v>
      </c>
      <c r="C14" s="2" t="s">
        <v>91</v>
      </c>
    </row>
    <row r="15" spans="1:3">
      <c r="A15" s="21" t="s">
        <v>41</v>
      </c>
      <c r="B15" s="2" t="s">
        <v>89</v>
      </c>
      <c r="C15" s="2" t="s">
        <v>91</v>
      </c>
    </row>
    <row r="16" spans="1:3">
      <c r="A16" s="21" t="s">
        <v>42</v>
      </c>
      <c r="B16" s="2" t="s">
        <v>89</v>
      </c>
      <c r="C16" s="2" t="s">
        <v>91</v>
      </c>
    </row>
    <row r="17" spans="1:3">
      <c r="A17" s="21" t="s">
        <v>43</v>
      </c>
      <c r="B17" s="2" t="s">
        <v>89</v>
      </c>
      <c r="C17" s="2" t="s">
        <v>91</v>
      </c>
    </row>
    <row r="18" spans="1:3">
      <c r="A18" s="21" t="s">
        <v>44</v>
      </c>
      <c r="B18" s="2" t="s">
        <v>89</v>
      </c>
      <c r="C18" s="2" t="s">
        <v>91</v>
      </c>
    </row>
    <row r="19" spans="1:3">
      <c r="A19" s="21" t="s">
        <v>45</v>
      </c>
      <c r="B19" s="2" t="s">
        <v>89</v>
      </c>
      <c r="C19" s="2" t="s">
        <v>91</v>
      </c>
    </row>
    <row r="20" spans="1:3">
      <c r="A20" s="21" t="s">
        <v>46</v>
      </c>
      <c r="B20" s="2" t="s">
        <v>89</v>
      </c>
      <c r="C20" s="2" t="s">
        <v>91</v>
      </c>
    </row>
    <row r="21" spans="1:3">
      <c r="A21" s="21" t="s">
        <v>47</v>
      </c>
      <c r="B21" s="2" t="s">
        <v>89</v>
      </c>
      <c r="C21" s="2" t="s">
        <v>91</v>
      </c>
    </row>
    <row r="22" spans="1:3">
      <c r="A22" s="21" t="s">
        <v>48</v>
      </c>
      <c r="B22" s="2" t="s">
        <v>89</v>
      </c>
      <c r="C22" s="2" t="s">
        <v>92</v>
      </c>
    </row>
    <row r="23" spans="1:3">
      <c r="A23" s="21" t="s">
        <v>49</v>
      </c>
      <c r="B23" s="2" t="s">
        <v>89</v>
      </c>
      <c r="C23" s="2" t="s">
        <v>92</v>
      </c>
    </row>
    <row r="24" spans="1:3">
      <c r="A24" s="21" t="s">
        <v>50</v>
      </c>
      <c r="B24" s="2" t="s">
        <v>89</v>
      </c>
      <c r="C24" s="2" t="s">
        <v>92</v>
      </c>
    </row>
    <row r="25" spans="1:3">
      <c r="A25" s="21" t="s">
        <v>51</v>
      </c>
      <c r="B25" s="2" t="s">
        <v>89</v>
      </c>
      <c r="C25" s="2" t="s">
        <v>92</v>
      </c>
    </row>
    <row r="26" spans="1:3">
      <c r="A26" s="21" t="s">
        <v>52</v>
      </c>
      <c r="B26" s="2" t="s">
        <v>89</v>
      </c>
      <c r="C26" s="2" t="s">
        <v>92</v>
      </c>
    </row>
    <row r="27" spans="1:3">
      <c r="A27" s="21" t="s">
        <v>53</v>
      </c>
      <c r="B27" s="2" t="s">
        <v>89</v>
      </c>
      <c r="C27" s="2" t="s">
        <v>92</v>
      </c>
    </row>
    <row r="28" spans="1:3">
      <c r="A28" s="21" t="s">
        <v>54</v>
      </c>
      <c r="B28" s="2" t="s">
        <v>89</v>
      </c>
      <c r="C28" s="2" t="s">
        <v>92</v>
      </c>
    </row>
    <row r="29" spans="1:3">
      <c r="A29" s="21" t="s">
        <v>55</v>
      </c>
      <c r="B29" s="2" t="s">
        <v>89</v>
      </c>
      <c r="C29" s="2" t="s">
        <v>92</v>
      </c>
    </row>
    <row r="30" spans="1:3">
      <c r="A30" s="21" t="s">
        <v>56</v>
      </c>
      <c r="B30" s="2" t="s">
        <v>89</v>
      </c>
      <c r="C30" s="2" t="s">
        <v>92</v>
      </c>
    </row>
    <row r="31" spans="1:3">
      <c r="A31" s="21" t="s">
        <v>57</v>
      </c>
      <c r="B31" s="2" t="s">
        <v>89</v>
      </c>
      <c r="C31" s="2" t="s">
        <v>92</v>
      </c>
    </row>
    <row r="32" spans="1:3">
      <c r="A32" s="21" t="s">
        <v>58</v>
      </c>
      <c r="B32" s="2" t="s">
        <v>89</v>
      </c>
      <c r="C32" s="2" t="s">
        <v>92</v>
      </c>
    </row>
    <row r="33" spans="1:3">
      <c r="A33" s="21" t="s">
        <v>59</v>
      </c>
      <c r="B33" s="2" t="s">
        <v>89</v>
      </c>
      <c r="C33" s="2" t="s">
        <v>92</v>
      </c>
    </row>
    <row r="34" spans="1:3">
      <c r="A34" s="21" t="s">
        <v>60</v>
      </c>
      <c r="B34" s="2" t="s">
        <v>89</v>
      </c>
      <c r="C34" s="2" t="s">
        <v>92</v>
      </c>
    </row>
    <row r="35" spans="1:3">
      <c r="A35" s="21" t="s">
        <v>61</v>
      </c>
      <c r="B35" s="2" t="s">
        <v>89</v>
      </c>
      <c r="C35" s="2" t="s">
        <v>92</v>
      </c>
    </row>
    <row r="36" spans="1:3">
      <c r="A36" s="21" t="s">
        <v>62</v>
      </c>
      <c r="B36" s="2" t="s">
        <v>89</v>
      </c>
      <c r="C36" s="2" t="s">
        <v>92</v>
      </c>
    </row>
    <row r="37" spans="1:3">
      <c r="A37" s="21" t="s">
        <v>63</v>
      </c>
      <c r="B37" s="2" t="s">
        <v>89</v>
      </c>
      <c r="C37" s="2" t="s">
        <v>92</v>
      </c>
    </row>
    <row r="38" spans="1:3">
      <c r="A38" s="21" t="s">
        <v>64</v>
      </c>
      <c r="B38" s="2" t="s">
        <v>89</v>
      </c>
      <c r="C38" s="2" t="s">
        <v>92</v>
      </c>
    </row>
    <row r="39" spans="1:3">
      <c r="A39" s="21" t="s">
        <v>65</v>
      </c>
      <c r="B39" s="2" t="s">
        <v>89</v>
      </c>
      <c r="C39" s="2" t="s">
        <v>92</v>
      </c>
    </row>
    <row r="40" spans="1:3">
      <c r="A40" s="21" t="s">
        <v>66</v>
      </c>
      <c r="B40" s="2" t="s">
        <v>89</v>
      </c>
      <c r="C40" s="2" t="s">
        <v>92</v>
      </c>
    </row>
    <row r="41" spans="1:3">
      <c r="A41" s="21" t="s">
        <v>67</v>
      </c>
      <c r="B41" s="2" t="s">
        <v>89</v>
      </c>
      <c r="C41" s="2" t="s">
        <v>92</v>
      </c>
    </row>
    <row r="42" spans="1:3">
      <c r="A42" s="21" t="s">
        <v>68</v>
      </c>
      <c r="B42" s="2" t="s">
        <v>89</v>
      </c>
      <c r="C42" s="2" t="s">
        <v>93</v>
      </c>
    </row>
    <row r="43" spans="1:3">
      <c r="A43" s="21" t="s">
        <v>69</v>
      </c>
      <c r="B43" s="2" t="s">
        <v>89</v>
      </c>
      <c r="C43" s="2" t="s">
        <v>93</v>
      </c>
    </row>
    <row r="44" spans="1:3">
      <c r="A44" s="21" t="s">
        <v>70</v>
      </c>
      <c r="B44" s="2" t="s">
        <v>89</v>
      </c>
      <c r="C44" s="2" t="s">
        <v>93</v>
      </c>
    </row>
    <row r="45" spans="1:3">
      <c r="A45" s="21" t="s">
        <v>71</v>
      </c>
      <c r="B45" s="2" t="s">
        <v>89</v>
      </c>
      <c r="C45" s="2" t="s">
        <v>93</v>
      </c>
    </row>
    <row r="46" spans="1:3">
      <c r="A46" s="21" t="s">
        <v>72</v>
      </c>
      <c r="B46" s="2" t="s">
        <v>89</v>
      </c>
      <c r="C46" s="2" t="s">
        <v>93</v>
      </c>
    </row>
    <row r="47" spans="1:3">
      <c r="A47" s="21" t="s">
        <v>73</v>
      </c>
      <c r="B47" s="2" t="s">
        <v>89</v>
      </c>
      <c r="C47" s="2" t="s">
        <v>93</v>
      </c>
    </row>
    <row r="48" spans="1:3">
      <c r="A48" s="21" t="s">
        <v>74</v>
      </c>
      <c r="B48" s="2" t="s">
        <v>89</v>
      </c>
      <c r="C48" s="2" t="s">
        <v>93</v>
      </c>
    </row>
    <row r="49" spans="1:3">
      <c r="A49" s="21" t="s">
        <v>75</v>
      </c>
      <c r="B49" s="2" t="s">
        <v>89</v>
      </c>
      <c r="C49" s="2" t="s">
        <v>93</v>
      </c>
    </row>
    <row r="50" spans="1:3">
      <c r="A50" s="21" t="s">
        <v>76</v>
      </c>
      <c r="B50" s="2" t="s">
        <v>89</v>
      </c>
      <c r="C50" s="2" t="s">
        <v>93</v>
      </c>
    </row>
    <row r="51" spans="1:3">
      <c r="A51" s="21" t="s">
        <v>77</v>
      </c>
      <c r="B51" s="2" t="s">
        <v>89</v>
      </c>
      <c r="C51" s="2" t="s">
        <v>93</v>
      </c>
    </row>
    <row r="52" spans="1:3">
      <c r="A52" s="21" t="s">
        <v>78</v>
      </c>
      <c r="B52" s="2" t="s">
        <v>89</v>
      </c>
      <c r="C52" s="2" t="s">
        <v>93</v>
      </c>
    </row>
    <row r="53" spans="1:3">
      <c r="A53" s="21" t="s">
        <v>79</v>
      </c>
      <c r="B53" s="2" t="s">
        <v>89</v>
      </c>
      <c r="C53" s="2" t="s">
        <v>93</v>
      </c>
    </row>
    <row r="54" spans="1:3">
      <c r="A54" s="21" t="s">
        <v>80</v>
      </c>
      <c r="B54" s="2" t="s">
        <v>89</v>
      </c>
      <c r="C54" s="2" t="s">
        <v>93</v>
      </c>
    </row>
    <row r="55" spans="1:3">
      <c r="A55" s="21" t="s">
        <v>81</v>
      </c>
      <c r="B55" s="2" t="s">
        <v>89</v>
      </c>
      <c r="C55" s="2" t="s">
        <v>93</v>
      </c>
    </row>
    <row r="56" spans="1:3">
      <c r="A56" s="21" t="s">
        <v>82</v>
      </c>
      <c r="B56" s="2" t="s">
        <v>89</v>
      </c>
      <c r="C56" s="2" t="s">
        <v>93</v>
      </c>
    </row>
    <row r="57" spans="1:3">
      <c r="A57" s="21" t="s">
        <v>83</v>
      </c>
      <c r="B57" s="2" t="s">
        <v>89</v>
      </c>
      <c r="C57" s="2" t="s">
        <v>93</v>
      </c>
    </row>
    <row r="58" spans="1:3">
      <c r="A58" s="21" t="s">
        <v>84</v>
      </c>
      <c r="B58" s="2" t="s">
        <v>89</v>
      </c>
      <c r="C58" s="2" t="s">
        <v>93</v>
      </c>
    </row>
    <row r="59" spans="1:3">
      <c r="A59" s="21" t="s">
        <v>85</v>
      </c>
      <c r="B59" s="2" t="s">
        <v>89</v>
      </c>
      <c r="C59" s="2" t="s">
        <v>93</v>
      </c>
    </row>
    <row r="60" spans="1:3">
      <c r="A60" s="21" t="s">
        <v>86</v>
      </c>
      <c r="B60" s="2" t="s">
        <v>89</v>
      </c>
      <c r="C60" s="2" t="s">
        <v>93</v>
      </c>
    </row>
    <row r="61" spans="1:3">
      <c r="A61" s="21" t="s">
        <v>87</v>
      </c>
      <c r="B61" s="2" t="s">
        <v>89</v>
      </c>
      <c r="C61" s="2" t="s">
        <v>93</v>
      </c>
    </row>
  </sheetData>
  <phoneticPr fontId="1" type="noConversion"/>
  <pageMargins left="0.7" right="0.7" top="0.75" bottom="0.75" header="0.3" footer="0.3"/>
  <ignoredErrors>
    <ignoredError sqref="A2:A21 A22:A41 A42:A6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D9" sqref="D9"/>
    </sheetView>
  </sheetViews>
  <sheetFormatPr defaultRowHeight="13.5"/>
  <cols>
    <col min="1" max="1" width="9" style="12"/>
    <col min="2" max="2" width="7.5" style="16" bestFit="1" customWidth="1"/>
    <col min="3" max="3" width="19.25" style="27" bestFit="1" customWidth="1"/>
    <col min="4" max="4" width="9.5" bestFit="1" customWidth="1"/>
    <col min="5" max="5" width="11" bestFit="1" customWidth="1"/>
    <col min="6" max="6" width="12.75" bestFit="1" customWidth="1"/>
    <col min="7" max="7" width="22.75" bestFit="1" customWidth="1"/>
    <col min="8" max="8" width="16.125" bestFit="1" customWidth="1"/>
    <col min="9" max="9" width="17.25" bestFit="1" customWidth="1"/>
    <col min="10" max="10" width="15" customWidth="1"/>
  </cols>
  <sheetData>
    <row r="1" spans="1:10" ht="45.75" customHeight="1">
      <c r="A1" s="5" t="s">
        <v>0</v>
      </c>
      <c r="B1" s="22" t="str">
        <f>根据合同号的总数据通算!B1</f>
        <v>JJ0001</v>
      </c>
      <c r="C1" s="25" t="s">
        <v>98</v>
      </c>
      <c r="D1" s="17">
        <f>根据合同号的总数据通算!B3</f>
        <v>5940</v>
      </c>
      <c r="E1" s="5" t="s">
        <v>99</v>
      </c>
      <c r="F1" s="18">
        <f>根据合同号的总数据通算!C3</f>
        <v>217.62931034482756</v>
      </c>
      <c r="G1" s="5" t="s">
        <v>95</v>
      </c>
      <c r="H1" s="19">
        <v>10</v>
      </c>
      <c r="I1" s="13" t="s">
        <v>96</v>
      </c>
      <c r="J1" s="20">
        <v>42736</v>
      </c>
    </row>
    <row r="2" spans="1:10" s="5" customFormat="1">
      <c r="A2" s="5" t="s">
        <v>0</v>
      </c>
      <c r="B2" s="23" t="s">
        <v>94</v>
      </c>
      <c r="C2" s="25" t="s">
        <v>100</v>
      </c>
      <c r="D2" s="5" t="s">
        <v>107</v>
      </c>
      <c r="E2" s="5" t="s">
        <v>101</v>
      </c>
    </row>
    <row r="3" spans="1:10">
      <c r="A3" s="12" t="str">
        <f>B1</f>
        <v>JJ0001</v>
      </c>
      <c r="B3" s="24" t="s">
        <v>97</v>
      </c>
      <c r="C3" s="26">
        <v>8</v>
      </c>
      <c r="D3">
        <f>C3/元数据工艺处!D2</f>
        <v>218.35294117647061</v>
      </c>
      <c r="E3">
        <f>C3/24</f>
        <v>0.33333333333333331</v>
      </c>
    </row>
    <row r="4" spans="1:10">
      <c r="A4" s="29" t="str">
        <f>B1</f>
        <v>JJ0001</v>
      </c>
      <c r="B4" s="24" t="s">
        <v>29</v>
      </c>
      <c r="C4" s="26">
        <v>8</v>
      </c>
      <c r="D4">
        <f>C4/元数据工艺处!D2</f>
        <v>218.35294117647061</v>
      </c>
      <c r="E4">
        <f>C4/24</f>
        <v>0.33333333333333331</v>
      </c>
    </row>
    <row r="5" spans="1:10">
      <c r="A5" s="29" t="str">
        <f>B1</f>
        <v>JJ0001</v>
      </c>
      <c r="B5" s="24" t="s">
        <v>102</v>
      </c>
      <c r="C5" s="26">
        <v>8</v>
      </c>
      <c r="D5">
        <f>C5/元数据工艺处!D2</f>
        <v>218.35294117647061</v>
      </c>
      <c r="E5">
        <f>C5/24</f>
        <v>0.33333333333333331</v>
      </c>
      <c r="J5" s="28">
        <f>J1+1.5</f>
        <v>42737.5</v>
      </c>
    </row>
    <row r="6" spans="1:10">
      <c r="A6" s="29" t="str">
        <f>B1</f>
        <v>JJ0001</v>
      </c>
      <c r="B6" s="24" t="s">
        <v>103</v>
      </c>
      <c r="C6" s="26">
        <v>8</v>
      </c>
      <c r="D6">
        <f>C6/元数据工艺处!D2</f>
        <v>218.35294117647061</v>
      </c>
      <c r="E6">
        <f>C6/24</f>
        <v>0.33333333333333331</v>
      </c>
      <c r="J6" s="28">
        <f>J1+E3</f>
        <v>42736.333333333336</v>
      </c>
    </row>
    <row r="7" spans="1:10">
      <c r="A7" s="29" t="str">
        <f>B1</f>
        <v>JJ0001</v>
      </c>
      <c r="B7" s="24" t="s">
        <v>104</v>
      </c>
      <c r="C7" s="26">
        <v>8</v>
      </c>
      <c r="D7">
        <f>C7/元数据工艺处!D2</f>
        <v>218.35294117647061</v>
      </c>
      <c r="E7">
        <f>C7/24</f>
        <v>0.33333333333333331</v>
      </c>
    </row>
    <row r="8" spans="1:10">
      <c r="A8" s="29" t="str">
        <f>B1</f>
        <v>JJ0001</v>
      </c>
      <c r="B8" s="24" t="s">
        <v>105</v>
      </c>
      <c r="C8" s="26">
        <v>8</v>
      </c>
      <c r="D8">
        <f>C8/元数据工艺处!D2</f>
        <v>218.35294117647061</v>
      </c>
      <c r="E8">
        <f>C8/24</f>
        <v>0.33333333333333331</v>
      </c>
    </row>
    <row r="9" spans="1:10">
      <c r="A9" s="29" t="str">
        <f>B1</f>
        <v>JJ0001</v>
      </c>
      <c r="B9" s="24" t="s">
        <v>106</v>
      </c>
      <c r="C9" s="26">
        <v>3.1225455630000001</v>
      </c>
      <c r="D9">
        <f>C9/元数据工艺处!D2</f>
        <v>85.227125954823535</v>
      </c>
      <c r="E9">
        <f>C9/24</f>
        <v>0.130106065125</v>
      </c>
    </row>
    <row r="10" spans="1:10">
      <c r="B10" s="24"/>
      <c r="C10" s="26"/>
    </row>
    <row r="11" spans="1:10">
      <c r="B11" s="24"/>
      <c r="C11" s="26"/>
    </row>
    <row r="12" spans="1:10">
      <c r="B12" s="24"/>
      <c r="C12" s="26"/>
    </row>
    <row r="13" spans="1:10">
      <c r="B13" s="24"/>
      <c r="C13" s="26"/>
    </row>
    <row r="14" spans="1:10">
      <c r="B14" s="24"/>
      <c r="C14" s="26"/>
    </row>
    <row r="15" spans="1:10">
      <c r="B15" s="24"/>
      <c r="C15" s="26"/>
    </row>
    <row r="16" spans="1:10">
      <c r="B16" s="24"/>
      <c r="C16" s="26"/>
    </row>
    <row r="17" spans="2:3">
      <c r="B17" s="24"/>
      <c r="C17" s="26"/>
    </row>
  </sheetData>
  <phoneticPr fontId="1" type="noConversion"/>
  <pageMargins left="0.7" right="0.7" top="0.75" bottom="0.75" header="0.3" footer="0.3"/>
  <ignoredErrors>
    <ignoredError sqref="B3 B4 B5:B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元数据工艺处</vt:lpstr>
      <vt:lpstr>元数据转序率</vt:lpstr>
      <vt:lpstr>根据合同号的总数据通算</vt:lpstr>
      <vt:lpstr>元数据工位号</vt:lpstr>
      <vt:lpstr>压蜡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2016-12-28T08:08:16Z</dcterms:created>
  <dcterms:modified xsi:type="dcterms:W3CDTF">2016-12-28T11:04:35Z</dcterms:modified>
</cp:coreProperties>
</file>