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har\Desktop\"/>
    </mc:Choice>
  </mc:AlternateContent>
  <xr:revisionPtr revIDLastSave="0" documentId="13_ncr:1_{06C48467-5562-42A7-905A-DEE1C3972A09}" xr6:coauthVersionLast="47" xr6:coauthVersionMax="47" xr10:uidLastSave="{00000000-0000-0000-0000-000000000000}"/>
  <bookViews>
    <workbookView xWindow="480" yWindow="480" windowWidth="35955" windowHeight="20685" xr2:uid="{6DBD4DE5-6733-482F-9196-B008BA219C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C11" i="1"/>
  <c r="I8" i="1"/>
  <c r="B12" i="1"/>
  <c r="B13" i="1" s="1"/>
  <c r="C13" i="1" s="1"/>
  <c r="E13" i="1" l="1"/>
  <c r="E11" i="1"/>
  <c r="H11" i="1"/>
  <c r="C12" i="1"/>
  <c r="E12" i="1" s="1"/>
  <c r="B14" i="1"/>
  <c r="C14" i="1" s="1"/>
  <c r="E14" i="1" s="1"/>
  <c r="I11" i="1" l="1"/>
  <c r="J11" i="1" s="1"/>
  <c r="K11" i="1" s="1"/>
  <c r="L11" i="1" s="1"/>
  <c r="M11" i="1" s="1"/>
  <c r="P11" i="1"/>
  <c r="Q11" i="1" s="1"/>
  <c r="R11" i="1" s="1"/>
  <c r="S11" i="1" s="1"/>
  <c r="T11" i="1" s="1"/>
  <c r="U11" i="1" s="1"/>
  <c r="H14" i="1"/>
  <c r="P14" i="1" s="1"/>
  <c r="H12" i="1"/>
  <c r="H13" i="1"/>
  <c r="P13" i="1" s="1"/>
  <c r="B15" i="1"/>
  <c r="C15" i="1" s="1"/>
  <c r="E15" i="1" s="1"/>
  <c r="I12" i="1" l="1"/>
  <c r="P12" i="1"/>
  <c r="Q12" i="1" s="1"/>
  <c r="R12" i="1" s="1"/>
  <c r="S12" i="1" s="1"/>
  <c r="T12" i="1" s="1"/>
  <c r="U12" i="1" s="1"/>
  <c r="I13" i="1"/>
  <c r="J13" i="1" s="1"/>
  <c r="K13" i="1" s="1"/>
  <c r="L13" i="1" s="1"/>
  <c r="M13" i="1" s="1"/>
  <c r="Q13" i="1"/>
  <c r="R13" i="1" s="1"/>
  <c r="S13" i="1" s="1"/>
  <c r="T13" i="1" s="1"/>
  <c r="U13" i="1" s="1"/>
  <c r="Q14" i="1"/>
  <c r="R14" i="1" s="1"/>
  <c r="S14" i="1" s="1"/>
  <c r="T14" i="1" s="1"/>
  <c r="U14" i="1" s="1"/>
  <c r="I14" i="1"/>
  <c r="H15" i="1"/>
  <c r="P15" i="1" s="1"/>
  <c r="B16" i="1"/>
  <c r="C16" i="1" s="1"/>
  <c r="E16" i="1" s="1"/>
  <c r="J12" i="1"/>
  <c r="K12" i="1" s="1"/>
  <c r="L12" i="1" s="1"/>
  <c r="M12" i="1" s="1"/>
  <c r="Q15" i="1" l="1"/>
  <c r="R15" i="1" s="1"/>
  <c r="S15" i="1" s="1"/>
  <c r="T15" i="1" s="1"/>
  <c r="U15" i="1" s="1"/>
  <c r="I15" i="1"/>
  <c r="H16" i="1"/>
  <c r="P16" i="1" s="1"/>
  <c r="B17" i="1"/>
  <c r="C17" i="1" s="1"/>
  <c r="E17" i="1" s="1"/>
  <c r="J14" i="1"/>
  <c r="K14" i="1" s="1"/>
  <c r="L14" i="1" s="1"/>
  <c r="M14" i="1" s="1"/>
  <c r="B18" i="1" l="1"/>
  <c r="C18" i="1" s="1"/>
  <c r="E18" i="1" s="1"/>
  <c r="Q16" i="1"/>
  <c r="R16" i="1" s="1"/>
  <c r="S16" i="1" s="1"/>
  <c r="T16" i="1" s="1"/>
  <c r="U16" i="1" s="1"/>
  <c r="I16" i="1"/>
  <c r="J16" i="1" s="1"/>
  <c r="K16" i="1" s="1"/>
  <c r="L16" i="1" s="1"/>
  <c r="M16" i="1" s="1"/>
  <c r="H17" i="1"/>
  <c r="P17" i="1" s="1"/>
  <c r="J15" i="1"/>
  <c r="K15" i="1" s="1"/>
  <c r="L15" i="1" s="1"/>
  <c r="M15" i="1" s="1"/>
  <c r="B19" i="1" l="1"/>
  <c r="C19" i="1" s="1"/>
  <c r="E19" i="1" s="1"/>
  <c r="H18" i="1"/>
  <c r="P18" i="1" s="1"/>
  <c r="Q18" i="1" s="1"/>
  <c r="R18" i="1" s="1"/>
  <c r="S18" i="1" s="1"/>
  <c r="T18" i="1" s="1"/>
  <c r="U18" i="1" s="1"/>
  <c r="Q17" i="1"/>
  <c r="R17" i="1" s="1"/>
  <c r="S17" i="1" s="1"/>
  <c r="T17" i="1" s="1"/>
  <c r="U17" i="1" s="1"/>
  <c r="I17" i="1"/>
  <c r="H19" i="1" l="1"/>
  <c r="P19" i="1" s="1"/>
  <c r="Q19" i="1" s="1"/>
  <c r="R19" i="1" s="1"/>
  <c r="S19" i="1" s="1"/>
  <c r="T19" i="1" s="1"/>
  <c r="U19" i="1" s="1"/>
  <c r="B20" i="1"/>
  <c r="C20" i="1" s="1"/>
  <c r="E20" i="1" s="1"/>
  <c r="I18" i="1"/>
  <c r="H20" i="1"/>
  <c r="P20" i="1" s="1"/>
  <c r="J17" i="1"/>
  <c r="K17" i="1" s="1"/>
  <c r="L17" i="1" s="1"/>
  <c r="M17" i="1" s="1"/>
  <c r="B21" i="1"/>
  <c r="C21" i="1" s="1"/>
  <c r="E21" i="1" s="1"/>
  <c r="Q20" i="1" l="1"/>
  <c r="R20" i="1" s="1"/>
  <c r="S20" i="1" s="1"/>
  <c r="T20" i="1" s="1"/>
  <c r="U20" i="1" s="1"/>
  <c r="I19" i="1"/>
  <c r="H21" i="1"/>
  <c r="P21" i="1" s="1"/>
  <c r="J18" i="1"/>
  <c r="K18" i="1" s="1"/>
  <c r="B22" i="1"/>
  <c r="C22" i="1" s="1"/>
  <c r="E22" i="1" s="1"/>
  <c r="L18" i="1" l="1"/>
  <c r="M18" i="1" s="1"/>
  <c r="Q21" i="1"/>
  <c r="R21" i="1" s="1"/>
  <c r="S21" i="1" s="1"/>
  <c r="T21" i="1" s="1"/>
  <c r="U21" i="1" s="1"/>
  <c r="J19" i="1"/>
  <c r="K19" i="1" s="1"/>
  <c r="I20" i="1"/>
  <c r="J20" i="1" s="1"/>
  <c r="K20" i="1" s="1"/>
  <c r="L20" i="1" s="1"/>
  <c r="M20" i="1" s="1"/>
  <c r="H22" i="1"/>
  <c r="P22" i="1" s="1"/>
  <c r="B23" i="1"/>
  <c r="C23" i="1" s="1"/>
  <c r="E23" i="1" s="1"/>
  <c r="L19" i="1" l="1"/>
  <c r="M19" i="1" s="1"/>
  <c r="Q22" i="1"/>
  <c r="R22" i="1" s="1"/>
  <c r="S22" i="1" s="1"/>
  <c r="T22" i="1" s="1"/>
  <c r="U22" i="1" s="1"/>
  <c r="I21" i="1"/>
  <c r="H23" i="1"/>
  <c r="P23" i="1" s="1"/>
  <c r="B24" i="1"/>
  <c r="C24" i="1" s="1"/>
  <c r="E24" i="1" s="1"/>
  <c r="Q23" i="1" l="1"/>
  <c r="R23" i="1" s="1"/>
  <c r="S23" i="1" s="1"/>
  <c r="T23" i="1" s="1"/>
  <c r="U23" i="1" s="1"/>
  <c r="I22" i="1"/>
  <c r="J22" i="1" s="1"/>
  <c r="K22" i="1" s="1"/>
  <c r="L22" i="1" s="1"/>
  <c r="M22" i="1" s="1"/>
  <c r="H24" i="1"/>
  <c r="P24" i="1" s="1"/>
  <c r="J21" i="1"/>
  <c r="K21" i="1" s="1"/>
  <c r="B25" i="1"/>
  <c r="C25" i="1" s="1"/>
  <c r="E25" i="1" s="1"/>
  <c r="L21" i="1" l="1"/>
  <c r="M21" i="1" s="1"/>
  <c r="Q24" i="1"/>
  <c r="R24" i="1" s="1"/>
  <c r="S24" i="1" s="1"/>
  <c r="T24" i="1" s="1"/>
  <c r="U24" i="1" s="1"/>
  <c r="I23" i="1"/>
  <c r="J23" i="1" s="1"/>
  <c r="K23" i="1" s="1"/>
  <c r="L23" i="1" s="1"/>
  <c r="M23" i="1" s="1"/>
  <c r="H25" i="1"/>
  <c r="P25" i="1" s="1"/>
  <c r="B26" i="1"/>
  <c r="C26" i="1" s="1"/>
  <c r="E26" i="1" s="1"/>
  <c r="Q25" i="1" l="1"/>
  <c r="R25" i="1" s="1"/>
  <c r="S25" i="1" s="1"/>
  <c r="T25" i="1" s="1"/>
  <c r="U25" i="1" s="1"/>
  <c r="I24" i="1"/>
  <c r="J24" i="1" s="1"/>
  <c r="K24" i="1" s="1"/>
  <c r="L24" i="1" s="1"/>
  <c r="M24" i="1" s="1"/>
  <c r="H26" i="1"/>
  <c r="P26" i="1" s="1"/>
  <c r="B27" i="1"/>
  <c r="C27" i="1" s="1"/>
  <c r="E27" i="1" s="1"/>
  <c r="Q26" i="1" l="1"/>
  <c r="R26" i="1" s="1"/>
  <c r="S26" i="1" s="1"/>
  <c r="T26" i="1" s="1"/>
  <c r="U26" i="1" s="1"/>
  <c r="I25" i="1"/>
  <c r="H27" i="1"/>
  <c r="P27" i="1" s="1"/>
  <c r="B28" i="1"/>
  <c r="C28" i="1" s="1"/>
  <c r="E28" i="1" s="1"/>
  <c r="Q27" i="1" l="1"/>
  <c r="R27" i="1" s="1"/>
  <c r="S27" i="1" s="1"/>
  <c r="T27" i="1" s="1"/>
  <c r="U27" i="1" s="1"/>
  <c r="J25" i="1"/>
  <c r="K25" i="1" s="1"/>
  <c r="I26" i="1"/>
  <c r="J26" i="1" s="1"/>
  <c r="K26" i="1" s="1"/>
  <c r="L26" i="1" s="1"/>
  <c r="M26" i="1" s="1"/>
  <c r="H28" i="1"/>
  <c r="P28" i="1" s="1"/>
  <c r="B29" i="1"/>
  <c r="C29" i="1" s="1"/>
  <c r="E29" i="1" s="1"/>
  <c r="L25" i="1" l="1"/>
  <c r="M25" i="1" s="1"/>
  <c r="Q28" i="1"/>
  <c r="I27" i="1"/>
  <c r="J27" i="1" s="1"/>
  <c r="K27" i="1" s="1"/>
  <c r="L27" i="1" s="1"/>
  <c r="M27" i="1" s="1"/>
  <c r="H29" i="1"/>
  <c r="P29" i="1" s="1"/>
  <c r="R28" i="1"/>
  <c r="S28" i="1" s="1"/>
  <c r="T28" i="1" s="1"/>
  <c r="U28" i="1" s="1"/>
  <c r="B30" i="1"/>
  <c r="C30" i="1" s="1"/>
  <c r="E30" i="1" s="1"/>
  <c r="Q29" i="1" l="1"/>
  <c r="R29" i="1" s="1"/>
  <c r="S29" i="1" s="1"/>
  <c r="T29" i="1" s="1"/>
  <c r="U29" i="1" s="1"/>
  <c r="I28" i="1"/>
  <c r="J28" i="1" s="1"/>
  <c r="K28" i="1" s="1"/>
  <c r="L28" i="1" s="1"/>
  <c r="M28" i="1" s="1"/>
  <c r="H30" i="1"/>
  <c r="P30" i="1" s="1"/>
  <c r="B31" i="1"/>
  <c r="C31" i="1" s="1"/>
  <c r="E31" i="1" s="1"/>
  <c r="Q30" i="1" l="1"/>
  <c r="R30" i="1" s="1"/>
  <c r="S30" i="1" s="1"/>
  <c r="T30" i="1" s="1"/>
  <c r="U30" i="1" s="1"/>
  <c r="I29" i="1"/>
  <c r="J29" i="1" s="1"/>
  <c r="K29" i="1" s="1"/>
  <c r="L29" i="1" s="1"/>
  <c r="M29" i="1" s="1"/>
  <c r="H31" i="1"/>
  <c r="P31" i="1" s="1"/>
  <c r="B32" i="1"/>
  <c r="C32" i="1" s="1"/>
  <c r="E32" i="1" s="1"/>
  <c r="Q31" i="1" l="1"/>
  <c r="R31" i="1" s="1"/>
  <c r="S31" i="1" s="1"/>
  <c r="T31" i="1" s="1"/>
  <c r="U31" i="1" s="1"/>
  <c r="I30" i="1"/>
  <c r="H32" i="1"/>
  <c r="P32" i="1" s="1"/>
  <c r="B33" i="1"/>
  <c r="C33" i="1" s="1"/>
  <c r="E33" i="1" s="1"/>
  <c r="Q32" i="1" l="1"/>
  <c r="R32" i="1" s="1"/>
  <c r="S32" i="1" s="1"/>
  <c r="T32" i="1" s="1"/>
  <c r="U32" i="1" s="1"/>
  <c r="I31" i="1"/>
  <c r="J31" i="1" s="1"/>
  <c r="K31" i="1" s="1"/>
  <c r="L31" i="1" s="1"/>
  <c r="M31" i="1" s="1"/>
  <c r="H33" i="1"/>
  <c r="P33" i="1" s="1"/>
  <c r="J30" i="1"/>
  <c r="K30" i="1" s="1"/>
  <c r="B34" i="1"/>
  <c r="C34" i="1" s="1"/>
  <c r="E34" i="1" s="1"/>
  <c r="L30" i="1" l="1"/>
  <c r="M30" i="1" s="1"/>
  <c r="Q33" i="1"/>
  <c r="R33" i="1" s="1"/>
  <c r="S33" i="1" s="1"/>
  <c r="T33" i="1" s="1"/>
  <c r="U33" i="1" s="1"/>
  <c r="I32" i="1"/>
  <c r="J32" i="1" s="1"/>
  <c r="K32" i="1" s="1"/>
  <c r="L32" i="1" s="1"/>
  <c r="M32" i="1" s="1"/>
  <c r="H34" i="1"/>
  <c r="P34" i="1" s="1"/>
  <c r="B35" i="1"/>
  <c r="C35" i="1" s="1"/>
  <c r="E35" i="1" s="1"/>
  <c r="Q34" i="1" l="1"/>
  <c r="R34" i="1" s="1"/>
  <c r="S34" i="1" s="1"/>
  <c r="T34" i="1" s="1"/>
  <c r="U34" i="1" s="1"/>
  <c r="I33" i="1"/>
  <c r="J33" i="1" s="1"/>
  <c r="K33" i="1" s="1"/>
  <c r="L33" i="1" s="1"/>
  <c r="M33" i="1" s="1"/>
  <c r="H35" i="1"/>
  <c r="P35" i="1" s="1"/>
  <c r="B36" i="1"/>
  <c r="C36" i="1" s="1"/>
  <c r="E36" i="1" s="1"/>
  <c r="Q35" i="1" l="1"/>
  <c r="R35" i="1" s="1"/>
  <c r="S35" i="1" s="1"/>
  <c r="T35" i="1" s="1"/>
  <c r="U35" i="1" s="1"/>
  <c r="I34" i="1"/>
  <c r="J34" i="1" s="1"/>
  <c r="K34" i="1" s="1"/>
  <c r="L34" i="1" s="1"/>
  <c r="M34" i="1" s="1"/>
  <c r="H36" i="1"/>
  <c r="P36" i="1" s="1"/>
  <c r="B37" i="1"/>
  <c r="C37" i="1" s="1"/>
  <c r="E37" i="1" s="1"/>
  <c r="Q36" i="1" l="1"/>
  <c r="R36" i="1" s="1"/>
  <c r="S36" i="1" s="1"/>
  <c r="T36" i="1" s="1"/>
  <c r="U36" i="1" s="1"/>
  <c r="I35" i="1"/>
  <c r="J35" i="1" s="1"/>
  <c r="K35" i="1" s="1"/>
  <c r="L35" i="1" s="1"/>
  <c r="M35" i="1" s="1"/>
  <c r="H37" i="1"/>
  <c r="P37" i="1" s="1"/>
  <c r="B38" i="1"/>
  <c r="C38" i="1" s="1"/>
  <c r="E38" i="1" s="1"/>
  <c r="Q37" i="1" l="1"/>
  <c r="R37" i="1" s="1"/>
  <c r="S37" i="1" s="1"/>
  <c r="T37" i="1" s="1"/>
  <c r="U37" i="1" s="1"/>
  <c r="I36" i="1"/>
  <c r="J36" i="1" s="1"/>
  <c r="K36" i="1" s="1"/>
  <c r="L36" i="1" s="1"/>
  <c r="M36" i="1" s="1"/>
  <c r="H38" i="1"/>
  <c r="P38" i="1" s="1"/>
  <c r="B39" i="1"/>
  <c r="C39" i="1" s="1"/>
  <c r="E39" i="1" s="1"/>
  <c r="Q38" i="1" l="1"/>
  <c r="R38" i="1" s="1"/>
  <c r="S38" i="1" s="1"/>
  <c r="T38" i="1" s="1"/>
  <c r="U38" i="1" s="1"/>
  <c r="I37" i="1"/>
  <c r="J37" i="1" s="1"/>
  <c r="K37" i="1" s="1"/>
  <c r="L37" i="1" s="1"/>
  <c r="M37" i="1" s="1"/>
  <c r="H39" i="1"/>
  <c r="P39" i="1" s="1"/>
  <c r="B40" i="1"/>
  <c r="C40" i="1" s="1"/>
  <c r="E40" i="1" s="1"/>
  <c r="Q39" i="1" l="1"/>
  <c r="R39" i="1" s="1"/>
  <c r="S39" i="1" s="1"/>
  <c r="T39" i="1" s="1"/>
  <c r="U39" i="1" s="1"/>
  <c r="I38" i="1"/>
  <c r="J38" i="1" s="1"/>
  <c r="K38" i="1" s="1"/>
  <c r="L38" i="1" s="1"/>
  <c r="M38" i="1" s="1"/>
  <c r="H40" i="1"/>
  <c r="P40" i="1" s="1"/>
  <c r="B41" i="1"/>
  <c r="C41" i="1" s="1"/>
  <c r="E41" i="1" s="1"/>
  <c r="Q40" i="1" l="1"/>
  <c r="R40" i="1" s="1"/>
  <c r="S40" i="1" s="1"/>
  <c r="T40" i="1" s="1"/>
  <c r="U40" i="1" s="1"/>
  <c r="I39" i="1"/>
  <c r="J39" i="1" s="1"/>
  <c r="K39" i="1" s="1"/>
  <c r="L39" i="1" s="1"/>
  <c r="M39" i="1" s="1"/>
  <c r="H41" i="1"/>
  <c r="P41" i="1" s="1"/>
  <c r="Q41" i="1" l="1"/>
  <c r="R41" i="1" s="1"/>
  <c r="S41" i="1" s="1"/>
  <c r="T41" i="1" s="1"/>
  <c r="U41" i="1" s="1"/>
  <c r="I40" i="1"/>
  <c r="J40" i="1" s="1"/>
  <c r="K40" i="1" s="1"/>
  <c r="L40" i="1" s="1"/>
  <c r="M40" i="1" s="1"/>
  <c r="I41" i="1" l="1"/>
  <c r="J41" i="1" s="1"/>
  <c r="K41" i="1" s="1"/>
  <c r="L41" i="1" s="1"/>
  <c r="M41" i="1" s="1"/>
</calcChain>
</file>

<file path=xl/sharedStrings.xml><?xml version="1.0" encoding="utf-8"?>
<sst xmlns="http://schemas.openxmlformats.org/spreadsheetml/2006/main" count="51" uniqueCount="38">
  <si>
    <t>f</t>
    <phoneticPr fontId="1"/>
  </si>
  <si>
    <t>r</t>
    <phoneticPr fontId="1"/>
  </si>
  <si>
    <t>a</t>
    <phoneticPr fontId="1"/>
  </si>
  <si>
    <t>3FFFF</t>
    <phoneticPr fontId="1"/>
  </si>
  <si>
    <t>2^r</t>
    <phoneticPr fontId="1"/>
  </si>
  <si>
    <t xml:space="preserve">1000000/r </t>
    <phoneticPr fontId="1"/>
  </si>
  <si>
    <t>ESP32 LEDC パラメータ検討</t>
    <rPh sb="16" eb="18">
      <t>ケントウ</t>
    </rPh>
    <phoneticPr fontId="1"/>
  </si>
  <si>
    <t>(条件3)↓</t>
    <rPh sb="1" eb="3">
      <t>ジョウケン</t>
    </rPh>
    <phoneticPr fontId="1"/>
  </si>
  <si>
    <t>(条件4)↓</t>
    <rPh sb="1" eb="3">
      <t>ジョウケン</t>
    </rPh>
    <phoneticPr fontId="1"/>
  </si>
  <si>
    <t>(条件2)↓</t>
    <rPh sb="1" eb="3">
      <t>ジョウケン</t>
    </rPh>
    <phoneticPr fontId="1"/>
  </si>
  <si>
    <t>←入力</t>
    <rPh sb="1" eb="3">
      <t>ニュウリョク</t>
    </rPh>
    <phoneticPr fontId="1"/>
  </si>
  <si>
    <t>(HEX)</t>
    <phoneticPr fontId="1"/>
  </si>
  <si>
    <t>Reference Pulse
 [Hz]</t>
    <phoneticPr fontId="1"/>
  </si>
  <si>
    <t>Period
 [us]</t>
    <phoneticPr fontId="1"/>
  </si>
  <si>
    <t>Resolution
 [us]</t>
    <phoneticPr fontId="1"/>
  </si>
  <si>
    <t>Div_Num
(HEX)</t>
    <phoneticPr fontId="1"/>
  </si>
  <si>
    <t>Div_Num
(Register)</t>
    <phoneticPr fontId="1"/>
  </si>
  <si>
    <t xml:space="preserve">Resolution
</t>
    <phoneticPr fontId="1"/>
  </si>
  <si>
    <t xml:space="preserve">Div_Num
</t>
    <phoneticPr fontId="1"/>
  </si>
  <si>
    <t xml:space="preserve">REF-Tick
</t>
    <phoneticPr fontId="1"/>
  </si>
  <si>
    <t>(条件2) Reference PulseがAPB_CLK/REF-Tick以下</t>
    <rPh sb="1" eb="3">
      <t>ジョウケン</t>
    </rPh>
    <phoneticPr fontId="1"/>
  </si>
  <si>
    <t>(条件3) Div_Numの設定可能範囲 1..0x3FFFF</t>
    <rPh sb="1" eb="3">
      <t>ジョウケン</t>
    </rPh>
    <phoneticPr fontId="1"/>
  </si>
  <si>
    <t>(条件4) Div_Numが整数に収まればfreqの誤差が少ない</t>
    <rPh sb="1" eb="3">
      <t>ジョウケン</t>
    </rPh>
    <phoneticPr fontId="1"/>
  </si>
  <si>
    <t>(条件1) resolution_bitsの範囲 1 .. 31bit</t>
    <rPh sb="1" eb="3">
      <t>ジョウケン</t>
    </rPh>
    <phoneticPr fontId="1"/>
  </si>
  <si>
    <t>目的：ターゲットfreqに適するresolution_bitsを選択する</t>
    <rPh sb="0" eb="2">
      <t>モクテキ</t>
    </rPh>
    <rPh sb="13" eb="14">
      <t>テキ</t>
    </rPh>
    <rPh sb="32" eb="34">
      <t>センタク</t>
    </rPh>
    <phoneticPr fontId="1"/>
  </si>
  <si>
    <t>Div_Num Max</t>
    <phoneticPr fontId="1"/>
  </si>
  <si>
    <t xml:space="preserve">freq
</t>
    <phoneticPr fontId="1"/>
  </si>
  <si>
    <t>resolution
_bits [bits]</t>
    <phoneticPr fontId="1"/>
  </si>
  <si>
    <t xml:space="preserve">APB_CLK
</t>
    <phoneticPr fontId="1"/>
  </si>
  <si>
    <t>Reference Pulse
out [Hz]</t>
    <phoneticPr fontId="1"/>
  </si>
  <si>
    <t>freq out
[Hz]</t>
    <phoneticPr fontId="1"/>
  </si>
  <si>
    <t>1/f</t>
    <phoneticPr fontId="1"/>
  </si>
  <si>
    <t xml:space="preserve"> f * (2^r)</t>
    <phoneticPr fontId="1"/>
  </si>
  <si>
    <t>a * 256 /  Reference Pulse</t>
    <phoneticPr fontId="1"/>
  </si>
  <si>
    <t>a * 256 / Div_Num(Register)</t>
    <phoneticPr fontId="1"/>
  </si>
  <si>
    <t>freq [Hz] =</t>
    <phoneticPr fontId="1"/>
  </si>
  <si>
    <t>※ APB_CLKでは Div_Num &gt; 0x3FFFF となる場合、REF-Tickが選択される</t>
    <phoneticPr fontId="1"/>
  </si>
  <si>
    <t>Copyright 2022 Botanicfields, Inc.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</si>
</sst>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1" fontId="0" fillId="0" borderId="0" xfId="0" applyNumberFormat="1">
      <alignment vertical="center"/>
    </xf>
    <xf numFmtId="0" fontId="0" fillId="0" borderId="0" xfId="0" applyFill="1">
      <alignment vertical="center"/>
    </xf>
    <xf numFmtId="11" fontId="0" fillId="0" borderId="1" xfId="0" applyNumberFormat="1" applyBorder="1">
      <alignment vertical="center"/>
    </xf>
    <xf numFmtId="0" fontId="0" fillId="3" borderId="2" xfId="0" applyFill="1" applyBorder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2" borderId="0" xfId="0" applyFill="1" applyAlignment="1">
      <alignment vertical="center" wrapText="1"/>
    </xf>
    <xf numFmtId="11" fontId="0" fillId="0" borderId="0" xfId="0" applyNumberFormat="1" applyBorder="1">
      <alignment vertical="center"/>
    </xf>
    <xf numFmtId="0" fontId="0" fillId="0" borderId="3" xfId="0" applyBorder="1">
      <alignment vertical="center"/>
    </xf>
    <xf numFmtId="176" fontId="0" fillId="0" borderId="4" xfId="0" applyNumberFormat="1" applyBorder="1">
      <alignment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Fill="1" applyAlignment="1">
      <alignment horizontal="right" vertical="center"/>
    </xf>
  </cellXfs>
  <cellStyles count="1">
    <cellStyle name="標準" xfId="0" builtinId="0"/>
  </cellStyles>
  <dxfs count="6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FDE3-68DF-40B7-A0C7-CA329535C67A}">
  <sheetPr>
    <pageSetUpPr fitToPage="1"/>
  </sheetPr>
  <dimension ref="A1:U41"/>
  <sheetViews>
    <sheetView tabSelected="1" zoomScaleNormal="100" workbookViewId="0">
      <selection activeCell="U1" sqref="U1"/>
    </sheetView>
  </sheetViews>
  <sheetFormatPr defaultRowHeight="18.75" x14ac:dyDescent="0.4"/>
  <cols>
    <col min="1" max="2" width="12.5" customWidth="1"/>
    <col min="3" max="3" width="15" style="2" customWidth="1"/>
    <col min="4" max="4" width="12.5" customWidth="1"/>
    <col min="5" max="5" width="15" style="2" customWidth="1"/>
    <col min="6" max="6" width="3.75" style="2" customWidth="1"/>
    <col min="7" max="7" width="12.5" customWidth="1"/>
    <col min="8" max="9" width="18.75" customWidth="1"/>
    <col min="10" max="10" width="12.5" customWidth="1"/>
    <col min="11" max="11" width="12.5" style="2" customWidth="1"/>
    <col min="12" max="12" width="18.75" style="2" customWidth="1"/>
    <col min="13" max="13" width="12.5" style="2" customWidth="1"/>
    <col min="14" max="14" width="3.75" style="2" customWidth="1"/>
    <col min="15" max="15" width="12.5" style="2" customWidth="1"/>
    <col min="16" max="16" width="18.75" style="2" customWidth="1"/>
    <col min="17" max="17" width="18.75" customWidth="1"/>
    <col min="18" max="18" width="12.5" customWidth="1"/>
    <col min="19" max="19" width="12.5" style="2" customWidth="1"/>
    <col min="20" max="20" width="18.75" style="2" customWidth="1"/>
    <col min="21" max="21" width="12.5" style="2" customWidth="1"/>
  </cols>
  <sheetData>
    <row r="1" spans="1:21" s="2" customFormat="1" x14ac:dyDescent="0.4">
      <c r="A1" s="8" t="s">
        <v>6</v>
      </c>
      <c r="D1" s="9"/>
      <c r="E1" s="9">
        <v>44777</v>
      </c>
      <c r="G1" s="2" t="s">
        <v>37</v>
      </c>
    </row>
    <row r="2" spans="1:21" s="2" customFormat="1" x14ac:dyDescent="0.4">
      <c r="B2" s="2" t="s">
        <v>24</v>
      </c>
    </row>
    <row r="3" spans="1:21" s="2" customFormat="1" x14ac:dyDescent="0.4">
      <c r="A3" s="4"/>
      <c r="B3" s="2" t="s">
        <v>23</v>
      </c>
      <c r="C3" s="5"/>
      <c r="G3" s="2" t="s">
        <v>36</v>
      </c>
      <c r="I3" s="1"/>
      <c r="J3" s="3"/>
      <c r="K3" s="3"/>
      <c r="L3" s="3"/>
      <c r="M3" s="3"/>
      <c r="S3" s="3"/>
      <c r="T3" s="3"/>
      <c r="U3" s="3"/>
    </row>
    <row r="4" spans="1:21" s="2" customFormat="1" x14ac:dyDescent="0.4">
      <c r="A4" s="4"/>
      <c r="B4" s="2" t="s">
        <v>20</v>
      </c>
      <c r="C4" s="5"/>
      <c r="H4" s="2" t="s">
        <v>9</v>
      </c>
      <c r="I4" s="1"/>
      <c r="J4" s="3"/>
      <c r="K4" s="3"/>
      <c r="L4" s="3"/>
      <c r="M4" s="3"/>
      <c r="P4" s="2" t="s">
        <v>9</v>
      </c>
      <c r="Q4" s="1"/>
      <c r="R4" s="3"/>
      <c r="S4" s="3"/>
      <c r="T4" s="3"/>
      <c r="U4" s="3"/>
    </row>
    <row r="5" spans="1:21" s="2" customFormat="1" x14ac:dyDescent="0.4">
      <c r="A5" s="4"/>
      <c r="B5" s="1" t="s">
        <v>21</v>
      </c>
      <c r="C5" s="5"/>
      <c r="J5" s="1" t="s">
        <v>7</v>
      </c>
      <c r="K5" s="3"/>
      <c r="L5" s="3"/>
      <c r="M5" s="3"/>
      <c r="R5" s="1" t="s">
        <v>7</v>
      </c>
      <c r="S5" s="3"/>
      <c r="T5" s="3"/>
      <c r="U5" s="3"/>
    </row>
    <row r="6" spans="1:21" s="2" customFormat="1" x14ac:dyDescent="0.4">
      <c r="A6" s="4"/>
      <c r="B6" s="2" t="s">
        <v>22</v>
      </c>
      <c r="C6" s="5"/>
      <c r="I6" s="1"/>
      <c r="J6" s="3"/>
      <c r="K6" s="3"/>
      <c r="L6" s="3"/>
      <c r="M6" s="3"/>
      <c r="Q6" s="1"/>
      <c r="R6" s="3"/>
      <c r="S6" s="3"/>
      <c r="T6" s="3"/>
      <c r="U6" s="3"/>
    </row>
    <row r="7" spans="1:21" s="2" customFormat="1" ht="19.5" thickBot="1" x14ac:dyDescent="0.45">
      <c r="A7" s="4"/>
      <c r="B7" s="1"/>
      <c r="C7" s="5"/>
      <c r="I7" s="13" t="s">
        <v>25</v>
      </c>
      <c r="J7" s="16" t="s">
        <v>11</v>
      </c>
      <c r="K7" s="3"/>
      <c r="M7" s="1" t="s">
        <v>8</v>
      </c>
      <c r="R7" s="3"/>
      <c r="S7" s="3"/>
      <c r="U7" s="1" t="s">
        <v>8</v>
      </c>
    </row>
    <row r="8" spans="1:21" ht="19.5" thickBot="1" x14ac:dyDescent="0.45">
      <c r="A8" s="12"/>
      <c r="B8" s="6" t="s">
        <v>35</v>
      </c>
      <c r="C8" s="7">
        <v>50</v>
      </c>
      <c r="D8" t="s">
        <v>10</v>
      </c>
      <c r="H8" s="10"/>
      <c r="I8" s="14">
        <f>HEX2DEC(J8)</f>
        <v>262143</v>
      </c>
      <c r="J8" s="15" t="s">
        <v>3</v>
      </c>
      <c r="K8" s="3"/>
      <c r="L8" s="3"/>
      <c r="M8" s="3"/>
      <c r="S8" s="3"/>
      <c r="T8" s="3"/>
      <c r="U8" s="3"/>
    </row>
    <row r="9" spans="1:21" x14ac:dyDescent="0.4">
      <c r="A9" t="s">
        <v>0</v>
      </c>
      <c r="B9" t="s">
        <v>1</v>
      </c>
      <c r="C9" s="2" t="s">
        <v>4</v>
      </c>
      <c r="D9" t="s">
        <v>31</v>
      </c>
      <c r="E9" s="2" t="s">
        <v>5</v>
      </c>
      <c r="G9" t="s">
        <v>2</v>
      </c>
      <c r="H9" t="s">
        <v>32</v>
      </c>
      <c r="I9" t="s">
        <v>33</v>
      </c>
      <c r="L9" s="2" t="s">
        <v>34</v>
      </c>
      <c r="O9" s="2" t="s">
        <v>2</v>
      </c>
      <c r="P9" s="2" t="s">
        <v>32</v>
      </c>
      <c r="Q9" s="2" t="s">
        <v>33</v>
      </c>
      <c r="R9" s="2"/>
      <c r="T9" s="2" t="s">
        <v>34</v>
      </c>
    </row>
    <row r="10" spans="1:21" ht="37.5" x14ac:dyDescent="0.4">
      <c r="A10" s="11" t="s">
        <v>26</v>
      </c>
      <c r="B10" s="11" t="s">
        <v>27</v>
      </c>
      <c r="C10" s="11" t="s">
        <v>17</v>
      </c>
      <c r="D10" s="11" t="s">
        <v>13</v>
      </c>
      <c r="E10" s="11" t="s">
        <v>14</v>
      </c>
      <c r="G10" s="11" t="s">
        <v>28</v>
      </c>
      <c r="H10" s="11" t="s">
        <v>12</v>
      </c>
      <c r="I10" s="11" t="s">
        <v>18</v>
      </c>
      <c r="J10" s="11" t="s">
        <v>15</v>
      </c>
      <c r="K10" s="11" t="s">
        <v>16</v>
      </c>
      <c r="L10" s="11" t="s">
        <v>29</v>
      </c>
      <c r="M10" s="11" t="s">
        <v>30</v>
      </c>
      <c r="O10" s="11" t="s">
        <v>19</v>
      </c>
      <c r="P10" s="11" t="s">
        <v>12</v>
      </c>
      <c r="Q10" s="11" t="s">
        <v>18</v>
      </c>
      <c r="R10" s="11" t="s">
        <v>15</v>
      </c>
      <c r="S10" s="11" t="s">
        <v>16</v>
      </c>
      <c r="T10" s="11" t="s">
        <v>29</v>
      </c>
      <c r="U10" s="11" t="s">
        <v>30</v>
      </c>
    </row>
    <row r="11" spans="1:21" x14ac:dyDescent="0.4">
      <c r="A11" s="18">
        <f t="shared" ref="A11:A41" si="0">C$8</f>
        <v>50</v>
      </c>
      <c r="B11" s="17">
        <v>1</v>
      </c>
      <c r="C11" s="17">
        <f>POWER(2,B11)</f>
        <v>2</v>
      </c>
      <c r="D11" s="17">
        <f>1/A11*1000000</f>
        <v>20000</v>
      </c>
      <c r="E11" s="17">
        <f>D11/C11</f>
        <v>10000</v>
      </c>
      <c r="G11" s="18">
        <v>80000000</v>
      </c>
      <c r="H11" s="17">
        <f>A11*C11</f>
        <v>100</v>
      </c>
      <c r="I11" s="17">
        <f t="shared" ref="I11:I41" si="1">G11*256/$H11</f>
        <v>204800000</v>
      </c>
      <c r="J11" s="19" t="str">
        <f>DEC2HEX(I11)</f>
        <v>C350000</v>
      </c>
      <c r="K11" s="19">
        <f>HEX2DEC(J11)</f>
        <v>204800000</v>
      </c>
      <c r="L11" s="19">
        <f t="shared" ref="L11:L41" si="2">G11*256/K11</f>
        <v>100</v>
      </c>
      <c r="M11" s="19">
        <f t="shared" ref="M11:M41" si="3">L11/C11</f>
        <v>50</v>
      </c>
      <c r="O11" s="18">
        <v>1000000</v>
      </c>
      <c r="P11" s="17">
        <f t="shared" ref="P11:P41" si="4">H11</f>
        <v>100</v>
      </c>
      <c r="Q11" s="17">
        <f t="shared" ref="Q11:Q41" si="5">O11*256/$P11</f>
        <v>2560000</v>
      </c>
      <c r="R11" s="20" t="str">
        <f>DEC2HEX(Q11)</f>
        <v>271000</v>
      </c>
      <c r="S11" s="19">
        <f>HEX2DEC(R11)</f>
        <v>2560000</v>
      </c>
      <c r="T11" s="19">
        <f t="shared" ref="T11:T41" si="6">O11*256/S11</f>
        <v>100</v>
      </c>
      <c r="U11" s="19">
        <f t="shared" ref="U11:U41" si="7">T11/C11</f>
        <v>50</v>
      </c>
    </row>
    <row r="12" spans="1:21" x14ac:dyDescent="0.4">
      <c r="A12" s="18">
        <f t="shared" si="0"/>
        <v>50</v>
      </c>
      <c r="B12" s="17">
        <f>B11+1</f>
        <v>2</v>
      </c>
      <c r="C12" s="17">
        <f t="shared" ref="C12:C41" si="8">POWER(2,B12)</f>
        <v>4</v>
      </c>
      <c r="D12" s="17">
        <f>D11</f>
        <v>20000</v>
      </c>
      <c r="E12" s="17">
        <f t="shared" ref="E12:E41" si="9">D12/C12</f>
        <v>5000</v>
      </c>
      <c r="G12" s="18">
        <v>80000000</v>
      </c>
      <c r="H12" s="17">
        <f t="shared" ref="H12:H41" si="10">A12*C12</f>
        <v>200</v>
      </c>
      <c r="I12" s="17">
        <f t="shared" si="1"/>
        <v>102400000</v>
      </c>
      <c r="J12" s="19" t="str">
        <f t="shared" ref="J12:J41" si="11">DEC2HEX(I12)</f>
        <v>61A8000</v>
      </c>
      <c r="K12" s="19">
        <f t="shared" ref="K12:K41" si="12">HEX2DEC(J12)</f>
        <v>102400000</v>
      </c>
      <c r="L12" s="19">
        <f t="shared" si="2"/>
        <v>200</v>
      </c>
      <c r="M12" s="19">
        <f t="shared" si="3"/>
        <v>50</v>
      </c>
      <c r="O12" s="18">
        <v>1000000</v>
      </c>
      <c r="P12" s="17">
        <f t="shared" si="4"/>
        <v>200</v>
      </c>
      <c r="Q12" s="17">
        <f t="shared" si="5"/>
        <v>1280000</v>
      </c>
      <c r="R12" s="20" t="str">
        <f t="shared" ref="R12:R41" si="13">DEC2HEX(Q12)</f>
        <v>138800</v>
      </c>
      <c r="S12" s="19">
        <f t="shared" ref="S12:S41" si="14">HEX2DEC(R12)</f>
        <v>1280000</v>
      </c>
      <c r="T12" s="19">
        <f t="shared" si="6"/>
        <v>200</v>
      </c>
      <c r="U12" s="19">
        <f t="shared" si="7"/>
        <v>50</v>
      </c>
    </row>
    <row r="13" spans="1:21" x14ac:dyDescent="0.4">
      <c r="A13" s="18">
        <f t="shared" si="0"/>
        <v>50</v>
      </c>
      <c r="B13" s="17">
        <f t="shared" ref="B13:B30" si="15">B12+1</f>
        <v>3</v>
      </c>
      <c r="C13" s="17">
        <f t="shared" si="8"/>
        <v>8</v>
      </c>
      <c r="D13" s="17">
        <f t="shared" ref="D13:D41" si="16">D12</f>
        <v>20000</v>
      </c>
      <c r="E13" s="17">
        <f t="shared" si="9"/>
        <v>2500</v>
      </c>
      <c r="G13" s="18">
        <v>80000000</v>
      </c>
      <c r="H13" s="17">
        <f t="shared" si="10"/>
        <v>400</v>
      </c>
      <c r="I13" s="17">
        <f t="shared" si="1"/>
        <v>51200000</v>
      </c>
      <c r="J13" s="19" t="str">
        <f t="shared" si="11"/>
        <v>30D4000</v>
      </c>
      <c r="K13" s="19">
        <f t="shared" si="12"/>
        <v>51200000</v>
      </c>
      <c r="L13" s="19">
        <f t="shared" si="2"/>
        <v>400</v>
      </c>
      <c r="M13" s="19">
        <f t="shared" si="3"/>
        <v>50</v>
      </c>
      <c r="O13" s="18">
        <v>1000000</v>
      </c>
      <c r="P13" s="17">
        <f t="shared" si="4"/>
        <v>400</v>
      </c>
      <c r="Q13" s="17">
        <f t="shared" si="5"/>
        <v>640000</v>
      </c>
      <c r="R13" s="20" t="str">
        <f t="shared" si="13"/>
        <v>9C400</v>
      </c>
      <c r="S13" s="19">
        <f t="shared" si="14"/>
        <v>640000</v>
      </c>
      <c r="T13" s="19">
        <f t="shared" si="6"/>
        <v>400</v>
      </c>
      <c r="U13" s="19">
        <f t="shared" si="7"/>
        <v>50</v>
      </c>
    </row>
    <row r="14" spans="1:21" x14ac:dyDescent="0.4">
      <c r="A14" s="18">
        <f t="shared" si="0"/>
        <v>50</v>
      </c>
      <c r="B14" s="17">
        <f t="shared" si="15"/>
        <v>4</v>
      </c>
      <c r="C14" s="17">
        <f t="shared" si="8"/>
        <v>16</v>
      </c>
      <c r="D14" s="17">
        <f t="shared" si="16"/>
        <v>20000</v>
      </c>
      <c r="E14" s="17">
        <f t="shared" si="9"/>
        <v>1250</v>
      </c>
      <c r="G14" s="18">
        <v>80000000</v>
      </c>
      <c r="H14" s="17">
        <f t="shared" si="10"/>
        <v>800</v>
      </c>
      <c r="I14" s="17">
        <f t="shared" si="1"/>
        <v>25600000</v>
      </c>
      <c r="J14" s="19" t="str">
        <f t="shared" si="11"/>
        <v>186A000</v>
      </c>
      <c r="K14" s="19">
        <f t="shared" si="12"/>
        <v>25600000</v>
      </c>
      <c r="L14" s="19">
        <f t="shared" si="2"/>
        <v>800</v>
      </c>
      <c r="M14" s="19">
        <f t="shared" si="3"/>
        <v>50</v>
      </c>
      <c r="O14" s="18">
        <v>1000000</v>
      </c>
      <c r="P14" s="17">
        <f t="shared" si="4"/>
        <v>800</v>
      </c>
      <c r="Q14" s="17">
        <f t="shared" si="5"/>
        <v>320000</v>
      </c>
      <c r="R14" s="20" t="str">
        <f t="shared" si="13"/>
        <v>4E200</v>
      </c>
      <c r="S14" s="19">
        <f t="shared" si="14"/>
        <v>320000</v>
      </c>
      <c r="T14" s="19">
        <f t="shared" si="6"/>
        <v>800</v>
      </c>
      <c r="U14" s="19">
        <f t="shared" si="7"/>
        <v>50</v>
      </c>
    </row>
    <row r="15" spans="1:21" x14ac:dyDescent="0.4">
      <c r="A15" s="18">
        <f t="shared" si="0"/>
        <v>50</v>
      </c>
      <c r="B15" s="17">
        <f t="shared" si="15"/>
        <v>5</v>
      </c>
      <c r="C15" s="17">
        <f t="shared" si="8"/>
        <v>32</v>
      </c>
      <c r="D15" s="17">
        <f t="shared" si="16"/>
        <v>20000</v>
      </c>
      <c r="E15" s="17">
        <f t="shared" si="9"/>
        <v>625</v>
      </c>
      <c r="G15" s="18">
        <v>80000000</v>
      </c>
      <c r="H15" s="17">
        <f t="shared" si="10"/>
        <v>1600</v>
      </c>
      <c r="I15" s="17">
        <f t="shared" si="1"/>
        <v>12800000</v>
      </c>
      <c r="J15" s="19" t="str">
        <f t="shared" si="11"/>
        <v>C35000</v>
      </c>
      <c r="K15" s="19">
        <f t="shared" si="12"/>
        <v>12800000</v>
      </c>
      <c r="L15" s="19">
        <f t="shared" si="2"/>
        <v>1600</v>
      </c>
      <c r="M15" s="19">
        <f t="shared" si="3"/>
        <v>50</v>
      </c>
      <c r="O15" s="18">
        <v>1000000</v>
      </c>
      <c r="P15" s="17">
        <f t="shared" si="4"/>
        <v>1600</v>
      </c>
      <c r="Q15" s="17">
        <f t="shared" si="5"/>
        <v>160000</v>
      </c>
      <c r="R15" s="20" t="str">
        <f t="shared" si="13"/>
        <v>27100</v>
      </c>
      <c r="S15" s="19">
        <f t="shared" si="14"/>
        <v>160000</v>
      </c>
      <c r="T15" s="19">
        <f t="shared" si="6"/>
        <v>1600</v>
      </c>
      <c r="U15" s="19">
        <f t="shared" si="7"/>
        <v>50</v>
      </c>
    </row>
    <row r="16" spans="1:21" x14ac:dyDescent="0.4">
      <c r="A16" s="18">
        <f t="shared" si="0"/>
        <v>50</v>
      </c>
      <c r="B16" s="17">
        <f t="shared" si="15"/>
        <v>6</v>
      </c>
      <c r="C16" s="17">
        <f t="shared" si="8"/>
        <v>64</v>
      </c>
      <c r="D16" s="17">
        <f t="shared" si="16"/>
        <v>20000</v>
      </c>
      <c r="E16" s="17">
        <f t="shared" si="9"/>
        <v>312.5</v>
      </c>
      <c r="G16" s="18">
        <v>80000000</v>
      </c>
      <c r="H16" s="17">
        <f t="shared" si="10"/>
        <v>3200</v>
      </c>
      <c r="I16" s="17">
        <f t="shared" si="1"/>
        <v>6400000</v>
      </c>
      <c r="J16" s="19" t="str">
        <f t="shared" si="11"/>
        <v>61A800</v>
      </c>
      <c r="K16" s="19">
        <f t="shared" si="12"/>
        <v>6400000</v>
      </c>
      <c r="L16" s="19">
        <f t="shared" si="2"/>
        <v>3200</v>
      </c>
      <c r="M16" s="19">
        <f t="shared" si="3"/>
        <v>50</v>
      </c>
      <c r="O16" s="18">
        <v>1000000</v>
      </c>
      <c r="P16" s="17">
        <f t="shared" si="4"/>
        <v>3200</v>
      </c>
      <c r="Q16" s="17">
        <f t="shared" si="5"/>
        <v>80000</v>
      </c>
      <c r="R16" s="20" t="str">
        <f t="shared" si="13"/>
        <v>13880</v>
      </c>
      <c r="S16" s="19">
        <f t="shared" si="14"/>
        <v>80000</v>
      </c>
      <c r="T16" s="19">
        <f t="shared" si="6"/>
        <v>3200</v>
      </c>
      <c r="U16" s="19">
        <f t="shared" si="7"/>
        <v>50</v>
      </c>
    </row>
    <row r="17" spans="1:21" x14ac:dyDescent="0.4">
      <c r="A17" s="18">
        <f t="shared" si="0"/>
        <v>50</v>
      </c>
      <c r="B17" s="17">
        <f t="shared" si="15"/>
        <v>7</v>
      </c>
      <c r="C17" s="17">
        <f t="shared" si="8"/>
        <v>128</v>
      </c>
      <c r="D17" s="17">
        <f t="shared" si="16"/>
        <v>20000</v>
      </c>
      <c r="E17" s="17">
        <f t="shared" si="9"/>
        <v>156.25</v>
      </c>
      <c r="G17" s="18">
        <v>80000000</v>
      </c>
      <c r="H17" s="17">
        <f t="shared" si="10"/>
        <v>6400</v>
      </c>
      <c r="I17" s="17">
        <f t="shared" si="1"/>
        <v>3200000</v>
      </c>
      <c r="J17" s="19" t="str">
        <f t="shared" si="11"/>
        <v>30D400</v>
      </c>
      <c r="K17" s="19">
        <f t="shared" si="12"/>
        <v>3200000</v>
      </c>
      <c r="L17" s="19">
        <f t="shared" si="2"/>
        <v>6400</v>
      </c>
      <c r="M17" s="19">
        <f t="shared" si="3"/>
        <v>50</v>
      </c>
      <c r="O17" s="18">
        <v>1000000</v>
      </c>
      <c r="P17" s="17">
        <f t="shared" si="4"/>
        <v>6400</v>
      </c>
      <c r="Q17" s="17">
        <f t="shared" si="5"/>
        <v>40000</v>
      </c>
      <c r="R17" s="20" t="str">
        <f t="shared" si="13"/>
        <v>9C40</v>
      </c>
      <c r="S17" s="19">
        <f t="shared" si="14"/>
        <v>40000</v>
      </c>
      <c r="T17" s="19">
        <f t="shared" si="6"/>
        <v>6400</v>
      </c>
      <c r="U17" s="19">
        <f t="shared" si="7"/>
        <v>50</v>
      </c>
    </row>
    <row r="18" spans="1:21" x14ac:dyDescent="0.4">
      <c r="A18" s="18">
        <f t="shared" si="0"/>
        <v>50</v>
      </c>
      <c r="B18" s="17">
        <f t="shared" si="15"/>
        <v>8</v>
      </c>
      <c r="C18" s="17">
        <f t="shared" si="8"/>
        <v>256</v>
      </c>
      <c r="D18" s="17">
        <f t="shared" si="16"/>
        <v>20000</v>
      </c>
      <c r="E18" s="17">
        <f t="shared" si="9"/>
        <v>78.125</v>
      </c>
      <c r="G18" s="18">
        <v>80000000</v>
      </c>
      <c r="H18" s="17">
        <f t="shared" si="10"/>
        <v>12800</v>
      </c>
      <c r="I18" s="17">
        <f t="shared" si="1"/>
        <v>1600000</v>
      </c>
      <c r="J18" s="19" t="str">
        <f t="shared" si="11"/>
        <v>186A00</v>
      </c>
      <c r="K18" s="19">
        <f t="shared" si="12"/>
        <v>1600000</v>
      </c>
      <c r="L18" s="19">
        <f t="shared" si="2"/>
        <v>12800</v>
      </c>
      <c r="M18" s="19">
        <f t="shared" si="3"/>
        <v>50</v>
      </c>
      <c r="O18" s="18">
        <v>1000000</v>
      </c>
      <c r="P18" s="17">
        <f t="shared" si="4"/>
        <v>12800</v>
      </c>
      <c r="Q18" s="17">
        <f t="shared" si="5"/>
        <v>20000</v>
      </c>
      <c r="R18" s="20" t="str">
        <f t="shared" si="13"/>
        <v>4E20</v>
      </c>
      <c r="S18" s="19">
        <f t="shared" si="14"/>
        <v>20000</v>
      </c>
      <c r="T18" s="19">
        <f t="shared" si="6"/>
        <v>12800</v>
      </c>
      <c r="U18" s="19">
        <f t="shared" si="7"/>
        <v>50</v>
      </c>
    </row>
    <row r="19" spans="1:21" x14ac:dyDescent="0.4">
      <c r="A19" s="18">
        <f t="shared" si="0"/>
        <v>50</v>
      </c>
      <c r="B19" s="17">
        <f t="shared" si="15"/>
        <v>9</v>
      </c>
      <c r="C19" s="17">
        <f t="shared" si="8"/>
        <v>512</v>
      </c>
      <c r="D19" s="17">
        <f t="shared" si="16"/>
        <v>20000</v>
      </c>
      <c r="E19" s="17">
        <f t="shared" si="9"/>
        <v>39.0625</v>
      </c>
      <c r="G19" s="18">
        <v>80000000</v>
      </c>
      <c r="H19" s="17">
        <f t="shared" si="10"/>
        <v>25600</v>
      </c>
      <c r="I19" s="17">
        <f t="shared" si="1"/>
        <v>800000</v>
      </c>
      <c r="J19" s="19" t="str">
        <f t="shared" si="11"/>
        <v>C3500</v>
      </c>
      <c r="K19" s="19">
        <f t="shared" si="12"/>
        <v>800000</v>
      </c>
      <c r="L19" s="19">
        <f t="shared" si="2"/>
        <v>25600</v>
      </c>
      <c r="M19" s="19">
        <f t="shared" si="3"/>
        <v>50</v>
      </c>
      <c r="O19" s="18">
        <v>1000000</v>
      </c>
      <c r="P19" s="17">
        <f t="shared" si="4"/>
        <v>25600</v>
      </c>
      <c r="Q19" s="17">
        <f t="shared" si="5"/>
        <v>10000</v>
      </c>
      <c r="R19" s="20" t="str">
        <f t="shared" si="13"/>
        <v>2710</v>
      </c>
      <c r="S19" s="19">
        <f t="shared" si="14"/>
        <v>10000</v>
      </c>
      <c r="T19" s="19">
        <f t="shared" si="6"/>
        <v>25600</v>
      </c>
      <c r="U19" s="19">
        <f t="shared" si="7"/>
        <v>50</v>
      </c>
    </row>
    <row r="20" spans="1:21" x14ac:dyDescent="0.4">
      <c r="A20" s="18">
        <f t="shared" si="0"/>
        <v>50</v>
      </c>
      <c r="B20" s="17">
        <f t="shared" si="15"/>
        <v>10</v>
      </c>
      <c r="C20" s="17">
        <f t="shared" si="8"/>
        <v>1024</v>
      </c>
      <c r="D20" s="17">
        <f t="shared" si="16"/>
        <v>20000</v>
      </c>
      <c r="E20" s="17">
        <f t="shared" si="9"/>
        <v>19.53125</v>
      </c>
      <c r="G20" s="18">
        <v>80000000</v>
      </c>
      <c r="H20" s="17">
        <f t="shared" si="10"/>
        <v>51200</v>
      </c>
      <c r="I20" s="17">
        <f t="shared" si="1"/>
        <v>400000</v>
      </c>
      <c r="J20" s="19" t="str">
        <f t="shared" si="11"/>
        <v>61A80</v>
      </c>
      <c r="K20" s="19">
        <f t="shared" si="12"/>
        <v>400000</v>
      </c>
      <c r="L20" s="19">
        <f t="shared" si="2"/>
        <v>51200</v>
      </c>
      <c r="M20" s="19">
        <f t="shared" si="3"/>
        <v>50</v>
      </c>
      <c r="O20" s="18">
        <v>1000000</v>
      </c>
      <c r="P20" s="17">
        <f t="shared" si="4"/>
        <v>51200</v>
      </c>
      <c r="Q20" s="17">
        <f t="shared" si="5"/>
        <v>5000</v>
      </c>
      <c r="R20" s="20" t="str">
        <f t="shared" si="13"/>
        <v>1388</v>
      </c>
      <c r="S20" s="19">
        <f t="shared" si="14"/>
        <v>5000</v>
      </c>
      <c r="T20" s="19">
        <f t="shared" si="6"/>
        <v>51200</v>
      </c>
      <c r="U20" s="19">
        <f t="shared" si="7"/>
        <v>50</v>
      </c>
    </row>
    <row r="21" spans="1:21" x14ac:dyDescent="0.4">
      <c r="A21" s="18">
        <f t="shared" si="0"/>
        <v>50</v>
      </c>
      <c r="B21" s="17">
        <f t="shared" si="15"/>
        <v>11</v>
      </c>
      <c r="C21" s="17">
        <f t="shared" si="8"/>
        <v>2048</v>
      </c>
      <c r="D21" s="17">
        <f t="shared" si="16"/>
        <v>20000</v>
      </c>
      <c r="E21" s="17">
        <f t="shared" si="9"/>
        <v>9.765625</v>
      </c>
      <c r="G21" s="18">
        <v>80000000</v>
      </c>
      <c r="H21" s="17">
        <f t="shared" si="10"/>
        <v>102400</v>
      </c>
      <c r="I21" s="17">
        <f t="shared" si="1"/>
        <v>200000</v>
      </c>
      <c r="J21" s="20" t="str">
        <f t="shared" si="11"/>
        <v>30D40</v>
      </c>
      <c r="K21" s="19">
        <f t="shared" si="12"/>
        <v>200000</v>
      </c>
      <c r="L21" s="19">
        <f t="shared" si="2"/>
        <v>102400</v>
      </c>
      <c r="M21" s="19">
        <f t="shared" si="3"/>
        <v>50</v>
      </c>
      <c r="O21" s="18">
        <v>1000000</v>
      </c>
      <c r="P21" s="17">
        <f t="shared" si="4"/>
        <v>102400</v>
      </c>
      <c r="Q21" s="17">
        <f t="shared" si="5"/>
        <v>2500</v>
      </c>
      <c r="R21" s="19" t="str">
        <f t="shared" si="13"/>
        <v>9C4</v>
      </c>
      <c r="S21" s="19">
        <f t="shared" si="14"/>
        <v>2500</v>
      </c>
      <c r="T21" s="19">
        <f t="shared" si="6"/>
        <v>102400</v>
      </c>
      <c r="U21" s="19">
        <f t="shared" si="7"/>
        <v>50</v>
      </c>
    </row>
    <row r="22" spans="1:21" x14ac:dyDescent="0.4">
      <c r="A22" s="18">
        <f t="shared" si="0"/>
        <v>50</v>
      </c>
      <c r="B22" s="17">
        <f t="shared" si="15"/>
        <v>12</v>
      </c>
      <c r="C22" s="17">
        <f t="shared" si="8"/>
        <v>4096</v>
      </c>
      <c r="D22" s="17">
        <f t="shared" si="16"/>
        <v>20000</v>
      </c>
      <c r="E22" s="17">
        <f t="shared" si="9"/>
        <v>4.8828125</v>
      </c>
      <c r="G22" s="18">
        <v>80000000</v>
      </c>
      <c r="H22" s="17">
        <f t="shared" si="10"/>
        <v>204800</v>
      </c>
      <c r="I22" s="17">
        <f t="shared" si="1"/>
        <v>100000</v>
      </c>
      <c r="J22" s="20" t="str">
        <f t="shared" si="11"/>
        <v>186A0</v>
      </c>
      <c r="K22" s="19">
        <f t="shared" si="12"/>
        <v>100000</v>
      </c>
      <c r="L22" s="19">
        <f t="shared" si="2"/>
        <v>204800</v>
      </c>
      <c r="M22" s="19">
        <f t="shared" si="3"/>
        <v>50</v>
      </c>
      <c r="O22" s="18">
        <v>1000000</v>
      </c>
      <c r="P22" s="17">
        <f t="shared" si="4"/>
        <v>204800</v>
      </c>
      <c r="Q22" s="17">
        <f t="shared" si="5"/>
        <v>1250</v>
      </c>
      <c r="R22" s="19" t="str">
        <f t="shared" si="13"/>
        <v>4E2</v>
      </c>
      <c r="S22" s="19">
        <f t="shared" si="14"/>
        <v>1250</v>
      </c>
      <c r="T22" s="19">
        <f t="shared" si="6"/>
        <v>204800</v>
      </c>
      <c r="U22" s="19">
        <f t="shared" si="7"/>
        <v>50</v>
      </c>
    </row>
    <row r="23" spans="1:21" x14ac:dyDescent="0.4">
      <c r="A23" s="18">
        <f t="shared" si="0"/>
        <v>50</v>
      </c>
      <c r="B23" s="17">
        <f t="shared" si="15"/>
        <v>13</v>
      </c>
      <c r="C23" s="17">
        <f t="shared" si="8"/>
        <v>8192</v>
      </c>
      <c r="D23" s="17">
        <f t="shared" si="16"/>
        <v>20000</v>
      </c>
      <c r="E23" s="17">
        <f t="shared" si="9"/>
        <v>2.44140625</v>
      </c>
      <c r="G23" s="18">
        <v>80000000</v>
      </c>
      <c r="H23" s="17">
        <f t="shared" si="10"/>
        <v>409600</v>
      </c>
      <c r="I23" s="17">
        <f t="shared" si="1"/>
        <v>50000</v>
      </c>
      <c r="J23" s="20" t="str">
        <f t="shared" si="11"/>
        <v>C350</v>
      </c>
      <c r="K23" s="19">
        <f t="shared" si="12"/>
        <v>50000</v>
      </c>
      <c r="L23" s="19">
        <f t="shared" si="2"/>
        <v>409600</v>
      </c>
      <c r="M23" s="19">
        <f t="shared" si="3"/>
        <v>50</v>
      </c>
      <c r="O23" s="18">
        <v>1000000</v>
      </c>
      <c r="P23" s="17">
        <f t="shared" si="4"/>
        <v>409600</v>
      </c>
      <c r="Q23" s="17">
        <f t="shared" si="5"/>
        <v>625</v>
      </c>
      <c r="R23" s="19" t="str">
        <f t="shared" si="13"/>
        <v>271</v>
      </c>
      <c r="S23" s="19">
        <f t="shared" si="14"/>
        <v>625</v>
      </c>
      <c r="T23" s="19">
        <f t="shared" si="6"/>
        <v>409600</v>
      </c>
      <c r="U23" s="19">
        <f t="shared" si="7"/>
        <v>50</v>
      </c>
    </row>
    <row r="24" spans="1:21" x14ac:dyDescent="0.4">
      <c r="A24" s="18">
        <f t="shared" si="0"/>
        <v>50</v>
      </c>
      <c r="B24" s="17">
        <f t="shared" si="15"/>
        <v>14</v>
      </c>
      <c r="C24" s="17">
        <f t="shared" si="8"/>
        <v>16384</v>
      </c>
      <c r="D24" s="17">
        <f t="shared" si="16"/>
        <v>20000</v>
      </c>
      <c r="E24" s="17">
        <f t="shared" si="9"/>
        <v>1.220703125</v>
      </c>
      <c r="G24" s="18">
        <v>80000000</v>
      </c>
      <c r="H24" s="17">
        <f t="shared" si="10"/>
        <v>819200</v>
      </c>
      <c r="I24" s="17">
        <f t="shared" si="1"/>
        <v>25000</v>
      </c>
      <c r="J24" s="20" t="str">
        <f t="shared" si="11"/>
        <v>61A8</v>
      </c>
      <c r="K24" s="19">
        <f t="shared" si="12"/>
        <v>25000</v>
      </c>
      <c r="L24" s="19">
        <f t="shared" si="2"/>
        <v>819200</v>
      </c>
      <c r="M24" s="19">
        <f t="shared" si="3"/>
        <v>50</v>
      </c>
      <c r="O24" s="18">
        <v>1000000</v>
      </c>
      <c r="P24" s="17">
        <f t="shared" si="4"/>
        <v>819200</v>
      </c>
      <c r="Q24" s="17">
        <f t="shared" si="5"/>
        <v>312.5</v>
      </c>
      <c r="R24" s="19" t="str">
        <f t="shared" si="13"/>
        <v>138</v>
      </c>
      <c r="S24" s="19">
        <f t="shared" si="14"/>
        <v>312</v>
      </c>
      <c r="T24" s="19">
        <f t="shared" si="6"/>
        <v>820512.8205128205</v>
      </c>
      <c r="U24" s="19">
        <f t="shared" si="7"/>
        <v>50.080128205128204</v>
      </c>
    </row>
    <row r="25" spans="1:21" x14ac:dyDescent="0.4">
      <c r="A25" s="18">
        <f t="shared" si="0"/>
        <v>50</v>
      </c>
      <c r="B25" s="17">
        <f t="shared" si="15"/>
        <v>15</v>
      </c>
      <c r="C25" s="17">
        <f t="shared" si="8"/>
        <v>32768</v>
      </c>
      <c r="D25" s="17">
        <f t="shared" si="16"/>
        <v>20000</v>
      </c>
      <c r="E25" s="17">
        <f t="shared" si="9"/>
        <v>0.6103515625</v>
      </c>
      <c r="G25" s="18">
        <v>80000000</v>
      </c>
      <c r="H25" s="17">
        <f t="shared" si="10"/>
        <v>1638400</v>
      </c>
      <c r="I25" s="17">
        <f t="shared" si="1"/>
        <v>12500</v>
      </c>
      <c r="J25" s="20" t="str">
        <f t="shared" si="11"/>
        <v>30D4</v>
      </c>
      <c r="K25" s="19">
        <f t="shared" si="12"/>
        <v>12500</v>
      </c>
      <c r="L25" s="19">
        <f t="shared" si="2"/>
        <v>1638400</v>
      </c>
      <c r="M25" s="19">
        <f t="shared" si="3"/>
        <v>50</v>
      </c>
      <c r="O25" s="18">
        <v>1000000</v>
      </c>
      <c r="P25" s="17">
        <f t="shared" si="4"/>
        <v>1638400</v>
      </c>
      <c r="Q25" s="17">
        <f t="shared" si="5"/>
        <v>156.25</v>
      </c>
      <c r="R25" s="19" t="str">
        <f t="shared" si="13"/>
        <v>9C</v>
      </c>
      <c r="S25" s="19">
        <f t="shared" si="14"/>
        <v>156</v>
      </c>
      <c r="T25" s="19">
        <f t="shared" si="6"/>
        <v>1641025.641025641</v>
      </c>
      <c r="U25" s="19">
        <f t="shared" si="7"/>
        <v>50.080128205128204</v>
      </c>
    </row>
    <row r="26" spans="1:21" x14ac:dyDescent="0.4">
      <c r="A26" s="18">
        <f t="shared" si="0"/>
        <v>50</v>
      </c>
      <c r="B26" s="17">
        <f t="shared" si="15"/>
        <v>16</v>
      </c>
      <c r="C26" s="17">
        <f t="shared" si="8"/>
        <v>65536</v>
      </c>
      <c r="D26" s="17">
        <f t="shared" si="16"/>
        <v>20000</v>
      </c>
      <c r="E26" s="17">
        <f t="shared" si="9"/>
        <v>0.30517578125</v>
      </c>
      <c r="G26" s="18">
        <v>80000000</v>
      </c>
      <c r="H26" s="17">
        <f t="shared" si="10"/>
        <v>3276800</v>
      </c>
      <c r="I26" s="17">
        <f t="shared" si="1"/>
        <v>6250</v>
      </c>
      <c r="J26" s="20" t="str">
        <f t="shared" si="11"/>
        <v>186A</v>
      </c>
      <c r="K26" s="19">
        <f t="shared" si="12"/>
        <v>6250</v>
      </c>
      <c r="L26" s="19">
        <f t="shared" si="2"/>
        <v>3276800</v>
      </c>
      <c r="M26" s="19">
        <f t="shared" si="3"/>
        <v>50</v>
      </c>
      <c r="O26" s="18">
        <v>1000000</v>
      </c>
      <c r="P26" s="17">
        <f t="shared" si="4"/>
        <v>3276800</v>
      </c>
      <c r="Q26" s="17">
        <f t="shared" si="5"/>
        <v>78.125</v>
      </c>
      <c r="R26" s="19" t="str">
        <f t="shared" si="13"/>
        <v>4E</v>
      </c>
      <c r="S26" s="19">
        <f t="shared" si="14"/>
        <v>78</v>
      </c>
      <c r="T26" s="19">
        <f t="shared" si="6"/>
        <v>3282051.282051282</v>
      </c>
      <c r="U26" s="19">
        <f t="shared" si="7"/>
        <v>50.080128205128204</v>
      </c>
    </row>
    <row r="27" spans="1:21" x14ac:dyDescent="0.4">
      <c r="A27" s="18">
        <f t="shared" si="0"/>
        <v>50</v>
      </c>
      <c r="B27" s="17">
        <f t="shared" si="15"/>
        <v>17</v>
      </c>
      <c r="C27" s="17">
        <f t="shared" si="8"/>
        <v>131072</v>
      </c>
      <c r="D27" s="17">
        <f t="shared" si="16"/>
        <v>20000</v>
      </c>
      <c r="E27" s="17">
        <f t="shared" si="9"/>
        <v>0.152587890625</v>
      </c>
      <c r="G27" s="18">
        <v>80000000</v>
      </c>
      <c r="H27" s="17">
        <f t="shared" si="10"/>
        <v>6553600</v>
      </c>
      <c r="I27" s="17">
        <f t="shared" si="1"/>
        <v>3125</v>
      </c>
      <c r="J27" s="20" t="str">
        <f t="shared" si="11"/>
        <v>C35</v>
      </c>
      <c r="K27" s="19">
        <f t="shared" si="12"/>
        <v>3125</v>
      </c>
      <c r="L27" s="19">
        <f t="shared" si="2"/>
        <v>6553600</v>
      </c>
      <c r="M27" s="19">
        <f t="shared" si="3"/>
        <v>50</v>
      </c>
      <c r="O27" s="18">
        <v>1000000</v>
      </c>
      <c r="P27" s="17">
        <f t="shared" si="4"/>
        <v>6553600</v>
      </c>
      <c r="Q27" s="17">
        <f t="shared" si="5"/>
        <v>39.0625</v>
      </c>
      <c r="R27" s="19" t="str">
        <f t="shared" si="13"/>
        <v>27</v>
      </c>
      <c r="S27" s="19">
        <f t="shared" si="14"/>
        <v>39</v>
      </c>
      <c r="T27" s="19">
        <f t="shared" si="6"/>
        <v>6564102.564102564</v>
      </c>
      <c r="U27" s="19">
        <f t="shared" si="7"/>
        <v>50.080128205128204</v>
      </c>
    </row>
    <row r="28" spans="1:21" x14ac:dyDescent="0.4">
      <c r="A28" s="18">
        <f t="shared" si="0"/>
        <v>50</v>
      </c>
      <c r="B28" s="17">
        <f t="shared" si="15"/>
        <v>18</v>
      </c>
      <c r="C28" s="17">
        <f t="shared" si="8"/>
        <v>262144</v>
      </c>
      <c r="D28" s="17">
        <f t="shared" si="16"/>
        <v>20000</v>
      </c>
      <c r="E28" s="17">
        <f t="shared" si="9"/>
        <v>7.62939453125E-2</v>
      </c>
      <c r="G28" s="18">
        <v>80000000</v>
      </c>
      <c r="H28" s="17">
        <f t="shared" si="10"/>
        <v>13107200</v>
      </c>
      <c r="I28" s="17">
        <f t="shared" si="1"/>
        <v>1562.5</v>
      </c>
      <c r="J28" s="20" t="str">
        <f t="shared" si="11"/>
        <v>61A</v>
      </c>
      <c r="K28" s="19">
        <f t="shared" si="12"/>
        <v>1562</v>
      </c>
      <c r="L28" s="19">
        <f t="shared" si="2"/>
        <v>13111395.646606915</v>
      </c>
      <c r="M28" s="19">
        <f t="shared" si="3"/>
        <v>50.016005121638926</v>
      </c>
      <c r="O28" s="18">
        <v>1000000</v>
      </c>
      <c r="P28" s="17">
        <f t="shared" si="4"/>
        <v>13107200</v>
      </c>
      <c r="Q28" s="17">
        <f t="shared" si="5"/>
        <v>19.53125</v>
      </c>
      <c r="R28" s="19" t="str">
        <f t="shared" si="13"/>
        <v>13</v>
      </c>
      <c r="S28" s="19">
        <f t="shared" si="14"/>
        <v>19</v>
      </c>
      <c r="T28" s="19">
        <f t="shared" si="6"/>
        <v>13473684.210526315</v>
      </c>
      <c r="U28" s="19">
        <f t="shared" si="7"/>
        <v>51.398026315789473</v>
      </c>
    </row>
    <row r="29" spans="1:21" x14ac:dyDescent="0.4">
      <c r="A29" s="18">
        <f t="shared" si="0"/>
        <v>50</v>
      </c>
      <c r="B29" s="17">
        <f t="shared" si="15"/>
        <v>19</v>
      </c>
      <c r="C29" s="17">
        <f t="shared" si="8"/>
        <v>524288</v>
      </c>
      <c r="D29" s="17">
        <f t="shared" si="16"/>
        <v>20000</v>
      </c>
      <c r="E29" s="17">
        <f t="shared" si="9"/>
        <v>3.814697265625E-2</v>
      </c>
      <c r="G29" s="18">
        <v>80000000</v>
      </c>
      <c r="H29" s="17">
        <f t="shared" si="10"/>
        <v>26214400</v>
      </c>
      <c r="I29" s="17">
        <f t="shared" si="1"/>
        <v>781.25</v>
      </c>
      <c r="J29" s="20" t="str">
        <f t="shared" si="11"/>
        <v>30D</v>
      </c>
      <c r="K29" s="19">
        <f t="shared" si="12"/>
        <v>781</v>
      </c>
      <c r="L29" s="19">
        <f t="shared" si="2"/>
        <v>26222791.293213829</v>
      </c>
      <c r="M29" s="19">
        <f t="shared" si="3"/>
        <v>50.016005121638926</v>
      </c>
      <c r="O29" s="18">
        <v>1000000</v>
      </c>
      <c r="P29" s="17">
        <f t="shared" si="4"/>
        <v>26214400</v>
      </c>
      <c r="Q29" s="17">
        <f t="shared" si="5"/>
        <v>9.765625</v>
      </c>
      <c r="R29" s="19" t="str">
        <f t="shared" si="13"/>
        <v>9</v>
      </c>
      <c r="S29" s="19">
        <f t="shared" si="14"/>
        <v>9</v>
      </c>
      <c r="T29" s="19">
        <f t="shared" si="6"/>
        <v>28444444.444444444</v>
      </c>
      <c r="U29" s="19">
        <f t="shared" si="7"/>
        <v>54.253472222222221</v>
      </c>
    </row>
    <row r="30" spans="1:21" x14ac:dyDescent="0.4">
      <c r="A30" s="18">
        <f t="shared" si="0"/>
        <v>50</v>
      </c>
      <c r="B30" s="17">
        <f t="shared" si="15"/>
        <v>20</v>
      </c>
      <c r="C30" s="17">
        <f t="shared" si="8"/>
        <v>1048576</v>
      </c>
      <c r="D30" s="17">
        <f t="shared" si="16"/>
        <v>20000</v>
      </c>
      <c r="E30" s="17">
        <f t="shared" si="9"/>
        <v>1.9073486328125E-2</v>
      </c>
      <c r="G30" s="18">
        <v>80000000</v>
      </c>
      <c r="H30" s="17">
        <f t="shared" si="10"/>
        <v>52428800</v>
      </c>
      <c r="I30" s="17">
        <f t="shared" si="1"/>
        <v>390.625</v>
      </c>
      <c r="J30" s="20" t="str">
        <f t="shared" si="11"/>
        <v>186</v>
      </c>
      <c r="K30" s="19">
        <f t="shared" si="12"/>
        <v>390</v>
      </c>
      <c r="L30" s="19">
        <f t="shared" si="2"/>
        <v>52512820.512820512</v>
      </c>
      <c r="M30" s="19">
        <f t="shared" si="3"/>
        <v>50.080128205128204</v>
      </c>
      <c r="O30" s="18">
        <v>1000000</v>
      </c>
      <c r="P30" s="17">
        <f t="shared" si="4"/>
        <v>52428800</v>
      </c>
      <c r="Q30" s="17">
        <f t="shared" si="5"/>
        <v>4.8828125</v>
      </c>
      <c r="R30" s="19" t="str">
        <f t="shared" si="13"/>
        <v>4</v>
      </c>
      <c r="S30" s="19">
        <f t="shared" si="14"/>
        <v>4</v>
      </c>
      <c r="T30" s="19">
        <f t="shared" si="6"/>
        <v>64000000</v>
      </c>
      <c r="U30" s="19">
        <f t="shared" si="7"/>
        <v>61.03515625</v>
      </c>
    </row>
    <row r="31" spans="1:21" x14ac:dyDescent="0.4">
      <c r="A31" s="18">
        <f t="shared" si="0"/>
        <v>50</v>
      </c>
      <c r="B31" s="17">
        <f t="shared" ref="B31:B41" si="17">B30+1</f>
        <v>21</v>
      </c>
      <c r="C31" s="17">
        <f t="shared" si="8"/>
        <v>2097152</v>
      </c>
      <c r="D31" s="17">
        <f t="shared" si="16"/>
        <v>20000</v>
      </c>
      <c r="E31" s="17">
        <f t="shared" si="9"/>
        <v>9.5367431640625E-3</v>
      </c>
      <c r="G31" s="18">
        <v>80000000</v>
      </c>
      <c r="H31" s="17">
        <f t="shared" si="10"/>
        <v>104857600</v>
      </c>
      <c r="I31" s="17">
        <f t="shared" si="1"/>
        <v>195.3125</v>
      </c>
      <c r="J31" s="20" t="str">
        <f t="shared" si="11"/>
        <v>C3</v>
      </c>
      <c r="K31" s="19">
        <f t="shared" si="12"/>
        <v>195</v>
      </c>
      <c r="L31" s="19">
        <f t="shared" si="2"/>
        <v>105025641.02564102</v>
      </c>
      <c r="M31" s="19">
        <f t="shared" si="3"/>
        <v>50.080128205128204</v>
      </c>
      <c r="O31" s="18">
        <v>1000000</v>
      </c>
      <c r="P31" s="17">
        <f t="shared" si="4"/>
        <v>104857600</v>
      </c>
      <c r="Q31" s="17">
        <f t="shared" si="5"/>
        <v>2.44140625</v>
      </c>
      <c r="R31" s="19" t="str">
        <f t="shared" si="13"/>
        <v>2</v>
      </c>
      <c r="S31" s="19">
        <f t="shared" si="14"/>
        <v>2</v>
      </c>
      <c r="T31" s="19">
        <f t="shared" si="6"/>
        <v>128000000</v>
      </c>
      <c r="U31" s="19">
        <f t="shared" si="7"/>
        <v>61.03515625</v>
      </c>
    </row>
    <row r="32" spans="1:21" x14ac:dyDescent="0.4">
      <c r="A32" s="18">
        <f t="shared" si="0"/>
        <v>50</v>
      </c>
      <c r="B32" s="17">
        <f t="shared" si="17"/>
        <v>22</v>
      </c>
      <c r="C32" s="17">
        <f t="shared" si="8"/>
        <v>4194304</v>
      </c>
      <c r="D32" s="17">
        <f t="shared" si="16"/>
        <v>20000</v>
      </c>
      <c r="E32" s="17">
        <f t="shared" si="9"/>
        <v>4.76837158203125E-3</v>
      </c>
      <c r="G32" s="18">
        <v>80000000</v>
      </c>
      <c r="H32" s="17">
        <f t="shared" si="10"/>
        <v>209715200</v>
      </c>
      <c r="I32" s="17">
        <f t="shared" si="1"/>
        <v>97.65625</v>
      </c>
      <c r="J32" s="20" t="str">
        <f t="shared" si="11"/>
        <v>61</v>
      </c>
      <c r="K32" s="19">
        <f t="shared" si="12"/>
        <v>97</v>
      </c>
      <c r="L32" s="19">
        <f t="shared" si="2"/>
        <v>211134020.61855671</v>
      </c>
      <c r="M32" s="19">
        <f t="shared" si="3"/>
        <v>50.33827319587629</v>
      </c>
      <c r="O32" s="18">
        <v>1000000</v>
      </c>
      <c r="P32" s="17">
        <f t="shared" si="4"/>
        <v>209715200</v>
      </c>
      <c r="Q32" s="17">
        <f t="shared" si="5"/>
        <v>1.220703125</v>
      </c>
      <c r="R32" s="19" t="str">
        <f t="shared" si="13"/>
        <v>1</v>
      </c>
      <c r="S32" s="19">
        <f t="shared" si="14"/>
        <v>1</v>
      </c>
      <c r="T32" s="19">
        <f t="shared" si="6"/>
        <v>256000000</v>
      </c>
      <c r="U32" s="19">
        <f t="shared" si="7"/>
        <v>61.03515625</v>
      </c>
    </row>
    <row r="33" spans="1:21" x14ac:dyDescent="0.4">
      <c r="A33" s="18">
        <f t="shared" si="0"/>
        <v>50</v>
      </c>
      <c r="B33" s="17">
        <f t="shared" si="17"/>
        <v>23</v>
      </c>
      <c r="C33" s="17">
        <f t="shared" si="8"/>
        <v>8388608</v>
      </c>
      <c r="D33" s="17">
        <f t="shared" si="16"/>
        <v>20000</v>
      </c>
      <c r="E33" s="17">
        <f t="shared" si="9"/>
        <v>2.384185791015625E-3</v>
      </c>
      <c r="G33" s="18">
        <v>80000000</v>
      </c>
      <c r="H33" s="17">
        <f t="shared" si="10"/>
        <v>419430400</v>
      </c>
      <c r="I33" s="17">
        <f t="shared" si="1"/>
        <v>48.828125</v>
      </c>
      <c r="J33" s="20" t="str">
        <f t="shared" si="11"/>
        <v>30</v>
      </c>
      <c r="K33" s="19">
        <f t="shared" si="12"/>
        <v>48</v>
      </c>
      <c r="L33" s="19">
        <f t="shared" si="2"/>
        <v>426666666.66666669</v>
      </c>
      <c r="M33" s="19">
        <f t="shared" si="3"/>
        <v>50.862630208333336</v>
      </c>
      <c r="O33" s="18">
        <v>1000000</v>
      </c>
      <c r="P33" s="17">
        <f t="shared" si="4"/>
        <v>419430400</v>
      </c>
      <c r="Q33" s="17">
        <f t="shared" si="5"/>
        <v>0.6103515625</v>
      </c>
      <c r="R33" s="19" t="str">
        <f t="shared" si="13"/>
        <v>0</v>
      </c>
      <c r="S33" s="19">
        <f t="shared" si="14"/>
        <v>0</v>
      </c>
      <c r="T33" s="19" t="e">
        <f t="shared" si="6"/>
        <v>#DIV/0!</v>
      </c>
      <c r="U33" s="19" t="e">
        <f t="shared" si="7"/>
        <v>#DIV/0!</v>
      </c>
    </row>
    <row r="34" spans="1:21" x14ac:dyDescent="0.4">
      <c r="A34" s="18">
        <f t="shared" si="0"/>
        <v>50</v>
      </c>
      <c r="B34" s="17">
        <f t="shared" si="17"/>
        <v>24</v>
      </c>
      <c r="C34" s="17">
        <f t="shared" si="8"/>
        <v>16777216</v>
      </c>
      <c r="D34" s="17">
        <f t="shared" si="16"/>
        <v>20000</v>
      </c>
      <c r="E34" s="17">
        <f t="shared" si="9"/>
        <v>1.1920928955078125E-3</v>
      </c>
      <c r="G34" s="18">
        <v>80000000</v>
      </c>
      <c r="H34" s="17">
        <f t="shared" si="10"/>
        <v>838860800</v>
      </c>
      <c r="I34" s="17">
        <f t="shared" si="1"/>
        <v>24.4140625</v>
      </c>
      <c r="J34" s="20" t="str">
        <f t="shared" si="11"/>
        <v>18</v>
      </c>
      <c r="K34" s="19">
        <f t="shared" si="12"/>
        <v>24</v>
      </c>
      <c r="L34" s="19">
        <f t="shared" si="2"/>
        <v>853333333.33333337</v>
      </c>
      <c r="M34" s="19">
        <f t="shared" si="3"/>
        <v>50.862630208333336</v>
      </c>
      <c r="O34" s="18">
        <v>1000000</v>
      </c>
      <c r="P34" s="17">
        <f t="shared" si="4"/>
        <v>838860800</v>
      </c>
      <c r="Q34" s="17">
        <f t="shared" si="5"/>
        <v>0.30517578125</v>
      </c>
      <c r="R34" s="19" t="str">
        <f t="shared" si="13"/>
        <v>0</v>
      </c>
      <c r="S34" s="19">
        <f t="shared" si="14"/>
        <v>0</v>
      </c>
      <c r="T34" s="19" t="e">
        <f t="shared" si="6"/>
        <v>#DIV/0!</v>
      </c>
      <c r="U34" s="19" t="e">
        <f t="shared" si="7"/>
        <v>#DIV/0!</v>
      </c>
    </row>
    <row r="35" spans="1:21" x14ac:dyDescent="0.4">
      <c r="A35" s="18">
        <f t="shared" si="0"/>
        <v>50</v>
      </c>
      <c r="B35" s="17">
        <f t="shared" si="17"/>
        <v>25</v>
      </c>
      <c r="C35" s="17">
        <f t="shared" si="8"/>
        <v>33554432</v>
      </c>
      <c r="D35" s="17">
        <f t="shared" si="16"/>
        <v>20000</v>
      </c>
      <c r="E35" s="17">
        <f t="shared" si="9"/>
        <v>5.9604644775390625E-4</v>
      </c>
      <c r="G35" s="18">
        <v>80000000</v>
      </c>
      <c r="H35" s="17">
        <f t="shared" si="10"/>
        <v>1677721600</v>
      </c>
      <c r="I35" s="17">
        <f t="shared" si="1"/>
        <v>12.20703125</v>
      </c>
      <c r="J35" s="20" t="str">
        <f t="shared" si="11"/>
        <v>C</v>
      </c>
      <c r="K35" s="19">
        <f t="shared" si="12"/>
        <v>12</v>
      </c>
      <c r="L35" s="19">
        <f t="shared" si="2"/>
        <v>1706666666.6666667</v>
      </c>
      <c r="M35" s="19">
        <f t="shared" si="3"/>
        <v>50.862630208333336</v>
      </c>
      <c r="O35" s="18">
        <v>1000000</v>
      </c>
      <c r="P35" s="17">
        <f t="shared" si="4"/>
        <v>1677721600</v>
      </c>
      <c r="Q35" s="17">
        <f t="shared" si="5"/>
        <v>0.152587890625</v>
      </c>
      <c r="R35" s="19" t="str">
        <f t="shared" si="13"/>
        <v>0</v>
      </c>
      <c r="S35" s="19">
        <f t="shared" si="14"/>
        <v>0</v>
      </c>
      <c r="T35" s="19" t="e">
        <f t="shared" si="6"/>
        <v>#DIV/0!</v>
      </c>
      <c r="U35" s="19" t="e">
        <f t="shared" si="7"/>
        <v>#DIV/0!</v>
      </c>
    </row>
    <row r="36" spans="1:21" x14ac:dyDescent="0.4">
      <c r="A36" s="18">
        <f t="shared" si="0"/>
        <v>50</v>
      </c>
      <c r="B36" s="17">
        <f t="shared" si="17"/>
        <v>26</v>
      </c>
      <c r="C36" s="17">
        <f t="shared" si="8"/>
        <v>67108864</v>
      </c>
      <c r="D36" s="17">
        <f t="shared" si="16"/>
        <v>20000</v>
      </c>
      <c r="E36" s="17">
        <f t="shared" si="9"/>
        <v>2.9802322387695313E-4</v>
      </c>
      <c r="G36" s="18">
        <v>80000000</v>
      </c>
      <c r="H36" s="17">
        <f t="shared" si="10"/>
        <v>3355443200</v>
      </c>
      <c r="I36" s="17">
        <f t="shared" si="1"/>
        <v>6.103515625</v>
      </c>
      <c r="J36" s="20" t="str">
        <f t="shared" si="11"/>
        <v>6</v>
      </c>
      <c r="K36" s="19">
        <f t="shared" si="12"/>
        <v>6</v>
      </c>
      <c r="L36" s="19">
        <f t="shared" si="2"/>
        <v>3413333333.3333335</v>
      </c>
      <c r="M36" s="19">
        <f t="shared" si="3"/>
        <v>50.862630208333336</v>
      </c>
      <c r="O36" s="18">
        <v>1000000</v>
      </c>
      <c r="P36" s="17">
        <f t="shared" si="4"/>
        <v>3355443200</v>
      </c>
      <c r="Q36" s="17">
        <f t="shared" si="5"/>
        <v>7.62939453125E-2</v>
      </c>
      <c r="R36" s="19" t="str">
        <f t="shared" si="13"/>
        <v>0</v>
      </c>
      <c r="S36" s="19">
        <f t="shared" si="14"/>
        <v>0</v>
      </c>
      <c r="T36" s="19" t="e">
        <f t="shared" si="6"/>
        <v>#DIV/0!</v>
      </c>
      <c r="U36" s="19" t="e">
        <f t="shared" si="7"/>
        <v>#DIV/0!</v>
      </c>
    </row>
    <row r="37" spans="1:21" x14ac:dyDescent="0.4">
      <c r="A37" s="18">
        <f t="shared" si="0"/>
        <v>50</v>
      </c>
      <c r="B37" s="17">
        <f t="shared" si="17"/>
        <v>27</v>
      </c>
      <c r="C37" s="17">
        <f t="shared" si="8"/>
        <v>134217728</v>
      </c>
      <c r="D37" s="17">
        <f t="shared" si="16"/>
        <v>20000</v>
      </c>
      <c r="E37" s="17">
        <f t="shared" si="9"/>
        <v>1.4901161193847656E-4</v>
      </c>
      <c r="G37" s="18">
        <v>80000000</v>
      </c>
      <c r="H37" s="17">
        <f t="shared" si="10"/>
        <v>6710886400</v>
      </c>
      <c r="I37" s="17">
        <f t="shared" si="1"/>
        <v>3.0517578125</v>
      </c>
      <c r="J37" s="20" t="str">
        <f t="shared" si="11"/>
        <v>3</v>
      </c>
      <c r="K37" s="19">
        <f t="shared" si="12"/>
        <v>3</v>
      </c>
      <c r="L37" s="19">
        <f t="shared" si="2"/>
        <v>6826666666.666667</v>
      </c>
      <c r="M37" s="19">
        <f t="shared" si="3"/>
        <v>50.862630208333336</v>
      </c>
      <c r="O37" s="18">
        <v>1000000</v>
      </c>
      <c r="P37" s="17">
        <f t="shared" si="4"/>
        <v>6710886400</v>
      </c>
      <c r="Q37" s="17">
        <f t="shared" si="5"/>
        <v>3.814697265625E-2</v>
      </c>
      <c r="R37" s="19" t="str">
        <f t="shared" si="13"/>
        <v>0</v>
      </c>
      <c r="S37" s="19">
        <f t="shared" si="14"/>
        <v>0</v>
      </c>
      <c r="T37" s="19" t="e">
        <f t="shared" si="6"/>
        <v>#DIV/0!</v>
      </c>
      <c r="U37" s="19" t="e">
        <f t="shared" si="7"/>
        <v>#DIV/0!</v>
      </c>
    </row>
    <row r="38" spans="1:21" x14ac:dyDescent="0.4">
      <c r="A38" s="18">
        <f t="shared" si="0"/>
        <v>50</v>
      </c>
      <c r="B38" s="17">
        <f t="shared" si="17"/>
        <v>28</v>
      </c>
      <c r="C38" s="17">
        <f t="shared" si="8"/>
        <v>268435456</v>
      </c>
      <c r="D38" s="17">
        <f t="shared" si="16"/>
        <v>20000</v>
      </c>
      <c r="E38" s="17">
        <f t="shared" si="9"/>
        <v>7.4505805969238281E-5</v>
      </c>
      <c r="G38" s="18">
        <v>80000000</v>
      </c>
      <c r="H38" s="17">
        <f t="shared" si="10"/>
        <v>13421772800</v>
      </c>
      <c r="I38" s="17">
        <f t="shared" si="1"/>
        <v>1.52587890625</v>
      </c>
      <c r="J38" s="20" t="str">
        <f t="shared" si="11"/>
        <v>1</v>
      </c>
      <c r="K38" s="19">
        <f t="shared" si="12"/>
        <v>1</v>
      </c>
      <c r="L38" s="19">
        <f t="shared" si="2"/>
        <v>20480000000</v>
      </c>
      <c r="M38" s="19">
        <f t="shared" si="3"/>
        <v>76.2939453125</v>
      </c>
      <c r="O38" s="18">
        <v>1000000</v>
      </c>
      <c r="P38" s="17">
        <f t="shared" si="4"/>
        <v>13421772800</v>
      </c>
      <c r="Q38" s="17">
        <f t="shared" si="5"/>
        <v>1.9073486328125E-2</v>
      </c>
      <c r="R38" s="19" t="str">
        <f t="shared" si="13"/>
        <v>0</v>
      </c>
      <c r="S38" s="19">
        <f t="shared" si="14"/>
        <v>0</v>
      </c>
      <c r="T38" s="19" t="e">
        <f t="shared" si="6"/>
        <v>#DIV/0!</v>
      </c>
      <c r="U38" s="19" t="e">
        <f t="shared" si="7"/>
        <v>#DIV/0!</v>
      </c>
    </row>
    <row r="39" spans="1:21" x14ac:dyDescent="0.4">
      <c r="A39" s="18">
        <f t="shared" si="0"/>
        <v>50</v>
      </c>
      <c r="B39" s="17">
        <f t="shared" si="17"/>
        <v>29</v>
      </c>
      <c r="C39" s="17">
        <f t="shared" si="8"/>
        <v>536870912</v>
      </c>
      <c r="D39" s="17">
        <f t="shared" si="16"/>
        <v>20000</v>
      </c>
      <c r="E39" s="17">
        <f t="shared" si="9"/>
        <v>3.7252902984619141E-5</v>
      </c>
      <c r="G39" s="18">
        <v>80000000</v>
      </c>
      <c r="H39" s="17">
        <f t="shared" si="10"/>
        <v>26843545600</v>
      </c>
      <c r="I39" s="17">
        <f t="shared" si="1"/>
        <v>0.762939453125</v>
      </c>
      <c r="J39" s="19" t="str">
        <f t="shared" si="11"/>
        <v>0</v>
      </c>
      <c r="K39" s="19">
        <f t="shared" si="12"/>
        <v>0</v>
      </c>
      <c r="L39" s="19" t="e">
        <f t="shared" si="2"/>
        <v>#DIV/0!</v>
      </c>
      <c r="M39" s="19" t="e">
        <f t="shared" si="3"/>
        <v>#DIV/0!</v>
      </c>
      <c r="O39" s="18">
        <v>1000000</v>
      </c>
      <c r="P39" s="17">
        <f t="shared" si="4"/>
        <v>26843545600</v>
      </c>
      <c r="Q39" s="17">
        <f t="shared" si="5"/>
        <v>9.5367431640625E-3</v>
      </c>
      <c r="R39" s="19" t="str">
        <f t="shared" si="13"/>
        <v>0</v>
      </c>
      <c r="S39" s="19">
        <f t="shared" si="14"/>
        <v>0</v>
      </c>
      <c r="T39" s="19" t="e">
        <f t="shared" si="6"/>
        <v>#DIV/0!</v>
      </c>
      <c r="U39" s="19" t="e">
        <f t="shared" si="7"/>
        <v>#DIV/0!</v>
      </c>
    </row>
    <row r="40" spans="1:21" x14ac:dyDescent="0.4">
      <c r="A40" s="18">
        <f t="shared" si="0"/>
        <v>50</v>
      </c>
      <c r="B40" s="17">
        <f t="shared" si="17"/>
        <v>30</v>
      </c>
      <c r="C40" s="17">
        <f t="shared" si="8"/>
        <v>1073741824</v>
      </c>
      <c r="D40" s="17">
        <f t="shared" si="16"/>
        <v>20000</v>
      </c>
      <c r="E40" s="17">
        <f t="shared" si="9"/>
        <v>1.862645149230957E-5</v>
      </c>
      <c r="G40" s="18">
        <v>80000000</v>
      </c>
      <c r="H40" s="17">
        <f t="shared" si="10"/>
        <v>53687091200</v>
      </c>
      <c r="I40" s="17">
        <f t="shared" si="1"/>
        <v>0.3814697265625</v>
      </c>
      <c r="J40" s="19" t="str">
        <f t="shared" si="11"/>
        <v>0</v>
      </c>
      <c r="K40" s="19">
        <f t="shared" si="12"/>
        <v>0</v>
      </c>
      <c r="L40" s="19" t="e">
        <f t="shared" si="2"/>
        <v>#DIV/0!</v>
      </c>
      <c r="M40" s="19" t="e">
        <f t="shared" si="3"/>
        <v>#DIV/0!</v>
      </c>
      <c r="O40" s="18">
        <v>1000000</v>
      </c>
      <c r="P40" s="17">
        <f t="shared" si="4"/>
        <v>53687091200</v>
      </c>
      <c r="Q40" s="17">
        <f t="shared" si="5"/>
        <v>4.76837158203125E-3</v>
      </c>
      <c r="R40" s="19" t="str">
        <f t="shared" si="13"/>
        <v>0</v>
      </c>
      <c r="S40" s="19">
        <f t="shared" si="14"/>
        <v>0</v>
      </c>
      <c r="T40" s="19" t="e">
        <f t="shared" si="6"/>
        <v>#DIV/0!</v>
      </c>
      <c r="U40" s="19" t="e">
        <f t="shared" si="7"/>
        <v>#DIV/0!</v>
      </c>
    </row>
    <row r="41" spans="1:21" x14ac:dyDescent="0.4">
      <c r="A41" s="18">
        <f t="shared" si="0"/>
        <v>50</v>
      </c>
      <c r="B41" s="17">
        <f t="shared" si="17"/>
        <v>31</v>
      </c>
      <c r="C41" s="17">
        <f t="shared" si="8"/>
        <v>2147483648</v>
      </c>
      <c r="D41" s="17">
        <f t="shared" si="16"/>
        <v>20000</v>
      </c>
      <c r="E41" s="17">
        <f t="shared" si="9"/>
        <v>9.3132257461547852E-6</v>
      </c>
      <c r="G41" s="18">
        <v>80000000</v>
      </c>
      <c r="H41" s="17">
        <f t="shared" si="10"/>
        <v>107374182400</v>
      </c>
      <c r="I41" s="17">
        <f t="shared" si="1"/>
        <v>0.19073486328125</v>
      </c>
      <c r="J41" s="19" t="str">
        <f t="shared" si="11"/>
        <v>0</v>
      </c>
      <c r="K41" s="19">
        <f t="shared" si="12"/>
        <v>0</v>
      </c>
      <c r="L41" s="19" t="e">
        <f t="shared" si="2"/>
        <v>#DIV/0!</v>
      </c>
      <c r="M41" s="19" t="e">
        <f t="shared" si="3"/>
        <v>#DIV/0!</v>
      </c>
      <c r="O41" s="18">
        <v>1000000</v>
      </c>
      <c r="P41" s="17">
        <f t="shared" si="4"/>
        <v>107374182400</v>
      </c>
      <c r="Q41" s="17">
        <f t="shared" si="5"/>
        <v>2.384185791015625E-3</v>
      </c>
      <c r="R41" s="19" t="str">
        <f t="shared" si="13"/>
        <v>0</v>
      </c>
      <c r="S41" s="19">
        <f t="shared" si="14"/>
        <v>0</v>
      </c>
      <c r="T41" s="19" t="e">
        <f t="shared" si="6"/>
        <v>#DIV/0!</v>
      </c>
      <c r="U41" s="19" t="e">
        <f t="shared" si="7"/>
        <v>#DIV/0!</v>
      </c>
    </row>
  </sheetData>
  <phoneticPr fontId="1"/>
  <conditionalFormatting sqref="H11:H41">
    <cfRule type="expression" dxfId="5" priority="8">
      <formula>$H11&lt;=$G11</formula>
    </cfRule>
  </conditionalFormatting>
  <conditionalFormatting sqref="M11:M41">
    <cfRule type="expression" dxfId="4" priority="9">
      <formula>$M11=$A11</formula>
    </cfRule>
  </conditionalFormatting>
  <conditionalFormatting sqref="P11:P41">
    <cfRule type="expression" dxfId="3" priority="11">
      <formula>$P11&lt;=$O11</formula>
    </cfRule>
  </conditionalFormatting>
  <conditionalFormatting sqref="U11:U41">
    <cfRule type="expression" dxfId="2" priority="13">
      <formula>$U11=$A11</formula>
    </cfRule>
  </conditionalFormatting>
  <conditionalFormatting sqref="J11:J41">
    <cfRule type="expression" dxfId="1" priority="14">
      <formula>AND($I11&gt;=1, $I11&lt;=$I$8)</formula>
    </cfRule>
  </conditionalFormatting>
  <conditionalFormatting sqref="R11:R41">
    <cfRule type="expression" dxfId="0" priority="15">
      <formula>AND($Q11&gt;=1, $Q11&lt;=$I$8)</formula>
    </cfRule>
  </conditionalFormatting>
  <pageMargins left="0.25" right="0.25" top="0.75" bottom="0.75" header="0.3" footer="0.3"/>
  <pageSetup paperSize="257" scale="93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植原良幸</dc:creator>
  <cp:lastModifiedBy>植原良幸</cp:lastModifiedBy>
  <cp:lastPrinted>2022-08-03T09:11:26Z</cp:lastPrinted>
  <dcterms:created xsi:type="dcterms:W3CDTF">2022-02-20T12:00:26Z</dcterms:created>
  <dcterms:modified xsi:type="dcterms:W3CDTF">2022-08-04T01:46:08Z</dcterms:modified>
</cp:coreProperties>
</file>