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C3741FA-C560-4A14-B442-48B2F4BDAF65}" xr6:coauthVersionLast="31" xr6:coauthVersionMax="34" xr10:uidLastSave="{00000000-0000-0000-0000-000000000000}"/>
  <bookViews>
    <workbookView xWindow="930" yWindow="0" windowWidth="19560" windowHeight="8130" activeTab="1" xr2:uid="{00000000-000D-0000-FFFF-FFFF00000000}"/>
  </bookViews>
  <sheets>
    <sheet name="ssxlibx2" sheetId="1" r:id="rId1"/>
    <sheet name="Exemplu_generare_cod" sheetId="8" r:id="rId2"/>
    <sheet name="sxlibx2" sheetId="2" r:id="rId3"/>
    <sheet name="vxlibx2" sheetId="3" r:id="rId4"/>
    <sheet name="vsclibx2" sheetId="4" r:id="rId5"/>
    <sheet name="wsclibx2" sheetId="5" r:id="rId6"/>
    <sheet name="vgalibx2" sheetId="6" r:id="rId7"/>
    <sheet name="rgalibx2" sheetId="7" r:id="rId8"/>
  </sheets>
  <definedNames>
    <definedName name="Vdd">ssxlibx2!$A$2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5" i="8"/>
  <c r="L11" i="1"/>
  <c r="M9" i="1"/>
  <c r="M8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L9" i="1"/>
  <c r="L10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8" i="1"/>
  <c r="P23" i="7" l="1"/>
  <c r="Q23" i="7" s="1"/>
  <c r="O23" i="7"/>
  <c r="N23" i="7"/>
  <c r="M23" i="7"/>
  <c r="L23" i="7"/>
  <c r="P19" i="7"/>
  <c r="O19" i="7"/>
  <c r="N19" i="7"/>
  <c r="M19" i="7"/>
  <c r="L19" i="7"/>
  <c r="P17" i="7"/>
  <c r="Q17" i="7" s="1"/>
  <c r="O17" i="7"/>
  <c r="N17" i="7"/>
  <c r="M17" i="7"/>
  <c r="L17" i="7"/>
  <c r="P16" i="7"/>
  <c r="O16" i="7"/>
  <c r="Q16" i="7" s="1"/>
  <c r="N16" i="7"/>
  <c r="M16" i="7"/>
  <c r="L16" i="7"/>
  <c r="P14" i="7"/>
  <c r="O14" i="7"/>
  <c r="N14" i="7"/>
  <c r="M14" i="7"/>
  <c r="L14" i="7"/>
  <c r="P13" i="7"/>
  <c r="O13" i="7"/>
  <c r="N13" i="7"/>
  <c r="M13" i="7"/>
  <c r="L13" i="7"/>
  <c r="P12" i="7"/>
  <c r="Q12" i="7" s="1"/>
  <c r="O12" i="7"/>
  <c r="N12" i="7"/>
  <c r="M12" i="7"/>
  <c r="L12" i="7"/>
  <c r="O12" i="6"/>
  <c r="O14" i="6"/>
  <c r="O15" i="6"/>
  <c r="O17" i="6"/>
  <c r="O18" i="6"/>
  <c r="O20" i="6"/>
  <c r="O24" i="6"/>
  <c r="P24" i="6"/>
  <c r="N24" i="6"/>
  <c r="M24" i="6"/>
  <c r="L24" i="6"/>
  <c r="P20" i="6"/>
  <c r="N20" i="6"/>
  <c r="M20" i="6"/>
  <c r="L20" i="6"/>
  <c r="P18" i="6"/>
  <c r="N18" i="6"/>
  <c r="M18" i="6"/>
  <c r="L18" i="6"/>
  <c r="P17" i="6"/>
  <c r="N17" i="6"/>
  <c r="M17" i="6"/>
  <c r="L17" i="6"/>
  <c r="P15" i="6"/>
  <c r="N15" i="6"/>
  <c r="M15" i="6"/>
  <c r="L15" i="6"/>
  <c r="P14" i="6"/>
  <c r="N14" i="6"/>
  <c r="M14" i="6"/>
  <c r="L14" i="6"/>
  <c r="P12" i="6"/>
  <c r="N12" i="6"/>
  <c r="M12" i="6"/>
  <c r="L12" i="6"/>
  <c r="O9" i="5"/>
  <c r="O10" i="5"/>
  <c r="O11" i="5"/>
  <c r="O12" i="5"/>
  <c r="Q12" i="5" s="1"/>
  <c r="O14" i="5"/>
  <c r="O15" i="5"/>
  <c r="O16" i="5"/>
  <c r="O17" i="5"/>
  <c r="Q17" i="5" s="1"/>
  <c r="O18" i="5"/>
  <c r="O19" i="5"/>
  <c r="O20" i="5"/>
  <c r="O21" i="5"/>
  <c r="Q21" i="5" s="1"/>
  <c r="O22" i="5"/>
  <c r="O23" i="5"/>
  <c r="O24" i="5"/>
  <c r="O8" i="5"/>
  <c r="Q24" i="5"/>
  <c r="P24" i="5"/>
  <c r="N24" i="5"/>
  <c r="M24" i="5"/>
  <c r="L24" i="5"/>
  <c r="P23" i="5"/>
  <c r="Q23" i="5"/>
  <c r="N23" i="5"/>
  <c r="M23" i="5"/>
  <c r="L23" i="5"/>
  <c r="Q22" i="5"/>
  <c r="P22" i="5"/>
  <c r="N22" i="5"/>
  <c r="M22" i="5"/>
  <c r="L22" i="5"/>
  <c r="P21" i="5"/>
  <c r="N21" i="5"/>
  <c r="M21" i="5"/>
  <c r="L21" i="5"/>
  <c r="Q20" i="5"/>
  <c r="P20" i="5"/>
  <c r="N20" i="5"/>
  <c r="M20" i="5"/>
  <c r="L20" i="5"/>
  <c r="P19" i="5"/>
  <c r="Q19" i="5"/>
  <c r="N19" i="5"/>
  <c r="M19" i="5"/>
  <c r="L19" i="5"/>
  <c r="Q18" i="5"/>
  <c r="P18" i="5"/>
  <c r="N18" i="5"/>
  <c r="M18" i="5"/>
  <c r="L18" i="5"/>
  <c r="P17" i="5"/>
  <c r="N17" i="5"/>
  <c r="M17" i="5"/>
  <c r="L17" i="5"/>
  <c r="Q16" i="5"/>
  <c r="P16" i="5"/>
  <c r="N16" i="5"/>
  <c r="M16" i="5"/>
  <c r="L16" i="5"/>
  <c r="P15" i="5"/>
  <c r="Q15" i="5"/>
  <c r="N15" i="5"/>
  <c r="M15" i="5"/>
  <c r="L15" i="5"/>
  <c r="Q14" i="5"/>
  <c r="P14" i="5"/>
  <c r="N14" i="5"/>
  <c r="M14" i="5"/>
  <c r="L14" i="5"/>
  <c r="P12" i="5"/>
  <c r="N12" i="5"/>
  <c r="M12" i="5"/>
  <c r="L12" i="5"/>
  <c r="Q11" i="5"/>
  <c r="P11" i="5"/>
  <c r="N11" i="5"/>
  <c r="M11" i="5"/>
  <c r="L11" i="5"/>
  <c r="P10" i="5"/>
  <c r="Q10" i="5"/>
  <c r="N10" i="5"/>
  <c r="M10" i="5"/>
  <c r="L10" i="5"/>
  <c r="Q9" i="5"/>
  <c r="P9" i="5"/>
  <c r="N9" i="5"/>
  <c r="M9" i="5"/>
  <c r="L9" i="5"/>
  <c r="P8" i="5"/>
  <c r="Q8" i="5"/>
  <c r="N8" i="5"/>
  <c r="M8" i="5"/>
  <c r="L8" i="5"/>
  <c r="O9" i="4"/>
  <c r="O10" i="4"/>
  <c r="O11" i="4"/>
  <c r="O12" i="4"/>
  <c r="O14" i="4"/>
  <c r="O15" i="4"/>
  <c r="O16" i="4"/>
  <c r="O17" i="4"/>
  <c r="O18" i="4"/>
  <c r="O19" i="4"/>
  <c r="O20" i="4"/>
  <c r="O21" i="4"/>
  <c r="O22" i="4"/>
  <c r="O23" i="4"/>
  <c r="O24" i="4"/>
  <c r="O8" i="4"/>
  <c r="P24" i="4"/>
  <c r="Q24" i="4" s="1"/>
  <c r="N24" i="4"/>
  <c r="M24" i="4"/>
  <c r="L24" i="4"/>
  <c r="P23" i="4"/>
  <c r="Q23" i="4" s="1"/>
  <c r="N23" i="4"/>
  <c r="M23" i="4"/>
  <c r="L23" i="4"/>
  <c r="P22" i="4"/>
  <c r="Q22" i="4" s="1"/>
  <c r="N22" i="4"/>
  <c r="M22" i="4"/>
  <c r="L22" i="4"/>
  <c r="P21" i="4"/>
  <c r="N21" i="4"/>
  <c r="M21" i="4"/>
  <c r="L21" i="4"/>
  <c r="P20" i="4"/>
  <c r="Q20" i="4" s="1"/>
  <c r="N20" i="4"/>
  <c r="M20" i="4"/>
  <c r="L20" i="4"/>
  <c r="P19" i="4"/>
  <c r="Q19" i="4" s="1"/>
  <c r="N19" i="4"/>
  <c r="M19" i="4"/>
  <c r="L19" i="4"/>
  <c r="P18" i="4"/>
  <c r="Q18" i="4" s="1"/>
  <c r="N18" i="4"/>
  <c r="M18" i="4"/>
  <c r="L18" i="4"/>
  <c r="P17" i="4"/>
  <c r="Q17" i="4"/>
  <c r="N17" i="4"/>
  <c r="M17" i="4"/>
  <c r="L17" i="4"/>
  <c r="P16" i="4"/>
  <c r="Q16" i="4" s="1"/>
  <c r="N16" i="4"/>
  <c r="M16" i="4"/>
  <c r="L16" i="4"/>
  <c r="P15" i="4"/>
  <c r="Q15" i="4" s="1"/>
  <c r="N15" i="4"/>
  <c r="M15" i="4"/>
  <c r="L15" i="4"/>
  <c r="P14" i="4"/>
  <c r="Q14" i="4" s="1"/>
  <c r="N14" i="4"/>
  <c r="M14" i="4"/>
  <c r="L14" i="4"/>
  <c r="P12" i="4"/>
  <c r="Q12" i="4" s="1"/>
  <c r="N12" i="4"/>
  <c r="M12" i="4"/>
  <c r="L12" i="4"/>
  <c r="P11" i="4"/>
  <c r="Q11" i="4"/>
  <c r="N11" i="4"/>
  <c r="M11" i="4"/>
  <c r="L11" i="4"/>
  <c r="P10" i="4"/>
  <c r="Q10" i="4" s="1"/>
  <c r="N10" i="4"/>
  <c r="M10" i="4"/>
  <c r="L10" i="4"/>
  <c r="P9" i="4"/>
  <c r="Q9" i="4" s="1"/>
  <c r="N9" i="4"/>
  <c r="M9" i="4"/>
  <c r="L9" i="4"/>
  <c r="P8" i="4"/>
  <c r="Q8" i="4"/>
  <c r="N8" i="4"/>
  <c r="M8" i="4"/>
  <c r="L8" i="4"/>
  <c r="Q14" i="7" l="1"/>
  <c r="Q13" i="7"/>
  <c r="Q19" i="7"/>
  <c r="Q12" i="6"/>
  <c r="Q17" i="6"/>
  <c r="Q18" i="6"/>
  <c r="Q15" i="6"/>
  <c r="Q14" i="6"/>
  <c r="Q20" i="6"/>
  <c r="Q24" i="6"/>
  <c r="Q21" i="4"/>
  <c r="P24" i="3"/>
  <c r="Q24" i="3" s="1"/>
  <c r="O24" i="3"/>
  <c r="N24" i="3"/>
  <c r="M24" i="3"/>
  <c r="L24" i="3"/>
  <c r="P23" i="3"/>
  <c r="O23" i="3"/>
  <c r="N23" i="3"/>
  <c r="M23" i="3"/>
  <c r="L23" i="3"/>
  <c r="P22" i="3"/>
  <c r="O22" i="3"/>
  <c r="N22" i="3"/>
  <c r="M22" i="3"/>
  <c r="L22" i="3"/>
  <c r="P21" i="3"/>
  <c r="O21" i="3"/>
  <c r="Q21" i="3" s="1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6" i="3"/>
  <c r="O16" i="3"/>
  <c r="N16" i="3"/>
  <c r="M16" i="3"/>
  <c r="L16" i="3"/>
  <c r="P15" i="3"/>
  <c r="O15" i="3"/>
  <c r="N15" i="3"/>
  <c r="M15" i="3"/>
  <c r="L15" i="3"/>
  <c r="P14" i="3"/>
  <c r="O14" i="3"/>
  <c r="N14" i="3"/>
  <c r="M14" i="3"/>
  <c r="L14" i="3"/>
  <c r="P12" i="3"/>
  <c r="O12" i="3"/>
  <c r="Q12" i="3" s="1"/>
  <c r="N12" i="3"/>
  <c r="M12" i="3"/>
  <c r="L12" i="3"/>
  <c r="P11" i="3"/>
  <c r="O11" i="3"/>
  <c r="N11" i="3"/>
  <c r="M11" i="3"/>
  <c r="L11" i="3"/>
  <c r="P10" i="3"/>
  <c r="O10" i="3"/>
  <c r="Q10" i="3" s="1"/>
  <c r="N10" i="3"/>
  <c r="M10" i="3"/>
  <c r="L10" i="3"/>
  <c r="P9" i="3"/>
  <c r="O9" i="3"/>
  <c r="N9" i="3"/>
  <c r="M9" i="3"/>
  <c r="L9" i="3"/>
  <c r="P8" i="3"/>
  <c r="O8" i="3"/>
  <c r="Q8" i="3" s="1"/>
  <c r="N8" i="3"/>
  <c r="M8" i="3"/>
  <c r="L8" i="3"/>
  <c r="P8" i="1"/>
  <c r="O9" i="1"/>
  <c r="O10" i="1"/>
  <c r="O11" i="1"/>
  <c r="O12" i="1"/>
  <c r="Q12" i="1" s="1"/>
  <c r="O14" i="1"/>
  <c r="O15" i="1"/>
  <c r="O16" i="1"/>
  <c r="O17" i="1"/>
  <c r="Q17" i="1" s="1"/>
  <c r="O18" i="1"/>
  <c r="O19" i="1"/>
  <c r="O20" i="1"/>
  <c r="O21" i="1"/>
  <c r="Q21" i="1" s="1"/>
  <c r="O22" i="1"/>
  <c r="O23" i="1"/>
  <c r="O24" i="1"/>
  <c r="O25" i="1"/>
  <c r="Q25" i="1" s="1"/>
  <c r="O8" i="1"/>
  <c r="Q8" i="1" s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8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Q8" i="2"/>
  <c r="P8" i="2"/>
  <c r="N8" i="2"/>
  <c r="M8" i="2"/>
  <c r="L8" i="2"/>
  <c r="Q10" i="1"/>
  <c r="Q11" i="1"/>
  <c r="Q14" i="1"/>
  <c r="Q15" i="1"/>
  <c r="Q16" i="1"/>
  <c r="Q18" i="1"/>
  <c r="Q19" i="1"/>
  <c r="Q20" i="1"/>
  <c r="Q22" i="1"/>
  <c r="Q23" i="1"/>
  <c r="Q24" i="1"/>
  <c r="Q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9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10" i="1"/>
  <c r="N9" i="1"/>
  <c r="N8" i="1"/>
  <c r="Q14" i="3" l="1"/>
  <c r="Q22" i="3"/>
  <c r="Q11" i="3"/>
  <c r="Q20" i="3"/>
  <c r="Q16" i="3"/>
  <c r="Q17" i="3"/>
  <c r="Q23" i="3"/>
  <c r="Q9" i="3"/>
  <c r="Q15" i="3"/>
  <c r="Q18" i="3"/>
  <c r="Q19" i="3"/>
</calcChain>
</file>

<file path=xl/sharedStrings.xml><?xml version="1.0" encoding="utf-8"?>
<sst xmlns="http://schemas.openxmlformats.org/spreadsheetml/2006/main" count="352" uniqueCount="54">
  <si>
    <t>Type Gate</t>
  </si>
  <si>
    <t>gate</t>
  </si>
  <si>
    <t>lambda</t>
  </si>
  <si>
    <t xml:space="preserve">0.13 um </t>
  </si>
  <si>
    <t xml:space="preserve">cell width </t>
  </si>
  <si>
    <t>nw</t>
  </si>
  <si>
    <t>nw/MHz</t>
  </si>
  <si>
    <t>leakage</t>
  </si>
  <si>
    <t>dynamic</t>
  </si>
  <si>
    <t>power</t>
  </si>
  <si>
    <t>RampR</t>
  </si>
  <si>
    <t>PropF</t>
  </si>
  <si>
    <t>RampF</t>
  </si>
  <si>
    <t>PropR</t>
  </si>
  <si>
    <t>tR=PropR+RampRxLoad(fF)</t>
  </si>
  <si>
    <t>tF=PropF+RampFxLoad(fF)</t>
  </si>
  <si>
    <t>Generic 0.13 um typical timing (ps &amp; ps/fF)</t>
  </si>
  <si>
    <t>AND3</t>
  </si>
  <si>
    <t>AND2</t>
  </si>
  <si>
    <t>AND4</t>
  </si>
  <si>
    <t>BUFFER NON-INV</t>
  </si>
  <si>
    <t>INVERTER</t>
  </si>
  <si>
    <t>MUX2:1</t>
  </si>
  <si>
    <t>NAND2</t>
  </si>
  <si>
    <t>NAND3</t>
  </si>
  <si>
    <t>NAND4</t>
  </si>
  <si>
    <t>NOR2</t>
  </si>
  <si>
    <t>NOR3</t>
  </si>
  <si>
    <t>NOR4</t>
  </si>
  <si>
    <t>NXOR</t>
  </si>
  <si>
    <t>OR2</t>
  </si>
  <si>
    <t>OR3</t>
  </si>
  <si>
    <t>OR4</t>
  </si>
  <si>
    <t>XOR</t>
  </si>
  <si>
    <t>Icc[nA]</t>
  </si>
  <si>
    <t>Cpd[fF]</t>
  </si>
  <si>
    <t>Cin[fF]</t>
  </si>
  <si>
    <t>Vdd</t>
  </si>
  <si>
    <t>T</t>
  </si>
  <si>
    <t>27 C</t>
  </si>
  <si>
    <t>PinCap[fF]</t>
  </si>
  <si>
    <t xml:space="preserve">Tehnologie </t>
  </si>
  <si>
    <t>0,13 um</t>
  </si>
  <si>
    <t>0,055 um</t>
  </si>
  <si>
    <t>Calcule parametri</t>
  </si>
  <si>
    <t>Calcule arie</t>
  </si>
  <si>
    <t>l(unit-lambda)</t>
  </si>
  <si>
    <t>H=100*l [um]</t>
  </si>
  <si>
    <t>W=lambda*l [um]</t>
  </si>
  <si>
    <t>Area= H*W [um*um]</t>
  </si>
  <si>
    <t>Area=H*W [um*um]</t>
  </si>
  <si>
    <t>MUX4:1</t>
  </si>
  <si>
    <t>NUM163</t>
  </si>
  <si>
    <t>TRISTATE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</si>
</sst>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opLeftCell="A4" zoomScaleNormal="100" workbookViewId="0">
      <selection activeCell="A8" sqref="A8"/>
    </sheetView>
  </sheetViews>
  <sheetFormatPr defaultRowHeight="15" x14ac:dyDescent="0.25"/>
  <cols>
    <col min="1" max="1" width="17.5703125" customWidth="1"/>
    <col min="3" max="3" width="11.28515625" customWidth="1"/>
    <col min="4" max="4" width="13.5703125" customWidth="1"/>
    <col min="7" max="7" width="10.140625" customWidth="1"/>
    <col min="10" max="10" width="13" customWidth="1"/>
    <col min="11" max="11" width="13.7109375" customWidth="1"/>
    <col min="13" max="13" width="11.5703125" customWidth="1"/>
    <col min="15" max="15" width="18" customWidth="1"/>
    <col min="16" max="16" width="18.7109375" customWidth="1"/>
    <col min="17" max="17" width="23.57031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14" t="s">
        <v>9</v>
      </c>
      <c r="F5" s="16"/>
      <c r="G5" s="20" t="s">
        <v>16</v>
      </c>
      <c r="H5" s="21"/>
      <c r="I5" s="21"/>
      <c r="J5" s="21"/>
      <c r="K5" s="22"/>
    </row>
    <row r="6" spans="1:17" ht="15.75" thickBot="1" x14ac:dyDescent="0.3">
      <c r="B6" s="14" t="s">
        <v>4</v>
      </c>
      <c r="C6" s="15"/>
      <c r="D6" s="16"/>
      <c r="E6" s="4" t="s">
        <v>7</v>
      </c>
      <c r="F6" s="4" t="s">
        <v>8</v>
      </c>
      <c r="G6" s="17" t="s">
        <v>14</v>
      </c>
      <c r="H6" s="18"/>
      <c r="I6" s="19"/>
      <c r="J6" s="17" t="s">
        <v>15</v>
      </c>
      <c r="K6" s="19"/>
      <c r="L6" s="14" t="s">
        <v>44</v>
      </c>
      <c r="M6" s="15"/>
      <c r="N6" s="16"/>
      <c r="O6" s="14" t="s">
        <v>45</v>
      </c>
      <c r="P6" s="15"/>
      <c r="Q6" s="16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3" t="s">
        <v>18</v>
      </c>
      <c r="B8" s="3">
        <v>1.7</v>
      </c>
      <c r="C8">
        <v>50</v>
      </c>
      <c r="D8">
        <v>2.75</v>
      </c>
      <c r="E8">
        <v>1.1599999999999999</v>
      </c>
      <c r="F8">
        <v>28.7</v>
      </c>
      <c r="G8">
        <v>4.9000000000000004</v>
      </c>
      <c r="H8">
        <v>69</v>
      </c>
      <c r="I8">
        <v>1.52</v>
      </c>
      <c r="J8">
        <v>96</v>
      </c>
      <c r="K8">
        <v>1.2</v>
      </c>
      <c r="L8" s="10">
        <f>E8/Vdd</f>
        <v>0.96666666666666667</v>
      </c>
      <c r="M8" s="10">
        <f>F8/(Vdd*Vdd)</f>
        <v>19.930555555555557</v>
      </c>
      <c r="N8" s="11">
        <f>G8</f>
        <v>4.9000000000000004</v>
      </c>
      <c r="O8">
        <f>100*0.055</f>
        <v>5.5</v>
      </c>
      <c r="P8">
        <f>C8*0.055</f>
        <v>2.75</v>
      </c>
      <c r="Q8" s="10">
        <f>O8*P8</f>
        <v>15.125</v>
      </c>
    </row>
    <row r="9" spans="1:17" x14ac:dyDescent="0.25">
      <c r="A9" s="13" t="s">
        <v>17</v>
      </c>
      <c r="B9">
        <v>2</v>
      </c>
      <c r="C9">
        <v>60</v>
      </c>
      <c r="D9">
        <v>3.3</v>
      </c>
      <c r="E9">
        <v>1.62</v>
      </c>
      <c r="F9">
        <v>38.299999999999997</v>
      </c>
      <c r="G9">
        <v>4.9000000000000004</v>
      </c>
      <c r="H9">
        <v>99</v>
      </c>
      <c r="I9">
        <v>1.52</v>
      </c>
      <c r="J9">
        <v>124</v>
      </c>
      <c r="K9">
        <v>1.21</v>
      </c>
      <c r="L9" s="10">
        <f>E9/Vdd</f>
        <v>1.35</v>
      </c>
      <c r="M9" s="10">
        <f>F9/(Vdd*Vdd)</f>
        <v>26.597222222222221</v>
      </c>
      <c r="N9" s="11">
        <f>G9</f>
        <v>4.9000000000000004</v>
      </c>
      <c r="O9">
        <f t="shared" ref="O9:O25" si="0">100*0.055</f>
        <v>5.5</v>
      </c>
      <c r="P9">
        <f>C9*0.055</f>
        <v>3.3</v>
      </c>
      <c r="Q9" s="10">
        <f>O9*P9</f>
        <v>18.149999999999999</v>
      </c>
    </row>
    <row r="10" spans="1:17" x14ac:dyDescent="0.25">
      <c r="A10" s="13" t="s">
        <v>19</v>
      </c>
      <c r="B10">
        <v>2.2999999999999998</v>
      </c>
      <c r="C10">
        <v>70</v>
      </c>
      <c r="D10">
        <v>3.85</v>
      </c>
      <c r="E10">
        <v>1.85</v>
      </c>
      <c r="F10">
        <v>32.6</v>
      </c>
      <c r="G10">
        <v>4.7</v>
      </c>
      <c r="H10">
        <v>112</v>
      </c>
      <c r="I10">
        <v>1.57</v>
      </c>
      <c r="J10">
        <v>110</v>
      </c>
      <c r="K10">
        <v>1.21</v>
      </c>
      <c r="L10" s="10">
        <f>E10/Vdd</f>
        <v>1.5416666666666667</v>
      </c>
      <c r="M10" s="10">
        <f>F10/(Vdd*Vdd)</f>
        <v>22.638888888888889</v>
      </c>
      <c r="N10" s="11">
        <f>G10</f>
        <v>4.7</v>
      </c>
      <c r="O10">
        <f t="shared" si="0"/>
        <v>5.5</v>
      </c>
      <c r="P10">
        <f t="shared" ref="P10:P25" si="1">C10*0.055</f>
        <v>3.85</v>
      </c>
      <c r="Q10" s="10">
        <f t="shared" ref="Q10:Q25" si="2">O10*P10</f>
        <v>21.175000000000001</v>
      </c>
    </row>
    <row r="11" spans="1:17" x14ac:dyDescent="0.25">
      <c r="A11" s="13" t="s">
        <v>20</v>
      </c>
      <c r="B11">
        <v>1.3</v>
      </c>
      <c r="C11">
        <v>40</v>
      </c>
      <c r="D11">
        <v>2.2000000000000002</v>
      </c>
      <c r="E11">
        <v>0.88</v>
      </c>
      <c r="F11">
        <v>23.8</v>
      </c>
      <c r="G11">
        <v>2.6</v>
      </c>
      <c r="H11">
        <v>87</v>
      </c>
      <c r="I11">
        <v>1.52</v>
      </c>
      <c r="J11">
        <v>106</v>
      </c>
      <c r="K11">
        <v>1.21</v>
      </c>
      <c r="L11" s="10">
        <f>E11/Vdd</f>
        <v>0.73333333333333339</v>
      </c>
      <c r="M11" s="10">
        <f>F11/(Vdd*Vdd)</f>
        <v>16.527777777777779</v>
      </c>
      <c r="N11" s="11">
        <f t="shared" ref="N11:N25" si="3">G11</f>
        <v>2.6</v>
      </c>
      <c r="O11">
        <f t="shared" si="0"/>
        <v>5.5</v>
      </c>
      <c r="P11">
        <f t="shared" si="1"/>
        <v>2.2000000000000002</v>
      </c>
      <c r="Q11" s="10">
        <f t="shared" si="2"/>
        <v>12.100000000000001</v>
      </c>
    </row>
    <row r="12" spans="1:17" x14ac:dyDescent="0.25">
      <c r="A12" s="13" t="s">
        <v>21</v>
      </c>
      <c r="B12">
        <v>1</v>
      </c>
      <c r="C12">
        <v>30</v>
      </c>
      <c r="D12">
        <v>1.65</v>
      </c>
      <c r="E12">
        <v>0.57999999999999996</v>
      </c>
      <c r="F12">
        <v>8.8000000000000007</v>
      </c>
      <c r="G12">
        <v>5.6</v>
      </c>
      <c r="H12">
        <v>40</v>
      </c>
      <c r="I12">
        <v>1.97</v>
      </c>
      <c r="J12">
        <v>32</v>
      </c>
      <c r="K12">
        <v>1.1399999999999999</v>
      </c>
      <c r="L12" s="10">
        <f>E12/Vdd</f>
        <v>0.48333333333333334</v>
      </c>
      <c r="M12" s="10">
        <f>F12/(Vdd*Vdd)</f>
        <v>6.1111111111111116</v>
      </c>
      <c r="N12" s="11">
        <f t="shared" si="3"/>
        <v>5.6</v>
      </c>
      <c r="O12">
        <f t="shared" si="0"/>
        <v>5.5</v>
      </c>
      <c r="P12">
        <f t="shared" si="1"/>
        <v>1.65</v>
      </c>
      <c r="Q12" s="10">
        <f t="shared" si="2"/>
        <v>9.0749999999999993</v>
      </c>
    </row>
    <row r="13" spans="1:17" x14ac:dyDescent="0.25">
      <c r="A13" s="13" t="s">
        <v>51</v>
      </c>
      <c r="L13" s="10"/>
      <c r="M13" s="10"/>
      <c r="N13" s="11"/>
      <c r="Q13" s="10"/>
    </row>
    <row r="14" spans="1:17" x14ac:dyDescent="0.25">
      <c r="A14" s="13" t="s">
        <v>22</v>
      </c>
      <c r="B14">
        <v>3</v>
      </c>
      <c r="C14">
        <v>90</v>
      </c>
      <c r="D14">
        <v>4.95</v>
      </c>
      <c r="E14">
        <v>1.73</v>
      </c>
      <c r="F14">
        <v>33</v>
      </c>
      <c r="G14">
        <v>3.5</v>
      </c>
      <c r="H14">
        <v>135</v>
      </c>
      <c r="I14">
        <v>1.53</v>
      </c>
      <c r="J14">
        <v>166</v>
      </c>
      <c r="K14">
        <v>1.24</v>
      </c>
      <c r="L14" s="10">
        <f>E14/Vdd</f>
        <v>1.4416666666666667</v>
      </c>
      <c r="M14" s="10">
        <f>F14/(Vdd*Vdd)</f>
        <v>22.916666666666668</v>
      </c>
      <c r="N14" s="11">
        <f t="shared" si="3"/>
        <v>3.5</v>
      </c>
      <c r="O14">
        <f t="shared" si="0"/>
        <v>5.5</v>
      </c>
      <c r="P14">
        <f t="shared" si="1"/>
        <v>4.95</v>
      </c>
      <c r="Q14" s="10">
        <f t="shared" si="2"/>
        <v>27.225000000000001</v>
      </c>
    </row>
    <row r="15" spans="1:17" x14ac:dyDescent="0.25">
      <c r="A15" s="13" t="s">
        <v>23</v>
      </c>
      <c r="B15">
        <v>1.3</v>
      </c>
      <c r="C15">
        <v>40</v>
      </c>
      <c r="D15">
        <v>2.2000000000000002</v>
      </c>
      <c r="E15">
        <v>0.69</v>
      </c>
      <c r="F15">
        <v>8.6999999999999993</v>
      </c>
      <c r="G15">
        <v>4.4000000000000004</v>
      </c>
      <c r="H15">
        <v>46</v>
      </c>
      <c r="I15">
        <v>2.96</v>
      </c>
      <c r="J15">
        <v>35</v>
      </c>
      <c r="K15">
        <v>1.93</v>
      </c>
      <c r="L15" s="10">
        <f>E15/Vdd</f>
        <v>0.57499999999999996</v>
      </c>
      <c r="M15" s="10">
        <f>F15/(Vdd*Vdd)</f>
        <v>6.0416666666666661</v>
      </c>
      <c r="N15" s="11">
        <f t="shared" si="3"/>
        <v>4.4000000000000004</v>
      </c>
      <c r="O15">
        <f t="shared" si="0"/>
        <v>5.5</v>
      </c>
      <c r="P15">
        <f t="shared" si="1"/>
        <v>2.2000000000000002</v>
      </c>
      <c r="Q15" s="10">
        <f t="shared" si="2"/>
        <v>12.100000000000001</v>
      </c>
    </row>
    <row r="16" spans="1:17" x14ac:dyDescent="0.25">
      <c r="A16" s="13" t="s">
        <v>24</v>
      </c>
      <c r="B16">
        <v>1.7</v>
      </c>
      <c r="C16">
        <v>50</v>
      </c>
      <c r="D16">
        <v>2.75</v>
      </c>
      <c r="E16">
        <v>0.92</v>
      </c>
      <c r="F16">
        <v>11.2</v>
      </c>
      <c r="G16">
        <v>4.5</v>
      </c>
      <c r="H16">
        <v>52</v>
      </c>
      <c r="I16">
        <v>2.97</v>
      </c>
      <c r="J16">
        <v>44</v>
      </c>
      <c r="K16">
        <v>2.83</v>
      </c>
      <c r="L16" s="10">
        <f>E16/Vdd</f>
        <v>0.76666666666666672</v>
      </c>
      <c r="M16" s="10">
        <f>F16/(Vdd*Vdd)</f>
        <v>7.7777777777777777</v>
      </c>
      <c r="N16" s="11">
        <f t="shared" si="3"/>
        <v>4.5</v>
      </c>
      <c r="O16">
        <f t="shared" si="0"/>
        <v>5.5</v>
      </c>
      <c r="P16">
        <f t="shared" si="1"/>
        <v>2.75</v>
      </c>
      <c r="Q16" s="10">
        <f t="shared" si="2"/>
        <v>15.125</v>
      </c>
    </row>
    <row r="17" spans="1:17" x14ac:dyDescent="0.25">
      <c r="A17" s="13" t="s">
        <v>25</v>
      </c>
      <c r="B17">
        <v>2</v>
      </c>
      <c r="C17">
        <v>60</v>
      </c>
      <c r="D17">
        <v>3.3</v>
      </c>
      <c r="E17">
        <v>1.1599999999999999</v>
      </c>
      <c r="F17">
        <v>12.8</v>
      </c>
      <c r="G17">
        <v>4.4000000000000004</v>
      </c>
      <c r="H17">
        <v>55</v>
      </c>
      <c r="I17">
        <v>2.97</v>
      </c>
      <c r="J17">
        <v>51</v>
      </c>
      <c r="K17">
        <v>3.62</v>
      </c>
      <c r="L17" s="10">
        <f>E17/Vdd</f>
        <v>0.96666666666666667</v>
      </c>
      <c r="M17" s="10">
        <f>F17/(Vdd*Vdd)</f>
        <v>8.8888888888888893</v>
      </c>
      <c r="N17" s="11">
        <f t="shared" si="3"/>
        <v>4.4000000000000004</v>
      </c>
      <c r="O17">
        <f t="shared" si="0"/>
        <v>5.5</v>
      </c>
      <c r="P17">
        <f t="shared" si="1"/>
        <v>3.3</v>
      </c>
      <c r="Q17" s="10">
        <f t="shared" si="2"/>
        <v>18.149999999999999</v>
      </c>
    </row>
    <row r="18" spans="1:17" x14ac:dyDescent="0.25">
      <c r="A18" s="13" t="s">
        <v>26</v>
      </c>
      <c r="B18">
        <v>1.3</v>
      </c>
      <c r="C18">
        <v>40</v>
      </c>
      <c r="D18">
        <v>2.2000000000000002</v>
      </c>
      <c r="E18">
        <v>0.69</v>
      </c>
      <c r="F18">
        <v>10.1</v>
      </c>
      <c r="G18">
        <v>5.2</v>
      </c>
      <c r="H18">
        <v>45</v>
      </c>
      <c r="I18">
        <v>3.05</v>
      </c>
      <c r="J18">
        <v>45</v>
      </c>
      <c r="K18">
        <v>2.27</v>
      </c>
      <c r="L18" s="10">
        <f>E18/Vdd</f>
        <v>0.57499999999999996</v>
      </c>
      <c r="M18" s="10">
        <f>F18/(Vdd*Vdd)</f>
        <v>7.0138888888888893</v>
      </c>
      <c r="N18" s="11">
        <f t="shared" si="3"/>
        <v>5.2</v>
      </c>
      <c r="O18">
        <f t="shared" si="0"/>
        <v>5.5</v>
      </c>
      <c r="P18">
        <f t="shared" si="1"/>
        <v>2.2000000000000002</v>
      </c>
      <c r="Q18" s="10">
        <f t="shared" si="2"/>
        <v>12.100000000000001</v>
      </c>
    </row>
    <row r="19" spans="1:17" x14ac:dyDescent="0.25">
      <c r="A19" s="13" t="s">
        <v>27</v>
      </c>
      <c r="B19">
        <v>1.7</v>
      </c>
      <c r="C19">
        <v>50</v>
      </c>
      <c r="D19">
        <v>2.75</v>
      </c>
      <c r="E19">
        <v>0.81</v>
      </c>
      <c r="F19">
        <v>11.7</v>
      </c>
      <c r="G19">
        <v>5.0999999999999996</v>
      </c>
      <c r="H19">
        <v>56</v>
      </c>
      <c r="I19">
        <v>4.59</v>
      </c>
      <c r="J19">
        <v>48</v>
      </c>
      <c r="K19">
        <v>2.29</v>
      </c>
      <c r="L19" s="10">
        <f>E19/Vdd</f>
        <v>0.67500000000000004</v>
      </c>
      <c r="M19" s="10">
        <f>F19/(Vdd*Vdd)</f>
        <v>8.125</v>
      </c>
      <c r="N19" s="11">
        <f t="shared" si="3"/>
        <v>5.0999999999999996</v>
      </c>
      <c r="O19">
        <f t="shared" si="0"/>
        <v>5.5</v>
      </c>
      <c r="P19">
        <f t="shared" si="1"/>
        <v>2.75</v>
      </c>
      <c r="Q19" s="10">
        <f t="shared" si="2"/>
        <v>15.125</v>
      </c>
    </row>
    <row r="20" spans="1:17" x14ac:dyDescent="0.25">
      <c r="A20" s="13" t="s">
        <v>28</v>
      </c>
      <c r="B20">
        <v>2</v>
      </c>
      <c r="C20">
        <v>60</v>
      </c>
      <c r="D20">
        <v>3.3</v>
      </c>
      <c r="E20">
        <v>0.92</v>
      </c>
      <c r="F20">
        <v>12.1</v>
      </c>
      <c r="G20">
        <v>5.2</v>
      </c>
      <c r="H20">
        <v>61</v>
      </c>
      <c r="I20">
        <v>6.15</v>
      </c>
      <c r="J20">
        <v>48</v>
      </c>
      <c r="K20">
        <v>2.31</v>
      </c>
      <c r="L20" s="10">
        <f>E20/Vdd</f>
        <v>0.76666666666666672</v>
      </c>
      <c r="M20" s="10">
        <f>F20/(Vdd*Vdd)</f>
        <v>8.4027777777777786</v>
      </c>
      <c r="N20" s="11">
        <f t="shared" si="3"/>
        <v>5.2</v>
      </c>
      <c r="O20">
        <f t="shared" si="0"/>
        <v>5.5</v>
      </c>
      <c r="P20">
        <f t="shared" si="1"/>
        <v>3.3</v>
      </c>
      <c r="Q20" s="10">
        <f t="shared" si="2"/>
        <v>18.149999999999999</v>
      </c>
    </row>
    <row r="21" spans="1:17" x14ac:dyDescent="0.25">
      <c r="A21" s="13" t="s">
        <v>29</v>
      </c>
      <c r="B21">
        <v>3</v>
      </c>
      <c r="C21">
        <v>90</v>
      </c>
      <c r="D21">
        <v>4.95</v>
      </c>
      <c r="E21">
        <v>2.08</v>
      </c>
      <c r="F21">
        <v>32.4</v>
      </c>
      <c r="G21">
        <v>9</v>
      </c>
      <c r="H21">
        <v>79</v>
      </c>
      <c r="I21">
        <v>3.01</v>
      </c>
      <c r="J21">
        <v>77</v>
      </c>
      <c r="K21">
        <v>2.02</v>
      </c>
      <c r="L21" s="10">
        <f>E21/Vdd</f>
        <v>1.7333333333333334</v>
      </c>
      <c r="M21" s="10">
        <f>F21/(Vdd*Vdd)</f>
        <v>22.5</v>
      </c>
      <c r="N21" s="11">
        <f t="shared" si="3"/>
        <v>9</v>
      </c>
      <c r="O21">
        <f t="shared" si="0"/>
        <v>5.5</v>
      </c>
      <c r="P21">
        <f t="shared" si="1"/>
        <v>4.95</v>
      </c>
      <c r="Q21" s="10">
        <f t="shared" si="2"/>
        <v>27.225000000000001</v>
      </c>
    </row>
    <row r="22" spans="1:17" x14ac:dyDescent="0.25">
      <c r="A22" s="13" t="s">
        <v>30</v>
      </c>
      <c r="B22">
        <v>1.7</v>
      </c>
      <c r="C22">
        <v>50</v>
      </c>
      <c r="D22">
        <v>2.75</v>
      </c>
      <c r="E22">
        <v>1.27</v>
      </c>
      <c r="F22">
        <v>28.9</v>
      </c>
      <c r="G22">
        <v>4.7</v>
      </c>
      <c r="H22">
        <v>80</v>
      </c>
      <c r="I22">
        <v>1.52</v>
      </c>
      <c r="J22">
        <v>113</v>
      </c>
      <c r="K22">
        <v>1.22</v>
      </c>
      <c r="L22" s="10">
        <f>E22/Vdd</f>
        <v>1.0583333333333333</v>
      </c>
      <c r="M22" s="10">
        <f>F22/(Vdd*Vdd)</f>
        <v>20.069444444444443</v>
      </c>
      <c r="N22" s="11">
        <f t="shared" si="3"/>
        <v>4.7</v>
      </c>
      <c r="O22">
        <f t="shared" si="0"/>
        <v>5.5</v>
      </c>
      <c r="P22">
        <f t="shared" si="1"/>
        <v>2.75</v>
      </c>
      <c r="Q22" s="10">
        <f t="shared" si="2"/>
        <v>15.125</v>
      </c>
    </row>
    <row r="23" spans="1:17" x14ac:dyDescent="0.25">
      <c r="A23" s="13" t="s">
        <v>31</v>
      </c>
      <c r="B23">
        <v>2</v>
      </c>
      <c r="C23">
        <v>60</v>
      </c>
      <c r="D23">
        <v>3.3</v>
      </c>
      <c r="E23">
        <v>1.39</v>
      </c>
      <c r="F23">
        <v>30.6</v>
      </c>
      <c r="G23">
        <v>4.4000000000000004</v>
      </c>
      <c r="H23">
        <v>83</v>
      </c>
      <c r="I23">
        <v>1.52</v>
      </c>
      <c r="J23">
        <v>149</v>
      </c>
      <c r="K23">
        <v>1.25</v>
      </c>
      <c r="L23" s="10">
        <f>E23/Vdd</f>
        <v>1.1583333333333332</v>
      </c>
      <c r="M23" s="10">
        <f>F23/(Vdd*Vdd)</f>
        <v>21.25</v>
      </c>
      <c r="N23" s="11">
        <f t="shared" si="3"/>
        <v>4.4000000000000004</v>
      </c>
      <c r="O23">
        <f t="shared" si="0"/>
        <v>5.5</v>
      </c>
      <c r="P23">
        <f t="shared" si="1"/>
        <v>3.3</v>
      </c>
      <c r="Q23" s="10">
        <f t="shared" si="2"/>
        <v>18.149999999999999</v>
      </c>
    </row>
    <row r="24" spans="1:17" x14ac:dyDescent="0.25">
      <c r="A24" s="13" t="s">
        <v>32</v>
      </c>
      <c r="B24">
        <v>2.2999999999999998</v>
      </c>
      <c r="C24">
        <v>70</v>
      </c>
      <c r="D24">
        <v>3.85</v>
      </c>
      <c r="E24">
        <v>1.5</v>
      </c>
      <c r="F24">
        <v>31.6</v>
      </c>
      <c r="G24">
        <v>4.2</v>
      </c>
      <c r="H24">
        <v>85</v>
      </c>
      <c r="I24">
        <v>1.52</v>
      </c>
      <c r="J24">
        <v>181</v>
      </c>
      <c r="K24">
        <v>1.31</v>
      </c>
      <c r="L24" s="10">
        <f>E24/Vdd</f>
        <v>1.25</v>
      </c>
      <c r="M24" s="10">
        <f>F24/(Vdd*Vdd)</f>
        <v>21.944444444444446</v>
      </c>
      <c r="N24" s="11">
        <f t="shared" si="3"/>
        <v>4.2</v>
      </c>
      <c r="O24">
        <f t="shared" si="0"/>
        <v>5.5</v>
      </c>
      <c r="P24">
        <f t="shared" si="1"/>
        <v>3.85</v>
      </c>
      <c r="Q24" s="10">
        <f t="shared" si="2"/>
        <v>21.175000000000001</v>
      </c>
    </row>
    <row r="25" spans="1:17" x14ac:dyDescent="0.25">
      <c r="A25" s="13" t="s">
        <v>33</v>
      </c>
      <c r="B25">
        <v>3</v>
      </c>
      <c r="C25">
        <v>90</v>
      </c>
      <c r="D25">
        <v>4.95</v>
      </c>
      <c r="E25">
        <v>2.08</v>
      </c>
      <c r="F25">
        <v>32.200000000000003</v>
      </c>
      <c r="G25">
        <v>9.4</v>
      </c>
      <c r="H25">
        <v>84</v>
      </c>
      <c r="I25">
        <v>3.03</v>
      </c>
      <c r="J25">
        <v>74</v>
      </c>
      <c r="K25">
        <v>2</v>
      </c>
      <c r="L25" s="10">
        <f>E25/Vdd</f>
        <v>1.7333333333333334</v>
      </c>
      <c r="M25" s="10">
        <f>F25/(Vdd*Vdd)</f>
        <v>22.361111111111114</v>
      </c>
      <c r="N25" s="11">
        <f t="shared" si="3"/>
        <v>9.4</v>
      </c>
      <c r="O25">
        <f t="shared" si="0"/>
        <v>5.5</v>
      </c>
      <c r="P25">
        <f t="shared" si="1"/>
        <v>4.95</v>
      </c>
      <c r="Q25" s="10">
        <f t="shared" si="2"/>
        <v>27.225000000000001</v>
      </c>
    </row>
    <row r="26" spans="1:17" x14ac:dyDescent="0.25">
      <c r="A26" s="13" t="s">
        <v>52</v>
      </c>
    </row>
    <row r="27" spans="1:17" x14ac:dyDescent="0.25">
      <c r="A27" s="13" t="s">
        <v>53</v>
      </c>
    </row>
  </sheetData>
  <mergeCells count="7">
    <mergeCell ref="L6:N6"/>
    <mergeCell ref="O6:Q6"/>
    <mergeCell ref="B6:D6"/>
    <mergeCell ref="E5:F5"/>
    <mergeCell ref="G6:I6"/>
    <mergeCell ref="J6:K6"/>
    <mergeCell ref="G5:K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050-3A70-4B3E-887E-AAD3792C60E7}">
  <dimension ref="B5:B9"/>
  <sheetViews>
    <sheetView tabSelected="1" workbookViewId="0">
      <selection activeCell="B5" sqref="B5:B9"/>
    </sheetView>
  </sheetViews>
  <sheetFormatPr defaultRowHeight="15" x14ac:dyDescent="0.25"/>
  <sheetData>
    <row r="5" spans="2:2" x14ac:dyDescent="0.25">
      <c r="B5" t="str">
        <f>ssxlibx2!A10 &amp; " =&gt;( ssxlib =&gt; " &amp; TEXT(ssxlibx2!L11,"0.000E+00")</f>
        <v>AND4 =&gt;( ssxlib =&gt; 7.333E-01</v>
      </c>
    </row>
    <row r="6" spans="2:2" x14ac:dyDescent="0.25">
      <c r="B6" t="str">
        <f>ssxlibx2!A11 &amp; " =&gt;( ssxlib =&gt; " &amp; TEXT(ssxlibx2!L12,"0.000E+00")</f>
        <v>BUFFER NON-INV =&gt;( ssxlib =&gt; 4.833E-01</v>
      </c>
    </row>
    <row r="7" spans="2:2" x14ac:dyDescent="0.25">
      <c r="B7" t="str">
        <f>ssxlibx2!A12 &amp; " =&gt;( ssxlib =&gt; " &amp; TEXT(ssxlibx2!L13,"0.000E+00")</f>
        <v>INVERTER =&gt;( ssxlib =&gt; 0.000E+00</v>
      </c>
    </row>
    <row r="8" spans="2:2" x14ac:dyDescent="0.25">
      <c r="B8" t="str">
        <f>ssxlibx2!A13 &amp; " =&gt;( ssxlib =&gt; " &amp; TEXT(ssxlibx2!L14,"0.000E+00")</f>
        <v>MUX4:1 =&gt;( ssxlib =&gt; 1.442E+00</v>
      </c>
    </row>
    <row r="9" spans="2:2" x14ac:dyDescent="0.25">
      <c r="B9" t="str">
        <f>ssxlibx2!A14 &amp; " =&gt;( ssxlib =&gt; " &amp; TEXT(ssxlibx2!L15,"0.000E+00")</f>
        <v>MUX2:1 =&gt;( ssxlib =&gt; 5.750E-01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2ACA-1533-4922-94A4-1C2062C36F9B}">
  <dimension ref="A1:Q24"/>
  <sheetViews>
    <sheetView topLeftCell="A4" workbookViewId="0">
      <selection activeCell="L8" sqref="L8"/>
    </sheetView>
  </sheetViews>
  <sheetFormatPr defaultRowHeight="15" x14ac:dyDescent="0.25"/>
  <cols>
    <col min="1" max="1" width="16.28515625" customWidth="1"/>
    <col min="4" max="4" width="15.42578125" customWidth="1"/>
    <col min="7" max="7" width="12.42578125" customWidth="1"/>
    <col min="15" max="15" width="13.28515625" customWidth="1"/>
    <col min="16" max="16" width="19.7109375" customWidth="1"/>
    <col min="17" max="17" width="19.8554687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14" t="s">
        <v>9</v>
      </c>
      <c r="F5" s="16"/>
      <c r="G5" s="20" t="s">
        <v>16</v>
      </c>
      <c r="H5" s="21"/>
      <c r="I5" s="21"/>
      <c r="J5" s="21"/>
      <c r="K5" s="22"/>
    </row>
    <row r="6" spans="1:17" ht="15.75" thickBot="1" x14ac:dyDescent="0.3">
      <c r="B6" s="14" t="s">
        <v>4</v>
      </c>
      <c r="C6" s="15"/>
      <c r="D6" s="16"/>
      <c r="E6" s="4" t="s">
        <v>7</v>
      </c>
      <c r="F6" s="4" t="s">
        <v>8</v>
      </c>
      <c r="G6" s="17" t="s">
        <v>14</v>
      </c>
      <c r="H6" s="18"/>
      <c r="I6" s="19"/>
      <c r="J6" s="17" t="s">
        <v>15</v>
      </c>
      <c r="K6" s="19"/>
      <c r="L6" s="14" t="s">
        <v>44</v>
      </c>
      <c r="M6" s="15"/>
      <c r="N6" s="16"/>
      <c r="O6" s="14" t="s">
        <v>45</v>
      </c>
      <c r="P6" s="15"/>
      <c r="Q6" s="16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49</v>
      </c>
    </row>
    <row r="8" spans="1:17" x14ac:dyDescent="0.25">
      <c r="A8" s="13" t="s">
        <v>18</v>
      </c>
      <c r="B8" s="3">
        <v>1.7</v>
      </c>
      <c r="C8">
        <v>50</v>
      </c>
      <c r="D8">
        <v>2.75</v>
      </c>
      <c r="E8">
        <v>1.1599999999999999</v>
      </c>
      <c r="F8">
        <v>28.9</v>
      </c>
      <c r="G8">
        <v>4.8</v>
      </c>
      <c r="H8">
        <v>68</v>
      </c>
      <c r="I8">
        <v>1.49</v>
      </c>
      <c r="J8">
        <v>96</v>
      </c>
      <c r="K8">
        <v>1.1499999999999999</v>
      </c>
      <c r="L8" s="10">
        <f>E8/1.2</f>
        <v>0.96666666666666667</v>
      </c>
      <c r="M8" s="10">
        <f>F8/(1.2*1.2)</f>
        <v>20.069444444444443</v>
      </c>
      <c r="N8" s="11">
        <f>G8</f>
        <v>4.8</v>
      </c>
      <c r="O8">
        <f>100*0.055</f>
        <v>5.5</v>
      </c>
      <c r="P8">
        <f>C8*0.055</f>
        <v>2.75</v>
      </c>
      <c r="Q8" s="10">
        <f>O8*P8</f>
        <v>15.125</v>
      </c>
    </row>
    <row r="9" spans="1:17" x14ac:dyDescent="0.25">
      <c r="A9" s="13" t="s">
        <v>17</v>
      </c>
      <c r="B9">
        <v>2</v>
      </c>
      <c r="C9">
        <v>60</v>
      </c>
      <c r="D9">
        <v>3.3</v>
      </c>
      <c r="E9">
        <v>1.62</v>
      </c>
      <c r="F9">
        <v>38.700000000000003</v>
      </c>
      <c r="G9">
        <v>4.9000000000000004</v>
      </c>
      <c r="H9">
        <v>96</v>
      </c>
      <c r="I9">
        <v>1.49</v>
      </c>
      <c r="J9">
        <v>125</v>
      </c>
      <c r="K9">
        <v>1.17</v>
      </c>
      <c r="L9" s="10">
        <f t="shared" ref="L9:L24" si="0">E9/1.2</f>
        <v>1.35</v>
      </c>
      <c r="M9" s="10">
        <f>F9/(1.2*1.2)</f>
        <v>26.875000000000004</v>
      </c>
      <c r="N9" s="11">
        <f>G9</f>
        <v>4.9000000000000004</v>
      </c>
      <c r="O9">
        <f t="shared" ref="O9:O24" si="1">100*0.055</f>
        <v>5.5</v>
      </c>
      <c r="P9">
        <f t="shared" ref="P9:P24" si="2">C9*0.055</f>
        <v>3.3</v>
      </c>
      <c r="Q9" s="10">
        <f t="shared" ref="Q9:Q24" si="3">O9*P9</f>
        <v>18.149999999999999</v>
      </c>
    </row>
    <row r="10" spans="1:17" x14ac:dyDescent="0.25">
      <c r="A10" s="13" t="s">
        <v>19</v>
      </c>
      <c r="B10">
        <v>2.2999999999999998</v>
      </c>
      <c r="C10">
        <v>70</v>
      </c>
      <c r="D10">
        <v>3.85</v>
      </c>
      <c r="E10">
        <v>1.85</v>
      </c>
      <c r="F10">
        <v>33.1</v>
      </c>
      <c r="G10">
        <v>4.8</v>
      </c>
      <c r="H10">
        <v>109</v>
      </c>
      <c r="I10">
        <v>1.5</v>
      </c>
      <c r="J10">
        <v>107</v>
      </c>
      <c r="K10">
        <v>1.1499999999999999</v>
      </c>
      <c r="L10" s="10">
        <f t="shared" si="0"/>
        <v>1.5416666666666667</v>
      </c>
      <c r="M10" s="10">
        <f t="shared" ref="M10:M24" si="4">F10/(1.2*1.2)</f>
        <v>22.986111111111114</v>
      </c>
      <c r="N10" s="11">
        <f>G10</f>
        <v>4.8</v>
      </c>
      <c r="O10">
        <f t="shared" si="1"/>
        <v>5.5</v>
      </c>
      <c r="P10">
        <f t="shared" si="2"/>
        <v>3.85</v>
      </c>
      <c r="Q10" s="10">
        <f t="shared" si="3"/>
        <v>21.175000000000001</v>
      </c>
    </row>
    <row r="11" spans="1:17" x14ac:dyDescent="0.25">
      <c r="A11" s="13" t="s">
        <v>20</v>
      </c>
      <c r="B11">
        <v>1.3</v>
      </c>
      <c r="C11">
        <v>40</v>
      </c>
      <c r="D11">
        <v>2.2000000000000002</v>
      </c>
      <c r="E11">
        <v>0.88</v>
      </c>
      <c r="F11">
        <v>24.1</v>
      </c>
      <c r="G11">
        <v>2.5</v>
      </c>
      <c r="H11">
        <v>88</v>
      </c>
      <c r="I11">
        <v>1.49</v>
      </c>
      <c r="J11">
        <v>107</v>
      </c>
      <c r="K11">
        <v>1.1499999999999999</v>
      </c>
      <c r="L11" s="10">
        <f t="shared" si="0"/>
        <v>0.73333333333333339</v>
      </c>
      <c r="M11" s="10">
        <f t="shared" si="4"/>
        <v>16.736111111111114</v>
      </c>
      <c r="N11" s="11">
        <f t="shared" ref="N11:N24" si="5">G11</f>
        <v>2.5</v>
      </c>
      <c r="O11">
        <f t="shared" si="1"/>
        <v>5.5</v>
      </c>
      <c r="P11">
        <f t="shared" si="2"/>
        <v>2.2000000000000002</v>
      </c>
      <c r="Q11" s="10">
        <f t="shared" si="3"/>
        <v>12.100000000000001</v>
      </c>
    </row>
    <row r="12" spans="1:17" x14ac:dyDescent="0.25">
      <c r="A12" s="13" t="s">
        <v>21</v>
      </c>
      <c r="B12">
        <v>1</v>
      </c>
      <c r="C12">
        <v>30</v>
      </c>
      <c r="D12">
        <v>1.65</v>
      </c>
      <c r="E12">
        <v>0.57999999999999996</v>
      </c>
      <c r="F12">
        <v>8.6999999999999993</v>
      </c>
      <c r="G12">
        <v>5.5</v>
      </c>
      <c r="H12">
        <v>40</v>
      </c>
      <c r="I12">
        <v>1.98</v>
      </c>
      <c r="J12">
        <v>32</v>
      </c>
      <c r="K12">
        <v>1.1499999999999999</v>
      </c>
      <c r="L12" s="10">
        <f t="shared" si="0"/>
        <v>0.48333333333333334</v>
      </c>
      <c r="M12" s="10">
        <f t="shared" si="4"/>
        <v>6.0416666666666661</v>
      </c>
      <c r="N12" s="11">
        <f t="shared" si="5"/>
        <v>5.5</v>
      </c>
      <c r="O12">
        <f t="shared" si="1"/>
        <v>5.5</v>
      </c>
      <c r="P12">
        <f t="shared" si="2"/>
        <v>1.65</v>
      </c>
      <c r="Q12" s="10">
        <f t="shared" si="3"/>
        <v>9.0749999999999993</v>
      </c>
    </row>
    <row r="13" spans="1:17" x14ac:dyDescent="0.25">
      <c r="A13" s="13" t="s">
        <v>22</v>
      </c>
      <c r="B13">
        <v>3</v>
      </c>
      <c r="C13">
        <v>90</v>
      </c>
      <c r="D13">
        <v>4.95</v>
      </c>
      <c r="E13">
        <v>1.73</v>
      </c>
      <c r="F13">
        <v>34.200000000000003</v>
      </c>
      <c r="G13">
        <v>3.7</v>
      </c>
      <c r="H13">
        <v>120</v>
      </c>
      <c r="I13">
        <v>1.5</v>
      </c>
      <c r="J13">
        <v>166</v>
      </c>
      <c r="K13">
        <v>1.19</v>
      </c>
      <c r="L13" s="10">
        <f t="shared" si="0"/>
        <v>1.4416666666666667</v>
      </c>
      <c r="M13" s="10">
        <f t="shared" si="4"/>
        <v>23.750000000000004</v>
      </c>
      <c r="N13" s="11">
        <f t="shared" si="5"/>
        <v>3.7</v>
      </c>
      <c r="O13">
        <f t="shared" si="1"/>
        <v>5.5</v>
      </c>
      <c r="P13">
        <f t="shared" si="2"/>
        <v>4.95</v>
      </c>
      <c r="Q13" s="10">
        <f t="shared" si="3"/>
        <v>27.225000000000001</v>
      </c>
    </row>
    <row r="14" spans="1:17" x14ac:dyDescent="0.25">
      <c r="A14" s="13" t="s">
        <v>23</v>
      </c>
      <c r="B14">
        <v>1.3</v>
      </c>
      <c r="C14">
        <v>40</v>
      </c>
      <c r="D14">
        <v>2.2000000000000002</v>
      </c>
      <c r="E14">
        <v>0.69</v>
      </c>
      <c r="F14">
        <v>8.6999999999999993</v>
      </c>
      <c r="G14">
        <v>4.4000000000000004</v>
      </c>
      <c r="H14">
        <v>47</v>
      </c>
      <c r="I14">
        <v>2.99</v>
      </c>
      <c r="J14">
        <v>34</v>
      </c>
      <c r="K14">
        <v>1.86</v>
      </c>
      <c r="L14" s="10">
        <f t="shared" si="0"/>
        <v>0.57499999999999996</v>
      </c>
      <c r="M14" s="10">
        <f t="shared" si="4"/>
        <v>6.0416666666666661</v>
      </c>
      <c r="N14" s="11">
        <f t="shared" si="5"/>
        <v>4.4000000000000004</v>
      </c>
      <c r="O14">
        <f t="shared" si="1"/>
        <v>5.5</v>
      </c>
      <c r="P14">
        <f t="shared" si="2"/>
        <v>2.2000000000000002</v>
      </c>
      <c r="Q14" s="10">
        <f t="shared" si="3"/>
        <v>12.100000000000001</v>
      </c>
    </row>
    <row r="15" spans="1:17" x14ac:dyDescent="0.25">
      <c r="A15" s="13" t="s">
        <v>24</v>
      </c>
      <c r="B15">
        <v>1.7</v>
      </c>
      <c r="C15">
        <v>50</v>
      </c>
      <c r="D15">
        <v>2.75</v>
      </c>
      <c r="E15">
        <v>0.92</v>
      </c>
      <c r="F15">
        <v>11.3</v>
      </c>
      <c r="G15">
        <v>4.5999999999999996</v>
      </c>
      <c r="H15">
        <v>52</v>
      </c>
      <c r="I15">
        <v>3</v>
      </c>
      <c r="J15">
        <v>41</v>
      </c>
      <c r="K15">
        <v>2.57</v>
      </c>
      <c r="L15" s="10">
        <f t="shared" si="0"/>
        <v>0.76666666666666672</v>
      </c>
      <c r="M15" s="10">
        <f t="shared" si="4"/>
        <v>7.8472222222222232</v>
      </c>
      <c r="N15" s="11">
        <f t="shared" si="5"/>
        <v>4.5999999999999996</v>
      </c>
      <c r="O15">
        <f t="shared" si="1"/>
        <v>5.5</v>
      </c>
      <c r="P15">
        <f t="shared" si="2"/>
        <v>2.75</v>
      </c>
      <c r="Q15" s="10">
        <f t="shared" si="3"/>
        <v>15.125</v>
      </c>
    </row>
    <row r="16" spans="1:17" x14ac:dyDescent="0.25">
      <c r="A16" s="13" t="s">
        <v>25</v>
      </c>
      <c r="B16">
        <v>2</v>
      </c>
      <c r="C16">
        <v>60</v>
      </c>
      <c r="D16">
        <v>3.3</v>
      </c>
      <c r="E16">
        <v>1.1599999999999999</v>
      </c>
      <c r="F16">
        <v>12.8</v>
      </c>
      <c r="G16">
        <v>4.5</v>
      </c>
      <c r="H16">
        <v>56</v>
      </c>
      <c r="I16">
        <v>3</v>
      </c>
      <c r="J16">
        <v>48</v>
      </c>
      <c r="K16">
        <v>3.29</v>
      </c>
      <c r="L16" s="10">
        <f t="shared" si="0"/>
        <v>0.96666666666666667</v>
      </c>
      <c r="M16" s="10">
        <f t="shared" si="4"/>
        <v>8.8888888888888893</v>
      </c>
      <c r="N16" s="11">
        <f t="shared" si="5"/>
        <v>4.5</v>
      </c>
      <c r="O16">
        <f t="shared" si="1"/>
        <v>5.5</v>
      </c>
      <c r="P16">
        <f t="shared" si="2"/>
        <v>3.3</v>
      </c>
      <c r="Q16" s="10">
        <f t="shared" si="3"/>
        <v>18.149999999999999</v>
      </c>
    </row>
    <row r="17" spans="1:17" x14ac:dyDescent="0.25">
      <c r="A17" s="13" t="s">
        <v>26</v>
      </c>
      <c r="B17">
        <v>1.3</v>
      </c>
      <c r="C17">
        <v>40</v>
      </c>
      <c r="D17">
        <v>2.2000000000000002</v>
      </c>
      <c r="E17">
        <v>0.69</v>
      </c>
      <c r="F17">
        <v>10.199999999999999</v>
      </c>
      <c r="G17">
        <v>5.3</v>
      </c>
      <c r="H17">
        <v>45</v>
      </c>
      <c r="I17">
        <v>2.92</v>
      </c>
      <c r="J17">
        <v>45</v>
      </c>
      <c r="K17">
        <v>2.33</v>
      </c>
      <c r="L17" s="10">
        <f t="shared" si="0"/>
        <v>0.57499999999999996</v>
      </c>
      <c r="M17" s="10">
        <f t="shared" si="4"/>
        <v>7.083333333333333</v>
      </c>
      <c r="N17" s="11">
        <f t="shared" si="5"/>
        <v>5.3</v>
      </c>
      <c r="O17">
        <f t="shared" si="1"/>
        <v>5.5</v>
      </c>
      <c r="P17">
        <f t="shared" si="2"/>
        <v>2.2000000000000002</v>
      </c>
      <c r="Q17" s="10">
        <f t="shared" si="3"/>
        <v>12.100000000000001</v>
      </c>
    </row>
    <row r="18" spans="1:17" x14ac:dyDescent="0.25">
      <c r="A18" s="13" t="s">
        <v>27</v>
      </c>
      <c r="B18">
        <v>1.7</v>
      </c>
      <c r="C18">
        <v>50</v>
      </c>
      <c r="D18">
        <v>2.75</v>
      </c>
      <c r="E18">
        <v>0.81</v>
      </c>
      <c r="F18">
        <v>11.7</v>
      </c>
      <c r="G18">
        <v>5.3</v>
      </c>
      <c r="H18">
        <v>54</v>
      </c>
      <c r="I18">
        <v>4.38</v>
      </c>
      <c r="J18">
        <v>48</v>
      </c>
      <c r="K18">
        <v>2.33</v>
      </c>
      <c r="L18" s="10">
        <f t="shared" si="0"/>
        <v>0.67500000000000004</v>
      </c>
      <c r="M18" s="10">
        <f t="shared" si="4"/>
        <v>8.125</v>
      </c>
      <c r="N18" s="11">
        <f t="shared" si="5"/>
        <v>5.3</v>
      </c>
      <c r="O18">
        <f t="shared" si="1"/>
        <v>5.5</v>
      </c>
      <c r="P18">
        <f t="shared" si="2"/>
        <v>2.75</v>
      </c>
      <c r="Q18" s="10">
        <f t="shared" si="3"/>
        <v>15.125</v>
      </c>
    </row>
    <row r="19" spans="1:17" x14ac:dyDescent="0.25">
      <c r="A19" s="13" t="s">
        <v>28</v>
      </c>
      <c r="B19">
        <v>2</v>
      </c>
      <c r="C19">
        <v>60</v>
      </c>
      <c r="D19">
        <v>3.3</v>
      </c>
      <c r="E19">
        <v>0.92</v>
      </c>
      <c r="F19">
        <v>12.1</v>
      </c>
      <c r="G19">
        <v>5.3</v>
      </c>
      <c r="H19">
        <v>59</v>
      </c>
      <c r="I19">
        <v>5.87</v>
      </c>
      <c r="J19">
        <v>49</v>
      </c>
      <c r="K19">
        <v>2.36</v>
      </c>
      <c r="L19" s="10">
        <f t="shared" si="0"/>
        <v>0.76666666666666672</v>
      </c>
      <c r="M19" s="10">
        <f t="shared" si="4"/>
        <v>8.4027777777777786</v>
      </c>
      <c r="N19" s="11">
        <f t="shared" si="5"/>
        <v>5.3</v>
      </c>
      <c r="O19">
        <f t="shared" si="1"/>
        <v>5.5</v>
      </c>
      <c r="P19">
        <f t="shared" si="2"/>
        <v>3.3</v>
      </c>
      <c r="Q19" s="10">
        <f t="shared" si="3"/>
        <v>18.149999999999999</v>
      </c>
    </row>
    <row r="20" spans="1:17" x14ac:dyDescent="0.25">
      <c r="A20" s="13" t="s">
        <v>29</v>
      </c>
      <c r="B20">
        <v>3</v>
      </c>
      <c r="C20">
        <v>90</v>
      </c>
      <c r="D20">
        <v>4.95</v>
      </c>
      <c r="E20">
        <v>2.08</v>
      </c>
      <c r="F20">
        <v>33.4</v>
      </c>
      <c r="G20">
        <v>9.3000000000000007</v>
      </c>
      <c r="H20">
        <v>78</v>
      </c>
      <c r="I20">
        <v>2.91</v>
      </c>
      <c r="J20">
        <v>76</v>
      </c>
      <c r="K20">
        <v>1.86</v>
      </c>
      <c r="L20" s="10">
        <f t="shared" si="0"/>
        <v>1.7333333333333334</v>
      </c>
      <c r="M20" s="10">
        <f t="shared" si="4"/>
        <v>23.194444444444443</v>
      </c>
      <c r="N20" s="11">
        <f t="shared" si="5"/>
        <v>9.3000000000000007</v>
      </c>
      <c r="O20">
        <f t="shared" si="1"/>
        <v>5.5</v>
      </c>
      <c r="P20">
        <f t="shared" si="2"/>
        <v>4.95</v>
      </c>
      <c r="Q20" s="10">
        <f t="shared" si="3"/>
        <v>27.225000000000001</v>
      </c>
    </row>
    <row r="21" spans="1:17" x14ac:dyDescent="0.25">
      <c r="A21" s="13" t="s">
        <v>30</v>
      </c>
      <c r="B21">
        <v>1.7</v>
      </c>
      <c r="C21">
        <v>50</v>
      </c>
      <c r="D21">
        <v>2.75</v>
      </c>
      <c r="E21">
        <v>1.27</v>
      </c>
      <c r="F21">
        <v>29.1</v>
      </c>
      <c r="G21">
        <v>4.7</v>
      </c>
      <c r="H21">
        <v>81</v>
      </c>
      <c r="I21">
        <v>1.49</v>
      </c>
      <c r="J21">
        <v>110</v>
      </c>
      <c r="K21">
        <v>1.17</v>
      </c>
      <c r="L21" s="10">
        <f t="shared" si="0"/>
        <v>1.0583333333333333</v>
      </c>
      <c r="M21" s="10">
        <f t="shared" si="4"/>
        <v>20.208333333333336</v>
      </c>
      <c r="N21" s="11">
        <f t="shared" si="5"/>
        <v>4.7</v>
      </c>
      <c r="O21">
        <f t="shared" si="1"/>
        <v>5.5</v>
      </c>
      <c r="P21">
        <f t="shared" si="2"/>
        <v>2.75</v>
      </c>
      <c r="Q21" s="10">
        <f t="shared" si="3"/>
        <v>15.125</v>
      </c>
    </row>
    <row r="22" spans="1:17" x14ac:dyDescent="0.25">
      <c r="A22" s="13" t="s">
        <v>31</v>
      </c>
      <c r="B22">
        <v>2</v>
      </c>
      <c r="C22">
        <v>60</v>
      </c>
      <c r="D22">
        <v>3.3</v>
      </c>
      <c r="E22">
        <v>1.39</v>
      </c>
      <c r="F22">
        <v>30.7</v>
      </c>
      <c r="G22">
        <v>4.4000000000000004</v>
      </c>
      <c r="H22">
        <v>84</v>
      </c>
      <c r="I22">
        <v>1.49</v>
      </c>
      <c r="J22">
        <v>145</v>
      </c>
      <c r="K22">
        <v>1.2</v>
      </c>
      <c r="L22" s="10">
        <f t="shared" si="0"/>
        <v>1.1583333333333332</v>
      </c>
      <c r="M22" s="10">
        <f t="shared" si="4"/>
        <v>21.319444444444446</v>
      </c>
      <c r="N22" s="11">
        <f t="shared" si="5"/>
        <v>4.4000000000000004</v>
      </c>
      <c r="O22">
        <f t="shared" si="1"/>
        <v>5.5</v>
      </c>
      <c r="P22">
        <f t="shared" si="2"/>
        <v>3.3</v>
      </c>
      <c r="Q22" s="10">
        <f t="shared" si="3"/>
        <v>18.149999999999999</v>
      </c>
    </row>
    <row r="23" spans="1:17" x14ac:dyDescent="0.25">
      <c r="A23" s="13" t="s">
        <v>32</v>
      </c>
      <c r="B23">
        <v>2.2999999999999998</v>
      </c>
      <c r="C23">
        <v>70</v>
      </c>
      <c r="D23">
        <v>3.85</v>
      </c>
      <c r="E23">
        <v>1.5</v>
      </c>
      <c r="F23">
        <v>31.6</v>
      </c>
      <c r="G23">
        <v>4.2</v>
      </c>
      <c r="H23">
        <v>86</v>
      </c>
      <c r="I23">
        <v>1.49</v>
      </c>
      <c r="J23">
        <v>175</v>
      </c>
      <c r="K23">
        <v>1.25</v>
      </c>
      <c r="L23" s="10">
        <f t="shared" si="0"/>
        <v>1.25</v>
      </c>
      <c r="M23" s="10">
        <f t="shared" si="4"/>
        <v>21.944444444444446</v>
      </c>
      <c r="N23" s="11">
        <f t="shared" si="5"/>
        <v>4.2</v>
      </c>
      <c r="O23">
        <f t="shared" si="1"/>
        <v>5.5</v>
      </c>
      <c r="P23">
        <f t="shared" si="2"/>
        <v>3.85</v>
      </c>
      <c r="Q23" s="10">
        <f t="shared" si="3"/>
        <v>21.175000000000001</v>
      </c>
    </row>
    <row r="24" spans="1:17" x14ac:dyDescent="0.25">
      <c r="A24" s="13" t="s">
        <v>33</v>
      </c>
      <c r="B24">
        <v>3</v>
      </c>
      <c r="C24">
        <v>90</v>
      </c>
      <c r="D24">
        <v>4.95</v>
      </c>
      <c r="E24">
        <v>2.08</v>
      </c>
      <c r="F24">
        <v>33.1</v>
      </c>
      <c r="G24">
        <v>9.6999999999999993</v>
      </c>
      <c r="H24">
        <v>83</v>
      </c>
      <c r="I24">
        <v>2.91</v>
      </c>
      <c r="J24">
        <v>74</v>
      </c>
      <c r="K24">
        <v>1.86</v>
      </c>
      <c r="L24" s="10">
        <f t="shared" si="0"/>
        <v>1.7333333333333334</v>
      </c>
      <c r="M24" s="10">
        <f t="shared" si="4"/>
        <v>22.986111111111114</v>
      </c>
      <c r="N24" s="11">
        <f t="shared" si="5"/>
        <v>9.6999999999999993</v>
      </c>
      <c r="O24">
        <f t="shared" si="1"/>
        <v>5.5</v>
      </c>
      <c r="P24">
        <f t="shared" si="2"/>
        <v>4.95</v>
      </c>
      <c r="Q24" s="10">
        <f t="shared" si="3"/>
        <v>27.225000000000001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D3F-218D-49ED-B1A9-4698AB234161}">
  <dimension ref="A1:Q24"/>
  <sheetViews>
    <sheetView topLeftCell="A4" workbookViewId="0">
      <selection activeCell="A13" sqref="A13"/>
    </sheetView>
  </sheetViews>
  <sheetFormatPr defaultRowHeight="15" x14ac:dyDescent="0.25"/>
  <cols>
    <col min="4" max="4" width="15.42578125" customWidth="1"/>
    <col min="17" max="17" width="19.285156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14" t="s">
        <v>9</v>
      </c>
      <c r="F5" s="16"/>
      <c r="G5" s="20" t="s">
        <v>16</v>
      </c>
      <c r="H5" s="21"/>
      <c r="I5" s="21"/>
      <c r="J5" s="21"/>
      <c r="K5" s="22"/>
    </row>
    <row r="6" spans="1:17" ht="15.75" thickBot="1" x14ac:dyDescent="0.3">
      <c r="B6" s="14" t="s">
        <v>4</v>
      </c>
      <c r="C6" s="15"/>
      <c r="D6" s="16"/>
      <c r="E6" s="4" t="s">
        <v>7</v>
      </c>
      <c r="F6" s="4" t="s">
        <v>8</v>
      </c>
      <c r="G6" s="17" t="s">
        <v>14</v>
      </c>
      <c r="H6" s="18"/>
      <c r="I6" s="19"/>
      <c r="J6" s="17" t="s">
        <v>15</v>
      </c>
      <c r="K6" s="19"/>
      <c r="L6" s="14" t="s">
        <v>44</v>
      </c>
      <c r="M6" s="15"/>
      <c r="N6" s="16"/>
      <c r="O6" s="14" t="s">
        <v>45</v>
      </c>
      <c r="P6" s="15"/>
      <c r="Q6" s="16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3" t="s">
        <v>18</v>
      </c>
      <c r="B8" s="3">
        <v>1.7</v>
      </c>
      <c r="C8">
        <v>50</v>
      </c>
      <c r="D8">
        <v>2.75</v>
      </c>
      <c r="E8">
        <v>1.48</v>
      </c>
      <c r="F8">
        <v>28.9</v>
      </c>
      <c r="G8">
        <v>5.5</v>
      </c>
      <c r="H8">
        <v>67</v>
      </c>
      <c r="I8">
        <v>1.56</v>
      </c>
      <c r="J8">
        <v>85</v>
      </c>
      <c r="K8">
        <v>1.2</v>
      </c>
      <c r="L8" s="10">
        <f>E8/1.2</f>
        <v>1.2333333333333334</v>
      </c>
      <c r="M8" s="10">
        <f>F8/(1.2*1.2)</f>
        <v>20.069444444444443</v>
      </c>
      <c r="N8" s="11">
        <f>G8</f>
        <v>5.5</v>
      </c>
      <c r="O8">
        <f>100*0.055</f>
        <v>5.5</v>
      </c>
      <c r="P8">
        <f>C8*0.055</f>
        <v>2.75</v>
      </c>
      <c r="Q8" s="10">
        <f>O8*P8</f>
        <v>15.125</v>
      </c>
    </row>
    <row r="9" spans="1:17" x14ac:dyDescent="0.25">
      <c r="A9" s="13" t="s">
        <v>17</v>
      </c>
      <c r="B9">
        <v>2</v>
      </c>
      <c r="C9">
        <v>60</v>
      </c>
      <c r="D9">
        <v>3.3</v>
      </c>
      <c r="E9">
        <v>1.77</v>
      </c>
      <c r="F9">
        <v>32.299999999999997</v>
      </c>
      <c r="G9">
        <v>5.7</v>
      </c>
      <c r="H9">
        <v>83</v>
      </c>
      <c r="I9">
        <v>1.56</v>
      </c>
      <c r="J9">
        <v>96</v>
      </c>
      <c r="K9">
        <v>1.21</v>
      </c>
      <c r="L9" s="10">
        <f t="shared" ref="L9:L24" si="0">E9/1.2</f>
        <v>1.4750000000000001</v>
      </c>
      <c r="M9" s="10">
        <f>F9/(1.2*1.2)</f>
        <v>22.430555555555554</v>
      </c>
      <c r="N9" s="11">
        <f>G9</f>
        <v>5.7</v>
      </c>
      <c r="O9">
        <f t="shared" ref="O9:O24" si="1">100*0.055</f>
        <v>5.5</v>
      </c>
      <c r="P9">
        <f>C9*0.055</f>
        <v>3.3</v>
      </c>
      <c r="Q9" s="10">
        <f>O9*P9</f>
        <v>18.149999999999999</v>
      </c>
    </row>
    <row r="10" spans="1:17" x14ac:dyDescent="0.25">
      <c r="A10" s="13" t="s">
        <v>19</v>
      </c>
      <c r="B10">
        <v>2.2999999999999998</v>
      </c>
      <c r="C10">
        <v>70</v>
      </c>
      <c r="D10">
        <v>3.85</v>
      </c>
      <c r="E10">
        <v>1.81</v>
      </c>
      <c r="F10">
        <v>34.700000000000003</v>
      </c>
      <c r="G10">
        <v>5.9</v>
      </c>
      <c r="H10">
        <v>94</v>
      </c>
      <c r="I10">
        <v>1.57</v>
      </c>
      <c r="J10">
        <v>102</v>
      </c>
      <c r="K10">
        <v>1.21</v>
      </c>
      <c r="L10" s="10">
        <f t="shared" si="0"/>
        <v>1.5083333333333335</v>
      </c>
      <c r="M10" s="10">
        <f t="shared" ref="M10:M24" si="2">F10/(1.2*1.2)</f>
        <v>24.097222222222225</v>
      </c>
      <c r="N10" s="11">
        <f>G10</f>
        <v>5.9</v>
      </c>
      <c r="O10">
        <f t="shared" si="1"/>
        <v>5.5</v>
      </c>
      <c r="P10">
        <f t="shared" ref="P10:P24" si="3">C10*0.055</f>
        <v>3.85</v>
      </c>
      <c r="Q10" s="10">
        <f t="shared" ref="Q10:Q24" si="4">O10*P10</f>
        <v>21.175000000000001</v>
      </c>
    </row>
    <row r="11" spans="1:17" x14ac:dyDescent="0.25">
      <c r="A11" s="13" t="s">
        <v>20</v>
      </c>
      <c r="B11">
        <v>1.3</v>
      </c>
      <c r="C11">
        <v>40</v>
      </c>
      <c r="D11">
        <v>2.2000000000000002</v>
      </c>
      <c r="E11">
        <v>1.1100000000000001</v>
      </c>
      <c r="F11">
        <v>26.3</v>
      </c>
      <c r="G11">
        <v>4.9000000000000004</v>
      </c>
      <c r="H11">
        <v>63</v>
      </c>
      <c r="I11">
        <v>1.56</v>
      </c>
      <c r="J11">
        <v>77</v>
      </c>
      <c r="K11">
        <v>1.2</v>
      </c>
      <c r="L11" s="10">
        <f t="shared" si="0"/>
        <v>0.92500000000000016</v>
      </c>
      <c r="M11" s="10">
        <f t="shared" si="2"/>
        <v>18.263888888888889</v>
      </c>
      <c r="N11" s="11">
        <f t="shared" ref="N11:N24" si="5">G11</f>
        <v>4.9000000000000004</v>
      </c>
      <c r="O11">
        <f t="shared" si="1"/>
        <v>5.5</v>
      </c>
      <c r="P11">
        <f t="shared" si="3"/>
        <v>2.2000000000000002</v>
      </c>
      <c r="Q11" s="10">
        <f t="shared" si="4"/>
        <v>12.100000000000001</v>
      </c>
    </row>
    <row r="12" spans="1:17" x14ac:dyDescent="0.25">
      <c r="A12" s="13" t="s">
        <v>21</v>
      </c>
      <c r="B12">
        <v>1</v>
      </c>
      <c r="C12">
        <v>30</v>
      </c>
      <c r="D12">
        <v>1.65</v>
      </c>
      <c r="E12">
        <v>0.66</v>
      </c>
      <c r="F12">
        <v>9.5</v>
      </c>
      <c r="G12">
        <v>5.9</v>
      </c>
      <c r="H12">
        <v>38</v>
      </c>
      <c r="I12">
        <v>1.56</v>
      </c>
      <c r="J12">
        <v>34</v>
      </c>
      <c r="K12">
        <v>1.2</v>
      </c>
      <c r="L12" s="10">
        <f t="shared" si="0"/>
        <v>0.55000000000000004</v>
      </c>
      <c r="M12" s="10">
        <f t="shared" si="2"/>
        <v>6.5972222222222223</v>
      </c>
      <c r="N12" s="11">
        <f t="shared" si="5"/>
        <v>5.9</v>
      </c>
      <c r="O12">
        <f t="shared" si="1"/>
        <v>5.5</v>
      </c>
      <c r="P12">
        <f t="shared" si="3"/>
        <v>1.65</v>
      </c>
      <c r="Q12" s="10">
        <f t="shared" si="4"/>
        <v>9.0749999999999993</v>
      </c>
    </row>
    <row r="13" spans="1:17" x14ac:dyDescent="0.25">
      <c r="A13" s="13" t="s">
        <v>22</v>
      </c>
      <c r="L13" s="10"/>
      <c r="M13" s="10"/>
      <c r="N13" s="11"/>
      <c r="Q13" s="10"/>
    </row>
    <row r="14" spans="1:17" x14ac:dyDescent="0.25">
      <c r="A14" s="13" t="s">
        <v>23</v>
      </c>
      <c r="B14">
        <v>1.3</v>
      </c>
      <c r="C14">
        <v>40</v>
      </c>
      <c r="D14">
        <v>2.2000000000000002</v>
      </c>
      <c r="E14">
        <v>1.28</v>
      </c>
      <c r="F14">
        <v>14.3</v>
      </c>
      <c r="G14">
        <v>7.5</v>
      </c>
      <c r="H14">
        <v>43</v>
      </c>
      <c r="I14">
        <v>1.52</v>
      </c>
      <c r="J14">
        <v>34</v>
      </c>
      <c r="K14">
        <v>1.1100000000000001</v>
      </c>
      <c r="L14" s="10">
        <f t="shared" si="0"/>
        <v>1.0666666666666667</v>
      </c>
      <c r="M14" s="10">
        <f t="shared" si="2"/>
        <v>9.9305555555555571</v>
      </c>
      <c r="N14" s="11">
        <f t="shared" si="5"/>
        <v>7.5</v>
      </c>
      <c r="O14">
        <f t="shared" si="1"/>
        <v>5.5</v>
      </c>
      <c r="P14">
        <f t="shared" si="3"/>
        <v>2.2000000000000002</v>
      </c>
      <c r="Q14" s="10">
        <f t="shared" si="4"/>
        <v>12.100000000000001</v>
      </c>
    </row>
    <row r="15" spans="1:17" x14ac:dyDescent="0.25">
      <c r="A15" s="13" t="s">
        <v>24</v>
      </c>
      <c r="B15">
        <v>1.7</v>
      </c>
      <c r="C15">
        <v>50</v>
      </c>
      <c r="D15">
        <v>2.75</v>
      </c>
      <c r="E15">
        <v>1.52</v>
      </c>
      <c r="F15">
        <v>16.600000000000001</v>
      </c>
      <c r="G15">
        <v>6.9</v>
      </c>
      <c r="H15">
        <v>49</v>
      </c>
      <c r="I15">
        <v>1.8</v>
      </c>
      <c r="J15">
        <v>39</v>
      </c>
      <c r="K15">
        <v>1.54</v>
      </c>
      <c r="L15" s="10">
        <f t="shared" si="0"/>
        <v>1.2666666666666668</v>
      </c>
      <c r="M15" s="10">
        <f t="shared" si="2"/>
        <v>11.527777777777779</v>
      </c>
      <c r="N15" s="11">
        <f t="shared" si="5"/>
        <v>6.9</v>
      </c>
      <c r="O15">
        <f t="shared" si="1"/>
        <v>5.5</v>
      </c>
      <c r="P15">
        <f t="shared" si="3"/>
        <v>2.75</v>
      </c>
      <c r="Q15" s="10">
        <f t="shared" si="4"/>
        <v>15.125</v>
      </c>
    </row>
    <row r="16" spans="1:17" x14ac:dyDescent="0.25">
      <c r="A16" s="13" t="s">
        <v>25</v>
      </c>
      <c r="B16">
        <v>3</v>
      </c>
      <c r="C16">
        <v>90</v>
      </c>
      <c r="D16">
        <v>4.95</v>
      </c>
      <c r="E16">
        <v>2.33</v>
      </c>
      <c r="F16">
        <v>22.7</v>
      </c>
      <c r="G16">
        <v>8.6999999999999993</v>
      </c>
      <c r="H16">
        <v>52</v>
      </c>
      <c r="I16">
        <v>1.52</v>
      </c>
      <c r="J16">
        <v>40</v>
      </c>
      <c r="K16">
        <v>1.41</v>
      </c>
      <c r="L16" s="10">
        <f t="shared" si="0"/>
        <v>1.9416666666666669</v>
      </c>
      <c r="M16" s="10">
        <f t="shared" si="2"/>
        <v>15.763888888888889</v>
      </c>
      <c r="N16" s="11">
        <f t="shared" si="5"/>
        <v>8.6999999999999993</v>
      </c>
      <c r="O16">
        <f t="shared" si="1"/>
        <v>5.5</v>
      </c>
      <c r="P16">
        <f t="shared" si="3"/>
        <v>4.95</v>
      </c>
      <c r="Q16" s="10">
        <f t="shared" si="4"/>
        <v>27.225000000000001</v>
      </c>
    </row>
    <row r="17" spans="1:17" x14ac:dyDescent="0.25">
      <c r="A17" s="13" t="s">
        <v>26</v>
      </c>
      <c r="B17">
        <v>2</v>
      </c>
      <c r="C17">
        <v>60</v>
      </c>
      <c r="D17">
        <v>3.3</v>
      </c>
      <c r="E17">
        <v>1.39</v>
      </c>
      <c r="F17">
        <v>16</v>
      </c>
      <c r="G17">
        <v>9.8000000000000007</v>
      </c>
      <c r="H17">
        <v>41</v>
      </c>
      <c r="I17">
        <v>1.49</v>
      </c>
      <c r="J17">
        <v>40</v>
      </c>
      <c r="K17">
        <v>1.0900000000000001</v>
      </c>
      <c r="L17" s="10">
        <f t="shared" si="0"/>
        <v>1.1583333333333332</v>
      </c>
      <c r="M17" s="10">
        <f t="shared" si="2"/>
        <v>11.111111111111111</v>
      </c>
      <c r="N17" s="11">
        <f t="shared" si="5"/>
        <v>9.8000000000000007</v>
      </c>
      <c r="O17">
        <f t="shared" si="1"/>
        <v>5.5</v>
      </c>
      <c r="P17">
        <f t="shared" si="3"/>
        <v>3.3</v>
      </c>
      <c r="Q17" s="10">
        <f t="shared" si="4"/>
        <v>18.149999999999999</v>
      </c>
    </row>
    <row r="18" spans="1:17" x14ac:dyDescent="0.25">
      <c r="A18" s="13" t="s">
        <v>27</v>
      </c>
      <c r="B18">
        <v>2.2999999999999998</v>
      </c>
      <c r="C18">
        <v>70</v>
      </c>
      <c r="D18">
        <v>3.85</v>
      </c>
      <c r="E18">
        <v>1.42</v>
      </c>
      <c r="F18">
        <v>16.600000000000001</v>
      </c>
      <c r="G18">
        <v>9.1999999999999993</v>
      </c>
      <c r="H18">
        <v>44</v>
      </c>
      <c r="I18">
        <v>2.23</v>
      </c>
      <c r="J18">
        <v>47</v>
      </c>
      <c r="K18">
        <v>1.54</v>
      </c>
      <c r="L18" s="10">
        <f t="shared" si="0"/>
        <v>1.1833333333333333</v>
      </c>
      <c r="M18" s="10">
        <f t="shared" si="2"/>
        <v>11.527777777777779</v>
      </c>
      <c r="N18" s="11">
        <f t="shared" si="5"/>
        <v>9.1999999999999993</v>
      </c>
      <c r="O18">
        <f t="shared" si="1"/>
        <v>5.5</v>
      </c>
      <c r="P18">
        <f t="shared" si="3"/>
        <v>3.85</v>
      </c>
      <c r="Q18" s="10">
        <f t="shared" si="4"/>
        <v>21.175000000000001</v>
      </c>
    </row>
    <row r="19" spans="1:17" x14ac:dyDescent="0.25">
      <c r="A19" s="13" t="s">
        <v>28</v>
      </c>
      <c r="B19">
        <v>3</v>
      </c>
      <c r="C19">
        <v>90</v>
      </c>
      <c r="D19">
        <v>4.95</v>
      </c>
      <c r="E19">
        <v>1.41</v>
      </c>
      <c r="F19">
        <v>50.5</v>
      </c>
      <c r="G19">
        <v>10.1</v>
      </c>
      <c r="H19">
        <v>109</v>
      </c>
      <c r="I19">
        <v>2.99</v>
      </c>
      <c r="J19">
        <v>99</v>
      </c>
      <c r="K19">
        <v>2.1800000000000002</v>
      </c>
      <c r="L19" s="10">
        <f t="shared" si="0"/>
        <v>1.175</v>
      </c>
      <c r="M19" s="10">
        <f t="shared" si="2"/>
        <v>35.069444444444443</v>
      </c>
      <c r="N19" s="11">
        <f t="shared" si="5"/>
        <v>10.1</v>
      </c>
      <c r="O19">
        <f t="shared" si="1"/>
        <v>5.5</v>
      </c>
      <c r="P19">
        <f t="shared" si="3"/>
        <v>4.95</v>
      </c>
      <c r="Q19" s="10">
        <f t="shared" si="4"/>
        <v>27.225000000000001</v>
      </c>
    </row>
    <row r="20" spans="1:17" x14ac:dyDescent="0.25">
      <c r="A20" s="13" t="s">
        <v>29</v>
      </c>
      <c r="B20">
        <v>2.2999999999999998</v>
      </c>
      <c r="C20">
        <v>70</v>
      </c>
      <c r="D20">
        <v>3.85</v>
      </c>
      <c r="E20">
        <v>1.22</v>
      </c>
      <c r="F20">
        <v>31.6</v>
      </c>
      <c r="G20">
        <v>6.2</v>
      </c>
      <c r="H20">
        <v>80</v>
      </c>
      <c r="I20">
        <v>2.61</v>
      </c>
      <c r="J20">
        <v>77</v>
      </c>
      <c r="K20">
        <v>2.06</v>
      </c>
      <c r="L20" s="10">
        <f t="shared" si="0"/>
        <v>1.0166666666666666</v>
      </c>
      <c r="M20" s="10">
        <f t="shared" si="2"/>
        <v>21.944444444444446</v>
      </c>
      <c r="N20" s="11">
        <f t="shared" si="5"/>
        <v>6.2</v>
      </c>
      <c r="O20">
        <f t="shared" si="1"/>
        <v>5.5</v>
      </c>
      <c r="P20">
        <f t="shared" si="3"/>
        <v>3.85</v>
      </c>
      <c r="Q20" s="10">
        <f t="shared" si="4"/>
        <v>21.175000000000001</v>
      </c>
    </row>
    <row r="21" spans="1:17" x14ac:dyDescent="0.25">
      <c r="A21" s="13" t="s">
        <v>30</v>
      </c>
      <c r="B21">
        <v>1.7</v>
      </c>
      <c r="C21">
        <v>50</v>
      </c>
      <c r="D21">
        <v>2.75</v>
      </c>
      <c r="E21">
        <v>0.82</v>
      </c>
      <c r="F21">
        <v>17.5</v>
      </c>
      <c r="G21">
        <v>4.0999999999999996</v>
      </c>
      <c r="H21">
        <v>77</v>
      </c>
      <c r="I21">
        <v>2.96</v>
      </c>
      <c r="J21">
        <v>90</v>
      </c>
      <c r="K21">
        <v>2.29</v>
      </c>
      <c r="L21" s="10">
        <f t="shared" si="0"/>
        <v>0.68333333333333335</v>
      </c>
      <c r="M21" s="10">
        <f t="shared" si="2"/>
        <v>12.152777777777779</v>
      </c>
      <c r="N21" s="11">
        <f t="shared" si="5"/>
        <v>4.0999999999999996</v>
      </c>
      <c r="O21">
        <f t="shared" si="1"/>
        <v>5.5</v>
      </c>
      <c r="P21">
        <f t="shared" si="3"/>
        <v>2.75</v>
      </c>
      <c r="Q21" s="10">
        <f t="shared" si="4"/>
        <v>15.125</v>
      </c>
    </row>
    <row r="22" spans="1:17" x14ac:dyDescent="0.25">
      <c r="A22" s="13" t="s">
        <v>31</v>
      </c>
      <c r="B22">
        <v>2</v>
      </c>
      <c r="C22">
        <v>60</v>
      </c>
      <c r="D22">
        <v>3.3</v>
      </c>
      <c r="E22">
        <v>1.02</v>
      </c>
      <c r="F22">
        <v>20.6</v>
      </c>
      <c r="G22">
        <v>5</v>
      </c>
      <c r="H22">
        <v>89</v>
      </c>
      <c r="I22">
        <v>2.96</v>
      </c>
      <c r="J22">
        <v>107</v>
      </c>
      <c r="K22">
        <v>2.33</v>
      </c>
      <c r="L22" s="10">
        <f t="shared" si="0"/>
        <v>0.85000000000000009</v>
      </c>
      <c r="M22" s="10">
        <f t="shared" si="2"/>
        <v>14.305555555555557</v>
      </c>
      <c r="N22" s="11">
        <f t="shared" si="5"/>
        <v>5</v>
      </c>
      <c r="O22">
        <f t="shared" si="1"/>
        <v>5.5</v>
      </c>
      <c r="P22">
        <f t="shared" si="3"/>
        <v>3.3</v>
      </c>
      <c r="Q22" s="10">
        <f t="shared" si="4"/>
        <v>18.149999999999999</v>
      </c>
    </row>
    <row r="23" spans="1:17" x14ac:dyDescent="0.25">
      <c r="A23" s="13" t="s">
        <v>32</v>
      </c>
      <c r="B23">
        <v>2.7</v>
      </c>
      <c r="C23">
        <v>80</v>
      </c>
      <c r="D23">
        <v>4.4000000000000004</v>
      </c>
      <c r="E23">
        <v>1.07</v>
      </c>
      <c r="F23">
        <v>20.7</v>
      </c>
      <c r="G23">
        <v>4.9000000000000004</v>
      </c>
      <c r="H23">
        <v>99</v>
      </c>
      <c r="I23">
        <v>2.96</v>
      </c>
      <c r="J23">
        <v>119</v>
      </c>
      <c r="K23">
        <v>2.39</v>
      </c>
      <c r="L23" s="10">
        <f t="shared" si="0"/>
        <v>0.89166666666666672</v>
      </c>
      <c r="M23" s="10">
        <f t="shared" si="2"/>
        <v>14.375</v>
      </c>
      <c r="N23" s="11">
        <f t="shared" si="5"/>
        <v>4.9000000000000004</v>
      </c>
      <c r="O23">
        <f t="shared" si="1"/>
        <v>5.5</v>
      </c>
      <c r="P23">
        <f t="shared" si="3"/>
        <v>4.4000000000000004</v>
      </c>
      <c r="Q23" s="10">
        <f t="shared" si="4"/>
        <v>24.200000000000003</v>
      </c>
    </row>
    <row r="24" spans="1:17" x14ac:dyDescent="0.25">
      <c r="A24" s="13" t="s">
        <v>33</v>
      </c>
      <c r="B24">
        <v>2.2999999999999998</v>
      </c>
      <c r="C24">
        <v>70</v>
      </c>
      <c r="D24">
        <v>3.85</v>
      </c>
      <c r="E24">
        <v>1.27</v>
      </c>
      <c r="F24">
        <v>30.1</v>
      </c>
      <c r="G24">
        <v>6.5</v>
      </c>
      <c r="H24">
        <v>73</v>
      </c>
      <c r="I24">
        <v>2.57</v>
      </c>
      <c r="J24">
        <v>73</v>
      </c>
      <c r="K24">
        <v>1.91</v>
      </c>
      <c r="L24" s="10">
        <f t="shared" si="0"/>
        <v>1.0583333333333333</v>
      </c>
      <c r="M24" s="10">
        <f t="shared" si="2"/>
        <v>20.902777777777779</v>
      </c>
      <c r="N24" s="11">
        <f t="shared" si="5"/>
        <v>6.5</v>
      </c>
      <c r="O24">
        <f t="shared" si="1"/>
        <v>5.5</v>
      </c>
      <c r="P24">
        <f t="shared" si="3"/>
        <v>3.85</v>
      </c>
      <c r="Q24" s="10">
        <f t="shared" si="4"/>
        <v>21.175000000000001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F2BC-9B4C-4AD0-9117-267F85A79AE3}">
  <dimension ref="A1:Q24"/>
  <sheetViews>
    <sheetView workbookViewId="0">
      <selection activeCell="A14" sqref="A14"/>
    </sheetView>
  </sheetViews>
  <sheetFormatPr defaultRowHeight="15" x14ac:dyDescent="0.25"/>
  <cols>
    <col min="3" max="3" width="13.140625" customWidth="1"/>
    <col min="4" max="4" width="13.28515625" customWidth="1"/>
    <col min="15" max="15" width="15.42578125" customWidth="1"/>
    <col min="17" max="17" width="18.57031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14" t="s">
        <v>9</v>
      </c>
      <c r="F5" s="16"/>
      <c r="G5" s="20" t="s">
        <v>16</v>
      </c>
      <c r="H5" s="21"/>
      <c r="I5" s="21"/>
      <c r="J5" s="21"/>
      <c r="K5" s="22"/>
    </row>
    <row r="6" spans="1:17" ht="15.75" thickBot="1" x14ac:dyDescent="0.3">
      <c r="B6" s="14" t="s">
        <v>4</v>
      </c>
      <c r="C6" s="15"/>
      <c r="D6" s="16"/>
      <c r="E6" s="4" t="s">
        <v>7</v>
      </c>
      <c r="F6" s="4" t="s">
        <v>8</v>
      </c>
      <c r="G6" s="17" t="s">
        <v>14</v>
      </c>
      <c r="H6" s="18"/>
      <c r="I6" s="19"/>
      <c r="J6" s="17" t="s">
        <v>15</v>
      </c>
      <c r="K6" s="19"/>
      <c r="L6" s="14" t="s">
        <v>44</v>
      </c>
      <c r="M6" s="15"/>
      <c r="N6" s="16"/>
      <c r="O6" s="14" t="s">
        <v>45</v>
      </c>
      <c r="P6" s="15"/>
      <c r="Q6" s="16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3" t="s">
        <v>18</v>
      </c>
      <c r="B8" s="3">
        <v>1.7</v>
      </c>
      <c r="C8">
        <v>40</v>
      </c>
      <c r="D8">
        <v>2.2000000000000002</v>
      </c>
      <c r="E8">
        <v>1.07</v>
      </c>
      <c r="F8">
        <v>21.3</v>
      </c>
      <c r="G8">
        <v>3.9</v>
      </c>
      <c r="H8">
        <v>73</v>
      </c>
      <c r="I8">
        <v>2.13</v>
      </c>
      <c r="J8">
        <v>82</v>
      </c>
      <c r="K8">
        <v>1.65</v>
      </c>
      <c r="L8" s="10">
        <f>E8/1.2</f>
        <v>0.89166666666666672</v>
      </c>
      <c r="M8" s="10">
        <f>F8/(1.2*1.2)</f>
        <v>14.791666666666668</v>
      </c>
      <c r="N8" s="11">
        <f>G8</f>
        <v>3.9</v>
      </c>
      <c r="O8">
        <f>72*0.055</f>
        <v>3.96</v>
      </c>
      <c r="P8">
        <f>C8*0.055</f>
        <v>2.2000000000000002</v>
      </c>
      <c r="Q8" s="10">
        <f>O8*P8</f>
        <v>8.7119999999999997</v>
      </c>
    </row>
    <row r="9" spans="1:17" x14ac:dyDescent="0.25">
      <c r="A9" s="13" t="s">
        <v>17</v>
      </c>
      <c r="B9">
        <v>2.2999999999999998</v>
      </c>
      <c r="C9">
        <v>56</v>
      </c>
      <c r="D9">
        <v>3.08</v>
      </c>
      <c r="E9">
        <v>1.27</v>
      </c>
      <c r="F9">
        <v>23.4</v>
      </c>
      <c r="G9">
        <v>4.0999999999999996</v>
      </c>
      <c r="H9">
        <v>83</v>
      </c>
      <c r="I9">
        <v>2.14</v>
      </c>
      <c r="J9">
        <v>95</v>
      </c>
      <c r="K9">
        <v>1.67</v>
      </c>
      <c r="L9" s="10">
        <f t="shared" ref="L9:L24" si="0">E9/1.2</f>
        <v>1.0583333333333333</v>
      </c>
      <c r="M9" s="10">
        <f>F9/(1.2*1.2)</f>
        <v>16.25</v>
      </c>
      <c r="N9" s="11">
        <f>G9</f>
        <v>4.0999999999999996</v>
      </c>
      <c r="O9">
        <f t="shared" ref="O9:O24" si="1">72*0.055</f>
        <v>3.96</v>
      </c>
      <c r="P9">
        <f>C9*0.055</f>
        <v>3.08</v>
      </c>
      <c r="Q9" s="10">
        <f>O9*P9</f>
        <v>12.1968</v>
      </c>
    </row>
    <row r="10" spans="1:17" x14ac:dyDescent="0.25">
      <c r="A10" s="13" t="s">
        <v>19</v>
      </c>
      <c r="B10">
        <v>2.7</v>
      </c>
      <c r="C10">
        <v>64</v>
      </c>
      <c r="D10">
        <v>3.52</v>
      </c>
      <c r="E10">
        <v>1.5</v>
      </c>
      <c r="F10">
        <v>24.6</v>
      </c>
      <c r="G10">
        <v>4.5999999999999996</v>
      </c>
      <c r="H10">
        <v>90</v>
      </c>
      <c r="I10">
        <v>2.16</v>
      </c>
      <c r="J10">
        <v>99</v>
      </c>
      <c r="K10">
        <v>1.67</v>
      </c>
      <c r="L10" s="10">
        <f t="shared" si="0"/>
        <v>1.25</v>
      </c>
      <c r="M10" s="10">
        <f t="shared" ref="M10:M24" si="2">F10/(1.2*1.2)</f>
        <v>17.083333333333336</v>
      </c>
      <c r="N10" s="11">
        <f>G10</f>
        <v>4.5999999999999996</v>
      </c>
      <c r="O10">
        <f t="shared" si="1"/>
        <v>3.96</v>
      </c>
      <c r="P10">
        <f t="shared" ref="P10:P24" si="3">C10*0.055</f>
        <v>3.52</v>
      </c>
      <c r="Q10" s="10">
        <f t="shared" ref="Q10:Q24" si="4">O10*P10</f>
        <v>13.9392</v>
      </c>
    </row>
    <row r="11" spans="1:17" x14ac:dyDescent="0.25">
      <c r="A11" s="13" t="s">
        <v>20</v>
      </c>
      <c r="B11">
        <v>1.3</v>
      </c>
      <c r="C11">
        <v>32</v>
      </c>
      <c r="D11">
        <v>1.76</v>
      </c>
      <c r="E11">
        <v>0.8</v>
      </c>
      <c r="F11">
        <v>19.399999999999999</v>
      </c>
      <c r="G11">
        <v>3.4</v>
      </c>
      <c r="H11">
        <v>61</v>
      </c>
      <c r="I11">
        <v>2.12</v>
      </c>
      <c r="J11">
        <v>80</v>
      </c>
      <c r="K11">
        <v>1.65</v>
      </c>
      <c r="L11" s="10">
        <f t="shared" si="0"/>
        <v>0.66666666666666674</v>
      </c>
      <c r="M11" s="10">
        <f t="shared" si="2"/>
        <v>13.472222222222221</v>
      </c>
      <c r="N11" s="11">
        <f t="shared" ref="N11:N24" si="5">G11</f>
        <v>3.4</v>
      </c>
      <c r="O11">
        <f t="shared" si="1"/>
        <v>3.96</v>
      </c>
      <c r="P11">
        <f t="shared" si="3"/>
        <v>1.76</v>
      </c>
      <c r="Q11" s="10">
        <f t="shared" si="4"/>
        <v>6.9695999999999998</v>
      </c>
    </row>
    <row r="12" spans="1:17" x14ac:dyDescent="0.25">
      <c r="A12" s="13" t="s">
        <v>21</v>
      </c>
      <c r="B12">
        <v>1</v>
      </c>
      <c r="C12">
        <v>24</v>
      </c>
      <c r="D12">
        <v>1.32</v>
      </c>
      <c r="E12">
        <v>0.48</v>
      </c>
      <c r="F12">
        <v>7.1</v>
      </c>
      <c r="G12">
        <v>4.5999999999999996</v>
      </c>
      <c r="H12">
        <v>38</v>
      </c>
      <c r="I12">
        <v>2.11</v>
      </c>
      <c r="J12">
        <v>33</v>
      </c>
      <c r="K12">
        <v>1.65</v>
      </c>
      <c r="L12" s="10">
        <f t="shared" si="0"/>
        <v>0.4</v>
      </c>
      <c r="M12" s="10">
        <f t="shared" si="2"/>
        <v>4.9305555555555554</v>
      </c>
      <c r="N12" s="11">
        <f t="shared" si="5"/>
        <v>4.5999999999999996</v>
      </c>
      <c r="O12">
        <f t="shared" si="1"/>
        <v>3.96</v>
      </c>
      <c r="P12">
        <f t="shared" si="3"/>
        <v>1.32</v>
      </c>
      <c r="Q12" s="10">
        <f t="shared" si="4"/>
        <v>5.2271999999999998</v>
      </c>
    </row>
    <row r="13" spans="1:17" x14ac:dyDescent="0.25">
      <c r="A13" s="13" t="s">
        <v>22</v>
      </c>
      <c r="L13" s="10"/>
      <c r="M13" s="10"/>
      <c r="N13" s="11"/>
      <c r="Q13" s="10"/>
    </row>
    <row r="14" spans="1:17" x14ac:dyDescent="0.25">
      <c r="A14" s="13" t="s">
        <v>23</v>
      </c>
      <c r="B14">
        <v>1.3</v>
      </c>
      <c r="C14">
        <v>32</v>
      </c>
      <c r="D14">
        <v>1.76</v>
      </c>
      <c r="E14">
        <v>0.79</v>
      </c>
      <c r="F14">
        <v>8.6999999999999993</v>
      </c>
      <c r="G14">
        <v>4.8</v>
      </c>
      <c r="H14">
        <v>43</v>
      </c>
      <c r="I14">
        <v>2.4700000000000002</v>
      </c>
      <c r="J14">
        <v>33</v>
      </c>
      <c r="K14">
        <v>1.85</v>
      </c>
      <c r="L14" s="10">
        <f t="shared" si="0"/>
        <v>0.65833333333333344</v>
      </c>
      <c r="M14" s="10">
        <f t="shared" si="2"/>
        <v>6.0416666666666661</v>
      </c>
      <c r="N14" s="11">
        <f t="shared" si="5"/>
        <v>4.8</v>
      </c>
      <c r="O14">
        <f t="shared" si="1"/>
        <v>3.96</v>
      </c>
      <c r="P14">
        <f t="shared" si="3"/>
        <v>1.76</v>
      </c>
      <c r="Q14" s="10">
        <f t="shared" si="4"/>
        <v>6.9695999999999998</v>
      </c>
    </row>
    <row r="15" spans="1:17" x14ac:dyDescent="0.25">
      <c r="A15" s="13" t="s">
        <v>24</v>
      </c>
      <c r="B15">
        <v>2.7</v>
      </c>
      <c r="C15">
        <v>64</v>
      </c>
      <c r="D15">
        <v>3.52</v>
      </c>
      <c r="E15">
        <v>1.29</v>
      </c>
      <c r="F15">
        <v>13.2</v>
      </c>
      <c r="G15">
        <v>6</v>
      </c>
      <c r="H15">
        <v>48</v>
      </c>
      <c r="I15">
        <v>2.12</v>
      </c>
      <c r="J15">
        <v>37</v>
      </c>
      <c r="K15">
        <v>1.83</v>
      </c>
      <c r="L15" s="10">
        <f t="shared" si="0"/>
        <v>1.0750000000000002</v>
      </c>
      <c r="M15" s="10">
        <f t="shared" si="2"/>
        <v>9.1666666666666661</v>
      </c>
      <c r="N15" s="11">
        <f t="shared" si="5"/>
        <v>6</v>
      </c>
      <c r="O15">
        <f t="shared" si="1"/>
        <v>3.96</v>
      </c>
      <c r="P15">
        <f t="shared" si="3"/>
        <v>3.52</v>
      </c>
      <c r="Q15" s="10">
        <f t="shared" si="4"/>
        <v>13.9392</v>
      </c>
    </row>
    <row r="16" spans="1:17" x14ac:dyDescent="0.25">
      <c r="A16" s="13" t="s">
        <v>25</v>
      </c>
      <c r="B16">
        <v>3.3</v>
      </c>
      <c r="C16">
        <v>80</v>
      </c>
      <c r="D16">
        <v>4.4000000000000004</v>
      </c>
      <c r="E16">
        <v>1.5</v>
      </c>
      <c r="F16">
        <v>14.3</v>
      </c>
      <c r="G16">
        <v>6.1</v>
      </c>
      <c r="H16">
        <v>52</v>
      </c>
      <c r="I16">
        <v>2.38</v>
      </c>
      <c r="J16">
        <v>39</v>
      </c>
      <c r="K16">
        <v>2.17</v>
      </c>
      <c r="L16" s="10">
        <f t="shared" si="0"/>
        <v>1.25</v>
      </c>
      <c r="M16" s="10">
        <f t="shared" si="2"/>
        <v>9.9305555555555571</v>
      </c>
      <c r="N16" s="11">
        <f t="shared" si="5"/>
        <v>6.1</v>
      </c>
      <c r="O16">
        <f t="shared" si="1"/>
        <v>3.96</v>
      </c>
      <c r="P16">
        <f t="shared" si="3"/>
        <v>4.4000000000000004</v>
      </c>
      <c r="Q16" s="10">
        <f t="shared" si="4"/>
        <v>17.423999999999999</v>
      </c>
    </row>
    <row r="17" spans="1:17" x14ac:dyDescent="0.25">
      <c r="A17" s="13" t="s">
        <v>26</v>
      </c>
      <c r="B17">
        <v>2</v>
      </c>
      <c r="C17">
        <v>48</v>
      </c>
      <c r="D17">
        <v>2.64</v>
      </c>
      <c r="E17">
        <v>0.97</v>
      </c>
      <c r="F17">
        <v>10.6</v>
      </c>
      <c r="G17">
        <v>7.3</v>
      </c>
      <c r="H17">
        <v>40</v>
      </c>
      <c r="I17">
        <v>2.15</v>
      </c>
      <c r="J17">
        <v>38</v>
      </c>
      <c r="K17">
        <v>1.55</v>
      </c>
      <c r="L17" s="10">
        <f t="shared" si="0"/>
        <v>0.80833333333333335</v>
      </c>
      <c r="M17" s="10">
        <f t="shared" si="2"/>
        <v>7.3611111111111107</v>
      </c>
      <c r="N17" s="11">
        <f t="shared" si="5"/>
        <v>7.3</v>
      </c>
      <c r="O17">
        <f t="shared" si="1"/>
        <v>3.96</v>
      </c>
      <c r="P17">
        <f t="shared" si="3"/>
        <v>2.64</v>
      </c>
      <c r="Q17" s="10">
        <f t="shared" si="4"/>
        <v>10.4544</v>
      </c>
    </row>
    <row r="18" spans="1:17" x14ac:dyDescent="0.25">
      <c r="A18" s="13" t="s">
        <v>27</v>
      </c>
      <c r="B18">
        <v>3.7</v>
      </c>
      <c r="C18">
        <v>88</v>
      </c>
      <c r="D18">
        <v>4.84</v>
      </c>
      <c r="E18">
        <v>1.46</v>
      </c>
      <c r="F18">
        <v>17.3</v>
      </c>
      <c r="G18">
        <v>10.4</v>
      </c>
      <c r="H18">
        <v>46</v>
      </c>
      <c r="I18">
        <v>2.16</v>
      </c>
      <c r="J18">
        <v>48</v>
      </c>
      <c r="K18">
        <v>1.55</v>
      </c>
      <c r="L18" s="10">
        <f t="shared" si="0"/>
        <v>1.2166666666666668</v>
      </c>
      <c r="M18" s="10">
        <f t="shared" si="2"/>
        <v>12.013888888888889</v>
      </c>
      <c r="N18" s="11">
        <f t="shared" si="5"/>
        <v>10.4</v>
      </c>
      <c r="O18">
        <f t="shared" si="1"/>
        <v>3.96</v>
      </c>
      <c r="P18">
        <f t="shared" si="3"/>
        <v>4.84</v>
      </c>
      <c r="Q18" s="10">
        <f t="shared" si="4"/>
        <v>19.166399999999999</v>
      </c>
    </row>
    <row r="19" spans="1:17" x14ac:dyDescent="0.25">
      <c r="A19" s="13" t="s">
        <v>28</v>
      </c>
      <c r="B19">
        <v>4.7</v>
      </c>
      <c r="C19">
        <v>112</v>
      </c>
      <c r="D19">
        <v>6.16</v>
      </c>
      <c r="E19">
        <v>1.42</v>
      </c>
      <c r="F19">
        <v>17</v>
      </c>
      <c r="G19">
        <v>10.1</v>
      </c>
      <c r="H19">
        <v>47</v>
      </c>
      <c r="I19">
        <v>2.95</v>
      </c>
      <c r="J19">
        <v>56</v>
      </c>
      <c r="K19">
        <v>2.12</v>
      </c>
      <c r="L19" s="10">
        <f t="shared" si="0"/>
        <v>1.1833333333333333</v>
      </c>
      <c r="M19" s="10">
        <f t="shared" si="2"/>
        <v>11.805555555555555</v>
      </c>
      <c r="N19" s="11">
        <f t="shared" si="5"/>
        <v>10.1</v>
      </c>
      <c r="O19">
        <f t="shared" si="1"/>
        <v>3.96</v>
      </c>
      <c r="P19">
        <f t="shared" si="3"/>
        <v>6.16</v>
      </c>
      <c r="Q19" s="10">
        <f t="shared" si="4"/>
        <v>24.393599999999999</v>
      </c>
    </row>
    <row r="20" spans="1:17" x14ac:dyDescent="0.25">
      <c r="A20" s="13" t="s">
        <v>29</v>
      </c>
      <c r="B20">
        <v>4.3</v>
      </c>
      <c r="C20">
        <v>104</v>
      </c>
      <c r="D20">
        <v>5.72</v>
      </c>
      <c r="E20">
        <v>1.96</v>
      </c>
      <c r="F20">
        <v>32.9</v>
      </c>
      <c r="G20">
        <v>6.9</v>
      </c>
      <c r="H20">
        <v>68</v>
      </c>
      <c r="I20">
        <v>2.0499999999999998</v>
      </c>
      <c r="J20">
        <v>74</v>
      </c>
      <c r="K20">
        <v>1.78</v>
      </c>
      <c r="L20" s="10">
        <f t="shared" si="0"/>
        <v>1.6333333333333333</v>
      </c>
      <c r="M20" s="10">
        <f t="shared" si="2"/>
        <v>22.847222222222221</v>
      </c>
      <c r="N20" s="11">
        <f t="shared" si="5"/>
        <v>6.9</v>
      </c>
      <c r="O20">
        <f t="shared" si="1"/>
        <v>3.96</v>
      </c>
      <c r="P20">
        <f t="shared" si="3"/>
        <v>5.72</v>
      </c>
      <c r="Q20" s="10">
        <f t="shared" si="4"/>
        <v>22.651199999999999</v>
      </c>
    </row>
    <row r="21" spans="1:17" x14ac:dyDescent="0.25">
      <c r="A21" s="13" t="s">
        <v>30</v>
      </c>
      <c r="B21">
        <v>1.7</v>
      </c>
      <c r="C21">
        <v>40</v>
      </c>
      <c r="D21">
        <v>2.2000000000000002</v>
      </c>
      <c r="E21">
        <v>0.99</v>
      </c>
      <c r="F21">
        <v>21.5</v>
      </c>
      <c r="G21">
        <v>4.3</v>
      </c>
      <c r="H21">
        <v>77</v>
      </c>
      <c r="I21">
        <v>2.12</v>
      </c>
      <c r="J21">
        <v>94</v>
      </c>
      <c r="K21">
        <v>1.68</v>
      </c>
      <c r="L21" s="10">
        <f t="shared" si="0"/>
        <v>0.82500000000000007</v>
      </c>
      <c r="M21" s="10">
        <f t="shared" si="2"/>
        <v>14.930555555555555</v>
      </c>
      <c r="N21" s="11">
        <f t="shared" si="5"/>
        <v>4.3</v>
      </c>
      <c r="O21">
        <f t="shared" si="1"/>
        <v>3.96</v>
      </c>
      <c r="P21">
        <f t="shared" si="3"/>
        <v>2.2000000000000002</v>
      </c>
      <c r="Q21" s="10">
        <f t="shared" si="4"/>
        <v>8.7119999999999997</v>
      </c>
    </row>
    <row r="22" spans="1:17" x14ac:dyDescent="0.25">
      <c r="A22" s="13" t="s">
        <v>31</v>
      </c>
      <c r="B22">
        <v>3</v>
      </c>
      <c r="C22">
        <v>72</v>
      </c>
      <c r="D22">
        <v>3.96</v>
      </c>
      <c r="E22">
        <v>1.26</v>
      </c>
      <c r="F22">
        <v>23.3</v>
      </c>
      <c r="G22">
        <v>5.6</v>
      </c>
      <c r="H22">
        <v>84</v>
      </c>
      <c r="I22">
        <v>2.13</v>
      </c>
      <c r="J22">
        <v>100</v>
      </c>
      <c r="K22">
        <v>1.73</v>
      </c>
      <c r="L22" s="10">
        <f t="shared" si="0"/>
        <v>1.05</v>
      </c>
      <c r="M22" s="10">
        <f t="shared" si="2"/>
        <v>16.180555555555557</v>
      </c>
      <c r="N22" s="11">
        <f t="shared" si="5"/>
        <v>5.6</v>
      </c>
      <c r="O22">
        <f t="shared" si="1"/>
        <v>3.96</v>
      </c>
      <c r="P22">
        <f t="shared" si="3"/>
        <v>3.96</v>
      </c>
      <c r="Q22" s="10">
        <f t="shared" si="4"/>
        <v>15.6816</v>
      </c>
    </row>
    <row r="23" spans="1:17" x14ac:dyDescent="0.25">
      <c r="A23" s="13" t="s">
        <v>32</v>
      </c>
      <c r="B23">
        <v>3.7</v>
      </c>
      <c r="C23">
        <v>88</v>
      </c>
      <c r="D23">
        <v>4.84</v>
      </c>
      <c r="E23">
        <v>1.36</v>
      </c>
      <c r="F23">
        <v>24.7</v>
      </c>
      <c r="G23">
        <v>6.1</v>
      </c>
      <c r="H23">
        <v>96</v>
      </c>
      <c r="I23">
        <v>2.13</v>
      </c>
      <c r="J23">
        <v>107</v>
      </c>
      <c r="K23">
        <v>1.81</v>
      </c>
      <c r="L23" s="10">
        <f t="shared" si="0"/>
        <v>1.1333333333333335</v>
      </c>
      <c r="M23" s="10">
        <f t="shared" si="2"/>
        <v>17.152777777777779</v>
      </c>
      <c r="N23" s="11">
        <f t="shared" si="5"/>
        <v>6.1</v>
      </c>
      <c r="O23">
        <f t="shared" si="1"/>
        <v>3.96</v>
      </c>
      <c r="P23">
        <f t="shared" si="3"/>
        <v>4.84</v>
      </c>
      <c r="Q23" s="10">
        <f t="shared" si="4"/>
        <v>19.166399999999999</v>
      </c>
    </row>
    <row r="24" spans="1:17" x14ac:dyDescent="0.25">
      <c r="A24" s="13" t="s">
        <v>33</v>
      </c>
      <c r="B24">
        <v>4.7</v>
      </c>
      <c r="C24">
        <v>112</v>
      </c>
      <c r="D24">
        <v>6.16</v>
      </c>
      <c r="E24">
        <v>1.82</v>
      </c>
      <c r="F24">
        <v>40.1</v>
      </c>
      <c r="G24">
        <v>10.3</v>
      </c>
      <c r="H24">
        <v>71</v>
      </c>
      <c r="I24">
        <v>1.95</v>
      </c>
      <c r="J24">
        <v>58</v>
      </c>
      <c r="K24">
        <v>1.47</v>
      </c>
      <c r="L24" s="10">
        <f t="shared" si="0"/>
        <v>1.5166666666666668</v>
      </c>
      <c r="M24" s="10">
        <f t="shared" si="2"/>
        <v>27.847222222222225</v>
      </c>
      <c r="N24" s="11">
        <f t="shared" si="5"/>
        <v>10.3</v>
      </c>
      <c r="O24">
        <f t="shared" si="1"/>
        <v>3.96</v>
      </c>
      <c r="P24">
        <f t="shared" si="3"/>
        <v>6.16</v>
      </c>
      <c r="Q24" s="10">
        <f t="shared" si="4"/>
        <v>24.393599999999999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F10-6235-4E59-ABD1-9231BF023B6B}">
  <dimension ref="A1:Q24"/>
  <sheetViews>
    <sheetView workbookViewId="0">
      <selection activeCell="A13" sqref="A13:XFD13"/>
    </sheetView>
  </sheetViews>
  <sheetFormatPr defaultRowHeight="15" x14ac:dyDescent="0.25"/>
  <cols>
    <col min="1" max="1" width="17.5703125" customWidth="1"/>
    <col min="3" max="3" width="12.28515625" customWidth="1"/>
    <col min="4" max="4" width="13.28515625" customWidth="1"/>
    <col min="11" max="11" width="16" customWidth="1"/>
    <col min="17" max="17" width="18.57031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14" t="s">
        <v>9</v>
      </c>
      <c r="F5" s="16"/>
      <c r="G5" s="20" t="s">
        <v>16</v>
      </c>
      <c r="H5" s="21"/>
      <c r="I5" s="21"/>
      <c r="J5" s="21"/>
      <c r="K5" s="22"/>
    </row>
    <row r="6" spans="1:17" ht="15.75" thickBot="1" x14ac:dyDescent="0.3">
      <c r="B6" s="14" t="s">
        <v>4</v>
      </c>
      <c r="C6" s="15"/>
      <c r="D6" s="16"/>
      <c r="E6" s="4" t="s">
        <v>7</v>
      </c>
      <c r="F6" s="4" t="s">
        <v>8</v>
      </c>
      <c r="G6" s="17" t="s">
        <v>14</v>
      </c>
      <c r="H6" s="18"/>
      <c r="I6" s="19"/>
      <c r="J6" s="17" t="s">
        <v>15</v>
      </c>
      <c r="K6" s="19"/>
      <c r="L6" s="14" t="s">
        <v>44</v>
      </c>
      <c r="M6" s="15"/>
      <c r="N6" s="16"/>
      <c r="O6" s="14" t="s">
        <v>45</v>
      </c>
      <c r="P6" s="15"/>
      <c r="Q6" s="16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3" t="s">
        <v>18</v>
      </c>
      <c r="B8" s="3">
        <v>1.7</v>
      </c>
      <c r="C8">
        <v>40</v>
      </c>
      <c r="D8">
        <v>2.2000000000000002</v>
      </c>
      <c r="E8">
        <v>1.07</v>
      </c>
      <c r="F8">
        <v>21.3</v>
      </c>
      <c r="G8">
        <v>3.9</v>
      </c>
      <c r="H8">
        <v>73</v>
      </c>
      <c r="I8">
        <v>2.13</v>
      </c>
      <c r="J8">
        <v>82</v>
      </c>
      <c r="K8">
        <v>1.65</v>
      </c>
      <c r="L8" s="10">
        <f>E8/1.2</f>
        <v>0.89166666666666672</v>
      </c>
      <c r="M8" s="10">
        <f>F8/(1.2*1.2)</f>
        <v>14.791666666666668</v>
      </c>
      <c r="N8" s="11">
        <f>G8</f>
        <v>3.9</v>
      </c>
      <c r="O8">
        <f>80*0.055</f>
        <v>4.4000000000000004</v>
      </c>
      <c r="P8">
        <f>C8*0.055</f>
        <v>2.2000000000000002</v>
      </c>
      <c r="Q8" s="10">
        <f>O8*P8</f>
        <v>9.6800000000000015</v>
      </c>
    </row>
    <row r="9" spans="1:17" x14ac:dyDescent="0.25">
      <c r="A9" s="13" t="s">
        <v>17</v>
      </c>
      <c r="B9">
        <v>2.2999999999999998</v>
      </c>
      <c r="C9">
        <v>56</v>
      </c>
      <c r="D9">
        <v>3.08</v>
      </c>
      <c r="E9">
        <v>1.27</v>
      </c>
      <c r="F9">
        <v>23.4</v>
      </c>
      <c r="G9">
        <v>4.0999999999999996</v>
      </c>
      <c r="H9">
        <v>83</v>
      </c>
      <c r="I9">
        <v>2.14</v>
      </c>
      <c r="J9">
        <v>95</v>
      </c>
      <c r="K9">
        <v>1.67</v>
      </c>
      <c r="L9" s="10">
        <f t="shared" ref="L9:L24" si="0">E9/1.2</f>
        <v>1.0583333333333333</v>
      </c>
      <c r="M9" s="10">
        <f>F9/(1.2*1.2)</f>
        <v>16.25</v>
      </c>
      <c r="N9" s="11">
        <f>G9</f>
        <v>4.0999999999999996</v>
      </c>
      <c r="O9">
        <f t="shared" ref="O9:O24" si="1">80*0.055</f>
        <v>4.4000000000000004</v>
      </c>
      <c r="P9">
        <f>C9*0.055</f>
        <v>3.08</v>
      </c>
      <c r="Q9" s="10">
        <f>O9*P9</f>
        <v>13.552000000000001</v>
      </c>
    </row>
    <row r="10" spans="1:17" x14ac:dyDescent="0.25">
      <c r="A10" s="13" t="s">
        <v>19</v>
      </c>
      <c r="B10">
        <v>2.7</v>
      </c>
      <c r="C10">
        <v>64</v>
      </c>
      <c r="D10">
        <v>3.52</v>
      </c>
      <c r="E10">
        <v>1.5</v>
      </c>
      <c r="F10">
        <v>24.6</v>
      </c>
      <c r="G10">
        <v>4.5999999999999996</v>
      </c>
      <c r="H10">
        <v>90</v>
      </c>
      <c r="I10">
        <v>2.16</v>
      </c>
      <c r="J10">
        <v>99</v>
      </c>
      <c r="K10">
        <v>1.67</v>
      </c>
      <c r="L10" s="10">
        <f t="shared" si="0"/>
        <v>1.25</v>
      </c>
      <c r="M10" s="10">
        <f t="shared" ref="M10:M24" si="2">F10/(1.2*1.2)</f>
        <v>17.083333333333336</v>
      </c>
      <c r="N10" s="11">
        <f>G10</f>
        <v>4.5999999999999996</v>
      </c>
      <c r="O10">
        <f t="shared" si="1"/>
        <v>4.4000000000000004</v>
      </c>
      <c r="P10">
        <f t="shared" ref="P10:P24" si="3">C10*0.055</f>
        <v>3.52</v>
      </c>
      <c r="Q10" s="10">
        <f t="shared" ref="Q10:Q24" si="4">O10*P10</f>
        <v>15.488000000000001</v>
      </c>
    </row>
    <row r="11" spans="1:17" x14ac:dyDescent="0.25">
      <c r="A11" s="13" t="s">
        <v>20</v>
      </c>
      <c r="B11">
        <v>1.3</v>
      </c>
      <c r="C11">
        <v>32</v>
      </c>
      <c r="D11">
        <v>1.76</v>
      </c>
      <c r="E11">
        <v>0.8</v>
      </c>
      <c r="F11">
        <v>19.399999999999999</v>
      </c>
      <c r="G11">
        <v>3.4</v>
      </c>
      <c r="H11">
        <v>61</v>
      </c>
      <c r="I11">
        <v>2.12</v>
      </c>
      <c r="J11">
        <v>80</v>
      </c>
      <c r="K11">
        <v>1.65</v>
      </c>
      <c r="L11" s="10">
        <f t="shared" si="0"/>
        <v>0.66666666666666674</v>
      </c>
      <c r="M11" s="10">
        <f t="shared" si="2"/>
        <v>13.472222222222221</v>
      </c>
      <c r="N11" s="11">
        <f t="shared" ref="N11:N24" si="5">G11</f>
        <v>3.4</v>
      </c>
      <c r="O11">
        <f t="shared" si="1"/>
        <v>4.4000000000000004</v>
      </c>
      <c r="P11">
        <f t="shared" si="3"/>
        <v>1.76</v>
      </c>
      <c r="Q11" s="10">
        <f t="shared" si="4"/>
        <v>7.7440000000000007</v>
      </c>
    </row>
    <row r="12" spans="1:17" x14ac:dyDescent="0.25">
      <c r="A12" s="13" t="s">
        <v>21</v>
      </c>
      <c r="B12">
        <v>1</v>
      </c>
      <c r="C12">
        <v>24</v>
      </c>
      <c r="D12">
        <v>1.32</v>
      </c>
      <c r="E12">
        <v>0.48</v>
      </c>
      <c r="F12">
        <v>7.1</v>
      </c>
      <c r="G12">
        <v>4.5999999999999996</v>
      </c>
      <c r="H12">
        <v>38</v>
      </c>
      <c r="I12">
        <v>2.11</v>
      </c>
      <c r="J12">
        <v>33</v>
      </c>
      <c r="K12">
        <v>1.65</v>
      </c>
      <c r="L12" s="10">
        <f t="shared" si="0"/>
        <v>0.4</v>
      </c>
      <c r="M12" s="10">
        <f t="shared" si="2"/>
        <v>4.9305555555555554</v>
      </c>
      <c r="N12" s="11">
        <f t="shared" si="5"/>
        <v>4.5999999999999996</v>
      </c>
      <c r="O12">
        <f t="shared" si="1"/>
        <v>4.4000000000000004</v>
      </c>
      <c r="P12">
        <f t="shared" si="3"/>
        <v>1.32</v>
      </c>
      <c r="Q12" s="10">
        <f t="shared" si="4"/>
        <v>5.8080000000000007</v>
      </c>
    </row>
    <row r="13" spans="1:17" x14ac:dyDescent="0.25">
      <c r="A13" s="13" t="s">
        <v>22</v>
      </c>
      <c r="L13" s="10"/>
      <c r="M13" s="10"/>
      <c r="N13" s="11"/>
      <c r="Q13" s="10"/>
    </row>
    <row r="14" spans="1:17" x14ac:dyDescent="0.25">
      <c r="A14" s="13" t="s">
        <v>23</v>
      </c>
      <c r="B14">
        <v>1.3</v>
      </c>
      <c r="C14">
        <v>32</v>
      </c>
      <c r="D14">
        <v>1.76</v>
      </c>
      <c r="E14">
        <v>0.79</v>
      </c>
      <c r="F14">
        <v>8.6999999999999993</v>
      </c>
      <c r="G14">
        <v>4.8</v>
      </c>
      <c r="H14">
        <v>43</v>
      </c>
      <c r="I14">
        <v>2.4700000000000002</v>
      </c>
      <c r="J14">
        <v>33</v>
      </c>
      <c r="K14">
        <v>1.85</v>
      </c>
      <c r="L14" s="10">
        <f t="shared" si="0"/>
        <v>0.65833333333333344</v>
      </c>
      <c r="M14" s="10">
        <f t="shared" si="2"/>
        <v>6.0416666666666661</v>
      </c>
      <c r="N14" s="11">
        <f t="shared" si="5"/>
        <v>4.8</v>
      </c>
      <c r="O14">
        <f t="shared" si="1"/>
        <v>4.4000000000000004</v>
      </c>
      <c r="P14">
        <f t="shared" si="3"/>
        <v>1.76</v>
      </c>
      <c r="Q14" s="10">
        <f t="shared" si="4"/>
        <v>7.7440000000000007</v>
      </c>
    </row>
    <row r="15" spans="1:17" x14ac:dyDescent="0.25">
      <c r="A15" s="13" t="s">
        <v>24</v>
      </c>
      <c r="B15">
        <v>2.7</v>
      </c>
      <c r="C15">
        <v>64</v>
      </c>
      <c r="D15">
        <v>3.52</v>
      </c>
      <c r="E15">
        <v>1.29</v>
      </c>
      <c r="F15">
        <v>13.2</v>
      </c>
      <c r="G15">
        <v>6</v>
      </c>
      <c r="H15">
        <v>48</v>
      </c>
      <c r="I15">
        <v>2.12</v>
      </c>
      <c r="J15">
        <v>37</v>
      </c>
      <c r="K15">
        <v>1.83</v>
      </c>
      <c r="L15" s="10">
        <f t="shared" si="0"/>
        <v>1.0750000000000002</v>
      </c>
      <c r="M15" s="10">
        <f t="shared" si="2"/>
        <v>9.1666666666666661</v>
      </c>
      <c r="N15" s="11">
        <f t="shared" si="5"/>
        <v>6</v>
      </c>
      <c r="O15">
        <f t="shared" si="1"/>
        <v>4.4000000000000004</v>
      </c>
      <c r="P15">
        <f t="shared" si="3"/>
        <v>3.52</v>
      </c>
      <c r="Q15" s="10">
        <f t="shared" si="4"/>
        <v>15.488000000000001</v>
      </c>
    </row>
    <row r="16" spans="1:17" x14ac:dyDescent="0.25">
      <c r="A16" s="13" t="s">
        <v>25</v>
      </c>
      <c r="B16">
        <v>3.3</v>
      </c>
      <c r="C16">
        <v>80</v>
      </c>
      <c r="D16">
        <v>4.4000000000000004</v>
      </c>
      <c r="E16">
        <v>1.5</v>
      </c>
      <c r="F16">
        <v>14.3</v>
      </c>
      <c r="G16">
        <v>6.1</v>
      </c>
      <c r="H16">
        <v>52</v>
      </c>
      <c r="I16">
        <v>2.38</v>
      </c>
      <c r="J16">
        <v>39</v>
      </c>
      <c r="K16">
        <v>2.17</v>
      </c>
      <c r="L16" s="10">
        <f t="shared" si="0"/>
        <v>1.25</v>
      </c>
      <c r="M16" s="10">
        <f t="shared" si="2"/>
        <v>9.9305555555555571</v>
      </c>
      <c r="N16" s="11">
        <f t="shared" si="5"/>
        <v>6.1</v>
      </c>
      <c r="O16">
        <f t="shared" si="1"/>
        <v>4.4000000000000004</v>
      </c>
      <c r="P16">
        <f t="shared" si="3"/>
        <v>4.4000000000000004</v>
      </c>
      <c r="Q16" s="10">
        <f t="shared" si="4"/>
        <v>19.360000000000003</v>
      </c>
    </row>
    <row r="17" spans="1:17" x14ac:dyDescent="0.25">
      <c r="A17" s="13" t="s">
        <v>26</v>
      </c>
      <c r="B17">
        <v>2</v>
      </c>
      <c r="C17">
        <v>48</v>
      </c>
      <c r="D17">
        <v>2.64</v>
      </c>
      <c r="E17">
        <v>0.97</v>
      </c>
      <c r="F17">
        <v>10.6</v>
      </c>
      <c r="G17">
        <v>7.3</v>
      </c>
      <c r="H17">
        <v>40</v>
      </c>
      <c r="I17">
        <v>2.15</v>
      </c>
      <c r="J17">
        <v>38</v>
      </c>
      <c r="K17">
        <v>1.55</v>
      </c>
      <c r="L17" s="10">
        <f t="shared" si="0"/>
        <v>0.80833333333333335</v>
      </c>
      <c r="M17" s="10">
        <f t="shared" si="2"/>
        <v>7.3611111111111107</v>
      </c>
      <c r="N17" s="11">
        <f t="shared" si="5"/>
        <v>7.3</v>
      </c>
      <c r="O17">
        <f t="shared" si="1"/>
        <v>4.4000000000000004</v>
      </c>
      <c r="P17">
        <f t="shared" si="3"/>
        <v>2.64</v>
      </c>
      <c r="Q17" s="10">
        <f t="shared" si="4"/>
        <v>11.616000000000001</v>
      </c>
    </row>
    <row r="18" spans="1:17" x14ac:dyDescent="0.25">
      <c r="A18" s="13" t="s">
        <v>27</v>
      </c>
      <c r="B18">
        <v>3.7</v>
      </c>
      <c r="C18">
        <v>88</v>
      </c>
      <c r="D18">
        <v>4.84</v>
      </c>
      <c r="E18">
        <v>1.46</v>
      </c>
      <c r="F18">
        <v>17.3</v>
      </c>
      <c r="G18">
        <v>10.4</v>
      </c>
      <c r="H18">
        <v>46</v>
      </c>
      <c r="I18">
        <v>2.16</v>
      </c>
      <c r="J18">
        <v>48</v>
      </c>
      <c r="K18">
        <v>1.55</v>
      </c>
      <c r="L18" s="10">
        <f t="shared" si="0"/>
        <v>1.2166666666666668</v>
      </c>
      <c r="M18" s="10">
        <f t="shared" si="2"/>
        <v>12.013888888888889</v>
      </c>
      <c r="N18" s="11">
        <f t="shared" si="5"/>
        <v>10.4</v>
      </c>
      <c r="O18">
        <f t="shared" si="1"/>
        <v>4.4000000000000004</v>
      </c>
      <c r="P18">
        <f t="shared" si="3"/>
        <v>4.84</v>
      </c>
      <c r="Q18" s="10">
        <f t="shared" si="4"/>
        <v>21.295999999999999</v>
      </c>
    </row>
    <row r="19" spans="1:17" x14ac:dyDescent="0.25">
      <c r="A19" s="13" t="s">
        <v>28</v>
      </c>
      <c r="B19">
        <v>4.7</v>
      </c>
      <c r="C19">
        <v>112</v>
      </c>
      <c r="D19">
        <v>6.16</v>
      </c>
      <c r="E19">
        <v>1.42</v>
      </c>
      <c r="F19">
        <v>17</v>
      </c>
      <c r="G19">
        <v>10.1</v>
      </c>
      <c r="H19">
        <v>47</v>
      </c>
      <c r="I19">
        <v>2.95</v>
      </c>
      <c r="J19">
        <v>56</v>
      </c>
      <c r="K19">
        <v>2.12</v>
      </c>
      <c r="L19" s="10">
        <f t="shared" si="0"/>
        <v>1.1833333333333333</v>
      </c>
      <c r="M19" s="10">
        <f t="shared" si="2"/>
        <v>11.805555555555555</v>
      </c>
      <c r="N19" s="11">
        <f t="shared" si="5"/>
        <v>10.1</v>
      </c>
      <c r="O19">
        <f t="shared" si="1"/>
        <v>4.4000000000000004</v>
      </c>
      <c r="P19">
        <f t="shared" si="3"/>
        <v>6.16</v>
      </c>
      <c r="Q19" s="10">
        <f t="shared" si="4"/>
        <v>27.104000000000003</v>
      </c>
    </row>
    <row r="20" spans="1:17" x14ac:dyDescent="0.25">
      <c r="A20" s="13" t="s">
        <v>29</v>
      </c>
      <c r="B20">
        <v>4.3</v>
      </c>
      <c r="C20">
        <v>104</v>
      </c>
      <c r="D20">
        <v>5.72</v>
      </c>
      <c r="E20">
        <v>1.96</v>
      </c>
      <c r="F20">
        <v>32.9</v>
      </c>
      <c r="G20">
        <v>6.9</v>
      </c>
      <c r="H20">
        <v>68</v>
      </c>
      <c r="I20">
        <v>2.0499999999999998</v>
      </c>
      <c r="J20">
        <v>74</v>
      </c>
      <c r="K20">
        <v>1.78</v>
      </c>
      <c r="L20" s="10">
        <f t="shared" si="0"/>
        <v>1.6333333333333333</v>
      </c>
      <c r="M20" s="10">
        <f t="shared" si="2"/>
        <v>22.847222222222221</v>
      </c>
      <c r="N20" s="11">
        <f t="shared" si="5"/>
        <v>6.9</v>
      </c>
      <c r="O20">
        <f t="shared" si="1"/>
        <v>4.4000000000000004</v>
      </c>
      <c r="P20">
        <f t="shared" si="3"/>
        <v>5.72</v>
      </c>
      <c r="Q20" s="10">
        <f t="shared" si="4"/>
        <v>25.167999999999999</v>
      </c>
    </row>
    <row r="21" spans="1:17" x14ac:dyDescent="0.25">
      <c r="A21" s="13" t="s">
        <v>30</v>
      </c>
      <c r="B21">
        <v>1.7</v>
      </c>
      <c r="C21">
        <v>40</v>
      </c>
      <c r="D21">
        <v>2.2000000000000002</v>
      </c>
      <c r="E21">
        <v>0.99</v>
      </c>
      <c r="F21">
        <v>21.5</v>
      </c>
      <c r="G21">
        <v>4.3</v>
      </c>
      <c r="H21">
        <v>77</v>
      </c>
      <c r="I21">
        <v>2.12</v>
      </c>
      <c r="J21">
        <v>94</v>
      </c>
      <c r="K21">
        <v>1.68</v>
      </c>
      <c r="L21" s="10">
        <f t="shared" si="0"/>
        <v>0.82500000000000007</v>
      </c>
      <c r="M21" s="10">
        <f t="shared" si="2"/>
        <v>14.930555555555555</v>
      </c>
      <c r="N21" s="11">
        <f t="shared" si="5"/>
        <v>4.3</v>
      </c>
      <c r="O21">
        <f t="shared" si="1"/>
        <v>4.4000000000000004</v>
      </c>
      <c r="P21">
        <f t="shared" si="3"/>
        <v>2.2000000000000002</v>
      </c>
      <c r="Q21" s="10">
        <f t="shared" si="4"/>
        <v>9.6800000000000015</v>
      </c>
    </row>
    <row r="22" spans="1:17" x14ac:dyDescent="0.25">
      <c r="A22" s="13" t="s">
        <v>31</v>
      </c>
      <c r="B22">
        <v>3</v>
      </c>
      <c r="C22">
        <v>72</v>
      </c>
      <c r="D22">
        <v>3.96</v>
      </c>
      <c r="E22">
        <v>1.26</v>
      </c>
      <c r="F22">
        <v>23.3</v>
      </c>
      <c r="G22">
        <v>5.6</v>
      </c>
      <c r="H22">
        <v>84</v>
      </c>
      <c r="I22">
        <v>2.13</v>
      </c>
      <c r="J22">
        <v>100</v>
      </c>
      <c r="K22">
        <v>1.73</v>
      </c>
      <c r="L22" s="10">
        <f t="shared" si="0"/>
        <v>1.05</v>
      </c>
      <c r="M22" s="10">
        <f t="shared" si="2"/>
        <v>16.180555555555557</v>
      </c>
      <c r="N22" s="11">
        <f t="shared" si="5"/>
        <v>5.6</v>
      </c>
      <c r="O22">
        <f t="shared" si="1"/>
        <v>4.4000000000000004</v>
      </c>
      <c r="P22">
        <f t="shared" si="3"/>
        <v>3.96</v>
      </c>
      <c r="Q22" s="10">
        <f t="shared" si="4"/>
        <v>17.423999999999999</v>
      </c>
    </row>
    <row r="23" spans="1:17" x14ac:dyDescent="0.25">
      <c r="A23" s="13" t="s">
        <v>32</v>
      </c>
      <c r="B23">
        <v>3.7</v>
      </c>
      <c r="C23">
        <v>88</v>
      </c>
      <c r="D23">
        <v>4.84</v>
      </c>
      <c r="E23">
        <v>1.36</v>
      </c>
      <c r="F23">
        <v>24.7</v>
      </c>
      <c r="G23">
        <v>6.1</v>
      </c>
      <c r="H23">
        <v>96</v>
      </c>
      <c r="I23">
        <v>2.13</v>
      </c>
      <c r="J23">
        <v>107</v>
      </c>
      <c r="K23">
        <v>1.81</v>
      </c>
      <c r="L23" s="10">
        <f t="shared" si="0"/>
        <v>1.1333333333333335</v>
      </c>
      <c r="M23" s="10">
        <f t="shared" si="2"/>
        <v>17.152777777777779</v>
      </c>
      <c r="N23" s="11">
        <f t="shared" si="5"/>
        <v>6.1</v>
      </c>
      <c r="O23">
        <f t="shared" si="1"/>
        <v>4.4000000000000004</v>
      </c>
      <c r="P23">
        <f t="shared" si="3"/>
        <v>4.84</v>
      </c>
      <c r="Q23" s="10">
        <f t="shared" si="4"/>
        <v>21.295999999999999</v>
      </c>
    </row>
    <row r="24" spans="1:17" x14ac:dyDescent="0.25">
      <c r="A24" s="13" t="s">
        <v>33</v>
      </c>
      <c r="B24">
        <v>4.7</v>
      </c>
      <c r="C24">
        <v>112</v>
      </c>
      <c r="D24">
        <v>6.16</v>
      </c>
      <c r="E24">
        <v>1.82</v>
      </c>
      <c r="F24">
        <v>40.1</v>
      </c>
      <c r="G24">
        <v>10.3</v>
      </c>
      <c r="H24">
        <v>71</v>
      </c>
      <c r="I24">
        <v>1.95</v>
      </c>
      <c r="J24">
        <v>58</v>
      </c>
      <c r="K24">
        <v>1.47</v>
      </c>
      <c r="L24" s="10">
        <f t="shared" si="0"/>
        <v>1.5166666666666668</v>
      </c>
      <c r="M24" s="10">
        <f t="shared" si="2"/>
        <v>27.847222222222225</v>
      </c>
      <c r="N24" s="11">
        <f t="shared" si="5"/>
        <v>10.3</v>
      </c>
      <c r="O24">
        <f t="shared" si="1"/>
        <v>4.4000000000000004</v>
      </c>
      <c r="P24">
        <f t="shared" si="3"/>
        <v>6.16</v>
      </c>
      <c r="Q24" s="10">
        <f t="shared" si="4"/>
        <v>27.104000000000003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E8D-EE9A-4F3B-A6F6-ECFF36D9C647}">
  <dimension ref="A1:Q24"/>
  <sheetViews>
    <sheetView workbookViewId="0">
      <selection activeCell="A14" sqref="A14"/>
    </sheetView>
  </sheetViews>
  <sheetFormatPr defaultRowHeight="15" x14ac:dyDescent="0.25"/>
  <cols>
    <col min="4" max="4" width="16.5703125" customWidth="1"/>
    <col min="15" max="15" width="13.7109375" customWidth="1"/>
    <col min="16" max="16" width="18" customWidth="1"/>
    <col min="17" max="17" width="19.1406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14" t="s">
        <v>9</v>
      </c>
      <c r="F5" s="16"/>
      <c r="G5" s="20" t="s">
        <v>16</v>
      </c>
      <c r="H5" s="21"/>
      <c r="I5" s="21"/>
      <c r="J5" s="21"/>
      <c r="K5" s="22"/>
    </row>
    <row r="6" spans="1:17" ht="15.75" thickBot="1" x14ac:dyDescent="0.3">
      <c r="B6" s="14" t="s">
        <v>4</v>
      </c>
      <c r="C6" s="15"/>
      <c r="D6" s="16"/>
      <c r="E6" s="4" t="s">
        <v>7</v>
      </c>
      <c r="F6" s="4" t="s">
        <v>8</v>
      </c>
      <c r="G6" s="17" t="s">
        <v>14</v>
      </c>
      <c r="H6" s="18"/>
      <c r="I6" s="19"/>
      <c r="J6" s="17" t="s">
        <v>15</v>
      </c>
      <c r="K6" s="19"/>
      <c r="L6" s="14" t="s">
        <v>44</v>
      </c>
      <c r="M6" s="15"/>
      <c r="N6" s="16"/>
      <c r="O6" s="14" t="s">
        <v>45</v>
      </c>
      <c r="P6" s="15"/>
      <c r="Q6" s="16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3" t="s">
        <v>18</v>
      </c>
      <c r="B8" s="23"/>
      <c r="C8" s="23"/>
      <c r="D8" s="23"/>
      <c r="E8" s="23"/>
      <c r="F8" s="23"/>
      <c r="G8" s="24"/>
      <c r="H8" s="24"/>
      <c r="I8" s="24"/>
      <c r="J8" s="24"/>
      <c r="K8" s="24"/>
      <c r="L8" s="25"/>
      <c r="M8" s="25"/>
      <c r="N8" s="25"/>
      <c r="O8" s="24"/>
      <c r="P8" s="24"/>
      <c r="Q8" s="25"/>
    </row>
    <row r="9" spans="1:17" x14ac:dyDescent="0.25">
      <c r="A9" s="13" t="s">
        <v>17</v>
      </c>
      <c r="B9" s="23"/>
      <c r="C9" s="23"/>
      <c r="D9" s="23"/>
      <c r="E9" s="23"/>
      <c r="F9" s="23"/>
      <c r="G9" s="24"/>
      <c r="H9" s="24"/>
      <c r="I9" s="24"/>
      <c r="J9" s="24"/>
      <c r="K9" s="24"/>
      <c r="L9" s="25"/>
      <c r="M9" s="25"/>
      <c r="N9" s="25"/>
      <c r="O9" s="24"/>
      <c r="P9" s="24"/>
      <c r="Q9" s="25"/>
    </row>
    <row r="10" spans="1:17" x14ac:dyDescent="0.25">
      <c r="A10" s="13" t="s">
        <v>19</v>
      </c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5"/>
      <c r="M10" s="25"/>
      <c r="N10" s="25"/>
      <c r="O10" s="24"/>
      <c r="P10" s="24"/>
      <c r="Q10" s="25"/>
    </row>
    <row r="11" spans="1:17" x14ac:dyDescent="0.25">
      <c r="A11" s="13" t="s">
        <v>20</v>
      </c>
      <c r="B11" s="23"/>
      <c r="C11" s="23"/>
      <c r="D11" s="23"/>
      <c r="E11" s="23"/>
      <c r="F11" s="23"/>
      <c r="G11" s="24"/>
      <c r="H11" s="24"/>
      <c r="I11" s="24"/>
      <c r="J11" s="24"/>
      <c r="K11" s="24"/>
      <c r="L11" s="25"/>
      <c r="M11" s="25"/>
      <c r="N11" s="25"/>
      <c r="O11" s="24"/>
      <c r="P11" s="24"/>
      <c r="Q11" s="25"/>
    </row>
    <row r="12" spans="1:17" x14ac:dyDescent="0.25">
      <c r="A12" s="13" t="s">
        <v>21</v>
      </c>
      <c r="B12">
        <v>1.3</v>
      </c>
      <c r="C12">
        <v>32</v>
      </c>
      <c r="D12">
        <v>1.76</v>
      </c>
      <c r="E12">
        <v>0.51</v>
      </c>
      <c r="F12">
        <v>9.8000000000000007</v>
      </c>
      <c r="G12">
        <v>5</v>
      </c>
      <c r="H12">
        <v>44</v>
      </c>
      <c r="I12">
        <v>2.27</v>
      </c>
      <c r="J12">
        <v>34</v>
      </c>
      <c r="K12">
        <v>1.27</v>
      </c>
      <c r="L12" s="10">
        <f t="shared" ref="L12:L24" si="0">E12/1.2</f>
        <v>0.42500000000000004</v>
      </c>
      <c r="M12" s="10">
        <f t="shared" ref="M12:M24" si="1">F12/(1.2*1.2)</f>
        <v>6.8055555555555562</v>
      </c>
      <c r="N12" s="11">
        <f t="shared" ref="N12:N24" si="2">G12</f>
        <v>5</v>
      </c>
      <c r="O12">
        <f t="shared" ref="O12:O24" si="3">88*0.055</f>
        <v>4.84</v>
      </c>
      <c r="P12">
        <f t="shared" ref="P12:P24" si="4">C12*0.055</f>
        <v>1.76</v>
      </c>
      <c r="Q12" s="10">
        <f t="shared" ref="Q12:Q24" si="5">O12*P12</f>
        <v>8.5183999999999997</v>
      </c>
    </row>
    <row r="13" spans="1:17" x14ac:dyDescent="0.25">
      <c r="A13" s="13" t="s">
        <v>22</v>
      </c>
      <c r="L13" s="10"/>
      <c r="M13" s="10"/>
      <c r="N13" s="11"/>
      <c r="Q13" s="10"/>
    </row>
    <row r="14" spans="1:17" x14ac:dyDescent="0.25">
      <c r="A14" s="13" t="s">
        <v>23</v>
      </c>
      <c r="B14">
        <v>1.3</v>
      </c>
      <c r="C14">
        <v>32</v>
      </c>
      <c r="D14">
        <v>1.76</v>
      </c>
      <c r="E14">
        <v>0.81</v>
      </c>
      <c r="F14">
        <v>9.3000000000000007</v>
      </c>
      <c r="G14">
        <v>4.9000000000000004</v>
      </c>
      <c r="H14">
        <v>43</v>
      </c>
      <c r="I14">
        <v>2.27</v>
      </c>
      <c r="J14">
        <v>37</v>
      </c>
      <c r="K14">
        <v>2.04</v>
      </c>
      <c r="L14" s="10">
        <f t="shared" si="0"/>
        <v>0.67500000000000004</v>
      </c>
      <c r="M14" s="10">
        <f t="shared" si="1"/>
        <v>6.4583333333333339</v>
      </c>
      <c r="N14" s="11">
        <f t="shared" si="2"/>
        <v>4.9000000000000004</v>
      </c>
      <c r="O14">
        <f t="shared" si="3"/>
        <v>4.84</v>
      </c>
      <c r="P14">
        <f t="shared" si="4"/>
        <v>1.76</v>
      </c>
      <c r="Q14" s="10">
        <f t="shared" si="5"/>
        <v>8.5183999999999997</v>
      </c>
    </row>
    <row r="15" spans="1:17" x14ac:dyDescent="0.25">
      <c r="A15" s="13" t="s">
        <v>24</v>
      </c>
      <c r="B15">
        <v>2.7</v>
      </c>
      <c r="C15">
        <v>64</v>
      </c>
      <c r="D15">
        <v>3.52</v>
      </c>
      <c r="E15">
        <v>1.1100000000000001</v>
      </c>
      <c r="F15">
        <v>12.3</v>
      </c>
      <c r="G15">
        <v>4.8</v>
      </c>
      <c r="H15">
        <v>48</v>
      </c>
      <c r="I15">
        <v>2.27</v>
      </c>
      <c r="J15">
        <v>46</v>
      </c>
      <c r="K15">
        <v>2.83</v>
      </c>
      <c r="L15" s="10">
        <f t="shared" si="0"/>
        <v>0.92500000000000016</v>
      </c>
      <c r="M15" s="10">
        <f t="shared" si="1"/>
        <v>8.5416666666666679</v>
      </c>
      <c r="N15" s="11">
        <f t="shared" si="2"/>
        <v>4.8</v>
      </c>
      <c r="O15">
        <f t="shared" si="3"/>
        <v>4.84</v>
      </c>
      <c r="P15">
        <f t="shared" si="4"/>
        <v>3.52</v>
      </c>
      <c r="Q15" s="10">
        <f t="shared" si="5"/>
        <v>17.036799999999999</v>
      </c>
    </row>
    <row r="16" spans="1:17" x14ac:dyDescent="0.25">
      <c r="A16" s="13" t="s">
        <v>25</v>
      </c>
      <c r="L16" s="10"/>
      <c r="M16" s="10"/>
      <c r="N16" s="11"/>
      <c r="Q16" s="10"/>
    </row>
    <row r="17" spans="1:17" x14ac:dyDescent="0.25">
      <c r="A17" s="13" t="s">
        <v>26</v>
      </c>
      <c r="B17">
        <v>2.7</v>
      </c>
      <c r="C17">
        <v>64</v>
      </c>
      <c r="D17">
        <v>3.52</v>
      </c>
      <c r="E17">
        <v>0.81</v>
      </c>
      <c r="F17">
        <v>11.8</v>
      </c>
      <c r="G17">
        <v>7.4</v>
      </c>
      <c r="H17">
        <v>42</v>
      </c>
      <c r="I17">
        <v>2.23</v>
      </c>
      <c r="J17">
        <v>37</v>
      </c>
      <c r="K17">
        <v>1.28</v>
      </c>
      <c r="L17" s="10">
        <f t="shared" si="0"/>
        <v>0.67500000000000004</v>
      </c>
      <c r="M17" s="10">
        <f t="shared" si="1"/>
        <v>8.1944444444444446</v>
      </c>
      <c r="N17" s="11">
        <f t="shared" si="2"/>
        <v>7.4</v>
      </c>
      <c r="O17">
        <f t="shared" si="3"/>
        <v>4.84</v>
      </c>
      <c r="P17">
        <f t="shared" si="4"/>
        <v>3.52</v>
      </c>
      <c r="Q17" s="10">
        <f t="shared" si="5"/>
        <v>17.036799999999999</v>
      </c>
    </row>
    <row r="18" spans="1:17" x14ac:dyDescent="0.25">
      <c r="A18" s="13" t="s">
        <v>27</v>
      </c>
      <c r="B18">
        <v>4</v>
      </c>
      <c r="C18">
        <v>96</v>
      </c>
      <c r="D18">
        <v>5.28</v>
      </c>
      <c r="E18">
        <v>2.0299999999999998</v>
      </c>
      <c r="F18">
        <v>15</v>
      </c>
      <c r="G18">
        <v>7.4</v>
      </c>
      <c r="H18">
        <v>52</v>
      </c>
      <c r="I18">
        <v>3.36</v>
      </c>
      <c r="J18">
        <v>40</v>
      </c>
      <c r="K18">
        <v>1.29</v>
      </c>
      <c r="L18" s="10">
        <f t="shared" si="0"/>
        <v>1.6916666666666667</v>
      </c>
      <c r="M18" s="10">
        <f t="shared" si="1"/>
        <v>10.416666666666668</v>
      </c>
      <c r="N18" s="11">
        <f t="shared" si="2"/>
        <v>7.4</v>
      </c>
      <c r="O18">
        <f t="shared" si="3"/>
        <v>4.84</v>
      </c>
      <c r="P18">
        <f t="shared" si="4"/>
        <v>5.28</v>
      </c>
      <c r="Q18" s="10">
        <f t="shared" si="5"/>
        <v>25.555199999999999</v>
      </c>
    </row>
    <row r="19" spans="1:17" x14ac:dyDescent="0.25">
      <c r="A19" s="13" t="s">
        <v>28</v>
      </c>
      <c r="L19" s="10"/>
      <c r="M19" s="10"/>
      <c r="N19" s="11"/>
      <c r="Q19" s="10"/>
    </row>
    <row r="20" spans="1:17" x14ac:dyDescent="0.25">
      <c r="A20" s="13" t="s">
        <v>29</v>
      </c>
      <c r="B20">
        <v>4</v>
      </c>
      <c r="C20">
        <v>96</v>
      </c>
      <c r="D20">
        <v>5.28</v>
      </c>
      <c r="E20">
        <v>1.32</v>
      </c>
      <c r="F20">
        <v>29.2</v>
      </c>
      <c r="G20">
        <v>5.4</v>
      </c>
      <c r="H20">
        <v>88</v>
      </c>
      <c r="I20">
        <v>3.62</v>
      </c>
      <c r="J20">
        <v>76</v>
      </c>
      <c r="K20">
        <v>1.89</v>
      </c>
      <c r="L20" s="10">
        <f t="shared" si="0"/>
        <v>1.1000000000000001</v>
      </c>
      <c r="M20" s="10">
        <f t="shared" si="1"/>
        <v>20.277777777777779</v>
      </c>
      <c r="N20" s="11">
        <f t="shared" si="2"/>
        <v>5.4</v>
      </c>
      <c r="O20">
        <f t="shared" si="3"/>
        <v>4.84</v>
      </c>
      <c r="P20">
        <f t="shared" si="4"/>
        <v>5.28</v>
      </c>
      <c r="Q20" s="10">
        <f t="shared" si="5"/>
        <v>25.555199999999999</v>
      </c>
    </row>
    <row r="21" spans="1:17" x14ac:dyDescent="0.25">
      <c r="A21" s="13" t="s">
        <v>30</v>
      </c>
      <c r="L21" s="10"/>
      <c r="M21" s="10"/>
      <c r="N21" s="11"/>
      <c r="Q21" s="10"/>
    </row>
    <row r="22" spans="1:17" x14ac:dyDescent="0.25">
      <c r="A22" s="13" t="s">
        <v>31</v>
      </c>
      <c r="L22" s="10"/>
      <c r="M22" s="10"/>
      <c r="N22" s="11"/>
      <c r="Q22" s="10"/>
    </row>
    <row r="23" spans="1:17" x14ac:dyDescent="0.25">
      <c r="A23" s="13" t="s">
        <v>32</v>
      </c>
      <c r="L23" s="10"/>
      <c r="M23" s="10"/>
      <c r="N23" s="11"/>
      <c r="Q23" s="10"/>
    </row>
    <row r="24" spans="1:17" x14ac:dyDescent="0.25">
      <c r="A24" s="13" t="s">
        <v>33</v>
      </c>
      <c r="B24">
        <v>4</v>
      </c>
      <c r="C24">
        <v>96</v>
      </c>
      <c r="D24">
        <v>5.28</v>
      </c>
      <c r="E24">
        <v>1.22</v>
      </c>
      <c r="F24">
        <v>28.7</v>
      </c>
      <c r="G24">
        <v>5.3</v>
      </c>
      <c r="H24">
        <v>84</v>
      </c>
      <c r="I24">
        <v>3.63</v>
      </c>
      <c r="J24">
        <v>75</v>
      </c>
      <c r="K24">
        <v>1.85</v>
      </c>
      <c r="L24" s="10">
        <f t="shared" si="0"/>
        <v>1.0166666666666666</v>
      </c>
      <c r="M24" s="10">
        <f t="shared" si="1"/>
        <v>19.930555555555557</v>
      </c>
      <c r="N24" s="11">
        <f t="shared" si="2"/>
        <v>5.3</v>
      </c>
      <c r="O24">
        <f t="shared" si="3"/>
        <v>4.84</v>
      </c>
      <c r="P24">
        <f t="shared" si="4"/>
        <v>5.28</v>
      </c>
      <c r="Q24" s="10">
        <f t="shared" si="5"/>
        <v>25.555199999999999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815-9755-4EA2-9594-76C4C8E69D25}">
  <dimension ref="A1:Q23"/>
  <sheetViews>
    <sheetView topLeftCell="A4" workbookViewId="0">
      <selection activeCell="A8" sqref="A8:A23"/>
    </sheetView>
  </sheetViews>
  <sheetFormatPr defaultRowHeight="15" x14ac:dyDescent="0.25"/>
  <cols>
    <col min="4" max="4" width="16.85546875" customWidth="1"/>
    <col min="17" max="17" width="19.57031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14" t="s">
        <v>9</v>
      </c>
      <c r="F5" s="16"/>
      <c r="G5" s="20" t="s">
        <v>16</v>
      </c>
      <c r="H5" s="21"/>
      <c r="I5" s="21"/>
      <c r="J5" s="21"/>
      <c r="K5" s="22"/>
    </row>
    <row r="6" spans="1:17" ht="15.75" thickBot="1" x14ac:dyDescent="0.3">
      <c r="B6" s="14" t="s">
        <v>4</v>
      </c>
      <c r="C6" s="15"/>
      <c r="D6" s="16"/>
      <c r="E6" s="4" t="s">
        <v>7</v>
      </c>
      <c r="F6" s="4" t="s">
        <v>8</v>
      </c>
      <c r="G6" s="17" t="s">
        <v>14</v>
      </c>
      <c r="H6" s="18"/>
      <c r="I6" s="19"/>
      <c r="J6" s="17" t="s">
        <v>15</v>
      </c>
      <c r="K6" s="19"/>
      <c r="L6" s="14" t="s">
        <v>44</v>
      </c>
      <c r="M6" s="15"/>
      <c r="N6" s="16"/>
      <c r="O6" s="14" t="s">
        <v>45</v>
      </c>
      <c r="P6" s="15"/>
      <c r="Q6" s="16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3" t="s">
        <v>18</v>
      </c>
      <c r="B8" s="23"/>
      <c r="C8" s="23"/>
      <c r="D8" s="23"/>
      <c r="E8" s="23"/>
      <c r="F8" s="23"/>
      <c r="G8" s="24"/>
      <c r="H8" s="24"/>
      <c r="I8" s="24"/>
      <c r="J8" s="24"/>
      <c r="K8" s="24"/>
      <c r="L8" s="25"/>
      <c r="M8" s="25"/>
      <c r="N8" s="25"/>
      <c r="O8" s="24"/>
      <c r="P8" s="24"/>
      <c r="Q8" s="25"/>
    </row>
    <row r="9" spans="1:17" x14ac:dyDescent="0.25">
      <c r="A9" s="13" t="s">
        <v>17</v>
      </c>
      <c r="B9" s="23"/>
      <c r="C9" s="23"/>
      <c r="D9" s="23"/>
      <c r="E9" s="23"/>
      <c r="F9" s="23"/>
      <c r="G9" s="24"/>
      <c r="H9" s="24"/>
      <c r="I9" s="24"/>
      <c r="J9" s="24"/>
      <c r="K9" s="24"/>
      <c r="L9" s="25"/>
      <c r="M9" s="25"/>
      <c r="N9" s="25"/>
      <c r="O9" s="24"/>
      <c r="P9" s="24"/>
      <c r="Q9" s="25"/>
    </row>
    <row r="10" spans="1:17" x14ac:dyDescent="0.25">
      <c r="A10" s="13" t="s">
        <v>19</v>
      </c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5"/>
      <c r="M10" s="25"/>
      <c r="N10" s="25"/>
      <c r="O10" s="24"/>
      <c r="P10" s="24"/>
      <c r="Q10" s="25"/>
    </row>
    <row r="11" spans="1:17" x14ac:dyDescent="0.25">
      <c r="A11" s="13" t="s">
        <v>20</v>
      </c>
      <c r="B11" s="23"/>
      <c r="C11" s="23"/>
      <c r="D11" s="23"/>
      <c r="E11" s="23"/>
      <c r="F11" s="23"/>
      <c r="G11" s="24"/>
      <c r="H11" s="24"/>
      <c r="I11" s="24"/>
      <c r="J11" s="24"/>
      <c r="K11" s="24"/>
      <c r="L11" s="25"/>
      <c r="M11" s="25"/>
      <c r="N11" s="25"/>
      <c r="O11" s="24"/>
      <c r="P11" s="24"/>
      <c r="Q11" s="25"/>
    </row>
    <row r="12" spans="1:17" x14ac:dyDescent="0.25">
      <c r="A12" s="13" t="s">
        <v>21</v>
      </c>
      <c r="B12">
        <v>1.3</v>
      </c>
      <c r="C12">
        <v>32</v>
      </c>
      <c r="D12">
        <v>1.76</v>
      </c>
      <c r="E12">
        <v>0.55000000000000004</v>
      </c>
      <c r="F12">
        <v>8.4</v>
      </c>
      <c r="G12">
        <v>5.4</v>
      </c>
      <c r="H12">
        <v>41</v>
      </c>
      <c r="I12">
        <v>2.11</v>
      </c>
      <c r="J12">
        <v>31</v>
      </c>
      <c r="K12">
        <v>1.1399999999999999</v>
      </c>
      <c r="L12" s="10">
        <f t="shared" ref="L12:L23" si="0">E12/1.2</f>
        <v>0.45833333333333337</v>
      </c>
      <c r="M12" s="10">
        <f t="shared" ref="M12:M23" si="1">F12/(1.2*1.2)</f>
        <v>5.8333333333333339</v>
      </c>
      <c r="N12" s="11">
        <f t="shared" ref="N12:N23" si="2">G12</f>
        <v>5.4</v>
      </c>
      <c r="O12">
        <f t="shared" ref="O12:O23" si="3">88*0.055</f>
        <v>4.84</v>
      </c>
      <c r="P12">
        <f t="shared" ref="P12:P23" si="4">C12*0.055</f>
        <v>1.76</v>
      </c>
      <c r="Q12" s="10">
        <f t="shared" ref="Q12:Q23" si="5">O12*P12</f>
        <v>8.5183999999999997</v>
      </c>
    </row>
    <row r="13" spans="1:17" x14ac:dyDescent="0.25">
      <c r="A13" s="13" t="s">
        <v>23</v>
      </c>
      <c r="B13">
        <v>1.3</v>
      </c>
      <c r="C13">
        <v>32</v>
      </c>
      <c r="D13">
        <v>1.76</v>
      </c>
      <c r="E13">
        <v>0.88</v>
      </c>
      <c r="F13">
        <v>10.6</v>
      </c>
      <c r="G13">
        <v>5.2</v>
      </c>
      <c r="H13">
        <v>44</v>
      </c>
      <c r="I13">
        <v>2.11</v>
      </c>
      <c r="J13">
        <v>37</v>
      </c>
      <c r="K13">
        <v>1.84</v>
      </c>
      <c r="L13" s="10">
        <f t="shared" si="0"/>
        <v>0.73333333333333339</v>
      </c>
      <c r="M13" s="10">
        <f t="shared" si="1"/>
        <v>7.3611111111111107</v>
      </c>
      <c r="N13" s="11">
        <f t="shared" si="2"/>
        <v>5.2</v>
      </c>
      <c r="O13">
        <f t="shared" si="3"/>
        <v>4.84</v>
      </c>
      <c r="P13">
        <f t="shared" si="4"/>
        <v>1.76</v>
      </c>
      <c r="Q13" s="10">
        <f t="shared" si="5"/>
        <v>8.5183999999999997</v>
      </c>
    </row>
    <row r="14" spans="1:17" x14ac:dyDescent="0.25">
      <c r="A14" s="13" t="s">
        <v>24</v>
      </c>
      <c r="B14">
        <v>2.7</v>
      </c>
      <c r="C14">
        <v>64</v>
      </c>
      <c r="D14">
        <v>3.52</v>
      </c>
      <c r="E14">
        <v>1.2</v>
      </c>
      <c r="F14">
        <v>13.8</v>
      </c>
      <c r="G14">
        <v>5.2</v>
      </c>
      <c r="H14">
        <v>48</v>
      </c>
      <c r="I14">
        <v>2.12</v>
      </c>
      <c r="J14">
        <v>45</v>
      </c>
      <c r="K14">
        <v>2.54</v>
      </c>
      <c r="L14" s="10">
        <f t="shared" si="0"/>
        <v>1</v>
      </c>
      <c r="M14" s="10">
        <f t="shared" si="1"/>
        <v>9.5833333333333339</v>
      </c>
      <c r="N14" s="11">
        <f t="shared" si="2"/>
        <v>5.2</v>
      </c>
      <c r="O14">
        <f t="shared" si="3"/>
        <v>4.84</v>
      </c>
      <c r="P14">
        <f t="shared" si="4"/>
        <v>3.52</v>
      </c>
      <c r="Q14" s="10">
        <f t="shared" si="5"/>
        <v>17.036799999999999</v>
      </c>
    </row>
    <row r="15" spans="1:17" x14ac:dyDescent="0.25">
      <c r="A15" s="13" t="s">
        <v>25</v>
      </c>
      <c r="L15" s="10"/>
      <c r="M15" s="10"/>
      <c r="N15" s="11"/>
      <c r="Q15" s="10"/>
    </row>
    <row r="16" spans="1:17" x14ac:dyDescent="0.25">
      <c r="A16" s="13" t="s">
        <v>26</v>
      </c>
      <c r="B16">
        <v>2.7</v>
      </c>
      <c r="C16">
        <v>64</v>
      </c>
      <c r="D16">
        <v>3.52</v>
      </c>
      <c r="E16">
        <v>1.57</v>
      </c>
      <c r="F16">
        <v>19.100000000000001</v>
      </c>
      <c r="G16">
        <v>10.4</v>
      </c>
      <c r="H16">
        <v>52</v>
      </c>
      <c r="I16">
        <v>2.08</v>
      </c>
      <c r="J16">
        <v>29</v>
      </c>
      <c r="K16">
        <v>0.6</v>
      </c>
      <c r="L16" s="10">
        <f t="shared" si="0"/>
        <v>1.3083333333333333</v>
      </c>
      <c r="M16" s="10">
        <f t="shared" si="1"/>
        <v>13.263888888888891</v>
      </c>
      <c r="N16" s="11">
        <f t="shared" si="2"/>
        <v>10.4</v>
      </c>
      <c r="O16">
        <f t="shared" si="3"/>
        <v>4.84</v>
      </c>
      <c r="P16">
        <f t="shared" si="4"/>
        <v>3.52</v>
      </c>
      <c r="Q16" s="10">
        <f t="shared" si="5"/>
        <v>17.036799999999999</v>
      </c>
    </row>
    <row r="17" spans="1:17" x14ac:dyDescent="0.25">
      <c r="A17" s="13" t="s">
        <v>27</v>
      </c>
      <c r="B17">
        <v>4</v>
      </c>
      <c r="C17">
        <v>96</v>
      </c>
      <c r="D17">
        <v>5.28</v>
      </c>
      <c r="E17">
        <v>2.0299999999999998</v>
      </c>
      <c r="F17">
        <v>23.5</v>
      </c>
      <c r="G17">
        <v>10.4</v>
      </c>
      <c r="H17">
        <v>68</v>
      </c>
      <c r="I17">
        <v>3.12</v>
      </c>
      <c r="J17">
        <v>30</v>
      </c>
      <c r="K17">
        <v>0.63</v>
      </c>
      <c r="L17" s="10">
        <f t="shared" si="0"/>
        <v>1.6916666666666667</v>
      </c>
      <c r="M17" s="10">
        <f t="shared" si="1"/>
        <v>16.319444444444446</v>
      </c>
      <c r="N17" s="11">
        <f t="shared" si="2"/>
        <v>10.4</v>
      </c>
      <c r="O17">
        <f t="shared" si="3"/>
        <v>4.84</v>
      </c>
      <c r="P17">
        <f t="shared" si="4"/>
        <v>5.28</v>
      </c>
      <c r="Q17" s="10">
        <f t="shared" si="5"/>
        <v>25.555199999999999</v>
      </c>
    </row>
    <row r="18" spans="1:17" x14ac:dyDescent="0.25">
      <c r="A18" s="13" t="s">
        <v>28</v>
      </c>
      <c r="L18" s="10"/>
      <c r="M18" s="10"/>
      <c r="N18" s="11"/>
      <c r="Q18" s="10"/>
    </row>
    <row r="19" spans="1:17" x14ac:dyDescent="0.25">
      <c r="A19" s="13" t="s">
        <v>29</v>
      </c>
      <c r="B19">
        <v>4</v>
      </c>
      <c r="C19">
        <v>96</v>
      </c>
      <c r="D19">
        <v>5.28</v>
      </c>
      <c r="E19">
        <v>1.66</v>
      </c>
      <c r="F19">
        <v>32.700000000000003</v>
      </c>
      <c r="G19">
        <v>5.7</v>
      </c>
      <c r="H19">
        <v>90</v>
      </c>
      <c r="I19">
        <v>3.36</v>
      </c>
      <c r="J19">
        <v>76</v>
      </c>
      <c r="K19">
        <v>1.53</v>
      </c>
      <c r="L19" s="10">
        <f t="shared" si="0"/>
        <v>1.3833333333333333</v>
      </c>
      <c r="M19" s="10">
        <f t="shared" si="1"/>
        <v>22.708333333333336</v>
      </c>
      <c r="N19" s="11">
        <f t="shared" si="2"/>
        <v>5.7</v>
      </c>
      <c r="O19">
        <f t="shared" si="3"/>
        <v>4.84</v>
      </c>
      <c r="P19">
        <f t="shared" si="4"/>
        <v>5.28</v>
      </c>
      <c r="Q19" s="10">
        <f t="shared" si="5"/>
        <v>25.555199999999999</v>
      </c>
    </row>
    <row r="20" spans="1:17" x14ac:dyDescent="0.25">
      <c r="A20" s="13" t="s">
        <v>30</v>
      </c>
      <c r="L20" s="10"/>
      <c r="M20" s="10"/>
      <c r="N20" s="11"/>
      <c r="Q20" s="10"/>
    </row>
    <row r="21" spans="1:17" x14ac:dyDescent="0.25">
      <c r="A21" s="13" t="s">
        <v>31</v>
      </c>
      <c r="L21" s="10"/>
      <c r="M21" s="10"/>
      <c r="N21" s="11"/>
      <c r="Q21" s="10"/>
    </row>
    <row r="22" spans="1:17" x14ac:dyDescent="0.25">
      <c r="A22" s="13" t="s">
        <v>32</v>
      </c>
      <c r="L22" s="10"/>
      <c r="M22" s="10"/>
      <c r="N22" s="11"/>
      <c r="Q22" s="10"/>
    </row>
    <row r="23" spans="1:17" x14ac:dyDescent="0.25">
      <c r="A23" s="13" t="s">
        <v>33</v>
      </c>
      <c r="B23">
        <v>4</v>
      </c>
      <c r="C23">
        <v>96</v>
      </c>
      <c r="D23">
        <v>5.28</v>
      </c>
      <c r="E23">
        <v>1.66</v>
      </c>
      <c r="F23">
        <v>31.9</v>
      </c>
      <c r="G23">
        <v>5.7</v>
      </c>
      <c r="H23">
        <v>82</v>
      </c>
      <c r="I23">
        <v>2.82</v>
      </c>
      <c r="J23">
        <v>76</v>
      </c>
      <c r="K23">
        <v>1.67</v>
      </c>
      <c r="L23" s="10">
        <f t="shared" si="0"/>
        <v>1.3833333333333333</v>
      </c>
      <c r="M23" s="10">
        <f t="shared" si="1"/>
        <v>22.152777777777779</v>
      </c>
      <c r="N23" s="11">
        <f t="shared" si="2"/>
        <v>5.7</v>
      </c>
      <c r="O23">
        <f t="shared" si="3"/>
        <v>4.84</v>
      </c>
      <c r="P23">
        <f t="shared" si="4"/>
        <v>5.28</v>
      </c>
      <c r="Q23" s="10">
        <f t="shared" si="5"/>
        <v>25.555199999999999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ssxlibx2</vt:lpstr>
      <vt:lpstr>Exemplu_generare_cod</vt:lpstr>
      <vt:lpstr>sxlibx2</vt:lpstr>
      <vt:lpstr>vxlibx2</vt:lpstr>
      <vt:lpstr>vsclibx2</vt:lpstr>
      <vt:lpstr>wsclibx2</vt:lpstr>
      <vt:lpstr>vgalibx2</vt:lpstr>
      <vt:lpstr>rgalibx2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2018-08-07T12:18:17Z</dcterms:modified>
</cp:coreProperties>
</file>